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bookViews>
    <workbookView xWindow="65428" yWindow="65428" windowWidth="23256" windowHeight="12576" firstSheet="6" activeTab="11"/>
  </bookViews>
  <sheets>
    <sheet name="Rekapitulace stavby" sheetId="1" r:id="rId1"/>
    <sheet name="VON - Vedlejší a ostatní ..." sheetId="2" r:id="rId2"/>
    <sheet name="D.1.1 - Architektonicko-s..." sheetId="3" r:id="rId3"/>
    <sheet name="D.1.2 - Stavebně-konstruk..." sheetId="4" r:id="rId4"/>
    <sheet name="D.1.3 - Požárně bezpečnos..." sheetId="5" r:id="rId5"/>
    <sheet name="D.1.4.1 - Zdravotně techn..." sheetId="6" r:id="rId6"/>
    <sheet name="D.1.4.2 - Vzduchotechnika" sheetId="7" r:id="rId7"/>
    <sheet name="1 - Demontáž" sheetId="8" r:id="rId8"/>
    <sheet name="2 - Přístavba (družina) R..." sheetId="9" r:id="rId9"/>
    <sheet name="3 - Jídelna RS 2 - Montáž" sheetId="10" r:id="rId10"/>
    <sheet name="D.1.4.4 - MaR" sheetId="11" r:id="rId11"/>
    <sheet name="D.1.4.5_1 - Silnoproudá e..." sheetId="12" r:id="rId12"/>
    <sheet name="1 - PZTS" sheetId="13" r:id="rId13"/>
    <sheet name="2 - ŠR" sheetId="14" r:id="rId14"/>
    <sheet name="3 - CCTV" sheetId="15" r:id="rId15"/>
    <sheet name="4 - JČ" sheetId="16" r:id="rId16"/>
    <sheet name="5 - SK" sheetId="17" r:id="rId17"/>
    <sheet name="6 - AV TECHNIKA" sheetId="18" r:id="rId18"/>
    <sheet name="7 - DT" sheetId="19" r:id="rId19"/>
    <sheet name="8 - KT" sheetId="20" r:id="rId20"/>
    <sheet name="VN - Obecné položky " sheetId="21" r:id="rId21"/>
    <sheet name="IO 01 - Příprava území" sheetId="22" r:id="rId22"/>
    <sheet name="IO 02 - Komunikace a zpev..." sheetId="23" r:id="rId23"/>
    <sheet name="IO 03 - Napojení dešťové ..." sheetId="24" r:id="rId24"/>
    <sheet name="IO 04 - Úprava stávající ..." sheetId="25" r:id="rId25"/>
  </sheets>
  <definedNames>
    <definedName name="_xlnm._FilterDatabase" localSheetId="7" hidden="1">'1 - Demontáž'!$C$129:$K$165</definedName>
    <definedName name="_xlnm._FilterDatabase" localSheetId="12" hidden="1">'1 - PZTS'!$C$126:$K$148</definedName>
    <definedName name="_xlnm._FilterDatabase" localSheetId="8" hidden="1">'2 - Přístavba (družina) R...'!$C$131:$K$276</definedName>
    <definedName name="_xlnm._FilterDatabase" localSheetId="13" hidden="1">'2 - ŠR'!$C$126:$K$141</definedName>
    <definedName name="_xlnm._FilterDatabase" localSheetId="14" hidden="1">'3 - CCTV'!$C$127:$K$150</definedName>
    <definedName name="_xlnm._FilterDatabase" localSheetId="9" hidden="1">'3 - Jídelna RS 2 - Montáž'!$C$131:$K$249</definedName>
    <definedName name="_xlnm._FilterDatabase" localSheetId="15" hidden="1">'4 - JČ'!$C$125:$K$137</definedName>
    <definedName name="_xlnm._FilterDatabase" localSheetId="16" hidden="1">'5 - SK'!$C$128:$K$165</definedName>
    <definedName name="_xlnm._FilterDatabase" localSheetId="17" hidden="1">'6 - AV TECHNIKA'!$C$125:$K$136</definedName>
    <definedName name="_xlnm._FilterDatabase" localSheetId="18" hidden="1">'7 - DT'!$C$126:$K$142</definedName>
    <definedName name="_xlnm._FilterDatabase" localSheetId="19" hidden="1">'8 - KT'!$C$124:$K$164</definedName>
    <definedName name="_xlnm._FilterDatabase" localSheetId="2" hidden="1">'D.1.1 - Architektonicko-s...'!$C$146:$K$1244</definedName>
    <definedName name="_xlnm._FilterDatabase" localSheetId="3" hidden="1">'D.1.2 - Stavebně-konstruk...'!$C$127:$K$303</definedName>
    <definedName name="_xlnm._FilterDatabase" localSheetId="4" hidden="1">'D.1.3 - Požárně bezpečnos...'!$C$122:$K$151</definedName>
    <definedName name="_xlnm._FilterDatabase" localSheetId="5" hidden="1">'D.1.4.1 - Zdravotně techn...'!$C$135:$K$313</definedName>
    <definedName name="_xlnm._FilterDatabase" localSheetId="6" hidden="1">'D.1.4.2 - Vzduchotechnika'!$C$125:$K$179</definedName>
    <definedName name="_xlnm._FilterDatabase" localSheetId="10" hidden="1">'D.1.4.4 - MaR'!$C$131:$K$166</definedName>
    <definedName name="_xlnm._FilterDatabase" localSheetId="11" hidden="1">'D.1.4.5_1 - Silnoproudá e...'!$C$126:$K$244</definedName>
    <definedName name="_xlnm._FilterDatabase" localSheetId="21" hidden="1">'IO 01 - Příprava území'!$C$125:$K$183</definedName>
    <definedName name="_xlnm._FilterDatabase" localSheetId="22" hidden="1">'IO 02 - Komunikace a zpev...'!$C$132:$K$355</definedName>
    <definedName name="_xlnm._FilterDatabase" localSheetId="23" hidden="1">'IO 03 - Napojení dešťové ...'!$C$124:$K$193</definedName>
    <definedName name="_xlnm._FilterDatabase" localSheetId="24" hidden="1">'IO 04 - Úprava stávající ...'!$C$128:$K$206</definedName>
    <definedName name="_xlnm._FilterDatabase" localSheetId="20" hidden="1">'VN - Obecné položky '!$C$124:$K$130</definedName>
    <definedName name="_xlnm._FilterDatabase" localSheetId="1" hidden="1">'VON - Vedlejší a ostatní ...'!$C$122:$K$154</definedName>
    <definedName name="_xlnm.Print_Area" localSheetId="7">'1 - Demontáž'!$C$4:$J$43,'1 - Demontáž'!$C$50:$J$76,'1 - Demontáž'!$C$82:$J$107,'1 - Demontáž'!$C$113:$K$165</definedName>
    <definedName name="_xlnm.Print_Area" localSheetId="12">'1 - PZTS'!$C$4:$J$43,'1 - PZTS'!$C$50:$J$76,'1 - PZTS'!$C$82:$J$104,'1 - PZTS'!$C$110:$K$148</definedName>
    <definedName name="_xlnm.Print_Area" localSheetId="8">'2 - Přístavba (družina) R...'!$C$4:$J$43,'2 - Přístavba (družina) R...'!$C$50:$J$76,'2 - Přístavba (družina) R...'!$C$82:$J$109,'2 - Přístavba (družina) R...'!$C$115:$K$276</definedName>
    <definedName name="_xlnm.Print_Area" localSheetId="13">'2 - ŠR'!$C$4:$J$43,'2 - ŠR'!$C$50:$J$76,'2 - ŠR'!$C$82:$J$104,'2 - ŠR'!$C$110:$K$141</definedName>
    <definedName name="_xlnm.Print_Area" localSheetId="14">'3 - CCTV'!$C$4:$J$43,'3 - CCTV'!$C$50:$J$76,'3 - CCTV'!$C$82:$J$105,'3 - CCTV'!$C$111:$K$150</definedName>
    <definedName name="_xlnm.Print_Area" localSheetId="9">'3 - Jídelna RS 2 - Montáž'!$C$4:$J$43,'3 - Jídelna RS 2 - Montáž'!$C$50:$J$76,'3 - Jídelna RS 2 - Montáž'!$C$82:$J$109,'3 - Jídelna RS 2 - Montáž'!$C$115:$K$249</definedName>
    <definedName name="_xlnm.Print_Area" localSheetId="15">'4 - JČ'!$C$4:$J$43,'4 - JČ'!$C$50:$J$76,'4 - JČ'!$C$82:$J$103,'4 - JČ'!$C$109:$K$137</definedName>
    <definedName name="_xlnm.Print_Area" localSheetId="16">'5 - SK'!$C$4:$J$43,'5 - SK'!$C$50:$J$76,'5 - SK'!$C$82:$J$106,'5 - SK'!$C$112:$K$165</definedName>
    <definedName name="_xlnm.Print_Area" localSheetId="17">'6 - AV TECHNIKA'!$C$4:$J$43,'6 - AV TECHNIKA'!$C$50:$J$76,'6 - AV TECHNIKA'!$C$82:$J$103,'6 - AV TECHNIKA'!$C$109:$K$136</definedName>
    <definedName name="_xlnm.Print_Area" localSheetId="18">'7 - DT'!$C$4:$J$43,'7 - DT'!$C$50:$J$76,'7 - DT'!$C$82:$J$104,'7 - DT'!$C$110:$K$142</definedName>
    <definedName name="_xlnm.Print_Area" localSheetId="19">'8 - KT'!$C$4:$J$43,'8 - KT'!$C$50:$J$76,'8 - KT'!$C$82:$J$102,'8 - KT'!$C$108:$K$164</definedName>
    <definedName name="_xlnm.Print_Area" localSheetId="2">'D.1.1 - Architektonicko-s...'!$C$4:$J$41,'D.1.1 - Architektonicko-s...'!$C$50:$J$76,'D.1.1 - Architektonicko-s...'!$C$82:$J$126,'D.1.1 - Architektonicko-s...'!$C$132:$K$1244</definedName>
    <definedName name="_xlnm.Print_Area" localSheetId="3">'D.1.2 - Stavebně-konstruk...'!$C$4:$J$41,'D.1.2 - Stavebně-konstruk...'!$C$50:$J$76,'D.1.2 - Stavebně-konstruk...'!$C$82:$J$107,'D.1.2 - Stavebně-konstruk...'!$C$113:$K$303</definedName>
    <definedName name="_xlnm.Print_Area" localSheetId="4">'D.1.3 - Požárně bezpečnos...'!$C$4:$J$41,'D.1.3 - Požárně bezpečnos...'!$C$50:$J$76,'D.1.3 - Požárně bezpečnos...'!$C$82:$J$102,'D.1.3 - Požárně bezpečnos...'!$C$108:$K$151</definedName>
    <definedName name="_xlnm.Print_Area" localSheetId="5">'D.1.4.1 - Zdravotně techn...'!$C$4:$J$43,'D.1.4.1 - Zdravotně techn...'!$C$50:$J$76,'D.1.4.1 - Zdravotně techn...'!$C$82:$J$113,'D.1.4.1 - Zdravotně techn...'!$C$119:$K$313</definedName>
    <definedName name="_xlnm.Print_Area" localSheetId="6">'D.1.4.2 - Vzduchotechnika'!$C$4:$J$43,'D.1.4.2 - Vzduchotechnika'!$C$50:$J$76,'D.1.4.2 - Vzduchotechnika'!$C$82:$J$103,'D.1.4.2 - Vzduchotechnika'!$C$109:$K$179</definedName>
    <definedName name="_xlnm.Print_Area" localSheetId="10">'D.1.4.4 - MaR'!$C$4:$J$43,'D.1.4.4 - MaR'!$C$50:$J$76,'D.1.4.4 - MaR'!$C$82:$J$109,'D.1.4.4 - MaR'!$C$115:$K$166</definedName>
    <definedName name="_xlnm.Print_Area" localSheetId="11">'D.1.4.5_1 - Silnoproudá e...'!$C$4:$J$43,'D.1.4.5_1 - Silnoproudá e...'!$C$50:$J$76,'D.1.4.5_1 - Silnoproudá e...'!$C$82:$J$104,'D.1.4.5_1 - Silnoproudá e...'!$C$110:$K$244</definedName>
    <definedName name="_xlnm.Print_Area" localSheetId="21">'IO 01 - Příprava území'!$C$4:$J$41,'IO 01 - Příprava území'!$C$50:$J$76,'IO 01 - Příprava území'!$C$82:$J$105,'IO 01 - Příprava území'!$C$111:$K$183</definedName>
    <definedName name="_xlnm.Print_Area" localSheetId="22">'IO 02 - Komunikace a zpev...'!$C$4:$J$41,'IO 02 - Komunikace a zpev...'!$C$50:$J$76,'IO 02 - Komunikace a zpev...'!$C$82:$J$112,'IO 02 - Komunikace a zpev...'!$C$118:$K$355</definedName>
    <definedName name="_xlnm.Print_Area" localSheetId="23">'IO 03 - Napojení dešťové ...'!$C$4:$J$41,'IO 03 - Napojení dešťové ...'!$C$50:$J$76,'IO 03 - Napojení dešťové ...'!$C$82:$J$104,'IO 03 - Napojení dešťové ...'!$C$110:$K$193</definedName>
    <definedName name="_xlnm.Print_Area" localSheetId="24">'IO 04 - Úprava stávající ...'!$C$4:$J$41,'IO 04 - Úprava stávající ...'!$C$50:$J$76,'IO 04 - Úprava stávající ...'!$C$82:$J$108,'IO 04 - Úprava stávající ...'!$C$114:$K$206</definedName>
    <definedName name="_xlnm.Print_Area" localSheetId="0">'Rekapitulace stavby'!$D$4:$AO$76,'Rekapitulace stavby'!$C$82:$AQ$124</definedName>
    <definedName name="_xlnm.Print_Area" localSheetId="20">'VN - Obecné položky '!$C$4:$J$43,'VN - Obecné položky '!$C$50:$J$76,'VN - Obecné položky '!$C$82:$J$102,'VN - Obecné položky '!$C$108:$K$130</definedName>
    <definedName name="_xlnm.Print_Area" localSheetId="1">'VON - Vedlejší a ostatní ...'!$C$4:$J$39,'VON - Vedlejší a ostatní ...'!$C$50:$J$76,'VON - Vedlejší a ostatní ...'!$C$82:$J$104,'VON - Vedlejší a ostatní ...'!$C$110:$K$154</definedName>
    <definedName name="_xlnm.Print_Titles" localSheetId="0">'Rekapitulace stavby'!$92:$92</definedName>
    <definedName name="_xlnm.Print_Titles" localSheetId="1">'VON - Vedlejší a ostatní ...'!$122:$122</definedName>
    <definedName name="_xlnm.Print_Titles" localSheetId="2">'D.1.1 - Architektonicko-s...'!$146:$146</definedName>
    <definedName name="_xlnm.Print_Titles" localSheetId="3">'D.1.2 - Stavebně-konstruk...'!$127:$127</definedName>
    <definedName name="_xlnm.Print_Titles" localSheetId="4">'D.1.3 - Požárně bezpečnos...'!$122:$122</definedName>
    <definedName name="_xlnm.Print_Titles" localSheetId="5">'D.1.4.1 - Zdravotně techn...'!$135:$135</definedName>
    <definedName name="_xlnm.Print_Titles" localSheetId="6">'D.1.4.2 - Vzduchotechnika'!$125:$125</definedName>
    <definedName name="_xlnm.Print_Titles" localSheetId="7">'1 - Demontáž'!$129:$129</definedName>
    <definedName name="_xlnm.Print_Titles" localSheetId="8">'2 - Přístavba (družina) R...'!$131:$131</definedName>
    <definedName name="_xlnm.Print_Titles" localSheetId="9">'3 - Jídelna RS 2 - Montáž'!$131:$131</definedName>
    <definedName name="_xlnm.Print_Titles" localSheetId="10">'D.1.4.4 - MaR'!$131:$131</definedName>
    <definedName name="_xlnm.Print_Titles" localSheetId="11">'D.1.4.5_1 - Silnoproudá e...'!$126:$126</definedName>
    <definedName name="_xlnm.Print_Titles" localSheetId="12">'1 - PZTS'!$126:$126</definedName>
    <definedName name="_xlnm.Print_Titles" localSheetId="13">'2 - ŠR'!$126:$126</definedName>
    <definedName name="_xlnm.Print_Titles" localSheetId="14">'3 - CCTV'!$127:$127</definedName>
    <definedName name="_xlnm.Print_Titles" localSheetId="15">'4 - JČ'!$125:$125</definedName>
    <definedName name="_xlnm.Print_Titles" localSheetId="16">'5 - SK'!$128:$128</definedName>
    <definedName name="_xlnm.Print_Titles" localSheetId="17">'6 - AV TECHNIKA'!$125:$125</definedName>
    <definedName name="_xlnm.Print_Titles" localSheetId="18">'7 - DT'!$126:$126</definedName>
    <definedName name="_xlnm.Print_Titles" localSheetId="19">'8 - KT'!$124:$124</definedName>
    <definedName name="_xlnm.Print_Titles" localSheetId="20">'VN - Obecné položky '!$124:$124</definedName>
    <definedName name="_xlnm.Print_Titles" localSheetId="21">'IO 01 - Příprava území'!$125:$125</definedName>
    <definedName name="_xlnm.Print_Titles" localSheetId="22">'IO 02 - Komunikace a zpev...'!$132:$132</definedName>
    <definedName name="_xlnm.Print_Titles" localSheetId="23">'IO 03 - Napojení dešťové ...'!$124:$124</definedName>
    <definedName name="_xlnm.Print_Titles" localSheetId="24">'IO 04 - Úprava stávající ...'!$128:$128</definedName>
  </definedNames>
  <calcPr calcId="191029"/>
</workbook>
</file>

<file path=xl/sharedStrings.xml><?xml version="1.0" encoding="utf-8"?>
<sst xmlns="http://schemas.openxmlformats.org/spreadsheetml/2006/main" count="32095" uniqueCount="4218">
  <si>
    <t>Export Komplet</t>
  </si>
  <si>
    <t/>
  </si>
  <si>
    <t>2.0</t>
  </si>
  <si>
    <t>ZAMOK</t>
  </si>
  <si>
    <t>False</t>
  </si>
  <si>
    <t>{0d7a48bb-5ca6-4e23-9832-12392c0affb9}</t>
  </si>
  <si>
    <t>0,01</t>
  </si>
  <si>
    <t>21</t>
  </si>
  <si>
    <t>15</t>
  </si>
  <si>
    <t>REKAPITULACE STAVBY</t>
  </si>
  <si>
    <t>v ---  níže se nacházejí doplnkové a pomocné údaje k sestavám  --- v</t>
  </si>
  <si>
    <t>Návod na vyplnění</t>
  </si>
  <si>
    <t>0,001</t>
  </si>
  <si>
    <t>Kód:</t>
  </si>
  <si>
    <t>N20-053_exp5_VR01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</si>
  <si>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</si>
  <si>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</si>
  <si>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ŠKOLNÍ JÍDELNY A DRUŽINY ZŠ ŠKOLNÍ</t>
  </si>
  <si>
    <t>KSO:</t>
  </si>
  <si>
    <t>801 32</t>
  </si>
  <si>
    <t>CC-CZ:</t>
  </si>
  <si>
    <t>12631</t>
  </si>
  <si>
    <t>Místo:</t>
  </si>
  <si>
    <t>Petřvald</t>
  </si>
  <si>
    <t>Datum:</t>
  </si>
  <si>
    <t>6. 3. 2020</t>
  </si>
  <si>
    <t>CZ-CPV:</t>
  </si>
  <si>
    <t>45000000-7</t>
  </si>
  <si>
    <t>CZ-CPA:</t>
  </si>
  <si>
    <t>41.00.48</t>
  </si>
  <si>
    <t>Zadavatel:</t>
  </si>
  <si>
    <t>IČ:</t>
  </si>
  <si>
    <t>Město Petřvald</t>
  </si>
  <si>
    <t>DIČ:</t>
  </si>
  <si>
    <t>Uchazeč:</t>
  </si>
  <si>
    <t>Vyplň údaj</t>
  </si>
  <si>
    <t>Projektant:</t>
  </si>
  <si>
    <t>Kania a.s.</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</si>
  <si>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</si>
  <si>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</si>
  <si>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</si>
  <si>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</si>
  <si>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</si>
  <si>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</si>
  <si>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</si>
  <si>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</si>
  <si>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</si>
  <si>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</si>
  <si>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</si>
  <si>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</si>
  <si>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</si>
  <si>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</si>
  <si>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</si>
  <si>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</si>
  <si>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</si>
  <si>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</si>
  <si>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</si>
  <si>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</si>
  <si>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</si>
  <si>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</si>
  <si>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</si>
  <si>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</si>
  <si>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</si>
  <si>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</si>
  <si>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</si>
  <si>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</si>
  <si>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</si>
  <si>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</si>
  <si>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</si>
  <si>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</si>
  <si>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</si>
  <si>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</si>
  <si>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</si>
  <si>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</si>
  <si>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</si>
  <si>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</si>
  <si>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</si>
  <si>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</si>
  <si>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</si>
  <si>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</si>
  <si>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</si>
  <si>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</si>
  <si>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</si>
  <si>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</si>
  <si>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</si>
  <si>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</si>
  <si>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</si>
  <si>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</si>
  <si>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VON</t>
  </si>
  <si>
    <t>Vedlejší a ostatní náklady stavby</t>
  </si>
  <si>
    <t>STA</t>
  </si>
  <si>
    <t>1</t>
  </si>
  <si>
    <t>{072ed1f4-abea-41ea-94b2-96f2bf9043a0}</t>
  </si>
  <si>
    <t>2</t>
  </si>
  <si>
    <t>SO 01</t>
  </si>
  <si>
    <t>Jídelna a družina</t>
  </si>
  <si>
    <t>{af204987-2b24-4da4-90bd-0f98e13930dc}</t>
  </si>
  <si>
    <t>D.1.1</t>
  </si>
  <si>
    <t>Architektonicko-stavební řešení</t>
  </si>
  <si>
    <t>Soupis</t>
  </si>
  <si>
    <t>{b6fa74ef-765f-40ce-a997-be12a1be564c}</t>
  </si>
  <si>
    <t>D.1.2</t>
  </si>
  <si>
    <t>Stavebně-konstrukční řešení</t>
  </si>
  <si>
    <t>{b5376530-c176-4682-9061-35290d471932}</t>
  </si>
  <si>
    <t>D.1.3</t>
  </si>
  <si>
    <t>Požárně bezpečnostní řešení</t>
  </si>
  <si>
    <t>{07018455-dfc7-4ce8-bdc2-7a51ff434b8e}</t>
  </si>
  <si>
    <t>D.1.4</t>
  </si>
  <si>
    <t>Technika prostředí staveb</t>
  </si>
  <si>
    <t>{95779450-cf79-4a0f-93f8-cdf6cbb92e69}</t>
  </si>
  <si>
    <t>D.1.4.1</t>
  </si>
  <si>
    <t>Zdravotně technické instalace</t>
  </si>
  <si>
    <t>3</t>
  </si>
  <si>
    <t>{270018d0-336d-449f-9845-2a8cb320ac8c}</t>
  </si>
  <si>
    <t>D.1.4.2</t>
  </si>
  <si>
    <t>Vzduchotechnika</t>
  </si>
  <si>
    <t>{9aadea8d-43ae-4f3c-911a-cbcc08fdd0e5}</t>
  </si>
  <si>
    <t>D.1.4.3</t>
  </si>
  <si>
    <t>Vytápění</t>
  </si>
  <si>
    <t>{0fad4284-8018-4a64-b91a-cf2dde595242}</t>
  </si>
  <si>
    <t>Demontáž</t>
  </si>
  <si>
    <t>4</t>
  </si>
  <si>
    <t>{3f1f5d8f-28d8-4993-a860-a7edaae8da9c}</t>
  </si>
  <si>
    <t>Přístavba (družina) RS 1 - Montáž</t>
  </si>
  <si>
    <t>{5bb8ee8a-6d2f-441f-87fd-2a9d41774391}</t>
  </si>
  <si>
    <t>Jídelna RS 2 - Montáž</t>
  </si>
  <si>
    <t>{b0081db7-8efe-4e3a-bf8e-d1876ab8835e}</t>
  </si>
  <si>
    <t>D.1.4.4</t>
  </si>
  <si>
    <t>MaR</t>
  </si>
  <si>
    <t>{2182a21a-43d0-422b-aac7-2e194de97bd4}</t>
  </si>
  <si>
    <t>D.1.4.5_1</t>
  </si>
  <si>
    <t>Silnoproudá elektrotechnika</t>
  </si>
  <si>
    <t>{a1850b6c-ac3b-4dcd-bed9-256dc4dab004}</t>
  </si>
  <si>
    <t>D.1.4.6</t>
  </si>
  <si>
    <t>Slaboproudá elektrotechnika</t>
  </si>
  <si>
    <t>{52cea266-7143-4c1b-91e3-c1766d804ea5}</t>
  </si>
  <si>
    <t>PZTS</t>
  </si>
  <si>
    <t>{4df254ab-c153-4587-a38a-e950923478f4}</t>
  </si>
  <si>
    <t>ŠR</t>
  </si>
  <si>
    <t>{c9bd73d2-9d07-4949-ac8a-0289228d20ce}</t>
  </si>
  <si>
    <t>CCTV</t>
  </si>
  <si>
    <t>{a668843e-5f36-49f4-b691-14213f876163}</t>
  </si>
  <si>
    <t>JČ</t>
  </si>
  <si>
    <t>{359d6b5f-9903-4de7-8aac-99cd96d77dc9}</t>
  </si>
  <si>
    <t>5</t>
  </si>
  <si>
    <t>SK</t>
  </si>
  <si>
    <t>{8390818a-c259-412a-bc90-969830e3df6a}</t>
  </si>
  <si>
    <t>6</t>
  </si>
  <si>
    <t>AV TECHNIKA</t>
  </si>
  <si>
    <t>{b542f0d6-69d3-4036-b135-8737e10371fa}</t>
  </si>
  <si>
    <t>7</t>
  </si>
  <si>
    <t>DT</t>
  </si>
  <si>
    <t>{306ba5e8-b2a6-450e-83cf-6b317925d39b}</t>
  </si>
  <si>
    <t>8</t>
  </si>
  <si>
    <t>KT</t>
  </si>
  <si>
    <t>{7756dcb9-71c5-471c-be62-8058e4a09ab5}</t>
  </si>
  <si>
    <t>VN</t>
  </si>
  <si>
    <t xml:space="preserve">Obecné položky </t>
  </si>
  <si>
    <t>{be049e4b-7fcd-4ada-8d65-6b432a208350}</t>
  </si>
  <si>
    <t>D.2-IO</t>
  </si>
  <si>
    <t>Inženýrské objekty</t>
  </si>
  <si>
    <t>{2f2af1c2-f03f-4011-a248-d4d986e89dbd}</t>
  </si>
  <si>
    <t>IO 01</t>
  </si>
  <si>
    <t>Příprava území</t>
  </si>
  <si>
    <t>{54ef43b2-9279-4877-80ac-e2f6ce36078c}</t>
  </si>
  <si>
    <t>IO 02</t>
  </si>
  <si>
    <t>Komunikace a zpevněné plochy</t>
  </si>
  <si>
    <t>{87821dbc-0085-4fd4-b184-1592d1bddf35}</t>
  </si>
  <si>
    <t>IO 03</t>
  </si>
  <si>
    <t>Napojení dešťové kanalizace</t>
  </si>
  <si>
    <t>{88614d59-da4f-4d79-a151-2ac8b54009c8}</t>
  </si>
  <si>
    <t>IO 04</t>
  </si>
  <si>
    <t>Úprava stávající přípojky vody</t>
  </si>
  <si>
    <t>{47f3de7a-bf5a-429c-b2b2-9ba446df1dca}</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</si>
  <si>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</si>
  <si>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</si>
  <si>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</si>
  <si>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</si>
  <si>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</si>
  <si>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</si>
  <si>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</si>
  <si>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</si>
  <si>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</si>
  <si>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</si>
  <si>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</si>
  <si>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</si>
  <si>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</si>
  <si>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</si>
  <si>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</si>
  <si>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</si>
  <si>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</si>
  <si>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</si>
  <si>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</si>
  <si>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</si>
  <si>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</si>
  <si>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</si>
  <si>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</si>
  <si>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</si>
  <si>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</si>
  <si>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</si>
  <si>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</si>
  <si>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</si>
  <si>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</si>
  <si>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ROZPOCET</t>
  </si>
  <si>
    <t>VRN1</t>
  </si>
  <si>
    <t>Průzkumné, geodetické a projektové práce</t>
  </si>
  <si>
    <t>K</t>
  </si>
  <si>
    <t>012103000</t>
  </si>
  <si>
    <t>Geodetické práce před výstavbou</t>
  </si>
  <si>
    <t>kpl.</t>
  </si>
  <si>
    <t>CS ÚRS 2020 01</t>
  </si>
  <si>
    <t>1024</t>
  </si>
  <si>
    <t>783754989</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</si>
  <si>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</si>
  <si>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</si>
  <si>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012303000</t>
  </si>
  <si>
    <t>Geodetické práce po výstavbě</t>
  </si>
  <si>
    <t>-1669085370</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</si>
  <si>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</si>
  <si>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</si>
  <si>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</si>
  <si>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-1633143918</t>
  </si>
  <si>
    <t xml:space="preserve">Poznámka k položce:
V jednotkové ceně zahrnuty náklady na vypracování :
-prováděcí / dílenské dokumentace pro provedení stavby vč. potřebných detailů
VEŠKERÉ FORMY A PŘEDÁNÍ SE ŘÍDÍ PODMÍNKAMI ZADÁVACÍ DOKUMENTACE STAVBY
--------------------------------------------------------------------------------------------------------------
Jedná se o konstrukční, dílenské a montážní výkresy pro konstrukce a zařízení, jimiž jsou zejména:
-statické a technicko-fyzikální výpočty
-konstrukční, dílenské a montážní výkresy prefabrikovaných a jiných stavebních prvků a konstrukcí
-konstrukční, dílenské a montážní výkresy kompletačních prvků a konstrukcí
-dílenské a montážní výkresy nosných a pomocných konstrukcí, silových a ovládacích zařízení, schémata různých zařízení a přístrojů, detailní kladečské plány rozvodů, specifikace materiálů
-výkresy pomocných stavebních a montážních zařízení (např. lešení, bednění, výtahy, jeřábové dráhy apod.)
-dokumentace pro ostatní výrobní a montážní přípravu včetně vytyčení stavby
-------------------------------------------------------------------------------------------------------------
</t>
  </si>
  <si>
    <t>013254000</t>
  </si>
  <si>
    <t>Dokumentace skutečného provedení stavby</t>
  </si>
  <si>
    <t>1493404233</t>
  </si>
  <si>
    <t>Poznámka k položce:
VEŠKERÉ FORMY A PŘEDÁNÍ SE ŘÍDÍ PODMÍNKAMI ZADÁVACÍ DOKUMENTACE STAVBY</t>
  </si>
  <si>
    <t>VRN2</t>
  </si>
  <si>
    <t>Příprava staveniště</t>
  </si>
  <si>
    <t>020001000</t>
  </si>
  <si>
    <t xml:space="preserve">Příprava staveniště </t>
  </si>
  <si>
    <t>-1379122633</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</si>
  <si>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</si>
  <si>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</si>
  <si>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</si>
  <si>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</si>
  <si>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</si>
  <si>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-566112414</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</si>
  <si>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</si>
  <si>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035103001</t>
  </si>
  <si>
    <t>Pronájem ploch</t>
  </si>
  <si>
    <t>-1542390867</t>
  </si>
  <si>
    <t>Poznámka k položce:
(plochy potřebné pro zařízení staveniště, které nejsou v majetku objednatele)</t>
  </si>
  <si>
    <t>039002000</t>
  </si>
  <si>
    <t>Zrušení zařízení staveniště</t>
  </si>
  <si>
    <t>-1267250915</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</si>
  <si>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</si>
  <si>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</si>
  <si>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</si>
  <si>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</si>
  <si>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</si>
  <si>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</si>
  <si>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-829849906</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</si>
  <si>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</si>
  <si>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</si>
  <si>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</si>
  <si>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</si>
  <si>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-2014135498</t>
  </si>
  <si>
    <t>Poznámka k položce:
-příprava předávací dokumentace dle ZD
-ostatní kompletační činnost</t>
  </si>
  <si>
    <t>VRN7</t>
  </si>
  <si>
    <t>Provozní vlivy</t>
  </si>
  <si>
    <t>11</t>
  </si>
  <si>
    <t>071103000</t>
  </si>
  <si>
    <t>Provoz investora</t>
  </si>
  <si>
    <t>-836868722</t>
  </si>
  <si>
    <t>Poznámka k položce:
Náklady související se ztíženými podmínkami při provádění díla v závislosti na okolním provozu (pro práce prováděné za nepřerušeného nebo omezeného provozu v dotčených objektech nebo samotném areálu)
(+ případná ochrana a zakrytí určených prvků a konstrukcí - ZABEZPEČENÍ PŘED POŠKOZENÍM STAVEBNÍ ČINNOSTÍ)</t>
  </si>
  <si>
    <t>VRN9</t>
  </si>
  <si>
    <t>Ostatní náklady</t>
  </si>
  <si>
    <t>12</t>
  </si>
  <si>
    <t>090001000</t>
  </si>
  <si>
    <t>975085885</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</si>
  <si>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</si>
  <si>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SO 01 - Jídelna a družina</t>
  </si>
  <si>
    <t>Soupis:</t>
  </si>
  <si>
    <t>D.1.1 - Architektonicko-stavební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</si>
  <si>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</si>
  <si>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</si>
  <si>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</si>
  <si>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</si>
  <si>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</si>
  <si>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</si>
  <si>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</si>
  <si>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</si>
  <si>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</si>
  <si>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</si>
  <si>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</si>
  <si>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</si>
  <si>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</si>
  <si>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</si>
  <si>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</si>
  <si>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</si>
  <si>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</si>
  <si>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</si>
  <si>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</si>
  <si>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</si>
  <si>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</si>
  <si>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</si>
  <si>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</si>
  <si>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N00 - Nepojmenované, ostatní práce a dodávky</t>
  </si>
  <si>
    <t>Ostatní - Ostatní</t>
  </si>
  <si>
    <t xml:space="preserve">    OST01 - Ostatní prvky a výrobky </t>
  </si>
  <si>
    <t xml:space="preserve">    OST5 - Záchytný systém proti pádu </t>
  </si>
  <si>
    <t>HSV</t>
  </si>
  <si>
    <t>Práce a dodávky HSV</t>
  </si>
  <si>
    <t>Zemní práce</t>
  </si>
  <si>
    <t>131213101</t>
  </si>
  <si>
    <t>Hloubení jam v soudržných horninách třídy těžitelnosti I, skupiny 3 ručně</t>
  </si>
  <si>
    <t>m3</t>
  </si>
  <si>
    <t>1298120483</t>
  </si>
  <si>
    <t>VV</t>
  </si>
  <si>
    <t xml:space="preserve">"rozsah_D.1.1_v.č. 16,20-22,TZ" </t>
  </si>
  <si>
    <t>(27,4+3,3)*(6,6+1,65)*2,49*0,05</t>
  </si>
  <si>
    <t>(22,7)*(8,3+3,3)*2,49*0,05</t>
  </si>
  <si>
    <t>(hloubení v místech stávajících inženýrských sítí)</t>
  </si>
  <si>
    <t>Součet</t>
  </si>
  <si>
    <t>131251106</t>
  </si>
  <si>
    <t>Hloubení jam nezapažených v hornině třídy těžitelnosti I, skupiny 3 objem do 5000 m3 strojně</t>
  </si>
  <si>
    <t>1138313308</t>
  </si>
  <si>
    <t>(27,4+3,3)*(6,6+1,65)*2,49*0,95</t>
  </si>
  <si>
    <t>(22,7)*(8,3+3,3)*2,49*0,95</t>
  </si>
  <si>
    <t>162251102</t>
  </si>
  <si>
    <t>Vodorovné přemístění do 50 m výkopku/sypaniny z horniny třídy těžitelnosti I, skupiny 1 až 3</t>
  </si>
  <si>
    <t>1341495600</t>
  </si>
  <si>
    <t>Poznámka k položce:
-pro zpětné zásypy _ tam a zpět</t>
  </si>
  <si>
    <t>737,831*2 'Přepočtené koeficientem množství</t>
  </si>
  <si>
    <t>162751117</t>
  </si>
  <si>
    <t>Vodorovné přemístění do 10000 m výkopku/sypaniny z horniny třídy těžitelnosti I, skupiny 1 až 3</t>
  </si>
  <si>
    <t>-533326211</t>
  </si>
  <si>
    <t>"viz objem_zákadové pásy_SKŘ" 216,050</t>
  </si>
  <si>
    <t>"viz objem_zákadové patky_SKŘ" 66,724</t>
  </si>
  <si>
    <t>"viz objem_polštáře" (27,4*6,6*0,5)+(22,7*8,3*0,5)+(270,308*0,15)</t>
  </si>
  <si>
    <t>"viz objem_základová deska_SKŘ" (40,546)</t>
  </si>
  <si>
    <t>162751119</t>
  </si>
  <si>
    <t>Příplatek k vodorovnému přemístění výkopku/sypaniny z horniny třídy těžitelnosti I, skupiny 1 až 3 ZKD 1000 m přes 10000 m</t>
  </si>
  <si>
    <t>-1593539720</t>
  </si>
  <si>
    <t>548,491*20 'Přepočtené koeficientem množství</t>
  </si>
  <si>
    <t>171201231</t>
  </si>
  <si>
    <t xml:space="preserve">Poplatek za uložení zeminy a kamení na skládce (skládkovné) </t>
  </si>
  <si>
    <t>t</t>
  </si>
  <si>
    <t>-105501659</t>
  </si>
  <si>
    <t>548,491*1,8 'Přepočtené koeficientem množství</t>
  </si>
  <si>
    <t>171251201</t>
  </si>
  <si>
    <t>Uložení sypaniny na skládky nebo meziskládky</t>
  </si>
  <si>
    <t>-972223330</t>
  </si>
  <si>
    <t>174151101</t>
  </si>
  <si>
    <t>Zásyp jam, šachet rýh nebo kolem objektů sypaninou se zhutněním</t>
  </si>
  <si>
    <t>843277405</t>
  </si>
  <si>
    <t>(1286,322)-548,491</t>
  </si>
  <si>
    <t>-650821305</t>
  </si>
  <si>
    <t>"zásyp za předpokladu použití stávajícího výkopku_předpoklad" (0,1*(737,831))</t>
  </si>
  <si>
    <t>M</t>
  </si>
  <si>
    <t>58344197</t>
  </si>
  <si>
    <t xml:space="preserve">externí zásypový, nenamrzavý, zhutnitelný drcený materiál _ frakce do 63 mm </t>
  </si>
  <si>
    <t>-1436986652</t>
  </si>
  <si>
    <t>73,783*1,8 'Přepočtené koeficientem množství</t>
  </si>
  <si>
    <t>181951112</t>
  </si>
  <si>
    <t>Úprava pláně v hornině třídy těžitelnosti I, skupiny 1 až 3 se zhutněním</t>
  </si>
  <si>
    <t>m2</t>
  </si>
  <si>
    <t>1751399905</t>
  </si>
  <si>
    <t>"základová spára" (27,4*6,6)+(22,7*8,3)</t>
  </si>
  <si>
    <t>460120019</t>
  </si>
  <si>
    <t>Naložení výkopku strojně z hornin třídy 1 až 4</t>
  </si>
  <si>
    <t>-1790540453</t>
  </si>
  <si>
    <t>Zakládání</t>
  </si>
  <si>
    <t>13</t>
  </si>
  <si>
    <t>213311113</t>
  </si>
  <si>
    <t>Polštáře zhutněné pod základy z kameniva drceného frakce 0 až 63 mm</t>
  </si>
  <si>
    <t>2106051956</t>
  </si>
  <si>
    <t>"výměna podloží" (27,4*6,6*0,5)+(22,7*8,3*0,5)</t>
  </si>
  <si>
    <t>14</t>
  </si>
  <si>
    <t>213311141</t>
  </si>
  <si>
    <t>Polštáře zhutněné pod základy ze štěrkopísku tříděného</t>
  </si>
  <si>
    <t>292821017</t>
  </si>
  <si>
    <t>"podkladní vrstav pod základovou deskou_viz SKŘ" (270,308)*0,15</t>
  </si>
  <si>
    <t>279113156</t>
  </si>
  <si>
    <t>Základová zeď tl do 500 mm z tvárnic ztraceného bednění včetně výplně z betonu tř. C 25/30</t>
  </si>
  <si>
    <t>1123714408</t>
  </si>
  <si>
    <t>Svislé a kompletní konstrukce</t>
  </si>
  <si>
    <t>16</t>
  </si>
  <si>
    <t>311231117</t>
  </si>
  <si>
    <t>Zdivo nosné a zazdívky z cihel dl 290 mm P7 až 15 na SMS 10 MPa</t>
  </si>
  <si>
    <t>1726940133</t>
  </si>
  <si>
    <t>"rozsah_D.1.1_v.č. 17-22, TZ" (3,75*0,15*6,31)+(5,5)</t>
  </si>
  <si>
    <t>17</t>
  </si>
  <si>
    <t>311270531</t>
  </si>
  <si>
    <t>Zdivo z vápenopískových přesných plných tvárnic do P25 tl 240 mm</t>
  </si>
  <si>
    <t>-232899321</t>
  </si>
  <si>
    <t xml:space="preserve">"rozsah_D.1.1_v.č. 17-22, TZ" </t>
  </si>
  <si>
    <t>"vnitřní kce" (3,75*20,37)</t>
  </si>
  <si>
    <t>18</t>
  </si>
  <si>
    <t>311272031</t>
  </si>
  <si>
    <t>Zdivo z pórobetonových tvárnic hladkých přes P2 do P4 přes 450 do 600 kg/m3 na tenkovrstvou maltu tl 200 mm</t>
  </si>
  <si>
    <t>-244697788</t>
  </si>
  <si>
    <t>"vnitřní kce" 3,5*(23,94)</t>
  </si>
  <si>
    <t>19</t>
  </si>
  <si>
    <t>311272131</t>
  </si>
  <si>
    <t>Zdivo z pórobetonových tvárnic hladkých přes P2 do P4 přes 450 do 600 kg/m3 na tenkovrstvou maltu tl 250 mm</t>
  </si>
  <si>
    <t>234102954</t>
  </si>
  <si>
    <t>"vnitřní kce" 3,5*(18,21)</t>
  </si>
  <si>
    <t>Mezisoučet</t>
  </si>
  <si>
    <t>"obvodové konstrukce" (1,1*((3,5*82,9)-115,09+(3,75*76,75)-97,43))</t>
  </si>
  <si>
    <t>20</t>
  </si>
  <si>
    <t>317121213</t>
  </si>
  <si>
    <t>Překlad železobetonový prefabrikovaný 60x190x1400 mm</t>
  </si>
  <si>
    <t>kus</t>
  </si>
  <si>
    <t>2091963176</t>
  </si>
  <si>
    <t>317121215</t>
  </si>
  <si>
    <t>Překlad železobetonový prefabrikovaný 115x190x1400 mm</t>
  </si>
  <si>
    <t>-742710607</t>
  </si>
  <si>
    <t>22</t>
  </si>
  <si>
    <t>317142422</t>
  </si>
  <si>
    <t>Překlad nenosný pórobetonový š 100 mm v do 250 mm na tenkovrstvou maltu dl do 1250 mm</t>
  </si>
  <si>
    <t>1883611754</t>
  </si>
  <si>
    <t>23</t>
  </si>
  <si>
    <t>317142442</t>
  </si>
  <si>
    <t>Překlad nenosný pórobetonový š 150 mm v do 250 mm na tenkovrstvou maltu dl do 1250 mm</t>
  </si>
  <si>
    <t>-443372691</t>
  </si>
  <si>
    <t>24</t>
  </si>
  <si>
    <t>317142448</t>
  </si>
  <si>
    <t>Překlad nenosný pórobetonový š 150 mm v do 250 mm na tenkovrstvou maltu dl do 2500 mm</t>
  </si>
  <si>
    <t>1034484696</t>
  </si>
  <si>
    <t>25</t>
  </si>
  <si>
    <t>317143431</t>
  </si>
  <si>
    <t>Překlad nosný z pórobetonu ve zdech tl 200 mm dl do 1300 mm</t>
  </si>
  <si>
    <t>1323856800</t>
  </si>
  <si>
    <t>26</t>
  </si>
  <si>
    <t>317143432</t>
  </si>
  <si>
    <t>Překlad nosný z pórobetonu ve zdech tl 200 mm dl přes 1300 do 1500 mm</t>
  </si>
  <si>
    <t>478111916</t>
  </si>
  <si>
    <t>27</t>
  </si>
  <si>
    <t>317143441</t>
  </si>
  <si>
    <t>Překlad nosný z pórobetonu ve zdech tl 250 mm dl do 1300 mm</t>
  </si>
  <si>
    <t>-1292401847</t>
  </si>
  <si>
    <t>28</t>
  </si>
  <si>
    <t>317143442</t>
  </si>
  <si>
    <t>Překlad nosný z pórobetonu ve zdech tl 250 mm dl přes 1300 do 1500 mm</t>
  </si>
  <si>
    <t>-1991467037</t>
  </si>
  <si>
    <t>29</t>
  </si>
  <si>
    <t>317143444</t>
  </si>
  <si>
    <t>Překlad nosný z pórobetonu ve zdech tl 250 mm dl přes 1800 do 2100 mm</t>
  </si>
  <si>
    <t>1222562299</t>
  </si>
  <si>
    <t>30</t>
  </si>
  <si>
    <t>317143445</t>
  </si>
  <si>
    <t>Překlad nosný z pórobetonu ve zdech tl 250 mm dl přes 2100 do 2400 mm</t>
  </si>
  <si>
    <t>1878347702</t>
  </si>
  <si>
    <t>31</t>
  </si>
  <si>
    <t>317352211</t>
  </si>
  <si>
    <t>Ztracené bednění překladů z pórobetonových U-profilů do 500 kg/m3 ve zdech tl 250 mm</t>
  </si>
  <si>
    <t>m</t>
  </si>
  <si>
    <t>1864224713</t>
  </si>
  <si>
    <t>32</t>
  </si>
  <si>
    <t>317944321</t>
  </si>
  <si>
    <t>Válcované nosníky do č.12 dodatečně osazované do připravených otvorů</t>
  </si>
  <si>
    <t>-519128404</t>
  </si>
  <si>
    <t>"uPN_100" ((0,9*2))*10,6/1000*1,25</t>
  </si>
  <si>
    <t>"L 60/60/6" (0,22+0,22+0,7)*5,49/1000*1,25</t>
  </si>
  <si>
    <t>33</t>
  </si>
  <si>
    <t>317944323</t>
  </si>
  <si>
    <t>Válcované nosníky č.14 až 22 dodatečně osazované do připravených otvorů</t>
  </si>
  <si>
    <t>-447558569</t>
  </si>
  <si>
    <t>"IPN_200" ((1,45*2)+(2,4*2)+(1,4*8))*26,3/1000*1,25</t>
  </si>
  <si>
    <t>34</t>
  </si>
  <si>
    <t>342271531</t>
  </si>
  <si>
    <t>Příčka z vápenopískových přesných plných tvárnic do P25 tl 150 mm</t>
  </si>
  <si>
    <t>-1139325293</t>
  </si>
  <si>
    <t>"vnitřní kce" (3,75*8,01)</t>
  </si>
  <si>
    <t>35</t>
  </si>
  <si>
    <t>342272225</t>
  </si>
  <si>
    <t>Příčka z pórobetonových hladkých tvárnic na tenkovrstvou maltu tl 100 mm</t>
  </si>
  <si>
    <t>1988154650</t>
  </si>
  <si>
    <t>"vnitřní kce" (3,75*6,78)</t>
  </si>
  <si>
    <t>36</t>
  </si>
  <si>
    <t>342272245</t>
  </si>
  <si>
    <t>Příčka z pórobetonových hladkých tvárnic na tenkovrstvou maltu tl 150 mm</t>
  </si>
  <si>
    <t>-1143552165</t>
  </si>
  <si>
    <t>"vnitřní kce" (3,5*19,05)+(3,75*19,7)</t>
  </si>
  <si>
    <t>"atikové konstrukce_odměřeno elektronicky" 24,75</t>
  </si>
  <si>
    <t>37</t>
  </si>
  <si>
    <t>342291121</t>
  </si>
  <si>
    <t>Ukotvení zdiva k cihelným konstrukcím plochými kotvami</t>
  </si>
  <si>
    <t>-1723597679</t>
  </si>
  <si>
    <t>38</t>
  </si>
  <si>
    <t>342291131</t>
  </si>
  <si>
    <t>Ukotvení zdiva k betonovým konstrukcím plochými kotvami</t>
  </si>
  <si>
    <t>-1348487260</t>
  </si>
  <si>
    <t>39</t>
  </si>
  <si>
    <t>346244381</t>
  </si>
  <si>
    <t xml:space="preserve">Plentování v do 200 mm válcovaných nosníků </t>
  </si>
  <si>
    <t>-1556060448</t>
  </si>
  <si>
    <t>Vodorovné konstrukce</t>
  </si>
  <si>
    <t>40</t>
  </si>
  <si>
    <t>413321616</t>
  </si>
  <si>
    <t>Nosníky ze ŽB tř. C 30/37</t>
  </si>
  <si>
    <t>-404942133</t>
  </si>
  <si>
    <t>41</t>
  </si>
  <si>
    <t>413361821</t>
  </si>
  <si>
    <t>Výztuž nosníků, volných trámů nebo průvlaků volných trámů betonářskou ocelí 10 505</t>
  </si>
  <si>
    <t>1918573025</t>
  </si>
  <si>
    <t>42</t>
  </si>
  <si>
    <t>417321515</t>
  </si>
  <si>
    <t>Ztužující pásy a věnce ze ŽB tř. C 25/30</t>
  </si>
  <si>
    <t>-1162841324</t>
  </si>
  <si>
    <t>"atikové konstrukce_odměřeno elektronicky" 4,27</t>
  </si>
  <si>
    <t>43</t>
  </si>
  <si>
    <t>417351115</t>
  </si>
  <si>
    <t>Zřízení bednění ztužujících věnců</t>
  </si>
  <si>
    <t>505575255</t>
  </si>
  <si>
    <t>44</t>
  </si>
  <si>
    <t>417351116</t>
  </si>
  <si>
    <t>Odstranění bednění ztužujících věnců</t>
  </si>
  <si>
    <t>1963990904</t>
  </si>
  <si>
    <t>45</t>
  </si>
  <si>
    <t>417361821</t>
  </si>
  <si>
    <t>Výztuž ztužujících pásů a věnců betonářskou ocelí 10 505</t>
  </si>
  <si>
    <t>1076855614</t>
  </si>
  <si>
    <t>46</t>
  </si>
  <si>
    <t>451315115</t>
  </si>
  <si>
    <t>Podkladní nebo výplňová vrstva z betonu C 16/20 tl do 100 mm</t>
  </si>
  <si>
    <t>-1166408638</t>
  </si>
  <si>
    <t>47</t>
  </si>
  <si>
    <t>451315127</t>
  </si>
  <si>
    <t>Podkladní nebo výplňová vrstva z betonu C 25/30 tl do 150 mm</t>
  </si>
  <si>
    <t>-743193230</t>
  </si>
  <si>
    <t>((26,04*5,71)+(12,4*7,25)+(10,4*3,05))</t>
  </si>
  <si>
    <t>Úpravy povrchů, podlahy a osazování výplní</t>
  </si>
  <si>
    <t>48</t>
  </si>
  <si>
    <t>611131105</t>
  </si>
  <si>
    <t>Cementový postřik vnitřních schodišťových konstrukcí nanášený celoplošně ručně</t>
  </si>
  <si>
    <t>128291047</t>
  </si>
  <si>
    <t>49</t>
  </si>
  <si>
    <t>611131121</t>
  </si>
  <si>
    <t>Penetrační disperzní nátěr vnitřních stropů nanášený ručně</t>
  </si>
  <si>
    <t>469531930</t>
  </si>
  <si>
    <t>"oprava dotčených ploch (uvedení do původního stavu)_předpoklad-bude upřesněno v rámci realizace" 125,0</t>
  </si>
  <si>
    <t>50</t>
  </si>
  <si>
    <t>611142001</t>
  </si>
  <si>
    <t>Potažení vnitřních stropů sklovláknitým pletivem vtlačeným do tenkovrstvé hmoty</t>
  </si>
  <si>
    <t>-911587452</t>
  </si>
  <si>
    <t>51</t>
  </si>
  <si>
    <t>611311131</t>
  </si>
  <si>
    <t>Potažení vnitřních rovných stropů vápenným štukem tloušťky do 3 mm</t>
  </si>
  <si>
    <t>-820797961</t>
  </si>
  <si>
    <t>52</t>
  </si>
  <si>
    <t>611311145</t>
  </si>
  <si>
    <t>Vápenná omítka štuková dvouvrstvá vnitřních schodišťových konstrukcí nanášená ručně</t>
  </si>
  <si>
    <t>-889365747</t>
  </si>
  <si>
    <t>53</t>
  </si>
  <si>
    <t>611311195</t>
  </si>
  <si>
    <t>Příplatek k vápenné omítce vnitřních schodišťových konstrukcí za každých dalších 5 mm tloušťky ručně</t>
  </si>
  <si>
    <t>479909937</t>
  </si>
  <si>
    <t>28,181*2 'Přepočtené koeficientem množství</t>
  </si>
  <si>
    <t>54</t>
  </si>
  <si>
    <t>612131101</t>
  </si>
  <si>
    <t>Cementový postřik vnitřních stěn nanášený celoplošně ručně</t>
  </si>
  <si>
    <t>1578579793</t>
  </si>
  <si>
    <t>"viz otlučení stávajících dotčených kcí_BP" 547,151</t>
  </si>
  <si>
    <t>"viz nové zděné konstrukce" (2*63,735)+(1*401,987)+(2*83,79)+(2*140,55)+(2*25,425)+(2*76,388)+(2*30,038)</t>
  </si>
  <si>
    <t>"ostění a nadpraží_odměřeno elektronicky" (307,05*0,25)</t>
  </si>
  <si>
    <t>55</t>
  </si>
  <si>
    <t>612131121</t>
  </si>
  <si>
    <t>Penetrační disperzní nátěr vnitřních stěn nanášený ručně</t>
  </si>
  <si>
    <t>-1306319855</t>
  </si>
  <si>
    <t>"odečet obkladů" -(247,025/3)</t>
  </si>
  <si>
    <t>56</t>
  </si>
  <si>
    <t>612135101</t>
  </si>
  <si>
    <t>Hrubá výplň rýh ve stěnách maltou jakékoli šířky rýhy</t>
  </si>
  <si>
    <t>2053552895</t>
  </si>
  <si>
    <t>57</t>
  </si>
  <si>
    <t>612142001</t>
  </si>
  <si>
    <t>Potažení vnitřních stěn sklovláknitým pletivem vtlačeným do tenkovrstvé hmoty</t>
  </si>
  <si>
    <t>557709995</t>
  </si>
  <si>
    <t>58</t>
  </si>
  <si>
    <t>612232003</t>
  </si>
  <si>
    <t>Montáž zateplení vnitřního ostění, nadpraží hl do 200 mm polystyrenovými deskami tl do 80 mm</t>
  </si>
  <si>
    <t>248565116</t>
  </si>
  <si>
    <t>"ostění a nadpraží_2.NP_odměřeno elektronicky" (113,48)</t>
  </si>
  <si>
    <t>59</t>
  </si>
  <si>
    <t>28376379</t>
  </si>
  <si>
    <t>deska z polystyrénu XPS, hrana polodrážková a hladký povrch s vyšší odolností tl 50mm</t>
  </si>
  <si>
    <t>1982952292</t>
  </si>
  <si>
    <t>113,48*0,22 'Přepočtené koeficientem množství</t>
  </si>
  <si>
    <t>60</t>
  </si>
  <si>
    <t>612311111</t>
  </si>
  <si>
    <t>Vápenná omítka hrubá jednovrstvá zatřená vnitřních stěn nanášená ručně</t>
  </si>
  <si>
    <t>523767370</t>
  </si>
  <si>
    <t>61</t>
  </si>
  <si>
    <t>612311131</t>
  </si>
  <si>
    <t>Potažení vnitřních stěn vápenným štukem tloušťky do 3 mm</t>
  </si>
  <si>
    <t>608186726</t>
  </si>
  <si>
    <t>62</t>
  </si>
  <si>
    <t>612311191</t>
  </si>
  <si>
    <t>Příplatek k vápenné omítce vnitřních stěn za každých dalších 5 mm tloušťky ručně</t>
  </si>
  <si>
    <t>-1339867305</t>
  </si>
  <si>
    <t>1865,753*2 'Přepočtené koeficientem množství</t>
  </si>
  <si>
    <t>63</t>
  </si>
  <si>
    <t>615142012</t>
  </si>
  <si>
    <t>Potažení vnitřních nosníků a překladů rabicovým pletivem</t>
  </si>
  <si>
    <t>-1662169706</t>
  </si>
  <si>
    <t>64</t>
  </si>
  <si>
    <t>6121430R0</t>
  </si>
  <si>
    <t>Příplatek za dodávku a osazení veškerých omítkových lišt, rohovníků a profilů vnitřních omítek stěn - viz specifikace systému a TP výrobce, TZ</t>
  </si>
  <si>
    <t>CS VLASTNÍ</t>
  </si>
  <si>
    <t>1043578406</t>
  </si>
  <si>
    <t>"kompletní provedení dle specifikace PD a TZ vč. přímo souvisejících prací a dodávek"</t>
  </si>
  <si>
    <t>"množství/rozsah vztažen na celkové štukové plochy" 1783,411</t>
  </si>
  <si>
    <t>65</t>
  </si>
  <si>
    <t>621221021</t>
  </si>
  <si>
    <t>Montáž kontaktního zateplení vnějších podhledů lepením a mechanickým kotvením desek z čedičové vlny s podélnou orientací tl do 120 mm</t>
  </si>
  <si>
    <t>2102930716</t>
  </si>
  <si>
    <t>"rozsah_D.1.1_v.č. 17-24, TZ"</t>
  </si>
  <si>
    <t>2*((4,6*6,7)+(2,11*13,01))</t>
  </si>
  <si>
    <t>66</t>
  </si>
  <si>
    <t>63151529</t>
  </si>
  <si>
    <t>deska tepelně izolační čedičová kontaktních fasád podélné vlákno tl 120mm</t>
  </si>
  <si>
    <t>348399873</t>
  </si>
  <si>
    <t>116,542*1,05 'Přepočtené koeficientem množství</t>
  </si>
  <si>
    <t>67</t>
  </si>
  <si>
    <t>622131101</t>
  </si>
  <si>
    <t>Cementový postřik vnějších stěn nanášený celoplošně ručně</t>
  </si>
  <si>
    <t>1949664332</t>
  </si>
  <si>
    <t>"vyrovnání podkladu před provedením zateplení vnějších stěn" (312,115+14,805+325,476)</t>
  </si>
  <si>
    <t>68</t>
  </si>
  <si>
    <t>622211041</t>
  </si>
  <si>
    <t>Montáž kontaktního zateplení vnějších stěn lepením a mechanickým kotvením polystyrénových desek tl do 200 mm</t>
  </si>
  <si>
    <t>-1577587324</t>
  </si>
  <si>
    <t>"doplění KZS stávajících konstrukcí_odměřeno elektronicky" 49,665</t>
  </si>
  <si>
    <t>69</t>
  </si>
  <si>
    <t>28376080</t>
  </si>
  <si>
    <t>deska EPS grafitová fasádní tl 170mm</t>
  </si>
  <si>
    <t>-1006351376</t>
  </si>
  <si>
    <t>49,665*1,1 'Přepočtené koeficientem množství</t>
  </si>
  <si>
    <t>70</t>
  </si>
  <si>
    <t>1854176236</t>
  </si>
  <si>
    <t>"kontaktní zateplení _ nové konstrukce"</t>
  </si>
  <si>
    <t>(0,7*5,5)+(5,7*4,2)+(30,8*3,15)+(3,3*0,85)+(2,35*3,15)+(7,5*0,9)+(12,75*3,6)+(10,05*4,05)+(9,9*3,15)</t>
  </si>
  <si>
    <t>"atikové konstrukce, ostatní výklenky" (49,5*1,0)+25,9</t>
  </si>
  <si>
    <t>"odečet výplní_odměřeno elektronicky" -115,09</t>
  </si>
  <si>
    <t>71</t>
  </si>
  <si>
    <t>28376081</t>
  </si>
  <si>
    <t>deska EPS grafitová fasádní tl 200mm</t>
  </si>
  <si>
    <t>713424365</t>
  </si>
  <si>
    <t>219,865*1,1 'Přepočtené koeficientem množství</t>
  </si>
  <si>
    <t>72</t>
  </si>
  <si>
    <t>738511965</t>
  </si>
  <si>
    <t>"rozsah_D.1.1_v.č. 17-24, TZ_soklová část" 49,35*0,3</t>
  </si>
  <si>
    <t>73</t>
  </si>
  <si>
    <t>28376023</t>
  </si>
  <si>
    <t>deska perimetrická fasádní soklová tl 200mm</t>
  </si>
  <si>
    <t>-694472675</t>
  </si>
  <si>
    <t>14,805*1,1 'Přepočtené koeficientem množství</t>
  </si>
  <si>
    <t>74</t>
  </si>
  <si>
    <t>622212001</t>
  </si>
  <si>
    <t>Montáž kontaktního zateplení vnějšího ostění, nadpraží nebo parapetu hl. špalety do 200 mm lepením desek z polystyrenu tl do 40 mm</t>
  </si>
  <si>
    <t>-1339741423</t>
  </si>
  <si>
    <t>75</t>
  </si>
  <si>
    <t>28376072</t>
  </si>
  <si>
    <t>deska EPS grafitová fasádní tl 40mm</t>
  </si>
  <si>
    <t>1592481699</t>
  </si>
  <si>
    <t>193,57*0,22 'Přepočtené koeficientem množství</t>
  </si>
  <si>
    <t>76</t>
  </si>
  <si>
    <t>262485070</t>
  </si>
  <si>
    <t>"zateplení parapetů_odměřeno elektronicky" 45,93</t>
  </si>
  <si>
    <t>77</t>
  </si>
  <si>
    <t>28376416</t>
  </si>
  <si>
    <t>deska z polystyrénu XPS tl 40mm</t>
  </si>
  <si>
    <t>222936509</t>
  </si>
  <si>
    <t>45,93*0,22 'Přepočtené koeficientem množství</t>
  </si>
  <si>
    <t>78</t>
  </si>
  <si>
    <t>622221021</t>
  </si>
  <si>
    <t>Montáž kontaktního zateplení vnějších stěn lepením a mechanickým kotvením desek z čedičové vlny s podélnou orientací vláken tl do 120 mm</t>
  </si>
  <si>
    <t>-488146990</t>
  </si>
  <si>
    <t>2*((5,08*72,08)-(97,43)+(113,48*0,5))</t>
  </si>
  <si>
    <t>79</t>
  </si>
  <si>
    <t>1835607784</t>
  </si>
  <si>
    <t>650,953*1,05 'Přepočtené koeficientem množství</t>
  </si>
  <si>
    <t>80</t>
  </si>
  <si>
    <t>622331101</t>
  </si>
  <si>
    <t>Cementová omítka hrubá jednovrstvá nezatřená vnějších stěn nanášená ručně</t>
  </si>
  <si>
    <t>-254944114</t>
  </si>
  <si>
    <t>"vyrovnání podkladu před provedením zateplení vnějších stěn" (236,715+14,805+325,476)</t>
  </si>
  <si>
    <t>81</t>
  </si>
  <si>
    <t>622511111</t>
  </si>
  <si>
    <t>Tenkovrstvá akrylátová mozaiková střednězrnná omítka včetně penetrace vnějších stěn</t>
  </si>
  <si>
    <t>343445461</t>
  </si>
  <si>
    <t>82</t>
  </si>
  <si>
    <t>622532021</t>
  </si>
  <si>
    <t>Tenkovrstvá silikonová hydrofilní zrnitá omítka tl. 2,0 mm včetně penetrace vnějších stěn</t>
  </si>
  <si>
    <t>1666336942</t>
  </si>
  <si>
    <t>"ostění_odměřeno elektronicky" 42,585</t>
  </si>
  <si>
    <t>83</t>
  </si>
  <si>
    <t>622454R04</t>
  </si>
  <si>
    <t>Příplatek ke KZS za systémové doplňky a příslušenství</t>
  </si>
  <si>
    <t>-1152713267</t>
  </si>
  <si>
    <t>"kompletní provedení dle specifikace PD a TZ vč. všech souvisejících prací a dodávek"</t>
  </si>
  <si>
    <t xml:space="preserve">"dle TP konkrétního výrobce KZS + požadavky PD a TZ" </t>
  </si>
  <si>
    <t>-veškeré systémové lišty, rohovníky, profily</t>
  </si>
  <si>
    <t>Množství vztaženo na plochu KZS _ ROZSAH JE STANOVEN DLE KONKRÉTNÍHO VÝROBCE SYSTÉMU KZS</t>
  </si>
  <si>
    <t>312,115</t>
  </si>
  <si>
    <t>84</t>
  </si>
  <si>
    <t>629991011</t>
  </si>
  <si>
    <t>Zakrytí výplní otvorů a svislých ploch fólií přilepenou lepící páskou</t>
  </si>
  <si>
    <t>1886790537</t>
  </si>
  <si>
    <t>85</t>
  </si>
  <si>
    <t>631311115</t>
  </si>
  <si>
    <t>Mazanina tl do 80 mm z betonu prostého bez zvýšených nároků na prostředí tř. C 20/25</t>
  </si>
  <si>
    <t>606072900</t>
  </si>
  <si>
    <t>"rozsah_NS_viz D.1.1_v.č. 17-18, TZ"</t>
  </si>
  <si>
    <t xml:space="preserve">"1.NP_viz tabulka místností_odměřeno elektronicky" </t>
  </si>
  <si>
    <t>(199,7*0,06)+(30,2*0,05)+(14,9*0,05)</t>
  </si>
  <si>
    <t xml:space="preserve">"2.NP_viz tabulka místností_odměřeno elektronicky" </t>
  </si>
  <si>
    <t>(314,4*0,065)+(29,6*0,055)</t>
  </si>
  <si>
    <t>86</t>
  </si>
  <si>
    <t>631319171</t>
  </si>
  <si>
    <t>Příplatek k mazanině tl do 80 mm za stržení povrchu spodní vrstvy před vložením výztuže</t>
  </si>
  <si>
    <t>-1589455854</t>
  </si>
  <si>
    <t>87</t>
  </si>
  <si>
    <t>631319R55</t>
  </si>
  <si>
    <t xml:space="preserve">Příplatek k betonové mazanině </t>
  </si>
  <si>
    <t>1352150187</t>
  </si>
  <si>
    <t>-veškeré pomocné ocelové prvky/profily/trny a ostatní</t>
  </si>
  <si>
    <t>-dilatace / lemování , dilatace obvodové, objektové, plošné, smršťovací - vč. jejich vyplnění/osazení</t>
  </si>
  <si>
    <t>(199,7)+(30,2)+(14,9)</t>
  </si>
  <si>
    <t>(314,4)+(29,6)</t>
  </si>
  <si>
    <t>88</t>
  </si>
  <si>
    <t>631362021</t>
  </si>
  <si>
    <t>Výztuž mazanin svařovanými sítěmi Kari</t>
  </si>
  <si>
    <t>850193649</t>
  </si>
  <si>
    <t xml:space="preserve">"1-2.NP_viz tabulka místností_odměřeno elektronicky" </t>
  </si>
  <si>
    <t>(1,36*1,25)/1000*(588,8)</t>
  </si>
  <si>
    <t>89</t>
  </si>
  <si>
    <t>-1874593006</t>
  </si>
  <si>
    <t>"výztuž podkladního betonu" ((26,04*5,71)+(12,4*7,25)+(10,4*3,05))*(4,5*1,2)/1000</t>
  </si>
  <si>
    <t>90</t>
  </si>
  <si>
    <t>632451101</t>
  </si>
  <si>
    <t>Cementový samonivelační potěr ze suchých směsí tloušťky do 5 mm</t>
  </si>
  <si>
    <t>-235586375</t>
  </si>
  <si>
    <t>"1.NP_viz tabulka místností_odměřeno elektronicky" 199,7+30,2+14,9+199,9</t>
  </si>
  <si>
    <t>"2.NP_viz tabulka místností_odměřeno elektronicky" 314,4</t>
  </si>
  <si>
    <t>Ostatní konstrukce a práce, bourání</t>
  </si>
  <si>
    <t>91</t>
  </si>
  <si>
    <t>941211111</t>
  </si>
  <si>
    <t>Montáž lešení řadového rámového lehkého zatížení do 200 kg/m2 š do 0,9 m v do 10 m</t>
  </si>
  <si>
    <t>-1258028522</t>
  </si>
  <si>
    <t>"pohledové plochy" (50,4*8,15)+(39,9*8,8)+(15,31*8,05)+(15,33*9,5)</t>
  </si>
  <si>
    <t>"plochy ostatní a přesahy" (155,0)+(120,92*1,1)</t>
  </si>
  <si>
    <t>92</t>
  </si>
  <si>
    <t>941211211</t>
  </si>
  <si>
    <t>Příplatek k lešení řadovému rámovému lehkému š 0,9 m v do 25 m za první a ZKD den použití</t>
  </si>
  <si>
    <t>-2059882885</t>
  </si>
  <si>
    <t>1318,773*60 'Přepočtené koeficientem množství</t>
  </si>
  <si>
    <t>93</t>
  </si>
  <si>
    <t>941211811</t>
  </si>
  <si>
    <t>Demontáž lešení řadového rámového lehkého zatížení do 200 kg/m2 š do 0,9 m v do 10 m</t>
  </si>
  <si>
    <t>-870175005</t>
  </si>
  <si>
    <t>94</t>
  </si>
  <si>
    <t>944511111</t>
  </si>
  <si>
    <t>Montáž ochranné sítě z textilie z umělých vláken</t>
  </si>
  <si>
    <t>1729591341</t>
  </si>
  <si>
    <t>95</t>
  </si>
  <si>
    <t>944511211</t>
  </si>
  <si>
    <t>Příplatek k ochranné síti za první a ZKD den použití</t>
  </si>
  <si>
    <t>-894364171</t>
  </si>
  <si>
    <t>96</t>
  </si>
  <si>
    <t>944511811</t>
  </si>
  <si>
    <t>Demontáž ochranné sítě z textilie z umělých vláken</t>
  </si>
  <si>
    <t>-312702953</t>
  </si>
  <si>
    <t>97</t>
  </si>
  <si>
    <t>949101111</t>
  </si>
  <si>
    <t>Lešení pomocné pro objekty pozemních staveb s lešeňovou podlahou v do 1,9 m zatížení do 150 kg/m2</t>
  </si>
  <si>
    <t>1186805994</t>
  </si>
  <si>
    <t>"rozsah_viz D.1.1_v.č. 27-28, TZ"</t>
  </si>
  <si>
    <t xml:space="preserve">"množství odměřeno elektronicky_tabulka místností" </t>
  </si>
  <si>
    <t>"BP+NS" 304,96+412,8+344,0+(2*66,736)</t>
  </si>
  <si>
    <t>"oprava dotčených ploch_předpoklad" 125,0</t>
  </si>
  <si>
    <t>98</t>
  </si>
  <si>
    <t>949101112</t>
  </si>
  <si>
    <t>Lešení pomocné pro objekty pozemních staveb s lešeňovou podlahou v do 3,5 m zatížení do 150 kg/m2</t>
  </si>
  <si>
    <t>-2001005025</t>
  </si>
  <si>
    <t>"rozsah_D.1.1_v.č. 17-24, TZ_vnější podhledové skladby" (4,6*6,7)+(2,11*13,01)</t>
  </si>
  <si>
    <t>99</t>
  </si>
  <si>
    <t>952901111</t>
  </si>
  <si>
    <t>Vyčištění budov bytové a občanské výstavby při výšce podlaží do 4 m</t>
  </si>
  <si>
    <t>1109107703</t>
  </si>
  <si>
    <t>100</t>
  </si>
  <si>
    <t>953312125</t>
  </si>
  <si>
    <t>Vložky do svislých dilatačních spár z extrudovaných polystyrénových desek tl 50 mm</t>
  </si>
  <si>
    <t>510827074</t>
  </si>
  <si>
    <t>"spodní stavba" (2,2*(27,76))</t>
  </si>
  <si>
    <t>101</t>
  </si>
  <si>
    <t>953321113</t>
  </si>
  <si>
    <t>Vložky do svislých dilatačních spár z minerální plsti tl 50 mm</t>
  </si>
  <si>
    <t>-597134723</t>
  </si>
  <si>
    <t>Poznámka k položce:
(objemová hmotnost _ 50 kg/m3)</t>
  </si>
  <si>
    <t>"horní stavba" ((3,45*3,6)+(21,26*8,2)+(3,41*8,2))</t>
  </si>
  <si>
    <t>102</t>
  </si>
  <si>
    <t>961055111</t>
  </si>
  <si>
    <t>Bourání základů ze ŽB</t>
  </si>
  <si>
    <t>-345891603</t>
  </si>
  <si>
    <t>103</t>
  </si>
  <si>
    <t>962031136</t>
  </si>
  <si>
    <t>Bourání příček z tvárnic nebo příčkovek tl do 150 mm</t>
  </si>
  <si>
    <t>-318688186</t>
  </si>
  <si>
    <t xml:space="preserve">"rozsah_D.1.1_v.č. 09-15, TZ" </t>
  </si>
  <si>
    <t>"1.NP" 3,5*(7,38)</t>
  </si>
  <si>
    <t>104</t>
  </si>
  <si>
    <t>962032230</t>
  </si>
  <si>
    <t xml:space="preserve">Bourání zdiva z cihel pálených nebo vápenopískových na MV nebo MVC </t>
  </si>
  <si>
    <t>-475276335</t>
  </si>
  <si>
    <t>"1.NP" (3,5*0,18*13,175)</t>
  </si>
  <si>
    <t>"2.NP" (3,75*0,18*5,71)+(3,75*0,33*0,74)</t>
  </si>
  <si>
    <t>"konstrukce ostatní a uvolněné" (1,5+1,5+2,0)</t>
  </si>
  <si>
    <t>105</t>
  </si>
  <si>
    <t>962052211</t>
  </si>
  <si>
    <t xml:space="preserve">Bourání konstrukcí nadzákladových ze ŽB </t>
  </si>
  <si>
    <t>774701692</t>
  </si>
  <si>
    <t>"schodiště a ostatní nezměřitelné prvky" (7,6*1,45*0,45)+2,75</t>
  </si>
  <si>
    <t>106</t>
  </si>
  <si>
    <t>963051113</t>
  </si>
  <si>
    <t>Bourání ŽB stropů deskových tl přes 80 mm</t>
  </si>
  <si>
    <t>1885204403</t>
  </si>
  <si>
    <t>(6,96*2,76*0,2)</t>
  </si>
  <si>
    <t>107</t>
  </si>
  <si>
    <t>965045113</t>
  </si>
  <si>
    <t>Bourání potěrů cementových nebo pískocementových tl do 50 mm pl přes 4 m2</t>
  </si>
  <si>
    <t>-954413193</t>
  </si>
  <si>
    <t>"rozsah_BP_viz D.1.1_v.č. 09-15, TZ"</t>
  </si>
  <si>
    <t>-předpoklad částečné roznášecí vrstvy _ bude upřesněno při realizaci stavby</t>
  </si>
  <si>
    <t>"1.NP_viz tabulka místností_odměřeno elektronicky" 38,3</t>
  </si>
  <si>
    <t>"2.NP_viz tabulka místností_odměřeno elektronicky" 12,4+6,96</t>
  </si>
  <si>
    <t>"1.NP_viz tabulka místností_odměřeno elektronicky" 147,5+14,2</t>
  </si>
  <si>
    <t>"2.NP_viz tabulka místností_odměřeno elektronicky" 85,6</t>
  </si>
  <si>
    <t>108</t>
  </si>
  <si>
    <t>965081213</t>
  </si>
  <si>
    <t>Bourání podlah z dlaždic keramických nebo xylolitových tl do 10 mm plochy přes 1 m2</t>
  </si>
  <si>
    <t>1653143592</t>
  </si>
  <si>
    <t>Poznámka k položce:
V jednotkové ceně zahrnuty náklady na bourání souvisejících obvodových soklů v = do 150 mm.</t>
  </si>
  <si>
    <t>109</t>
  </si>
  <si>
    <t>966080107</t>
  </si>
  <si>
    <t>Bourání kontaktního zateplení z polystyrenových desek tloušťky přes 180 mm</t>
  </si>
  <si>
    <t>494636826</t>
  </si>
  <si>
    <t>110</t>
  </si>
  <si>
    <t>968062R00</t>
  </si>
  <si>
    <t>Vybourání výplní otvorů bez materiálového a plošného rozlišení</t>
  </si>
  <si>
    <t>-1317129337</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</si>
  <si>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(např. parapety, garnyže, rolety, žaluzie, ocel. mříže, ostatní doplňky)
----------------------------------------------------------------------------------------
-veškeré demontážní práce a přesuny jesou zahrnuty v jednotkové ceně</t>
  </si>
  <si>
    <t>5,045+(0,8*0,9)</t>
  </si>
  <si>
    <t>111</t>
  </si>
  <si>
    <t>968072455</t>
  </si>
  <si>
    <t xml:space="preserve">Vybourání dveřních zárubní včetně vyvěšení křídel </t>
  </si>
  <si>
    <t>564601683</t>
  </si>
  <si>
    <t>112</t>
  </si>
  <si>
    <t>971033R61</t>
  </si>
  <si>
    <t xml:space="preserve">Vybourání otvorů ve zdivu cihelném na MVC nebo MV </t>
  </si>
  <si>
    <t>-1365491197</t>
  </si>
  <si>
    <t>"rozsah_D.1.1_v.č. 29-32, TZ_prostupy a průrazy_odměřeno elektronicky" 2,45</t>
  </si>
  <si>
    <t>113</t>
  </si>
  <si>
    <t>971052R51</t>
  </si>
  <si>
    <t xml:space="preserve">Vybourání nebo prorážení otvorů v ŽB příčkách a zdech </t>
  </si>
  <si>
    <t>-814675434</t>
  </si>
  <si>
    <t>Poznámka k položce:
Kompletní provedení dle specifikace PD a TZ včetně všech souvisejících prací/činností
------------------------------------------------------------------------------------------------------</t>
  </si>
  <si>
    <t>"rozsah_D.1.1_v.č. 29-32, TZ_prostupy a průrazy_odměřeno elektronicky" 1,65</t>
  </si>
  <si>
    <t>114</t>
  </si>
  <si>
    <t>977151118</t>
  </si>
  <si>
    <t>Jádrové vrty diamantovými korunkami do D 100 mm do stavebních materiálů</t>
  </si>
  <si>
    <t>-1734262986</t>
  </si>
  <si>
    <t>"rozsah_D.1.1_v.č. 29-32, TZ_prostupy a průrazy_odměřeno elektronicky" 18,5</t>
  </si>
  <si>
    <t>115</t>
  </si>
  <si>
    <t>977151123</t>
  </si>
  <si>
    <t>Jádrové vrty diamantovými korunkami do D 150 mm do stavebních materiálů</t>
  </si>
  <si>
    <t>1421837778</t>
  </si>
  <si>
    <t>"rozsah_D.1.1_v.č. 29-32, TZ_prostupy a průrazy_odměřeno elektronicky" 16,0</t>
  </si>
  <si>
    <t>116</t>
  </si>
  <si>
    <t>977151125</t>
  </si>
  <si>
    <t>Jádrové vrty diamantovými korunkami do D 200 mm do stavebních materiálů</t>
  </si>
  <si>
    <t>1675958450</t>
  </si>
  <si>
    <t>"rozsah_D.1.1_v.č. 29-32, TZ_prostupy a průrazy_odměřeno elektronicky" 13,5</t>
  </si>
  <si>
    <t>117</t>
  </si>
  <si>
    <t>977151127</t>
  </si>
  <si>
    <t>Jádrové vrty diamantovými korunkami do D 250 mm do stavebních materiálů</t>
  </si>
  <si>
    <t>-1283462621</t>
  </si>
  <si>
    <t>"rozsah_D.1.1_v.č. 29-32, TZ_prostupy a průrazy_odměřeno elektronicky" 34,5</t>
  </si>
  <si>
    <t>118</t>
  </si>
  <si>
    <t>978011191</t>
  </si>
  <si>
    <t>Otlučení (osekání) vnitřní vápenné nebo vápenocementové omítky stropů v rozsahu do 100 %</t>
  </si>
  <si>
    <t>-1918200780</t>
  </si>
  <si>
    <t>"rozsah_viz D.1.1_v.č. 09-10, TZ"</t>
  </si>
  <si>
    <t>"1.NP_množství odměřeno elektronicky_tabulka místností" 200,0</t>
  </si>
  <si>
    <t>"2.NP_množství odměřeno elektronicky_tabulka místností" 104,96</t>
  </si>
  <si>
    <t>119</t>
  </si>
  <si>
    <t>978013191</t>
  </si>
  <si>
    <t>Otlučení (osekání) vnitřní vápenné nebo vápenocementové omítky stěn v rozsahu do 100 %</t>
  </si>
  <si>
    <t>986536865</t>
  </si>
  <si>
    <t>Poznámka k položce:
(jedná se o PD určené dotčené plochy_množství bude upřesněno při realizaci _ dle skutečných poměrů na stavbě)</t>
  </si>
  <si>
    <t>"1.NP" (3,5*(95,525))</t>
  </si>
  <si>
    <t>"2.NP" (3,75*(56,75))</t>
  </si>
  <si>
    <t>120</t>
  </si>
  <si>
    <t>978059541</t>
  </si>
  <si>
    <t>Odsekání a odebrání obkladů stěn z vnitřních obkládaček plochy přes 1 m2</t>
  </si>
  <si>
    <t>1438923092</t>
  </si>
  <si>
    <t>"1.NP" (1,625*4)+(1,235*2,05)</t>
  </si>
  <si>
    <t>"2.NP" (1,225*4,08)</t>
  </si>
  <si>
    <t>121</t>
  </si>
  <si>
    <t>981011315</t>
  </si>
  <si>
    <t>Demolice budov zděných na MVC postupným rozebíráním</t>
  </si>
  <si>
    <t>955546567</t>
  </si>
  <si>
    <t>Poznámka k položce:
JC obsahuje domolice a demontáže kompletních objektů včetně základových prvků</t>
  </si>
  <si>
    <t>"1-2.NP" ((6,38*5,64*(6,3+0,85))+(31,57*4,2*(3,35*0,8)))*0,2</t>
  </si>
  <si>
    <t>122</t>
  </si>
  <si>
    <t>981013315</t>
  </si>
  <si>
    <t>Demolice budov zděných na MVC těžkou mechanizací</t>
  </si>
  <si>
    <t>1256404983</t>
  </si>
  <si>
    <t>"1-2.NP" ((6,38*5,64*(6,3+0,85))+(31,57*4,2*(3,35*0,8)))*0,8</t>
  </si>
  <si>
    <t>997</t>
  </si>
  <si>
    <t>Přesun sutě</t>
  </si>
  <si>
    <t>123</t>
  </si>
  <si>
    <t>997013152</t>
  </si>
  <si>
    <t>Vnitrostaveništní doprava suti a vybouraných hmot pro budovy v do 9 m s omezením mechanizace</t>
  </si>
  <si>
    <t>1395520510</t>
  </si>
  <si>
    <t>124</t>
  </si>
  <si>
    <t>997013R31</t>
  </si>
  <si>
    <t xml:space="preserve">Poplatek za uložení na skládce (skládkovné) stavebního odpadu bez rozlišení </t>
  </si>
  <si>
    <t>-831640024</t>
  </si>
  <si>
    <t>Poznámka k položce:
Jednotková cena stanovena pro stavební odpad BEZ ROZLIŠENÍ _včetně nebezpečných odpadů.
----------------------------------------------------------------------------------------------------------------------</t>
  </si>
  <si>
    <t>125</t>
  </si>
  <si>
    <t>997321511</t>
  </si>
  <si>
    <t>Vodorovná doprava suti a vybouraných hmot po suchu do 1 km</t>
  </si>
  <si>
    <t>-925761756</t>
  </si>
  <si>
    <t>126</t>
  </si>
  <si>
    <t>997321519</t>
  </si>
  <si>
    <t>Příplatek ZKD 1km vodorovné dopravy suti a vybouraných hmot po suchu</t>
  </si>
  <si>
    <t>-492049237</t>
  </si>
  <si>
    <t>501,976*20 'Přepočtené koeficientem množství</t>
  </si>
  <si>
    <t>127</t>
  </si>
  <si>
    <t>997321611</t>
  </si>
  <si>
    <t>Nakládání nebo překládání suti a vybouraných hmot</t>
  </si>
  <si>
    <t>960513981</t>
  </si>
  <si>
    <t>998</t>
  </si>
  <si>
    <t>Přesun hmot</t>
  </si>
  <si>
    <t>128</t>
  </si>
  <si>
    <t>998017002</t>
  </si>
  <si>
    <t>Přesun hmot s omezením mechanizace pro budovy v do 12 m</t>
  </si>
  <si>
    <t>1643993434</t>
  </si>
  <si>
    <t>PSV</t>
  </si>
  <si>
    <t>Práce a dodávky PSV</t>
  </si>
  <si>
    <t>711</t>
  </si>
  <si>
    <t>Izolace proti vodě, vlhkosti a plynům</t>
  </si>
  <si>
    <t>129</t>
  </si>
  <si>
    <t>711111001</t>
  </si>
  <si>
    <t>Provedení izolace proti zemní vlhkosti vodorovné za studena nátěrem penetračním</t>
  </si>
  <si>
    <t>-982812680</t>
  </si>
  <si>
    <t>130</t>
  </si>
  <si>
    <t>11163150</t>
  </si>
  <si>
    <t>lak penetrační asfaltový</t>
  </si>
  <si>
    <t>1276528197</t>
  </si>
  <si>
    <t>270,308*0,0003 'Přepočtené koeficientem množství</t>
  </si>
  <si>
    <t>131</t>
  </si>
  <si>
    <t>711112001</t>
  </si>
  <si>
    <t>Provedení izolace proti zemní vlhkosti svislé za studena nátěrem penetračním</t>
  </si>
  <si>
    <t>1856400048</t>
  </si>
  <si>
    <t>"rozsah_D.1.1_v.č. 16,20-22,TZ"</t>
  </si>
  <si>
    <t>"odměřeno elektronicky" 113,965</t>
  </si>
  <si>
    <t>132</t>
  </si>
  <si>
    <t>-1967599578</t>
  </si>
  <si>
    <t>113,965*0,00035 'Přepočtené koeficientem množství</t>
  </si>
  <si>
    <t>133</t>
  </si>
  <si>
    <t>711141559</t>
  </si>
  <si>
    <t>Provedení izolace proti zemní vlhkosti pásy přitavením vodorovné NAIP</t>
  </si>
  <si>
    <t>-786448484</t>
  </si>
  <si>
    <t>134</t>
  </si>
  <si>
    <t>62853004</t>
  </si>
  <si>
    <t>pás asfaltový natavitelný modifikovaný SBS tl 4,0mm s vložkou ze skleněné tkaniny a spalitelnou PE fólií nebo jemnozrnný minerálním posypem na horním povrchu</t>
  </si>
  <si>
    <t>-277419745</t>
  </si>
  <si>
    <t>270,308*1,15 'Přepočtené koeficientem množství</t>
  </si>
  <si>
    <t>135</t>
  </si>
  <si>
    <t>711142559</t>
  </si>
  <si>
    <t>Provedení izolace proti zemní vlhkosti pásy přitavením svislé NAIP</t>
  </si>
  <si>
    <t>-1225480165</t>
  </si>
  <si>
    <t>136</t>
  </si>
  <si>
    <t>950783742</t>
  </si>
  <si>
    <t>113,965*1,2 'Přepočtené koeficientem množství</t>
  </si>
  <si>
    <t>137</t>
  </si>
  <si>
    <t>711493112</t>
  </si>
  <si>
    <t>Izolace proti vodě vodorovná těsnicí stěrkou</t>
  </si>
  <si>
    <t>618616235</t>
  </si>
  <si>
    <t xml:space="preserve">Poznámka k položce:
Specifikace:
--------------------------------------
V jednotkové ceně zahrnuty náklady na systémové koutové pásky/profily.
Tl. hydroizolační stěrky 2x1 mm.
---------------------------------------
</t>
  </si>
  <si>
    <t>"1.NP_viz tabulka místností_odměřeno elektronicky" 30,2</t>
  </si>
  <si>
    <t>"2.NP_viz tabulka místností_odměřeno elektronicky" 29,6</t>
  </si>
  <si>
    <t>138</t>
  </si>
  <si>
    <t>998711202</t>
  </si>
  <si>
    <t xml:space="preserve">Přesun hmot procentní pro izolace proti vodě, vlhkosti a plynům </t>
  </si>
  <si>
    <t>%</t>
  </si>
  <si>
    <t>-380512446</t>
  </si>
  <si>
    <t>712</t>
  </si>
  <si>
    <t>Povlakové krytiny</t>
  </si>
  <si>
    <t>139</t>
  </si>
  <si>
    <t>712311101</t>
  </si>
  <si>
    <t>Provedení povlakové krytiny střech do 10° za studena lakem penetračním nebo asfaltovým</t>
  </si>
  <si>
    <t>-929539228</t>
  </si>
  <si>
    <t>"terasa_1.NP_skladba_S11" (3,45*10,05)</t>
  </si>
  <si>
    <t>140</t>
  </si>
  <si>
    <t>471392205</t>
  </si>
  <si>
    <t>34,673*0,0003 'Přepočtené koeficientem množství</t>
  </si>
  <si>
    <t>141</t>
  </si>
  <si>
    <t>-706775979</t>
  </si>
  <si>
    <t xml:space="preserve">střešní skladby_rozsah_D.1.1_v.č. 19, skladby, TZ" </t>
  </si>
  <si>
    <t>"S12-S13" (30,91*5,92)+(9,49*13,01)+(10,35*3,5)</t>
  </si>
  <si>
    <t>"S14" (17,25*7,48)</t>
  </si>
  <si>
    <t>142</t>
  </si>
  <si>
    <t>2075953692</t>
  </si>
  <si>
    <t>471,707*0,0003 'Přepočtené koeficientem množství</t>
  </si>
  <si>
    <t>143</t>
  </si>
  <si>
    <t>712341559</t>
  </si>
  <si>
    <t>Provedení povlakové krytiny střech do 10° pásy NAIP přitavením v plné ploše</t>
  </si>
  <si>
    <t>-1132421927</t>
  </si>
  <si>
    <t>144</t>
  </si>
  <si>
    <t>62855001</t>
  </si>
  <si>
    <t>pás asfaltový natavitelný modifikovaný SBS tl 4,0mm s vložkou a spalitelnou PE fólií nebo jemnozrnný minerálním posypem na horním povrchu</t>
  </si>
  <si>
    <t>543849023</t>
  </si>
  <si>
    <t>34,673*1,15 'Přepočtené koeficientem množství</t>
  </si>
  <si>
    <t>145</t>
  </si>
  <si>
    <t>-25513135</t>
  </si>
  <si>
    <t>146</t>
  </si>
  <si>
    <t>-599756005</t>
  </si>
  <si>
    <t>471,707*1,15 'Přepočtené koeficientem množství</t>
  </si>
  <si>
    <t>147</t>
  </si>
  <si>
    <t>712525R01</t>
  </si>
  <si>
    <t xml:space="preserve">Střešní povlaková krytina , mechanicky kotvená do nosného podkladu, PVC folie tl. 1,5 mm - kompletní, systémové provedení </t>
  </si>
  <si>
    <t>-1597024428</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</si>
  <si>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a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</si>
  <si>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</si>
  <si>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</si>
  <si>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</si>
  <si>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</si>
  <si>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"terasa_1.NP_skladba_S11" (3,45*10,05)+16,2</t>
  </si>
  <si>
    <t>148</t>
  </si>
  <si>
    <t>712525R02</t>
  </si>
  <si>
    <t xml:space="preserve">Střešní povlaková krytina , mechanicky kotvená do nosného podkladu, PVC folie tl. 2,0 mm - kompletní, systémové provedení </t>
  </si>
  <si>
    <t>-2059405256</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</si>
  <si>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</si>
  <si>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"S12-S14_vytažení" 0,45*(120,12+49,46)</t>
  </si>
  <si>
    <t>149</t>
  </si>
  <si>
    <t>712811101</t>
  </si>
  <si>
    <t>Provedení povlakové krytiny vytažením na konstrukce za studena nátěrem penetračním</t>
  </si>
  <si>
    <t>1241118484</t>
  </si>
  <si>
    <t>"terasa_1.NP_skladba_S11" (3,45+10,05)*2*0,6</t>
  </si>
  <si>
    <t>150</t>
  </si>
  <si>
    <t>1052798600</t>
  </si>
  <si>
    <t>16,2*0,00035 'Přepočtené koeficientem množství</t>
  </si>
  <si>
    <t>151</t>
  </si>
  <si>
    <t>692048147</t>
  </si>
  <si>
    <t>"S12-S14" 0,7*(120,12+49,46)</t>
  </si>
  <si>
    <t>152</t>
  </si>
  <si>
    <t>-635765423</t>
  </si>
  <si>
    <t>118,706*0,00035 'Přepočtené koeficientem množství</t>
  </si>
  <si>
    <t>153</t>
  </si>
  <si>
    <t>712841559</t>
  </si>
  <si>
    <t>Provedení povlakové krytiny vytažením na konstrukce pásy přitavením NAIP</t>
  </si>
  <si>
    <t>1971573626</t>
  </si>
  <si>
    <t>154</t>
  </si>
  <si>
    <t>447072230</t>
  </si>
  <si>
    <t>16,2*1,2 'Přepočtené koeficientem množství</t>
  </si>
  <si>
    <t>155</t>
  </si>
  <si>
    <t>857529493</t>
  </si>
  <si>
    <t>156</t>
  </si>
  <si>
    <t>134316471</t>
  </si>
  <si>
    <t>118,706*1,2 'Přepočtené koeficientem množství</t>
  </si>
  <si>
    <t>157</t>
  </si>
  <si>
    <t>998712202</t>
  </si>
  <si>
    <t xml:space="preserve">Přesun hmot procentní pro krytiny povlakové </t>
  </si>
  <si>
    <t>-738461820</t>
  </si>
  <si>
    <t>713</t>
  </si>
  <si>
    <t>Izolace tepelné</t>
  </si>
  <si>
    <t>158</t>
  </si>
  <si>
    <t>713121111</t>
  </si>
  <si>
    <t>Montáž izolace tepelné podlah volně kladenými rohožemi, pásy, dílci, deskami 1 vrstva</t>
  </si>
  <si>
    <t>160712644</t>
  </si>
  <si>
    <t>"2.NP_viz tabulka místností_odměřeno elektronicky" 314,4+29,6</t>
  </si>
  <si>
    <t>159</t>
  </si>
  <si>
    <t>28375673</t>
  </si>
  <si>
    <t>deska izolační pro kročejový útlum tl 30mm</t>
  </si>
  <si>
    <t>-61124308</t>
  </si>
  <si>
    <t>344*1,1 'Přepočtené koeficientem množství</t>
  </si>
  <si>
    <t>160</t>
  </si>
  <si>
    <t>713121121</t>
  </si>
  <si>
    <t>Montáž izolace tepelné podlah volně kladenými rohožemi, pásy, dílci, deskami 2 vrstvy</t>
  </si>
  <si>
    <t>-689719428</t>
  </si>
  <si>
    <t>"1.NP_viz tabulka místností_odměřeno elektronicky" 199,7+30,2+14,9</t>
  </si>
  <si>
    <t>161</t>
  </si>
  <si>
    <t>28375911</t>
  </si>
  <si>
    <t>deska EPS 150 do plochých střech a podlah tl 65 mm</t>
  </si>
  <si>
    <t>1766324197</t>
  </si>
  <si>
    <t>244,8*2,1 'Přepočtené koeficientem množství</t>
  </si>
  <si>
    <t>162</t>
  </si>
  <si>
    <t>713131141</t>
  </si>
  <si>
    <t>Montáž izolace tepelné stěn a základů lepením celoplošně rohoží, pásů, dílců, desek</t>
  </si>
  <si>
    <t>1141746326</t>
  </si>
  <si>
    <t>"odměřeno elektronicky" 59,46</t>
  </si>
  <si>
    <t>163</t>
  </si>
  <si>
    <t>28376385</t>
  </si>
  <si>
    <t>deska z polystyrénu XPS (m3)</t>
  </si>
  <si>
    <t>1198805586</t>
  </si>
  <si>
    <t>59,46*0,22 'Přepočtené koeficientem množství</t>
  </si>
  <si>
    <t>164</t>
  </si>
  <si>
    <t>1876739066</t>
  </si>
  <si>
    <t>"odměřeno elektronicky" 118,92</t>
  </si>
  <si>
    <t>165</t>
  </si>
  <si>
    <t>-686990428</t>
  </si>
  <si>
    <t>118,92*0,11 'Přepočtené koeficientem množství</t>
  </si>
  <si>
    <t>166</t>
  </si>
  <si>
    <t>713131143</t>
  </si>
  <si>
    <t>Montáž izolace tepelné stěn a základů lepením celoplošně v kombinaci s mechanickým kotvením rohoží, pásů, dílců, desek</t>
  </si>
  <si>
    <t>-1007688625</t>
  </si>
  <si>
    <t>"S12-S14" 0,55*(120,12+49,46)</t>
  </si>
  <si>
    <t>167</t>
  </si>
  <si>
    <t>28372309</t>
  </si>
  <si>
    <t>deska EPS 100 do plochých střech a podlah tl 100mm</t>
  </si>
  <si>
    <t>-218280469</t>
  </si>
  <si>
    <t>93,269*1,1 'Přepočtené koeficientem množství</t>
  </si>
  <si>
    <t>168</t>
  </si>
  <si>
    <t>713141136</t>
  </si>
  <si>
    <t>Montáž izolace tepelné střech plochých lepené za studena nízkoexpanzní (PUR) pěnou 1 vrstva desek</t>
  </si>
  <si>
    <t>-796807993</t>
  </si>
  <si>
    <t>"terasa_1.NP_skladba_S11" (26,0)</t>
  </si>
  <si>
    <t>169</t>
  </si>
  <si>
    <t>28376R03</t>
  </si>
  <si>
    <t xml:space="preserve">deska izolační střešní PIR tl. 120mm </t>
  </si>
  <si>
    <t>-2023088177</t>
  </si>
  <si>
    <t>Poznámka k položce:
-kompletní specifikace _ viz PD a TZ</t>
  </si>
  <si>
    <t>26*1,1 'Přepočtené koeficientem množství</t>
  </si>
  <si>
    <t>170</t>
  </si>
  <si>
    <t>914627823</t>
  </si>
  <si>
    <t>171</t>
  </si>
  <si>
    <t>283765R5</t>
  </si>
  <si>
    <t>deska izolační střešní PIR tl. 160mm</t>
  </si>
  <si>
    <t>470258234</t>
  </si>
  <si>
    <t>342,677*1,1 'Přepočtené koeficientem množství</t>
  </si>
  <si>
    <t>172</t>
  </si>
  <si>
    <t>1389073394</t>
  </si>
  <si>
    <t>173</t>
  </si>
  <si>
    <t>28372323</t>
  </si>
  <si>
    <t>deska EPS 100 do plochých střech a podlah tl 240mm</t>
  </si>
  <si>
    <t>-498342279</t>
  </si>
  <si>
    <t>129,03*1,1 'Přepočtené koeficientem množství</t>
  </si>
  <si>
    <t>174</t>
  </si>
  <si>
    <t>713141212</t>
  </si>
  <si>
    <t>Montáž izolace tepelné střech plochých lepené nízkoexpanzní (PUR) pěnou atikový klín</t>
  </si>
  <si>
    <t>757241064</t>
  </si>
  <si>
    <t>"S12-S14" (120,12+49,46)</t>
  </si>
  <si>
    <t>175</t>
  </si>
  <si>
    <t>63152005</t>
  </si>
  <si>
    <t>klín atikový přechodný minerální plochých střech tl 50x50mm</t>
  </si>
  <si>
    <t>-248993906</t>
  </si>
  <si>
    <t>169,58*1,1 'Přepočtené koeficientem množství</t>
  </si>
  <si>
    <t>176</t>
  </si>
  <si>
    <t>713141336</t>
  </si>
  <si>
    <t>Montáž izolace tepelné střech plochých lepené za studena nízkoexpanzní (PUR) pěnou, spádová vrstva</t>
  </si>
  <si>
    <t>1411551873</t>
  </si>
  <si>
    <t>177</t>
  </si>
  <si>
    <t>28376141</t>
  </si>
  <si>
    <t>klín izolační z pěnového polystyrenu EPS 100 spádový</t>
  </si>
  <si>
    <t>-1217269878</t>
  </si>
  <si>
    <t>26*0,15 'Přepočtené koeficientem množství</t>
  </si>
  <si>
    <t>178</t>
  </si>
  <si>
    <t>-1784042210</t>
  </si>
  <si>
    <t>Poznámka k položce:
PŘESNÉ MNOŽSTVÍ BUDE UPŘESNĚNO V DÍLENSKÉ DOKUMENTACI</t>
  </si>
  <si>
    <t>179</t>
  </si>
  <si>
    <t>428488637</t>
  </si>
  <si>
    <t>471,707*0,15 'Přepočtené koeficientem množství</t>
  </si>
  <si>
    <t>180</t>
  </si>
  <si>
    <t>713191R32</t>
  </si>
  <si>
    <t>Překrytí izolace tepelné separační a parotěsnou fólií tl 0,2 mm u podlah a stropů vč. vytažení na svislé konstrukce v = do cca 150 mm</t>
  </si>
  <si>
    <t>-341508025</t>
  </si>
  <si>
    <t>v jednotkové ceně započítány náklady na obvodové dilatační pásky tl. min 10 mm v = min 150 mm</t>
  </si>
  <si>
    <t>"1.NP_viz tabulka místností_odměřeno elektronicky" 1,15*(199,7+30,2+14,9)</t>
  </si>
  <si>
    <t>"2.NP_viz tabulka místností_odměřeno elektronicky" 1,15*(314,4+29,6)</t>
  </si>
  <si>
    <t>181</t>
  </si>
  <si>
    <t>998713202</t>
  </si>
  <si>
    <t xml:space="preserve">Přesun hmot procentní pro izolace tepelné </t>
  </si>
  <si>
    <t>636384919</t>
  </si>
  <si>
    <t>762</t>
  </si>
  <si>
    <t>Konstrukce tesařské</t>
  </si>
  <si>
    <t>182</t>
  </si>
  <si>
    <t>762341037</t>
  </si>
  <si>
    <t xml:space="preserve">Bednění střech rovných z desek OSB tl 25 mm na sraz šroubovaných </t>
  </si>
  <si>
    <t>1053212381</t>
  </si>
  <si>
    <t>"S12-S14_atikové konstrukce_odměřeno elektronicky" 118,706</t>
  </si>
  <si>
    <t>183</t>
  </si>
  <si>
    <t>998762202</t>
  </si>
  <si>
    <t>Přesun hmot procentní pro kce tesařské</t>
  </si>
  <si>
    <t>-2000962069</t>
  </si>
  <si>
    <t>763</t>
  </si>
  <si>
    <t>Konstrukce suché výstavby</t>
  </si>
  <si>
    <t>184</t>
  </si>
  <si>
    <t>763111717</t>
  </si>
  <si>
    <t>SDK příčka základní penetrační nátěr (oboustranně)</t>
  </si>
  <si>
    <t>-1836914153</t>
  </si>
  <si>
    <t>"rozsah_D.1.1_v.č. 17-22, TZ" 17,063</t>
  </si>
  <si>
    <t>185</t>
  </si>
  <si>
    <t>763111741</t>
  </si>
  <si>
    <t>Montáž parotěsné zábrany do SDK příčky</t>
  </si>
  <si>
    <t>-338560018</t>
  </si>
  <si>
    <t>(2*17,063)+(1*13,756)</t>
  </si>
  <si>
    <t>186</t>
  </si>
  <si>
    <t>28329274</t>
  </si>
  <si>
    <t xml:space="preserve">fólie PE vyztužená pro parotěsnou vrstvu </t>
  </si>
  <si>
    <t>1991591929</t>
  </si>
  <si>
    <t>47,882*1,1 'Přepočtené koeficientem množství</t>
  </si>
  <si>
    <t>187</t>
  </si>
  <si>
    <t>763111771</t>
  </si>
  <si>
    <t>Příplatek k SDK příčce za rovinnost kvality Q3</t>
  </si>
  <si>
    <t>-1842874163</t>
  </si>
  <si>
    <t>17,063*2 'Přepočtené koeficientem množství</t>
  </si>
  <si>
    <t>188</t>
  </si>
  <si>
    <t>763113355</t>
  </si>
  <si>
    <t>SDK příčka instalační tl 255 - 750 mm zdvojený profil CW+UW 100 desky 2xDFRIH2 12,5 s izolací 50+50 mm (15 kg/m3)</t>
  </si>
  <si>
    <t>-428346849</t>
  </si>
  <si>
    <t>3,5*(1,5)</t>
  </si>
  <si>
    <t>3,75*(3,15)</t>
  </si>
  <si>
    <t>189</t>
  </si>
  <si>
    <t>763121415</t>
  </si>
  <si>
    <t>SDK stěna předsazená profil CW+UW deska 1xA 12,5 bez izolace EI 15</t>
  </si>
  <si>
    <t>1183764308</t>
  </si>
  <si>
    <t>3,75*(8,2)</t>
  </si>
  <si>
    <t>190</t>
  </si>
  <si>
    <t>763121467</t>
  </si>
  <si>
    <t xml:space="preserve">SDK stěna předsazená instalační profil CW+UW desky 2xDFH2 12,5 </t>
  </si>
  <si>
    <t>-409350577</t>
  </si>
  <si>
    <t>(3,5*10,4)+(3,75*15,46)+(3,75*3,25)</t>
  </si>
  <si>
    <t>191</t>
  </si>
  <si>
    <t>763121477</t>
  </si>
  <si>
    <t xml:space="preserve">SDK stěna předsazená profil CW+UW desky 2xDFRIH2 12,5 s izolací 60 mm (30 kg/m3) </t>
  </si>
  <si>
    <t>-1860774122</t>
  </si>
  <si>
    <t>3,5*(1,605)</t>
  </si>
  <si>
    <t>3,75*(2,17)</t>
  </si>
  <si>
    <t>192</t>
  </si>
  <si>
    <t>763121714</t>
  </si>
  <si>
    <t>SDK stěna předsazená základní penetrační nátěr</t>
  </si>
  <si>
    <t>-1877305241</t>
  </si>
  <si>
    <t>"rozsah_D.1.1_v.č. 17-22, TZ" (30,75+106,563+13,756)</t>
  </si>
  <si>
    <t>193</t>
  </si>
  <si>
    <t>763121761</t>
  </si>
  <si>
    <t>Příplatek k SDK stěně předsazené za rovinnost kvality Q3</t>
  </si>
  <si>
    <t>-196151526</t>
  </si>
  <si>
    <t>194</t>
  </si>
  <si>
    <t>763131491</t>
  </si>
  <si>
    <t>SDK podhled deska 1x akustická s izolací dvouvrstvá spodní kce profil CD+UD REI 90 Rw 60 dB</t>
  </si>
  <si>
    <t>-742749632</t>
  </si>
  <si>
    <t>Poznámka k položce:
-zavěšený širokopásmový obklad na jednoúrovňovém křížovém hliníkovém roštu opláštěný perforovanými SDK deskami tl. 12,5 mm vyplněn akusticky účinnou minerální izolací tl. 50 mm a obj hmotností min. 30 kg/m3. Širokopásmový stropní obklad musí mít akustickou pohltivost αw≥0,8.</t>
  </si>
  <si>
    <t>"1.NP_množství odměřeno elektronicky_tabulka místností" 168,0</t>
  </si>
  <si>
    <t>"2.NP_množství odměřeno elektronicky_tabulka místností" 102,9</t>
  </si>
  <si>
    <t>195</t>
  </si>
  <si>
    <t>763131571</t>
  </si>
  <si>
    <t>SDK podhled deska 1xDFH2 12,5 bez izolace jednovrstvá spodní kce profil CD+UD EI 15</t>
  </si>
  <si>
    <t>1873590867</t>
  </si>
  <si>
    <t>"1.NP_množství odměřeno elektronicky_tabulka místností" 244,8</t>
  </si>
  <si>
    <t>"2.NP_množství odměřeno elektronicky_tabulka místností" 241,1</t>
  </si>
  <si>
    <t>196</t>
  </si>
  <si>
    <t>763131714</t>
  </si>
  <si>
    <t>SDK podhled základní penetrační nátěr</t>
  </si>
  <si>
    <t>136944569</t>
  </si>
  <si>
    <t>"rozsah_viz D.1.1_v.č. 27-28, TZ" (270,9+485,9)</t>
  </si>
  <si>
    <t>197</t>
  </si>
  <si>
    <t>763131751</t>
  </si>
  <si>
    <t>Montáž parotěsné zábrany do SDK podhledu</t>
  </si>
  <si>
    <t>1610804352</t>
  </si>
  <si>
    <t>198</t>
  </si>
  <si>
    <t>-2143382200</t>
  </si>
  <si>
    <t>270,9*1,1 'Přepočtené koeficientem množství</t>
  </si>
  <si>
    <t>199</t>
  </si>
  <si>
    <t>763131771</t>
  </si>
  <si>
    <t>Příplatek k SDK podhledu za rovinnost kvality Q3</t>
  </si>
  <si>
    <t>-1888475635</t>
  </si>
  <si>
    <t>200</t>
  </si>
  <si>
    <t>763135701</t>
  </si>
  <si>
    <t>Příplatek k montáži SDK podhledu za montáž jedné vrstvy zvukové izolace</t>
  </si>
  <si>
    <t>1469640261</t>
  </si>
  <si>
    <t>201</t>
  </si>
  <si>
    <t>63150966</t>
  </si>
  <si>
    <t>pás tepelně izolační akustický ( 30 kg/m3) tl 50mm</t>
  </si>
  <si>
    <t>1416662588</t>
  </si>
  <si>
    <t>270,9*1,05 'Přepočtené koeficientem množství</t>
  </si>
  <si>
    <t>202</t>
  </si>
  <si>
    <t>763164560</t>
  </si>
  <si>
    <t>SDK obklad kcí desky 2xDFRIH2 12,5</t>
  </si>
  <si>
    <t>531261904</t>
  </si>
  <si>
    <t>"odměřeno elektronicky" 39,89</t>
  </si>
  <si>
    <t>203</t>
  </si>
  <si>
    <t>763755R01</t>
  </si>
  <si>
    <t>Dodávka a osazení veškerých doplňkových prvků SDK konstrukcí (lišt, profilů, výztužných profilů, ukončovacích prvků, dilatačních a přechodových prvků , napojení na okolní konstrukce, atd)</t>
  </si>
  <si>
    <t>1082984762</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</si>
  <si>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</si>
  <si>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</si>
  <si>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SDK konstrukcí" 270,9+485,9</t>
  </si>
  <si>
    <t>204</t>
  </si>
  <si>
    <t>763755R01.1</t>
  </si>
  <si>
    <t>-886418310</t>
  </si>
  <si>
    <t>"rozsah a množství vztaženo na celkovou plochu SDK konstrukcí" (34,126+151,069)</t>
  </si>
  <si>
    <t>205</t>
  </si>
  <si>
    <t>998763201</t>
  </si>
  <si>
    <t xml:space="preserve">Přesun hmot procentní pro dřevostavby </t>
  </si>
  <si>
    <t>-205185111</t>
  </si>
  <si>
    <t>764</t>
  </si>
  <si>
    <t>Konstrukce klempířské</t>
  </si>
  <si>
    <t>206</t>
  </si>
  <si>
    <t>764002841</t>
  </si>
  <si>
    <t>Demontáž oplechování horních ploch zdí a nadezdívek do suti</t>
  </si>
  <si>
    <t>-1201890901</t>
  </si>
  <si>
    <t>"demontáže oplechování atik _ viz K13, K16" 30,0+22,0</t>
  </si>
  <si>
    <t>207</t>
  </si>
  <si>
    <t>764982N01</t>
  </si>
  <si>
    <t>K-1 - D+M Oplechování okenního parapetu, TiZn ohýbaný plech tl. 0,6mm, r.š. 300mm</t>
  </si>
  <si>
    <t>bm</t>
  </si>
  <si>
    <t>866417924</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</si>
  <si>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</si>
  <si>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208</t>
  </si>
  <si>
    <t>764982N02</t>
  </si>
  <si>
    <t>K-2 - D+M Oplechování okenního parapetu, TiZn ohýbaný plech tl. 0,6mm, r.š. 300mm</t>
  </si>
  <si>
    <t>2090840773</t>
  </si>
  <si>
    <t>209</t>
  </si>
  <si>
    <t>764982N03</t>
  </si>
  <si>
    <t>K-3 - D+M Oplechování okenního parapetu, TiZn ohýbaný plech tl. 0,6mm, r.š. 300mm</t>
  </si>
  <si>
    <t>359222489</t>
  </si>
  <si>
    <t>210</t>
  </si>
  <si>
    <t>764982N04</t>
  </si>
  <si>
    <t>K-4 - D+M Oplechování okenního parapetu, TiZn ohýbaný plech tl. 0,6mm, r.š. 300mm</t>
  </si>
  <si>
    <t>-807947484</t>
  </si>
  <si>
    <t>211</t>
  </si>
  <si>
    <t>764982N05</t>
  </si>
  <si>
    <t>K-5 - D+M Oplechování okenního parapetu, TiZn ohýbaný plech tl. 0,6mm, r.š. 380mm</t>
  </si>
  <si>
    <t>16631952</t>
  </si>
  <si>
    <t>212</t>
  </si>
  <si>
    <t>764982N06</t>
  </si>
  <si>
    <t>K-6 - D+M Oplechování okenního parapetu, TiZn ohýbaný plech tl. 0,6mm, r.š. 350mm</t>
  </si>
  <si>
    <t>-911742829</t>
  </si>
  <si>
    <t>213</t>
  </si>
  <si>
    <t>764982N07</t>
  </si>
  <si>
    <t>K-7 - D+M Oplechování okenního parapetu, TiZn ohýbaný plech tl. 0,6mm, r.š. 430mm</t>
  </si>
  <si>
    <t>-1010419922</t>
  </si>
  <si>
    <t>214</t>
  </si>
  <si>
    <t>764982N08</t>
  </si>
  <si>
    <t>K-8 - D+M Oplechování okenního parapetu, TiZn ohýbaný plech tl. 0,6mm, r.š. 430mm</t>
  </si>
  <si>
    <t>-561761562</t>
  </si>
  <si>
    <t>215</t>
  </si>
  <si>
    <t>764982N09</t>
  </si>
  <si>
    <t>K-9 - D+M Oplechování okenního parapetu, TiZn ohýbaný plech tl. 0,6mm, r.š. 430mm</t>
  </si>
  <si>
    <t>848029245</t>
  </si>
  <si>
    <t>216</t>
  </si>
  <si>
    <t>764982N10</t>
  </si>
  <si>
    <t>K-10 - D+M Oplechování okenního parapetu, TiZn ohýbaný plech tl. 0,6mm, r.š. 430mm</t>
  </si>
  <si>
    <t>915209595</t>
  </si>
  <si>
    <t>217</t>
  </si>
  <si>
    <t>764982N11</t>
  </si>
  <si>
    <t>K-11 - D+M Přítlačná lišta ukončení povlakové hydroizolace na stěně, TiZn ohýbaný plech tl. 0,7mm, r.š. 50mm</t>
  </si>
  <si>
    <t>-1816893464</t>
  </si>
  <si>
    <t>218</t>
  </si>
  <si>
    <t>764982N12</t>
  </si>
  <si>
    <t>K-12 - D+M Oplechování střešní atiky, TiZn ohýbaný plech tl. 0,7mm, včetně podkladního plechu, r.š. 850mm</t>
  </si>
  <si>
    <t>837310366</t>
  </si>
  <si>
    <t>219</t>
  </si>
  <si>
    <t>764982N13</t>
  </si>
  <si>
    <t>K-13 - D+M Oplechování střešní atiky, TiZn ohýbaný plech tl. 0,7mm, včetně podkladního plechu, r.š. 730mm</t>
  </si>
  <si>
    <t>-47167483</t>
  </si>
  <si>
    <t>220</t>
  </si>
  <si>
    <t>764982N14</t>
  </si>
  <si>
    <t>K-14 - D+M Oplechování střešní atiky, TiZn ohýbaný plech tl. 0,7mm, včetně podkladního plechu, r.š. 980mm</t>
  </si>
  <si>
    <t>295460455</t>
  </si>
  <si>
    <t>221</t>
  </si>
  <si>
    <t>764982N15</t>
  </si>
  <si>
    <t>K-15 - D+M Oplechování střešní atiky, TiZn ohýbaný plech tl. 0,7mm, včetně podkladního plechu, r.š. 590mm</t>
  </si>
  <si>
    <t>1521051657</t>
  </si>
  <si>
    <t>222</t>
  </si>
  <si>
    <t>764982N16</t>
  </si>
  <si>
    <t>K-16 - D+M Oplechování střešní atiky, TiZn ohýbaný plech tl. 0,7mm, včetně podkladního plechu a dilatační lišty, r.š. 700+300mm</t>
  </si>
  <si>
    <t>1867811900</t>
  </si>
  <si>
    <t>223</t>
  </si>
  <si>
    <t>764982N17</t>
  </si>
  <si>
    <t>K-17 - D+M Okapový systém, svod z TiZn plechu tl. 0,7mm průmeru 100mm; hranatý fasádní kotlík s kruhovým vývodem - 1ks</t>
  </si>
  <si>
    <t>-751485947</t>
  </si>
  <si>
    <t>224</t>
  </si>
  <si>
    <t>764982N18</t>
  </si>
  <si>
    <t>K-18 - D+M Okapový systém, svod z TiZn plechu tl. 0,7mm průmeru 100mm; hranatý fasádní kotlík s kruhovým vývodem - 1ks, koleno - 1ks</t>
  </si>
  <si>
    <t>-573509254</t>
  </si>
  <si>
    <t>225</t>
  </si>
  <si>
    <t>998764202</t>
  </si>
  <si>
    <t>Přesun hmot procentní pro konstrukce klempířské</t>
  </si>
  <si>
    <t>25411951</t>
  </si>
  <si>
    <t>766</t>
  </si>
  <si>
    <t>Konstrukce truhlářské</t>
  </si>
  <si>
    <t>226</t>
  </si>
  <si>
    <t>766411811</t>
  </si>
  <si>
    <t xml:space="preserve">Demontáž truhlářského obložení stěn </t>
  </si>
  <si>
    <t>1557652489</t>
  </si>
  <si>
    <t>"1.NP" (1,0*1,46)+(1,075*31,72)+(1,95*13,31)</t>
  </si>
  <si>
    <t>"2.NP" (1,875*16,06)</t>
  </si>
  <si>
    <t>227</t>
  </si>
  <si>
    <t>766411822</t>
  </si>
  <si>
    <t>Demontáž truhlářského obložení stěn podkladových roštů</t>
  </si>
  <si>
    <t>1445309231</t>
  </si>
  <si>
    <t>228</t>
  </si>
  <si>
    <t>766435R01</t>
  </si>
  <si>
    <t xml:space="preserve">Demontáž krytů otopných těles _ ocelová konstrukce opláštěná deskami DTD </t>
  </si>
  <si>
    <t>1567498030</t>
  </si>
  <si>
    <t>Poznámka k položce:
Kompletní provedení dle specifikace PD a TZ včetně všech přímo souvisejících prací/činností
---------------------------------------------------------------------------------------------------------------</t>
  </si>
  <si>
    <t>229</t>
  </si>
  <si>
    <t>766750R01</t>
  </si>
  <si>
    <t xml:space="preserve">D+M _ systémová skladba provětrávané fasády STĚN s dřevěným obkladem z modřínových prken </t>
  </si>
  <si>
    <t>626282739</t>
  </si>
  <si>
    <t>Poznámka k položce:
kompletní systémová skladba a provedení dle specifikace PD a TZ včetně všech přímo souvisejících prací/činností/dodávek/doplňků a příslušenství
------------------------------------------------------------------------------------------------------------------------------------------------------------------------------
Skladba:
-folie (větrozábrana) kontaktní difuzně otevřená 
-nosný podkladní kovový rošt tl. 64 mm mechanicky kotvený do nosného podkladu 
-dřevěný fasádní obklad z modřínových prken tl. 26 mm (s ošetřením a finální povrchovou úpravou)
------------------------------------------------------------------------------------------------------------------------------------
-JC obsahuje kompletní systém dle PD včetně detailů a doplňků , veškeré ztratné a ostatní související náklady</t>
  </si>
  <si>
    <t>((5,08*72,08)-(97,43)+(113,48*0,5))</t>
  </si>
  <si>
    <t>230</t>
  </si>
  <si>
    <t>766750R02</t>
  </si>
  <si>
    <t xml:space="preserve">D+M _ systémová skladba provětrávané fasády PODHLEDŮ s dřevěným obkladem z modřínových prken </t>
  </si>
  <si>
    <t>-910192615</t>
  </si>
  <si>
    <t>((4,6*6,7)+(2,11*13,01))</t>
  </si>
  <si>
    <t>231</t>
  </si>
  <si>
    <t>766850R01</t>
  </si>
  <si>
    <t xml:space="preserve">D+M _ pochůzí konstrukce terasy _ S11 </t>
  </si>
  <si>
    <t>601711125</t>
  </si>
  <si>
    <t>Poznámka k položce:
Kompletní systémová dodávka a provedení dle specifikace PD a TZ včetně všech přímo souvisejících prací/činností/dodávek/doplňků a příslušenství
--------------------------------------------------------------------------------------------------------------------------------------------------------------------------------
-terasová prkna tl. 25 mm
-dřevěný podkladní/nosný rošt v 50 mm (na podložkách)
-přířezy folie z PVC (pod podložkami)</t>
  </si>
  <si>
    <t>232</t>
  </si>
  <si>
    <t>766980N01</t>
  </si>
  <si>
    <t>O-12 - D+M Plastové okno výsuvné , vnitřní, jednokřídlé, včetně vnitřního parapetu plastového, 940x900mm</t>
  </si>
  <si>
    <t>ks</t>
  </si>
  <si>
    <t>1633287830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</si>
  <si>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 a exteriérových žaluzií.</t>
  </si>
  <si>
    <t>233</t>
  </si>
  <si>
    <t>766980N02</t>
  </si>
  <si>
    <t>D-9P, 9L - D+M Interiérové dveře plné, hladké, rám z MDF, padací práh, výplň voštinová, křídlo 700x1970mm (Světlý odstín dekor např. lípa/javor - konkrétní dekor bude odsouhalsen po vyvzorkování)</t>
  </si>
  <si>
    <t>-1654502616</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</si>
  <si>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t>
  </si>
  <si>
    <t>234</t>
  </si>
  <si>
    <t>766980N03</t>
  </si>
  <si>
    <t>D-10P, 10L - D+M Interiérové dveře plné, hladké, rám z MDF, padací práh, výplň voštinová, křídlo 900x1970mm (Světlý odstín dekor např. lípa/javor - konkrétní dekor bude odsouhalsen po vyvzorkování)</t>
  </si>
  <si>
    <t>-821304398</t>
  </si>
  <si>
    <t>235</t>
  </si>
  <si>
    <t>766980N04</t>
  </si>
  <si>
    <t>D-11P, 11L - D+M Interiérové dveře plné, hladké, rám z MDF, padací práh, výplň voštinová, křídlo 900x1970mm (Světlý odstín dekor např. lípa/javor - konkrétní dekor bude odsouhalsen po vyvzorkování)</t>
  </si>
  <si>
    <t>-1345434786</t>
  </si>
  <si>
    <t>236</t>
  </si>
  <si>
    <t>766980N05</t>
  </si>
  <si>
    <t>D-12P, 12L - D+M Interiérové dveře plné, hladké, rám z MDF, padací práh, výplň voštinová, křídlo 700x1970mm (Světlý odstín dekor např. lípa/javor - konkrétní dekor bude odsouhalsen po vyvzorkování)</t>
  </si>
  <si>
    <t>-1835742812</t>
  </si>
  <si>
    <t>237</t>
  </si>
  <si>
    <t>766980N06</t>
  </si>
  <si>
    <t>D-13P, 13L - D+M Vnitřní dveře plné, hladké, rám: masiv , výplň protipožární, PO - min. EI 15 DP3, 800x1970mm (Světlý odstín dekor např. lípa/javor - konkrétní dekor bude odsouhalsen po vyvzorkování)</t>
  </si>
  <si>
    <t>-948337899</t>
  </si>
  <si>
    <t>238</t>
  </si>
  <si>
    <t>766980N07</t>
  </si>
  <si>
    <t>D-14P, 14L - D+M Vnitřní dveře plné, hladké, rám: masiv , výplň protipožární, PO - min. EI 15 DP3, 900x1970mm (Světlý odstín dekor např. lípa/javor - konkrétní dekor bude odsouhalsen po vyvzorkování)</t>
  </si>
  <si>
    <t>-1300311132</t>
  </si>
  <si>
    <t>239</t>
  </si>
  <si>
    <t>766980N08</t>
  </si>
  <si>
    <t>D-15P, 15L - D+M Interiérové dveře plné, hladké, rám z MDF, padací práh, výplň voštinová, křídlo 800x1970mm (Světlý odstín dekor např. lípa/javor - konkrétní dekor bude odsouhalsen po vyvzorkování)</t>
  </si>
  <si>
    <t>1322803650</t>
  </si>
  <si>
    <t>240</t>
  </si>
  <si>
    <t>766980N09</t>
  </si>
  <si>
    <t>D-16P, 16L - D+M Interiérové dveře plné, hladké, rám z MDF, padací práh, výplň voštinová, křídlo 800x1970mm (Světlý odstín dekor např. lípa/javor - konkrétní dekor bude odsouhalsen po vyvzorkování)</t>
  </si>
  <si>
    <t>477847369</t>
  </si>
  <si>
    <t>241</t>
  </si>
  <si>
    <t>766980N10</t>
  </si>
  <si>
    <t>D-18P, 18L - D+M Vnitřní dveře, hladké, rám z MDF, výplň DTD plná, dveře s otvorem 500x400mm (s parapetem), dveře 700x1910mm  (Světlý odstín dekor např. lípa/javor - konkrétní dekor bude odsouhalsen po vyvzorkování)</t>
  </si>
  <si>
    <t>-1724623607</t>
  </si>
  <si>
    <t>242</t>
  </si>
  <si>
    <t>766980N11</t>
  </si>
  <si>
    <t>D-19 - D+M Interiérové dveře posuvné plné, hladké, rám z MDF, výplň voštinová, včetně stavebního pouzdra, křídlo 900x1910mm (Světlý odstín dekor např. lípa/javor - konkrétní dekor bude odsouhalsen po vyvzorkování)</t>
  </si>
  <si>
    <t>-592364223</t>
  </si>
  <si>
    <t>243</t>
  </si>
  <si>
    <t>766980N12</t>
  </si>
  <si>
    <t>D-20 - D+M Repase stávajících dveří, dřevěné dveře 1250x1970mm, částečně prosklené - repase ocelové zárubně i křídel, výměna prahu</t>
  </si>
  <si>
    <t>-2031345835</t>
  </si>
  <si>
    <t>244</t>
  </si>
  <si>
    <t>998766202</t>
  </si>
  <si>
    <t xml:space="preserve">Přesun hmot procentní pro konstrukce truhlářské </t>
  </si>
  <si>
    <t>2010832040</t>
  </si>
  <si>
    <t>767</t>
  </si>
  <si>
    <t>Konstrukce zámečnické</t>
  </si>
  <si>
    <t>245</t>
  </si>
  <si>
    <t>767015R11</t>
  </si>
  <si>
    <t>D+M ocelových a zámečnických prvků / konstrukcí</t>
  </si>
  <si>
    <t>kg</t>
  </si>
  <si>
    <t>823994111</t>
  </si>
  <si>
    <t xml:space="preserve">Poznámka k položce:
Specifikace / rozsah provedení - viz TZ:
--------------------------------------------------------
-dodávka a výroba ocelových prvků a konstrukcí - dle zadání a PD
-dodávka veškerých spojovacích a kotevních prvků
(podlití kotevních prvků nesmrštitelnou hmotou)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</si>
  <si>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"2.NP_ocelová táhla 130/130/10" (3,75*5)*(19,8*2)*1,25</t>
  </si>
  <si>
    <t>246</t>
  </si>
  <si>
    <t>767581802</t>
  </si>
  <si>
    <t xml:space="preserve">Demontáž podhledu z lamel nebo kazet </t>
  </si>
  <si>
    <t>-104296325</t>
  </si>
  <si>
    <t>"1.NP_množství odměřeno elektronicky_tabulka místností" 66,736</t>
  </si>
  <si>
    <t>247</t>
  </si>
  <si>
    <t>767584142</t>
  </si>
  <si>
    <t xml:space="preserve">Montáž podhledů kazetových nabo lamelových </t>
  </si>
  <si>
    <t>-1101311990</t>
  </si>
  <si>
    <t xml:space="preserve">Poznámka k položce:
-zpětná montáž _ viz příslušné demontáže </t>
  </si>
  <si>
    <t>248</t>
  </si>
  <si>
    <t>767981N01</t>
  </si>
  <si>
    <t>O-1 - D+M AL okno jednokřídlé, AL rám s PTM, včetně vnitřního parapetu (DTD), 1125x550mm</t>
  </si>
  <si>
    <t>424806831</t>
  </si>
  <si>
    <t>249</t>
  </si>
  <si>
    <t>767981N02</t>
  </si>
  <si>
    <t>O-2 - D+M AL okno jednokřídlé, AL rám s PTM, včetně vnitřního parapetu (DTD), 1000x2250mm</t>
  </si>
  <si>
    <t>-1588743184</t>
  </si>
  <si>
    <t>250</t>
  </si>
  <si>
    <t>767981N03</t>
  </si>
  <si>
    <t>O-3 - D+M AL okno jednokřídlé, AL rám s PTM, včetně vnitřního parapetu (DTD), 750x2250mm</t>
  </si>
  <si>
    <t>765463633</t>
  </si>
  <si>
    <t>251</t>
  </si>
  <si>
    <t>767981N04</t>
  </si>
  <si>
    <t>O-4 - D+M AL okno jednokřídlé, AL rám s PTM, včetně vnitřního parapetu (keramický obklad), 1500x550mm</t>
  </si>
  <si>
    <t>17047623</t>
  </si>
  <si>
    <t>252</t>
  </si>
  <si>
    <t>767981N05</t>
  </si>
  <si>
    <t>O-5 - D+M Rohová sloupková AL fasáda, včetně jednokřídlých a dvoukřídlých dveří, fixní části prosklené</t>
  </si>
  <si>
    <t>1474198956</t>
  </si>
  <si>
    <t>253</t>
  </si>
  <si>
    <t>767981N06</t>
  </si>
  <si>
    <t>O-6 - D+M Rohová sloupková AL fasáda, včetně 2ks oken otočných a sklopných, fixní části prosklené</t>
  </si>
  <si>
    <t>-517016957</t>
  </si>
  <si>
    <t>254</t>
  </si>
  <si>
    <t>767981N07</t>
  </si>
  <si>
    <t>EZ-1-4 - D+M Exteriérové žaluzie AL s automatickým ovládáním, AL lamela tvaru "Z" š. 90mm, kompletizované provedení</t>
  </si>
  <si>
    <t>-655859720</t>
  </si>
  <si>
    <t>255</t>
  </si>
  <si>
    <t>767981N08</t>
  </si>
  <si>
    <t>O-7 - D+M Sloupková AL fasáda, včetně 4ks oken otočných a sklopných, fixní části prosklené</t>
  </si>
  <si>
    <t>-858610002</t>
  </si>
  <si>
    <t>256</t>
  </si>
  <si>
    <t>767981N09</t>
  </si>
  <si>
    <t>EZ-5-6 - D+M Exteriérové žaluzie AL s automatickým ovládáním, AL lamela tvaru "Z" š. 90mm, kompletizované provedení</t>
  </si>
  <si>
    <t>809326435</t>
  </si>
  <si>
    <t>257</t>
  </si>
  <si>
    <t>767981N10</t>
  </si>
  <si>
    <t>O-8 - D+M AL okno dvoukřídlé, AL rám s PTM, včetně vnitřního parapetu (DTD)</t>
  </si>
  <si>
    <t>1203942954</t>
  </si>
  <si>
    <t>258</t>
  </si>
  <si>
    <t>767981N11</t>
  </si>
  <si>
    <t>EZ-7 - D+M Exteriérové žaluzie AL s automatickým ovládáním, AL lamela tvaru "Z" š. 90mm, kompletizované provedení</t>
  </si>
  <si>
    <t>-198371333</t>
  </si>
  <si>
    <t>259</t>
  </si>
  <si>
    <t>767981N12</t>
  </si>
  <si>
    <t>O-9 - D+M AL sestava - 2x jednokřídlé okno, AL rám s PTM, včetně vnitřního parapetu (keramický obklad)</t>
  </si>
  <si>
    <t>-1617856893</t>
  </si>
  <si>
    <t>260</t>
  </si>
  <si>
    <t>767981N13</t>
  </si>
  <si>
    <t>O-10 - D+M Sloupková AL fasáda, 4x fix, fixní části prosklené, včetně vnitřního parapetu (DTD)</t>
  </si>
  <si>
    <t>209762577</t>
  </si>
  <si>
    <t>261</t>
  </si>
  <si>
    <t>767981N14</t>
  </si>
  <si>
    <t>O-11 - D+M AL okno jednokřídlé, AL rám s PTM, včetně vnitřního parapetu (DTD), 1150x3020mm</t>
  </si>
  <si>
    <t>-1151445177</t>
  </si>
  <si>
    <t>262</t>
  </si>
  <si>
    <t>767981N15</t>
  </si>
  <si>
    <t>EZ-8 - D+M Exteriérové žaluzie AL s automatickým ovládáním, AL lamela tvaru "Z" š. 90mm, kompletizované provedení</t>
  </si>
  <si>
    <t>-949915168</t>
  </si>
  <si>
    <t>263</t>
  </si>
  <si>
    <t>767981N16</t>
  </si>
  <si>
    <t>D-1 - D+M Exteriérová prosklená sestava z AL, dveře + světlíky, AL rám/křídlo s PTM, práh s PTM, otvor 2815x2550mm, vč. zárubně</t>
  </si>
  <si>
    <t>1093091223</t>
  </si>
  <si>
    <t>264</t>
  </si>
  <si>
    <t>767981N17</t>
  </si>
  <si>
    <t>D-2 - D+M Exteriérová prosklené dveře z AL, AL rám/křídlo s PTM, práh s PTM, otvor 1800x2300mm, včetně zárubně</t>
  </si>
  <si>
    <t>-844826871</t>
  </si>
  <si>
    <t>265</t>
  </si>
  <si>
    <t>767981N18</t>
  </si>
  <si>
    <t>D-3 - D+M Interiérová prosklená sestava v AL rámu, dveře + světlíky, otvor 2815x3300mm, včetně zárubně</t>
  </si>
  <si>
    <t>-260820174</t>
  </si>
  <si>
    <t>266</t>
  </si>
  <si>
    <t>767981N19</t>
  </si>
  <si>
    <t>D-4 - D+M Interiérová prosklená sestava v AL rámu, dveře + světlíky, otvor 2760x3300mm, včetně zárubně</t>
  </si>
  <si>
    <t>933864201</t>
  </si>
  <si>
    <t>267</t>
  </si>
  <si>
    <t>767981N20</t>
  </si>
  <si>
    <t>D-5 - D+M Interiérové prosklené dveře v AL rámu, otvor 1900x2550mm, včetně zárubně</t>
  </si>
  <si>
    <t>-147039297</t>
  </si>
  <si>
    <t>268</t>
  </si>
  <si>
    <t>767981N21</t>
  </si>
  <si>
    <t>D-6 - D+M Interiérové prosklené dveře v AL rámu, otvor 2000x2550mm, včetně zárubně</t>
  </si>
  <si>
    <t>-519439421</t>
  </si>
  <si>
    <t>269</t>
  </si>
  <si>
    <t>767981N22</t>
  </si>
  <si>
    <t>D-7 - D+M Interiérová prosklená sestava v AL rámu, dveře + boční díly fix, otvor 5510x3260mm, včetně zárubně</t>
  </si>
  <si>
    <t>910792049</t>
  </si>
  <si>
    <t>270</t>
  </si>
  <si>
    <t>767981N23</t>
  </si>
  <si>
    <t>D-8P, 8L - D+M Interiérové prosklené dveře v AL rámu, s nadsvětlíkem, otvor 1300x2900mm, PO - min. EI 15 DP3, včetně zárubně</t>
  </si>
  <si>
    <t>-1955816354</t>
  </si>
  <si>
    <t>271</t>
  </si>
  <si>
    <t>767981N24</t>
  </si>
  <si>
    <t>D-17P, 17L - D+M Exteriérové prosklené dveře z AL, AL rám/křídlo s PTM, práh s PTM, otvor 1300x3020mm, včetně zárubně</t>
  </si>
  <si>
    <t>-1323692454</t>
  </si>
  <si>
    <t>272</t>
  </si>
  <si>
    <t>767981N25</t>
  </si>
  <si>
    <t>D-21 - D+M Výměna stávající dveřní vložky</t>
  </si>
  <si>
    <t>-1668677738</t>
  </si>
  <si>
    <t>273</t>
  </si>
  <si>
    <t>767981N26</t>
  </si>
  <si>
    <t>Z-1P, 1L - D+M Ocelová dvoudílná zárubeň, tvaru U, profil hranatý, žárově pozink plech tl. 1,45mm, 700x1970mm, ústí 150mm</t>
  </si>
  <si>
    <t>605705596</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</si>
  <si>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</si>
  <si>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274</t>
  </si>
  <si>
    <t>767981N27</t>
  </si>
  <si>
    <t>Z-2P, 2L - D+M Ocelová dvoudílná zárubeň, tvaru U, profil hranatý, žárově pozink plech tl. 1,45mm, 900x1970mm, ústí 250mm</t>
  </si>
  <si>
    <t>-919765738</t>
  </si>
  <si>
    <t>275</t>
  </si>
  <si>
    <t>767981N28</t>
  </si>
  <si>
    <t>Z-3P, 3L - D+M Ocelová dvoudílná zárubeň, tvaru U, profil hranatý, žárově pozink plech tl. 1,45mm, 900x1970mm, ústí 200mm</t>
  </si>
  <si>
    <t>-1043550321</t>
  </si>
  <si>
    <t>276</t>
  </si>
  <si>
    <t>767981N29</t>
  </si>
  <si>
    <t>Z-4P, 4L - D+M Ocelová dvoudílná zárubeň, tvaru U, profil hranatý, žárově pozink plech tl. 1,45mm, 700x1970mm, ústí 100mm</t>
  </si>
  <si>
    <t>534706687</t>
  </si>
  <si>
    <t>277</t>
  </si>
  <si>
    <t>767981N30</t>
  </si>
  <si>
    <t>Z-5P, 5L - D+M Ocelová dvoudílná zárubeň, tvaru U, profil hranatý, žárově pozink plech tl. 1,45mm, 800x1970mm, ústí 200mm</t>
  </si>
  <si>
    <t>-1987178175</t>
  </si>
  <si>
    <t>278</t>
  </si>
  <si>
    <t>767981N31</t>
  </si>
  <si>
    <t>Z-6P, 6L - D+M Ocelová dvoudílná zárubeň, tvaru U, profil hranatý, žárově pozink plech tl. 1,45mm, 900x1970mm, ústí 150mm</t>
  </si>
  <si>
    <t>-906448729</t>
  </si>
  <si>
    <t>279</t>
  </si>
  <si>
    <t>767981N32</t>
  </si>
  <si>
    <t>Z-7P, 7L - D+M Ocelová dvoudílná zárubeň, tvaru U, profil hranatý, žárově pozink plech tl. 1,45mm, 800x1970mm, ústí 150mm</t>
  </si>
  <si>
    <t>-1764597589</t>
  </si>
  <si>
    <t>280</t>
  </si>
  <si>
    <t>767981N33</t>
  </si>
  <si>
    <t>Z-8P, 8L - D+M Ocelová dvoudílná zárubeň, tvaru U, profil hranatý, žárově pozink plech tl. 1,45mm, 800x1970mm, ústí 100mm</t>
  </si>
  <si>
    <t>157430497</t>
  </si>
  <si>
    <t>281</t>
  </si>
  <si>
    <t>767981N34</t>
  </si>
  <si>
    <t>Z-9P, 9L - D+M Ocelová dvoudílná zárubeň, tvaru U, profil hranatý, žárově pozink plech tl. 1,45mm, 900x1970mm, ústí 240mm</t>
  </si>
  <si>
    <t>1823205576</t>
  </si>
  <si>
    <t>282</t>
  </si>
  <si>
    <t>767981N35</t>
  </si>
  <si>
    <t>Z-10P, 10L - D+M Ocelová dvoudílná zárubeň, tvaru U, profil hranatý, žárově pozink plech tl. 1,45mm, 900x1970mm, ústí 345mm</t>
  </si>
  <si>
    <t>90179515</t>
  </si>
  <si>
    <t>283</t>
  </si>
  <si>
    <t>767981N36</t>
  </si>
  <si>
    <t>Z-11 - D+M Zakázkové prostorové zábradlí schodiště, nerezové, výška zábradlí 1000mm</t>
  </si>
  <si>
    <t>-1656441890</t>
  </si>
  <si>
    <t>284</t>
  </si>
  <si>
    <t>767981N37</t>
  </si>
  <si>
    <t>Z-12 - D+M Zakázkové prostorové zábradlí na atice, nerezové, rozměry 9765x1000mm</t>
  </si>
  <si>
    <t>-2003554139</t>
  </si>
  <si>
    <t>285</t>
  </si>
  <si>
    <t>767981N38</t>
  </si>
  <si>
    <t>Z-13 - D+M Kovová konstrukce skladu, včetně dveřního křídla 800x2825mm, rozměry kce 4450x3000mm</t>
  </si>
  <si>
    <t>-1508753842</t>
  </si>
  <si>
    <t>286</t>
  </si>
  <si>
    <t>998767202</t>
  </si>
  <si>
    <t xml:space="preserve">Přesun hmot procentní pro zámečnické konstrukce </t>
  </si>
  <si>
    <t>724780604</t>
  </si>
  <si>
    <t>771</t>
  </si>
  <si>
    <t>Podlahy z dlaždic</t>
  </si>
  <si>
    <t>287</t>
  </si>
  <si>
    <t>771111011</t>
  </si>
  <si>
    <t>Vysátí podkladu před pokládkou dlažby</t>
  </si>
  <si>
    <t>343313654</t>
  </si>
  <si>
    <t>288</t>
  </si>
  <si>
    <t>771121011</t>
  </si>
  <si>
    <t>Nátěr penetrační na podlahu</t>
  </si>
  <si>
    <t>426664152</t>
  </si>
  <si>
    <t>289</t>
  </si>
  <si>
    <t>771151012</t>
  </si>
  <si>
    <t>Samonivelační stěrka podlah pevnosti 20 MPa tl 5 mm</t>
  </si>
  <si>
    <t>744561274</t>
  </si>
  <si>
    <t>290</t>
  </si>
  <si>
    <t>771574266</t>
  </si>
  <si>
    <t xml:space="preserve">Montáž podlah keramických protiskluzných lepených flexibilním lepidlem </t>
  </si>
  <si>
    <t>1843440355</t>
  </si>
  <si>
    <t>Poznámka k položce:
V jednotkové ceně také zahrnuty náklady na montáž souvisejících obvodových systémových soklů + veškerých lišt a profilů</t>
  </si>
  <si>
    <t>291</t>
  </si>
  <si>
    <t>59761R30</t>
  </si>
  <si>
    <t>dlaždice keramické protiskluzné</t>
  </si>
  <si>
    <t>-236283402</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</si>
  <si>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</si>
  <si>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59,8*1,15 'Přepočtené koeficientem množství</t>
  </si>
  <si>
    <t>292</t>
  </si>
  <si>
    <t>771577114</t>
  </si>
  <si>
    <t xml:space="preserve">Příplatek k montáži podlah keramických lepených flexibilním lepidlem za spárování tmelem </t>
  </si>
  <si>
    <t>-505650017</t>
  </si>
  <si>
    <t>293</t>
  </si>
  <si>
    <t>771577R04</t>
  </si>
  <si>
    <t>Příplatek k vnitřním dlažbám za dodávku a montáž ukončovacích, rohových a koutových profilů</t>
  </si>
  <si>
    <t>1225170310</t>
  </si>
  <si>
    <t>Poznámka k položce:
Množství/rozsah - VZTAŽEN NA CELKOVOU PLOCHU vnitřních dlažeb.
(specifikace materiálů dle PD a TZ)_SPECIFIKACE A ROZSAH DLE TP KONKRÉTNĚ VYBRANÉHO DODAVATELE 
------------------------------------------------------------------------------------------------------------------------------------</t>
  </si>
  <si>
    <t>294</t>
  </si>
  <si>
    <t>998771202</t>
  </si>
  <si>
    <t xml:space="preserve">Přesun hmot procentní pro podlahy z dlaždic </t>
  </si>
  <si>
    <t>-477057418</t>
  </si>
  <si>
    <t>776</t>
  </si>
  <si>
    <t>Podlahy povlakové</t>
  </si>
  <si>
    <t>295</t>
  </si>
  <si>
    <t>776111311</t>
  </si>
  <si>
    <t>Vysátí podkladu povlakových podlah</t>
  </si>
  <si>
    <t>180274086</t>
  </si>
  <si>
    <t>296</t>
  </si>
  <si>
    <t>776121111</t>
  </si>
  <si>
    <t>Vodou ředitelná penetrace savého podkladu povlakových podlah ředěná v poměru 1:3</t>
  </si>
  <si>
    <t>1818722215</t>
  </si>
  <si>
    <t>297</t>
  </si>
  <si>
    <t>776121211</t>
  </si>
  <si>
    <t>Penetrace schodišťových stupnic š do 300 mm</t>
  </si>
  <si>
    <t>843958942</t>
  </si>
  <si>
    <t>"rozsah_NS_viz D.1.1_v.č. 17-18, TZ" (23*1,33)</t>
  </si>
  <si>
    <t>298</t>
  </si>
  <si>
    <t>776121221</t>
  </si>
  <si>
    <t>Penetrace schodišťových podstupnic v do 200 mm</t>
  </si>
  <si>
    <t>146653938</t>
  </si>
  <si>
    <t>299</t>
  </si>
  <si>
    <t>776141112</t>
  </si>
  <si>
    <t>Vyrovnání podkladu povlakových podlah stěrkou pevnosti 20 MPa tl 5 mm</t>
  </si>
  <si>
    <t>-1433180792</t>
  </si>
  <si>
    <t>300</t>
  </si>
  <si>
    <t>776142112</t>
  </si>
  <si>
    <t>Vyrovnání schodišťových stupnic š do 300 samonivelační stěrkou min pevnosti 35 MPa tl 5 mm</t>
  </si>
  <si>
    <t>-1358599612</t>
  </si>
  <si>
    <t>301</t>
  </si>
  <si>
    <t>776143112</t>
  </si>
  <si>
    <t>Tmelení schodišťových podstupnic v do 200 mm stěrkou tl 5 mm</t>
  </si>
  <si>
    <t>1998685751</t>
  </si>
  <si>
    <t>302</t>
  </si>
  <si>
    <t>776201811</t>
  </si>
  <si>
    <t>Demontáž lepených povlakových podlah bez podložky ručně</t>
  </si>
  <si>
    <t>1217369726</t>
  </si>
  <si>
    <t>Poznámka k položce:
V jednotkové ceně zahrnuty náklady na demontáž souvisejících obvodových soklů.</t>
  </si>
  <si>
    <t>303</t>
  </si>
  <si>
    <t>776211111</t>
  </si>
  <si>
    <t>Lepení textilních pásů</t>
  </si>
  <si>
    <t>-1932467733</t>
  </si>
  <si>
    <t>Poznámka k položce:
V jednotkové ceně také zahrnuty náklady na montáž souvisejících obvodových systémových lišt a profilů</t>
  </si>
  <si>
    <t>"1.NP_viz tabulka místností_odměřeno elektronicky" 14,9</t>
  </si>
  <si>
    <t>304</t>
  </si>
  <si>
    <t>69751R00</t>
  </si>
  <si>
    <t xml:space="preserve">dodávka povlakové podlahové krytiny - kobercová čistící zóna </t>
  </si>
  <si>
    <t>321963195</t>
  </si>
  <si>
    <t xml:space="preserve">Poznámka k položce:
-systémová dodávka + související systémové doplňky (viz PD a TZ)
--------------------------------------------------------------------------------
V jednotkové ceně zahrnuty náklady na veškeré doplňky a příslušenství dle PD a TZ.
--------------------------------------------------------------------------------
PŘESNÁ SPECIFIKACE _ VIZ PD A TZ 
</t>
  </si>
  <si>
    <t>14,9*1,15 'Přepočtené koeficientem množství</t>
  </si>
  <si>
    <t>305</t>
  </si>
  <si>
    <t>776221111</t>
  </si>
  <si>
    <t>Lepení pásů z PVC standardním lepidlem</t>
  </si>
  <si>
    <t>-1250068843</t>
  </si>
  <si>
    <t>Poznámka k položce:
V jednotkové ceně také zahrnuty náklady na montáž souvisejících obvodových systémových soklů + veškerých lišt a profilů + spoj podlahovin svařováním</t>
  </si>
  <si>
    <t>"1.NP_viz tabulka místností_odměřeno elektronicky" 199,7+199,9</t>
  </si>
  <si>
    <t>306</t>
  </si>
  <si>
    <t>28411R00</t>
  </si>
  <si>
    <t>dodávka povlakové podlahové krytiny - PVC (vysokozátěžová homogenní podlahová krytina)</t>
  </si>
  <si>
    <t>706290352</t>
  </si>
  <si>
    <t>714*1,1 'Přepočtené koeficientem množství</t>
  </si>
  <si>
    <t>307</t>
  </si>
  <si>
    <t>776321111</t>
  </si>
  <si>
    <t>Montáž podlahovin z PVC na stupnice šířky do 300 mm</t>
  </si>
  <si>
    <t>558704816</t>
  </si>
  <si>
    <t>308</t>
  </si>
  <si>
    <t>776321211</t>
  </si>
  <si>
    <t>Montáž podlahovin z PVC na podstupnice výšky do 200 mm</t>
  </si>
  <si>
    <t>-937242872</t>
  </si>
  <si>
    <t>309</t>
  </si>
  <si>
    <t>28411R01</t>
  </si>
  <si>
    <t>dodávka povlakové podlahové krytiny - PVC (vysokozátěžová homogenní podlahová krytina)_schodišťový systém</t>
  </si>
  <si>
    <t>-415670459</t>
  </si>
  <si>
    <t>1,1*((23*1,33)*(0,1548+0,3))</t>
  </si>
  <si>
    <t>310</t>
  </si>
  <si>
    <t>776431111</t>
  </si>
  <si>
    <t>Montáž schodišťových hran lepených</t>
  </si>
  <si>
    <t>-684892848</t>
  </si>
  <si>
    <t>311</t>
  </si>
  <si>
    <t>28342160</t>
  </si>
  <si>
    <t>hrana schodová s lemovým ukončením z PVC 30x35x3mm</t>
  </si>
  <si>
    <t>797785564</t>
  </si>
  <si>
    <t>30,59*1,1 'Přepočtené koeficientem množství</t>
  </si>
  <si>
    <t>312</t>
  </si>
  <si>
    <t>998776202</t>
  </si>
  <si>
    <t xml:space="preserve">Přesun hmot procentní pro podlahy povlakové </t>
  </si>
  <si>
    <t>1153728367</t>
  </si>
  <si>
    <t>781</t>
  </si>
  <si>
    <t>Dokončovací práce - obklady</t>
  </si>
  <si>
    <t>313</t>
  </si>
  <si>
    <t>781121011</t>
  </si>
  <si>
    <t>Nátěr penetrační na stěnu</t>
  </si>
  <si>
    <t>1752695503</t>
  </si>
  <si>
    <t>"1.NP" (2*32,8)+(2,05*42,34)</t>
  </si>
  <si>
    <t xml:space="preserve">"2.NP" (2,05*46,16) </t>
  </si>
  <si>
    <t>314</t>
  </si>
  <si>
    <t>781131112</t>
  </si>
  <si>
    <t>Izolace pod obklad nátěrem nebo stěrkou ve dvou vrstvách</t>
  </si>
  <si>
    <t>-1393803847</t>
  </si>
  <si>
    <t>315</t>
  </si>
  <si>
    <t>781131264</t>
  </si>
  <si>
    <t>Izolace pod obklad těsnícími pásy mezi podlahou a stěnou / stěnami</t>
  </si>
  <si>
    <t>1625441794</t>
  </si>
  <si>
    <t>316</t>
  </si>
  <si>
    <t>781474115</t>
  </si>
  <si>
    <t>Montáž obkladů vnitřních keramických hladkých lepených flexibilním lepidlem</t>
  </si>
  <si>
    <t>-1656148554</t>
  </si>
  <si>
    <t>Poznámka k položce:
V jednotkové ceně zahrnuty náklady na montáž veškerých doplňků a příslušenství dle PD a TZ.
(listely, dekory - specifikované v PD) 
-------------------------------------------</t>
  </si>
  <si>
    <t>317</t>
  </si>
  <si>
    <t>59761R00</t>
  </si>
  <si>
    <t>obklad keramický hladký</t>
  </si>
  <si>
    <t>-298753312</t>
  </si>
  <si>
    <t>Poznámka k položce:
V jednotkové ceně zahrnuty náklady na veškeré doplňky a příslušenství dle PD a TZ.
(listely, dekory - specifikované v PD) 
-------------------------------------------
-přesná specifikace _ viz PD a TZ</t>
  </si>
  <si>
    <t>247,025*1,1 'Přepočtené koeficientem množství</t>
  </si>
  <si>
    <t>318</t>
  </si>
  <si>
    <t>781477111</t>
  </si>
  <si>
    <t>Příplatek k montáži obkladů vnitřních keramických hladkých za plochu do 10 m2</t>
  </si>
  <si>
    <t>1237874391</t>
  </si>
  <si>
    <t>319</t>
  </si>
  <si>
    <t>781477114</t>
  </si>
  <si>
    <t xml:space="preserve">Příplatek k montáži obkladů vnitřních keramických hladkých za spárování tmelem </t>
  </si>
  <si>
    <t>25642630</t>
  </si>
  <si>
    <t>320</t>
  </si>
  <si>
    <t>781477R00</t>
  </si>
  <si>
    <t>Příplatek k vnitřním obladům za dodávku a montáž ukončovacích, rohových a koutových profilů</t>
  </si>
  <si>
    <t>1488904523</t>
  </si>
  <si>
    <t>Poznámka k položce:
Množství/rozsah - VZTAŽEN NA CELKOVOU PLOCHU vnitřních obkladů.
(specifikace materiálů dle PD a TZ)_SPECIFIKACE A ROZSAH DLE TP KONKRÉTNĚ VYBRANÉHO DODAVATELE 
------------------------------------------------------------------------------------------------------------------------------------</t>
  </si>
  <si>
    <t>321</t>
  </si>
  <si>
    <t>781495115</t>
  </si>
  <si>
    <t>Spárování vnitřních obkladů silikonem</t>
  </si>
  <si>
    <t>417622818</t>
  </si>
  <si>
    <t>322</t>
  </si>
  <si>
    <t>998781202</t>
  </si>
  <si>
    <t xml:space="preserve">Přesun hmot procentní pro obklady keramické </t>
  </si>
  <si>
    <t>2066806129</t>
  </si>
  <si>
    <t>783</t>
  </si>
  <si>
    <t>Dokončovací práce - nátěry</t>
  </si>
  <si>
    <t>323</t>
  </si>
  <si>
    <t>783806815</t>
  </si>
  <si>
    <t>Odstranění nátěrů z omítek tlakovou vodou</t>
  </si>
  <si>
    <t>-1149007129</t>
  </si>
  <si>
    <t>324</t>
  </si>
  <si>
    <t>783823155</t>
  </si>
  <si>
    <t>Penetrační silikonový nátěr hrubých betonových povrchů a hrubých, rýhovaných a škrábaných omítek</t>
  </si>
  <si>
    <t>-1225969764</t>
  </si>
  <si>
    <t>"stávající vnější povrchy" (10,52*7,85)+(3,3*3,45)+(7,5*2,75)+(16,96*8,25)</t>
  </si>
  <si>
    <t>325</t>
  </si>
  <si>
    <t>783827525</t>
  </si>
  <si>
    <t>Krycí dvojnásobný silikonový nátěr hrubých betonových povrchů nebo hrubých omítek</t>
  </si>
  <si>
    <t>575116649</t>
  </si>
  <si>
    <t>326</t>
  </si>
  <si>
    <t>783923171</t>
  </si>
  <si>
    <t>Penetrační akrylátový nátěr hrubých betonových podlah</t>
  </si>
  <si>
    <t>518036442</t>
  </si>
  <si>
    <t>784</t>
  </si>
  <si>
    <t>Dokončovací práce - malby a tapety</t>
  </si>
  <si>
    <t>327</t>
  </si>
  <si>
    <t>784121001</t>
  </si>
  <si>
    <t>Oškrabání malby v mísnostech výšky do 3,80 m</t>
  </si>
  <si>
    <t>411576627</t>
  </si>
  <si>
    <t>328</t>
  </si>
  <si>
    <t>784181101</t>
  </si>
  <si>
    <t>Základní akrylátová jednonásobná penetrace podkladu v místnostech výšky do 3,80m</t>
  </si>
  <si>
    <t>1520615686</t>
  </si>
  <si>
    <t>329</t>
  </si>
  <si>
    <t>784221101</t>
  </si>
  <si>
    <t>Dvojnásobné bílé malby ze směsí za sucha dobře otěruvzdorných v místnostech do 3,80 m</t>
  </si>
  <si>
    <t>-1784272048</t>
  </si>
  <si>
    <t>N00</t>
  </si>
  <si>
    <t>Nepojmenované, ostatní práce a dodávky</t>
  </si>
  <si>
    <t>330</t>
  </si>
  <si>
    <t>N00_015R02</t>
  </si>
  <si>
    <t xml:space="preserve">Příplatek k hydroizolačnímu souvrství spodní stavby _ za provedení veškerých detailů a (D+M) systémových prostupů/průchodek </t>
  </si>
  <si>
    <t>512</t>
  </si>
  <si>
    <t>-1209526037</t>
  </si>
  <si>
    <t xml:space="preserve">Poznámka k položce:
Kompletní dodávka a provedení dle specifikace PD (SOUPIS DETAILŮ) a TZ + systémové technologické postupy 
----------------------------------------------------------------------------------------------------------------------------------------
</t>
  </si>
  <si>
    <t>"rozsah a specifikace _ plocha HI souvrstvý" (270,308+113,965)</t>
  </si>
  <si>
    <t>331</t>
  </si>
  <si>
    <t>N00_015R04</t>
  </si>
  <si>
    <t xml:space="preserve">Příplatek k povlakovým krytinám střech _ za provedení veškerých detailů a (D+M) systémových prostupů/průchodek </t>
  </si>
  <si>
    <t>-1592874220</t>
  </si>
  <si>
    <t xml:space="preserve">"rozsah a specifikace - DLE TP VÝROBCE SYSTÉMU_ plocha střešního pláště" </t>
  </si>
  <si>
    <t>Ostatní</t>
  </si>
  <si>
    <t>OST01</t>
  </si>
  <si>
    <t xml:space="preserve">Ostatní prvky a výrobky </t>
  </si>
  <si>
    <t>332</t>
  </si>
  <si>
    <t>795983N01</t>
  </si>
  <si>
    <t>OV-1 - D+M Madlo toaletní sklopné ve tvaru U, délka 900mm, nerez, prům. 28mm</t>
  </si>
  <si>
    <t>-219398360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</si>
  <si>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</si>
  <si>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333</t>
  </si>
  <si>
    <t>795983N02</t>
  </si>
  <si>
    <t>OV-2 - D+M Madlo univerzální nástěnné horizontální pevné, délka 600mm, nerez, prům. 28mm</t>
  </si>
  <si>
    <t>-1846281920</t>
  </si>
  <si>
    <t>334</t>
  </si>
  <si>
    <t>795983N03</t>
  </si>
  <si>
    <t>OV-3 - D+M Madlo toaletní sklopné ve tvaru U, délka 600mm, nerez, prům. 28mm</t>
  </si>
  <si>
    <t>2063912382</t>
  </si>
  <si>
    <t>335</t>
  </si>
  <si>
    <t>795983N04</t>
  </si>
  <si>
    <t>OV-4 - D+M Zrcadlo invalidní sklopné, 400x600mm, materiál nerez</t>
  </si>
  <si>
    <t>-1335080161</t>
  </si>
  <si>
    <t>336</t>
  </si>
  <si>
    <t>795983N05</t>
  </si>
  <si>
    <t>OV-5 - D+M Svislá zdvihací plošina, rozměry podlahy 1400x940mm, délka pojezdu 5,16m, nosnost 250kg, pohon elektromechanický</t>
  </si>
  <si>
    <t>540926058</t>
  </si>
  <si>
    <t>337</t>
  </si>
  <si>
    <t>795983N06</t>
  </si>
  <si>
    <t xml:space="preserve">OV-6 - D+M Dělící WC zástěna, z desek DTD tl. 28mm s melaninovým povrchem, 2ks dveří </t>
  </si>
  <si>
    <t>227419289</t>
  </si>
  <si>
    <t>338</t>
  </si>
  <si>
    <t>795983N07</t>
  </si>
  <si>
    <t xml:space="preserve">OV-7 - D+M Dělící WC zástěna, z desek DTD tl. 28mm s melaninovým povrchem, 1ks dveří </t>
  </si>
  <si>
    <t>-900668416</t>
  </si>
  <si>
    <t>339</t>
  </si>
  <si>
    <t>795983N08</t>
  </si>
  <si>
    <t xml:space="preserve">OV-8 - D+M Dělící WC zástěna, z desek DTD tl. 28mm s melaninovým povrchem, 1ks dveří </t>
  </si>
  <si>
    <t>-101863444</t>
  </si>
  <si>
    <t>340</t>
  </si>
  <si>
    <t>795983N09</t>
  </si>
  <si>
    <t xml:space="preserve">OV-9 - D+M Dělící WC zástěna, z desek DTD tl. 28mm s melaninovým povrchem, 4ks dveří </t>
  </si>
  <si>
    <t>448299682</t>
  </si>
  <si>
    <t>341</t>
  </si>
  <si>
    <t>795983N10</t>
  </si>
  <si>
    <t>OV-10 - D+M Dělící stěna mezi pisoáry, 410x660mm, materiál keramika</t>
  </si>
  <si>
    <t>-2075912530</t>
  </si>
  <si>
    <t>342</t>
  </si>
  <si>
    <t>795983N11</t>
  </si>
  <si>
    <t>OV-11a - D+M Bodový střešní světlík, kruhový tvar, světlý průměr 800mm, stavební otvor prům. 1000mm</t>
  </si>
  <si>
    <t>1911712753</t>
  </si>
  <si>
    <t>343</t>
  </si>
  <si>
    <t>795983N12</t>
  </si>
  <si>
    <t>OV-11b - D+M Bodový střešní světlík, kruhový tvar, světlý průměr 1000mm, stavební otvor prům. 1200mm</t>
  </si>
  <si>
    <t>-2066620276</t>
  </si>
  <si>
    <t>344</t>
  </si>
  <si>
    <t>795983N13</t>
  </si>
  <si>
    <t>OV-12 - D+M Stahovací půdní schody, skříň z borovicového dřeva, otvor 700x1200mm, max zatížení 200kg</t>
  </si>
  <si>
    <t>1109678068</t>
  </si>
  <si>
    <t>345</t>
  </si>
  <si>
    <t>795983N14</t>
  </si>
  <si>
    <t>OV-13 - D+M Střešní výlez, manuální otevírání, rám z vícekomorového PVC, otvor 860x1300mm, vnější rozměry rámu 1060x1750mm</t>
  </si>
  <si>
    <t>-1386325464</t>
  </si>
  <si>
    <t>346</t>
  </si>
  <si>
    <t>795983N15</t>
  </si>
  <si>
    <t>OV-14a - D+M Kuchyňská linka se spodními a horními skříňkami, včetně všech spotřebičů a komponentů, délka 2175mm</t>
  </si>
  <si>
    <t>1367250938</t>
  </si>
  <si>
    <t>347</t>
  </si>
  <si>
    <t>795983N16</t>
  </si>
  <si>
    <t>OV-14b - D+M Kuchyňská linka se spodními a horními skříňkami, včetně všech spotřebičů a komponentů, délka 1850mm</t>
  </si>
  <si>
    <t>-1634646176</t>
  </si>
  <si>
    <t>348</t>
  </si>
  <si>
    <t>795983N17</t>
  </si>
  <si>
    <t>OV-15 - D+M Střešní vpusť svislá, s integrovanou PVC manžetou, DN 100, velikost manžety 500x500mm</t>
  </si>
  <si>
    <t>1505114939</t>
  </si>
  <si>
    <t>349</t>
  </si>
  <si>
    <t>795983N18</t>
  </si>
  <si>
    <t>OV-16 - D+M Atikové odvodnění - chrlič, s integrovanou PVC manžetou, DN 100, menžeta 500x500mm</t>
  </si>
  <si>
    <t>935623383</t>
  </si>
  <si>
    <t>350</t>
  </si>
  <si>
    <t>795983N19</t>
  </si>
  <si>
    <t>OV-17 - D+M Střešní vpusť vodorovná, s integrovanou PVC manžetou, DN 100, velikost manžety 500x500mm</t>
  </si>
  <si>
    <t>-1096575100</t>
  </si>
  <si>
    <t>351</t>
  </si>
  <si>
    <t>795983N20</t>
  </si>
  <si>
    <t>OV-18 - D+M Pojistný přepad, s integrovanou PVC manžetou, DN 100, menžeta 250x250mm, délka 820mm</t>
  </si>
  <si>
    <t>-1555867471</t>
  </si>
  <si>
    <t>352</t>
  </si>
  <si>
    <t>795983N21</t>
  </si>
  <si>
    <t>OV-19 - D+M Kce pro oplechování atiky, deska z vodovzdorné překližky bříza tl. 21mm, průřez 700x21mm</t>
  </si>
  <si>
    <t>-802139124</t>
  </si>
  <si>
    <t>353</t>
  </si>
  <si>
    <t>795983N22</t>
  </si>
  <si>
    <t>OV-20 - D+M Kce pro oplechování atiky, deska z vodovzdorné překližky bříza tl. 21mm, průřez 530x21mm</t>
  </si>
  <si>
    <t>625127161</t>
  </si>
  <si>
    <t>354</t>
  </si>
  <si>
    <t>795983N23</t>
  </si>
  <si>
    <t>OV-21 - D+M Kce pro oplechování atiky, deska z vodovzdorné překližky bříza tl. 21mm, průřez 220x21mm</t>
  </si>
  <si>
    <t>1101426827</t>
  </si>
  <si>
    <t>355</t>
  </si>
  <si>
    <t>795983N24</t>
  </si>
  <si>
    <t>OV-22 - D+M Kce pro oplechování atiky, deska z vodovzdorné překližky bříza tl. 21mm, průřez 400x21mm</t>
  </si>
  <si>
    <t>-539614442</t>
  </si>
  <si>
    <t>356</t>
  </si>
  <si>
    <t>795983N25</t>
  </si>
  <si>
    <t>OV-23 - D+M Dilatační profil rohový, s PVC dilatační páskou, s oboustranným rohovým PVC profilem, se skleněnou síťovinou</t>
  </si>
  <si>
    <t>-212199197</t>
  </si>
  <si>
    <t>357</t>
  </si>
  <si>
    <t>795983N26</t>
  </si>
  <si>
    <t>OV-24 - D+M Dilatační profil průběžný, s PVC dilatační páskou, s oboustranným rohovým PVC profilem, se skleněnou síťovinou</t>
  </si>
  <si>
    <t>1481774584</t>
  </si>
  <si>
    <t>358</t>
  </si>
  <si>
    <t>795983N27</t>
  </si>
  <si>
    <t>OV-25 - D+M Dilatační profil pro objektovou spáru, přechod podlaha/stěna, celohliníkové provedení, výška profilu 10mm</t>
  </si>
  <si>
    <t>-1921668938</t>
  </si>
  <si>
    <t>359</t>
  </si>
  <si>
    <t>795983N28</t>
  </si>
  <si>
    <t>OV-26 - D+M Dilatační profil pro objektovou spáru, přechod podlaha/stěna, AL s koextrudovaným pružným pásem, výška 5mm</t>
  </si>
  <si>
    <t>803007882</t>
  </si>
  <si>
    <t>360</t>
  </si>
  <si>
    <t>795983N29</t>
  </si>
  <si>
    <t>OV-27 - D+M Dilatační profil pro objektovou spáru, přechod podlaha/stěna, celohliníkové provedení</t>
  </si>
  <si>
    <t>-698604023</t>
  </si>
  <si>
    <t>361</t>
  </si>
  <si>
    <t>795983N30</t>
  </si>
  <si>
    <t>OV-28 - D+M Dilatační profil pro objektovou spáru, přechod stěna/stěna, provedení celohliníkové</t>
  </si>
  <si>
    <t>252292342</t>
  </si>
  <si>
    <t>362</t>
  </si>
  <si>
    <t>795983N31</t>
  </si>
  <si>
    <t>OV-29 - D+M Dilatační profil pro objektovou spáru, přechod stěna/stěna, AL s koextrudovaným pružným pásem</t>
  </si>
  <si>
    <t>-1470981355</t>
  </si>
  <si>
    <t>363</t>
  </si>
  <si>
    <t>795983N32</t>
  </si>
  <si>
    <t>OV-30 - D+M Předsazené exteriérové zábradlí, skleněné, svislé profily z AL</t>
  </si>
  <si>
    <t>-1598101926</t>
  </si>
  <si>
    <t>364</t>
  </si>
  <si>
    <t>795983N33</t>
  </si>
  <si>
    <t>OV-31 - D+M Předsazené exteriérové zábradlí, skleněné, svislé profily z AL</t>
  </si>
  <si>
    <t>1745954398</t>
  </si>
  <si>
    <t>365</t>
  </si>
  <si>
    <t>795983N34</t>
  </si>
  <si>
    <t>OV-32 - D+M Předsazené exteriérové zábradlí, skleněné, svislé profily z AL</t>
  </si>
  <si>
    <t>661456157</t>
  </si>
  <si>
    <t>366</t>
  </si>
  <si>
    <t>795983N35</t>
  </si>
  <si>
    <t>OV-33 - D+M Otevřená čtyřhranná tvarovka pro opracování prostupů ve stř. plášti z fólie na bázi mPVC, tl. 1,5mm, 35x35mm, v. 150mm</t>
  </si>
  <si>
    <t>2019110701</t>
  </si>
  <si>
    <t>367</t>
  </si>
  <si>
    <t>795983N36</t>
  </si>
  <si>
    <t>OV-34 - D+M Systémové utěsnění prostupu střešním pláštěm, fólie na bázi mPVC, tl. 1,5mm, průměr 230mm</t>
  </si>
  <si>
    <t>1216532196</t>
  </si>
  <si>
    <t>368</t>
  </si>
  <si>
    <t>795983N37</t>
  </si>
  <si>
    <t>OV-35 - D+M Systémové utěsnění prostupu střešním pláštěm, fólie na bázi mPVC, tl. 1,5mm, průměr 330mm</t>
  </si>
  <si>
    <t>-1103583225</t>
  </si>
  <si>
    <t>369</t>
  </si>
  <si>
    <t>795983N38</t>
  </si>
  <si>
    <t>OV-36 - D+M Systémové utěsnění prostupu střešním pláštěm, fólie na bázi mPVC, tl. 1,5mm, průměr 110mm</t>
  </si>
  <si>
    <t>-491893738</t>
  </si>
  <si>
    <t>370</t>
  </si>
  <si>
    <t>795983N39</t>
  </si>
  <si>
    <t>OV-37 - D+M Revizní dvířka, do SDK stěny, 650x1250mm, rám z AL tl. 2mm, výplň: stavební SDK deska tl. 12,5mm</t>
  </si>
  <si>
    <t>1794918738</t>
  </si>
  <si>
    <t>371</t>
  </si>
  <si>
    <t>795983N40</t>
  </si>
  <si>
    <t>OV-38 - D+M Revizní dvířka, do zdiva, 200x300mm, rám z AL, výplň: stavební SDK deska tl. 12,5mm</t>
  </si>
  <si>
    <t>-1606718110</t>
  </si>
  <si>
    <t>372</t>
  </si>
  <si>
    <t>795983N41</t>
  </si>
  <si>
    <t>OV-39 - D+M Revizní dvířka, vlhkovzdorná, rozměr 300x300mm, AL rám, SDK výplň H2 tl. 12,5mm</t>
  </si>
  <si>
    <t>218679321</t>
  </si>
  <si>
    <t>373</t>
  </si>
  <si>
    <t>795983N42</t>
  </si>
  <si>
    <t>OV-40 - D+M Revizní dvířka, vlhkovzdorná, rozměr 400x400mm, AL rám, SDK výplň H2 tl. 12,5mm</t>
  </si>
  <si>
    <t>842998417</t>
  </si>
  <si>
    <t>374</t>
  </si>
  <si>
    <t>795983N43</t>
  </si>
  <si>
    <t>OV-41 - D+M Revizní dvířka, vlhkovzdorná, rozměr 150x150mm, AL rám, SDK výplň H2 tl. 12,5mm</t>
  </si>
  <si>
    <t>-1240782623</t>
  </si>
  <si>
    <t>375</t>
  </si>
  <si>
    <t>795983N44</t>
  </si>
  <si>
    <t>OV-42 - D+M Revizní dvířka, pod obklad, magnetická, 200x300mm, plastový rámeček, deska na obklady ocelová pozinkovaná</t>
  </si>
  <si>
    <t>-672514591</t>
  </si>
  <si>
    <t>376</t>
  </si>
  <si>
    <t>795983N45</t>
  </si>
  <si>
    <t>OV-43 - D+M Revizní dvířka, do SDK stěny, 300x300mm, rám z AL tl. 2mm, výplň: stavební SDK deska tl. 12,5mm</t>
  </si>
  <si>
    <t>-1886286087</t>
  </si>
  <si>
    <t>377</t>
  </si>
  <si>
    <t>795983N46</t>
  </si>
  <si>
    <t>OV-44 - D+M Revizní dvířka, do zdiva, 300x300mm, rám z AL, výplň: stavební SDK deska tl. 12,5mm</t>
  </si>
  <si>
    <t>249295003</t>
  </si>
  <si>
    <t>378</t>
  </si>
  <si>
    <t>795983N47</t>
  </si>
  <si>
    <t xml:space="preserve">OV-45 - D+M Revizní dvířka, 800/500 mm </t>
  </si>
  <si>
    <t>1668495602</t>
  </si>
  <si>
    <t>379</t>
  </si>
  <si>
    <t>795983N48</t>
  </si>
  <si>
    <t xml:space="preserve">OV-46 - D+M Truhlářské opláštění regulační stanice </t>
  </si>
  <si>
    <t>715725402</t>
  </si>
  <si>
    <t>380</t>
  </si>
  <si>
    <t>795983N49</t>
  </si>
  <si>
    <t xml:space="preserve">OV-47 - D+M AL podlahový poklop 650/650 mm </t>
  </si>
  <si>
    <t>1606935511</t>
  </si>
  <si>
    <t>OST5</t>
  </si>
  <si>
    <t xml:space="preserve">Záchytný systém proti pádu </t>
  </si>
  <si>
    <t>381</t>
  </si>
  <si>
    <t>OSDT1_R01</t>
  </si>
  <si>
    <t>U1 - kotvící bod (dle specifikace PD a TZ) , délky 400 mm, včetně souvisejících doplňků/prvků/kotvících prvků</t>
  </si>
  <si>
    <t>-992667013</t>
  </si>
  <si>
    <t>382</t>
  </si>
  <si>
    <t>OSDT1_R01.1</t>
  </si>
  <si>
    <t>U2 - kotvící bod (dle specifikace PD a TZ) , délky 500 mm, včetně souvisejících doplňků/prvků/kotvících prvků</t>
  </si>
  <si>
    <t>-766752579</t>
  </si>
  <si>
    <t>383</t>
  </si>
  <si>
    <t>OSDT1_R01.3</t>
  </si>
  <si>
    <t>U3 - kotvící bod (dle specifikace PD a TZ) , délky 700 mm, včetně souvisejících doplňků/prvků/kotvících prvků</t>
  </si>
  <si>
    <t>-1999786365</t>
  </si>
  <si>
    <t>384</t>
  </si>
  <si>
    <t>OSDT1_R02</t>
  </si>
  <si>
    <t xml:space="preserve">Montážní lano </t>
  </si>
  <si>
    <t>-2019275054</t>
  </si>
  <si>
    <t>385</t>
  </si>
  <si>
    <t>OSDT1_R03</t>
  </si>
  <si>
    <t xml:space="preserve">Kompletní montážní práce </t>
  </si>
  <si>
    <t>-1431080916</t>
  </si>
  <si>
    <t>386</t>
  </si>
  <si>
    <t>OSDT1_R04</t>
  </si>
  <si>
    <t>Předávací dokumentace + uvedení do provozu</t>
  </si>
  <si>
    <t>651385954</t>
  </si>
  <si>
    <t>D.1.2 - Stavebně-konstrukční řešení</t>
  </si>
  <si>
    <t>273322511</t>
  </si>
  <si>
    <t>Základové desky ze ŽB tř. C 25/30 XC2, XA2</t>
  </si>
  <si>
    <t>-638003817</t>
  </si>
  <si>
    <t xml:space="preserve">"rozsah_D.1.2_v.č. 01-11, TZ, SV" </t>
  </si>
  <si>
    <t>((26,04*5,71)+(12,4*7,25)+(10,4*3,05))*0,15</t>
  </si>
  <si>
    <t>273351121</t>
  </si>
  <si>
    <t>Zřízení bednění základových desek</t>
  </si>
  <si>
    <t>1717300040</t>
  </si>
  <si>
    <t>273351122</t>
  </si>
  <si>
    <t>Odstranění bednění základových desek</t>
  </si>
  <si>
    <t>-1383316764</t>
  </si>
  <si>
    <t>273361821</t>
  </si>
  <si>
    <t>Výztuž základových desek betonářskou ocelí 10 505 (R)</t>
  </si>
  <si>
    <t>-1354974771</t>
  </si>
  <si>
    <t>"předpoklad_bude upřesněno a odsouhlaseno v dílenské dokumentaci" 100,0/1000*40,546</t>
  </si>
  <si>
    <t>274322511</t>
  </si>
  <si>
    <t>Základové pasy ze ŽB tř. C 25/30 XC2, XA2</t>
  </si>
  <si>
    <t>-442081134</t>
  </si>
  <si>
    <t>1,49*1,0*(47,36+6,25)</t>
  </si>
  <si>
    <t>1,49*0,9*(12,35+22,1+11,35)</t>
  </si>
  <si>
    <t>1,49*0,7*(20,9+2,05)</t>
  </si>
  <si>
    <t>1,49*0,8*(23,35)</t>
  </si>
  <si>
    <t>0,7*0,87*(3,05)</t>
  </si>
  <si>
    <t>0,5*0,56*(21,25)</t>
  </si>
  <si>
    <t>0,5*0,25*(121,41)</t>
  </si>
  <si>
    <t>274351121</t>
  </si>
  <si>
    <t>Zřízení bednění základových pasů rovného</t>
  </si>
  <si>
    <t>-500492904</t>
  </si>
  <si>
    <t>1,49*2*(47,36+6,25)</t>
  </si>
  <si>
    <t>1,49*2*(12,35+22,1+11,35)</t>
  </si>
  <si>
    <t>1,49*2*(20,9+2,05)</t>
  </si>
  <si>
    <t>1,49*2*(23,35)</t>
  </si>
  <si>
    <t>2*0,87*(3,05)</t>
  </si>
  <si>
    <t>2*0,56*(21,25)</t>
  </si>
  <si>
    <t>2*0,25*(121,41)</t>
  </si>
  <si>
    <t>274351122</t>
  </si>
  <si>
    <t>Odstranění bednění základových pasů rovného</t>
  </si>
  <si>
    <t>-557204048</t>
  </si>
  <si>
    <t>274361821</t>
  </si>
  <si>
    <t>Výztuž základových pásů betonářskou ocelí 10 505 (R)</t>
  </si>
  <si>
    <t>-1773448697</t>
  </si>
  <si>
    <t>"předpoklad_bude upřesněno a odsouhlaseno v dílenské dokumentaci" 75,0/1000*216,05</t>
  </si>
  <si>
    <t>275322511</t>
  </si>
  <si>
    <t>Základové patky ze ŽB tř. C 25/30 XC2, XA2</t>
  </si>
  <si>
    <t>290999341</t>
  </si>
  <si>
    <t>1,49*((2,25*2,0)+(1,385*0,8)+(2,6*2,755)+(4,5*2,5)+(3,2*3,0)+(1,8*1,8)+(2,2*2,2)+(1,4*2,2))</t>
  </si>
  <si>
    <t>275351121</t>
  </si>
  <si>
    <t>Zřízení bednění základových patek</t>
  </si>
  <si>
    <t>1210151298</t>
  </si>
  <si>
    <t>1,49*((8,5)+(4,37)+(10,71)+(14,0)+(12,4)+(7,2)+(8,8)+(7,2))</t>
  </si>
  <si>
    <t>275351122</t>
  </si>
  <si>
    <t>Odstranění bednění základových patek</t>
  </si>
  <si>
    <t>-1079356541</t>
  </si>
  <si>
    <t>275361821</t>
  </si>
  <si>
    <t>Výztuž základových patek betonářskou ocelí 10 505 (R)</t>
  </si>
  <si>
    <t>-776169960</t>
  </si>
  <si>
    <t>"předpoklad_bude upřesněno a odsouhlaseno v dílenské dokumentaci" 85,0/1000*66,724</t>
  </si>
  <si>
    <t>330321610</t>
  </si>
  <si>
    <t>Sloupy nebo pilíře ze ŽB tř. C 30/37 XC1 bez výztuže</t>
  </si>
  <si>
    <t>1437879037</t>
  </si>
  <si>
    <t>3,5*(0,5*0,25)*1</t>
  </si>
  <si>
    <t>3,5*(0,25*0,25)*7</t>
  </si>
  <si>
    <t>3,5*(0,28*0,25)*1</t>
  </si>
  <si>
    <t>3,5*(0,25*0,33)*1</t>
  </si>
  <si>
    <t>3,5*(0,25*0,45)*1</t>
  </si>
  <si>
    <t>3,5*(0,25*0,6)*1</t>
  </si>
  <si>
    <t>3,5*(0,45*0,25)*1</t>
  </si>
  <si>
    <t>3,75*(0,25*0,25)*8</t>
  </si>
  <si>
    <t>3,75*(0,25*0,24)*1</t>
  </si>
  <si>
    <t>331351121</t>
  </si>
  <si>
    <t xml:space="preserve">Zřízení bednění čtyřúhelníkových sloupů v do 4 m </t>
  </si>
  <si>
    <t>1190323705</t>
  </si>
  <si>
    <t>3,5*(0,5+0,25)*2*1</t>
  </si>
  <si>
    <t>3,5*(0,25+0,25)*2*7</t>
  </si>
  <si>
    <t>3,5*(0,28+0,25)*2*1</t>
  </si>
  <si>
    <t>3,5*(0,25+0,33)*2*1</t>
  </si>
  <si>
    <t>3,5*(0,25+0,45)*2*1</t>
  </si>
  <si>
    <t>3,5*(0,25+0,6)*2*1</t>
  </si>
  <si>
    <t>3,5*(0,45+0,25)*2*1</t>
  </si>
  <si>
    <t>3,75*(0,25+0,25)*2*8</t>
  </si>
  <si>
    <t>3,75*(0,25+0,24)*2*1</t>
  </si>
  <si>
    <t>331351122</t>
  </si>
  <si>
    <t xml:space="preserve">Odstranění bednění čtyřúhelníkových sloupů v do 4 m </t>
  </si>
  <si>
    <t>1904753001</t>
  </si>
  <si>
    <t>331361821</t>
  </si>
  <si>
    <t>Výztuž sloupů hranatých betonářskou ocelí 10 505</t>
  </si>
  <si>
    <t>-585947191</t>
  </si>
  <si>
    <t>"předpoklad_bude upřesněno a odsouhlaseno v dílenské dokumentaci" 250,0/1000*5,916</t>
  </si>
  <si>
    <t>411321616</t>
  </si>
  <si>
    <t>Stropy deskové ze ŽB tř. C 30/37 XC1</t>
  </si>
  <si>
    <t>-1210323306</t>
  </si>
  <si>
    <t>"1.NP"</t>
  </si>
  <si>
    <t>3,42*4,275*0,16</t>
  </si>
  <si>
    <t>13,615*5,71*0,16</t>
  </si>
  <si>
    <t>16,63*6,01*0,2</t>
  </si>
  <si>
    <t>12,35*8,64*0,16</t>
  </si>
  <si>
    <t>10,344*3,05*0,16</t>
  </si>
  <si>
    <t>"2.NP"</t>
  </si>
  <si>
    <t>30,25*6,01*0,2</t>
  </si>
  <si>
    <t>12,35*8,64*0,2</t>
  </si>
  <si>
    <t>411351011</t>
  </si>
  <si>
    <t>Zřízení bednění stropů deskových tl do 25 cm bez podpěrné kce</t>
  </si>
  <si>
    <t>1798714104</t>
  </si>
  <si>
    <t>3,42*4,275</t>
  </si>
  <si>
    <t>13,615*5,71</t>
  </si>
  <si>
    <t>16,63*6,01</t>
  </si>
  <si>
    <t>12,35*8,64</t>
  </si>
  <si>
    <t>10,344*3,05</t>
  </si>
  <si>
    <t>30,25*6,01</t>
  </si>
  <si>
    <t>"bednění čel a obvodů" 123,8</t>
  </si>
  <si>
    <t>411351012</t>
  </si>
  <si>
    <t>Odstranění bednění stropů deskových tl do 25 cm bez podpěrné kce</t>
  </si>
  <si>
    <t>2026809400</t>
  </si>
  <si>
    <t>411354313</t>
  </si>
  <si>
    <t>Zřízení podpěrné konstrukce stropů výšky do 4 m tl do 25 cm</t>
  </si>
  <si>
    <t>2038700686</t>
  </si>
  <si>
    <t>411354314</t>
  </si>
  <si>
    <t>Odstranění podpěrné konstrukce stropů výšky do 4 m tl do 25 cm</t>
  </si>
  <si>
    <t>1904063728</t>
  </si>
  <si>
    <t>411361821</t>
  </si>
  <si>
    <t>Výztuž stropů betonářskou ocelí 10 505</t>
  </si>
  <si>
    <t>308386169</t>
  </si>
  <si>
    <t>"předpoklad_bude upřesněno a odsouhlaseno v dílenské dokumentaci" 150,0/1000*114,59</t>
  </si>
  <si>
    <t>Nosníky průvlaky a atiky ze ŽB tř. C 30/37 XC1</t>
  </si>
  <si>
    <t>1114802309</t>
  </si>
  <si>
    <t>"1.NP_odměřenoi elektronicky" 25,45</t>
  </si>
  <si>
    <t>"2.NP_odměřenoi elektronicky" 25,095</t>
  </si>
  <si>
    <t>413351111</t>
  </si>
  <si>
    <t>Zřízení bednění nosníků a průvlaků bez podpěrné kce výšky do 100 cm</t>
  </si>
  <si>
    <t>1266456281</t>
  </si>
  <si>
    <t>"1.NP_odměřenoi elektronicky" 203,63</t>
  </si>
  <si>
    <t>"2.NP_odměřenoi elektronicky" 200,76</t>
  </si>
  <si>
    <t>413351112</t>
  </si>
  <si>
    <t>Odstranění bednění nosníků a průvlaků bez podpěrné kce výšky do 100 cm</t>
  </si>
  <si>
    <t>-129257958</t>
  </si>
  <si>
    <t>Výztuž nosníků, průvlaků a atik betonářskou ocelí 10 505</t>
  </si>
  <si>
    <t>-1240493434</t>
  </si>
  <si>
    <t>"předpoklad_bude upřesněno a odsouhlaseno v dílenské dokumentaci" 250,0/1000*50,545</t>
  </si>
  <si>
    <t>430321616</t>
  </si>
  <si>
    <t>Schodišťová konstrukce a rampa ze ŽB tř. C 30/37 XC1</t>
  </si>
  <si>
    <t>-1133832544</t>
  </si>
  <si>
    <t>(1,414*1,391*0,25)+(5,43*1,33*0,45)+(2,25*1,33*0,45)</t>
  </si>
  <si>
    <t>430361821</t>
  </si>
  <si>
    <t>Výztuž schodišťové konstrukce a rampy betonářskou ocelí 10 505</t>
  </si>
  <si>
    <t>208835599</t>
  </si>
  <si>
    <t>"předpoklad_bude upřesněno a odsouhlaseno v dílenské dokumentaci" 250,0/1000*5,088</t>
  </si>
  <si>
    <t>431351121</t>
  </si>
  <si>
    <t>Zřízení bednění podest schodišť a ramp přímočarých v do 4 m</t>
  </si>
  <si>
    <t>-683638508</t>
  </si>
  <si>
    <t>(1,414*1,391)+(5,43*1,33)+(2,25*1,33)</t>
  </si>
  <si>
    <t>431351122</t>
  </si>
  <si>
    <t>Odstranění bednění podest schodišť a ramp přímočarých v do 4 m</t>
  </si>
  <si>
    <t>1196971909</t>
  </si>
  <si>
    <t>434351141</t>
  </si>
  <si>
    <t>Zřízení bednění stupňů přímočarých schodišť</t>
  </si>
  <si>
    <t>1829009259</t>
  </si>
  <si>
    <t>"rozsah_D.1.2_v.č. 01-11, TZ, SV" (1,33*0,15*23,0)</t>
  </si>
  <si>
    <t>434351142</t>
  </si>
  <si>
    <t>Odstranění bednění stupňů přímočarých schodišť</t>
  </si>
  <si>
    <t>54815084</t>
  </si>
  <si>
    <t>985331213</t>
  </si>
  <si>
    <t>Dodatečné vlepování kotevních prvků D 12 mm do chemické malty včetně vyvrtání otvoru</t>
  </si>
  <si>
    <t>-555754697</t>
  </si>
  <si>
    <t>"konstrukce zesílení stávajících nosníků" 0,33*(16*2)</t>
  </si>
  <si>
    <t>998012022</t>
  </si>
  <si>
    <t>Přesun hmot pro konstrukce monolitické v do 12 m</t>
  </si>
  <si>
    <t>1788426938</t>
  </si>
  <si>
    <t>767015R01</t>
  </si>
  <si>
    <t>1887091726</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</si>
  <si>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</si>
  <si>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"konstrukce zesílení stávajících nosníků" 4,275*4*41,8</t>
  </si>
  <si>
    <t>D.1.3 - Požárně bezpečnostní řešení</t>
  </si>
  <si>
    <t xml:space="preserve">    OST-01 - Požárně bezpečnostní řešení </t>
  </si>
  <si>
    <t xml:space="preserve">    OST-02 - Požární ucpávky a utěsnění</t>
  </si>
  <si>
    <t>OST-01</t>
  </si>
  <si>
    <t xml:space="preserve">Požárně bezpečnostní řešení </t>
  </si>
  <si>
    <t>795666P02</t>
  </si>
  <si>
    <t>Dodávka a sazení/umístění přenosných hasicích přístrojů - s min hasicí schodpností 21A</t>
  </si>
  <si>
    <t>1694289317</t>
  </si>
  <si>
    <t>"kompletní provedení dle specifikace PD a TZ vč. všech souvisejících prací dodávek, příslušenství a komponentů"</t>
  </si>
  <si>
    <t>"specifikace viz PBŘ" 2,0+2,0</t>
  </si>
  <si>
    <t>795666P03</t>
  </si>
  <si>
    <t>D+M Bezpečnostní a informativní tabulky</t>
  </si>
  <si>
    <t>1311538897</t>
  </si>
  <si>
    <t xml:space="preserve">Poznámka k položce:
</t>
  </si>
  <si>
    <t>"kompletní provedení dle specifikace PD a TZ vč. všech souvisejících prací dodávek, příslušenství a komponentů dle výpisu"</t>
  </si>
  <si>
    <t xml:space="preserve">"specifikace viz PBŘ" </t>
  </si>
  <si>
    <t xml:space="preserve">"vysměrování úniku, únikových východů a cest" </t>
  </si>
  <si>
    <t xml:space="preserve">"označení umístění hasebních prostředků" </t>
  </si>
  <si>
    <t xml:space="preserve">"ostatní-jiné" </t>
  </si>
  <si>
    <t>"viz specifikace PBŘ " 15,0</t>
  </si>
  <si>
    <t>OST-02</t>
  </si>
  <si>
    <t>Požární ucpávky a utěsnění</t>
  </si>
  <si>
    <t>713571111RU1</t>
  </si>
  <si>
    <t>ZTI_Požárně ochranná manžeta do D 50 mm</t>
  </si>
  <si>
    <t>167084868</t>
  </si>
  <si>
    <t>Poznámka k položce:
Montáž manžety ke stěně nebo stropu. Cena obsahuje i dodávku manžety a spojovacích prostředků.</t>
  </si>
  <si>
    <t>713571113RU1</t>
  </si>
  <si>
    <t>ZTI_Požárně ochranná manžeta D 75 mm</t>
  </si>
  <si>
    <t>1377148586</t>
  </si>
  <si>
    <t>713571115RU1</t>
  </si>
  <si>
    <t>ZTI_Požárně ochranná manžeta D 110 mm</t>
  </si>
  <si>
    <t>105911394</t>
  </si>
  <si>
    <t>998713102R00</t>
  </si>
  <si>
    <t>ZTI_Přesun hmot pro izolace tepelné, výšky do 12 m</t>
  </si>
  <si>
    <t>-401048642</t>
  </si>
  <si>
    <t>Pol85</t>
  </si>
  <si>
    <t>Silnoproud_protipožární ucpávka</t>
  </si>
  <si>
    <t>1426800373</t>
  </si>
  <si>
    <t>1.36</t>
  </si>
  <si>
    <t>Slaboproud_KT_ Požární ucpávky</t>
  </si>
  <si>
    <t>1995132747</t>
  </si>
  <si>
    <t>999409</t>
  </si>
  <si>
    <t>Vytápění_Protipožární tmel</t>
  </si>
  <si>
    <t>kpl</t>
  </si>
  <si>
    <t>-2011010069</t>
  </si>
  <si>
    <t>"TZ,přesný počet bude upřesněn na místě požárním specialistou"2</t>
  </si>
  <si>
    <t>9991731</t>
  </si>
  <si>
    <t>Vytápění_Štítek pro označení požární konstrukce</t>
  </si>
  <si>
    <t>soubor</t>
  </si>
  <si>
    <t>-443725549</t>
  </si>
  <si>
    <t>D.1.4 - Technika prostředí staveb</t>
  </si>
  <si>
    <t>Úroveň 3:</t>
  </si>
  <si>
    <t>D.1.4.1 - Zdravotně technické instalace</t>
  </si>
  <si>
    <t>61 - Úpravy povrchů vnitřní</t>
  </si>
  <si>
    <t>8 - Trubní vedení</t>
  </si>
  <si>
    <t>96 - Bourání konstrukcí</t>
  </si>
  <si>
    <t>99 - Staveništní přesun hmot</t>
  </si>
  <si>
    <t>721 - Vnitřní kanalizace</t>
  </si>
  <si>
    <t>722 - Vnitřní vodovod</t>
  </si>
  <si>
    <t>723 - Vnitřní plynovod</t>
  </si>
  <si>
    <t>725 - Zařizovací předměty</t>
  </si>
  <si>
    <t>726 - Instalační prefabrikáty</t>
  </si>
  <si>
    <t>728 - Vzduchotechnika</t>
  </si>
  <si>
    <t>D96 - Přesuny suti a vybouraných hmot</t>
  </si>
  <si>
    <t>VN - Vedlejší náklady</t>
  </si>
  <si>
    <t>Úpravy povrchů vnitřní</t>
  </si>
  <si>
    <t>612403386R00</t>
  </si>
  <si>
    <t>Hrubá výplň rýh ve stěnách do 10x10cm maltou z SMS</t>
  </si>
  <si>
    <t>RTS 20/ I</t>
  </si>
  <si>
    <t>612403388R00</t>
  </si>
  <si>
    <t>Hrubá výplň rýh ve stěnách do 15x15cm maltou z SMS</t>
  </si>
  <si>
    <t>Trubní vedení</t>
  </si>
  <si>
    <t>899623161R00</t>
  </si>
  <si>
    <t>Obetonování potrubí nebo zdiva stok betonem C20/25</t>
  </si>
  <si>
    <t>899643111R00</t>
  </si>
  <si>
    <t>Bednění pro obetonování potrubí v otevřeném výkopu</t>
  </si>
  <si>
    <t>Poznámka k položce:
V položce jsou zakalkulovány i náklady na odbednění a nátěr proti přilnavosti betonu.</t>
  </si>
  <si>
    <t>Bourání konstrukcí</t>
  </si>
  <si>
    <t>974031153R00</t>
  </si>
  <si>
    <t>Vysekání rýh ve zdi cihelné 10 x 10 cm</t>
  </si>
  <si>
    <t>Poznámka k položce:
Včetně pomocného lešení o výšce podlahy do 1900 mm a pro zatížení do 1,5 kPa  (150 kg/m2).</t>
  </si>
  <si>
    <t>974031164R00</t>
  </si>
  <si>
    <t>Vysekání rýh ve zdi cihelné 15 x 15 cm</t>
  </si>
  <si>
    <t>Staveništní přesun hmot</t>
  </si>
  <si>
    <t>999281108R00</t>
  </si>
  <si>
    <t>Přesun hmot pro opravy a údržbu do výšky 12 m</t>
  </si>
  <si>
    <t>721</t>
  </si>
  <si>
    <t>Vnitřní kanalizace</t>
  </si>
  <si>
    <t>721152216R00</t>
  </si>
  <si>
    <t>D+M Čisticí kus,pro odpadní svislé D 75 mm</t>
  </si>
  <si>
    <t>721152218R00</t>
  </si>
  <si>
    <t>D+M Čisticí kus,pro odpadní svislé D 110 mm</t>
  </si>
  <si>
    <t>721176103R00</t>
  </si>
  <si>
    <t>Potrubí HT připojovací D 50 x 1,8 mm</t>
  </si>
  <si>
    <t>Poznámka k položce:
Potrubí včetně tvarovek. Bez zednických výpomocí.</t>
  </si>
  <si>
    <t>721176105R00</t>
  </si>
  <si>
    <t>Potrubí HT připojovací D 110 x 2,7 mm</t>
  </si>
  <si>
    <t>721176114R00</t>
  </si>
  <si>
    <t>Potrubí HT odpadní svislé D 75 x 1,9 mm</t>
  </si>
  <si>
    <t>Poznámka k položce:
Potrubí včetně tvarovek, objímek a vložek pro tlumení hluku. Bez zednických výpomocí.
Včetně zřízení a demontáže pomocného lešení.</t>
  </si>
  <si>
    <t>721176115R00</t>
  </si>
  <si>
    <t>Potrubí HT odpadní svislé D 110 x 2,7 mm</t>
  </si>
  <si>
    <t>721176145R00</t>
  </si>
  <si>
    <t>Potrubí HT dešťové (svislé) D 110 x 2,7 mm</t>
  </si>
  <si>
    <t>721176222R00</t>
  </si>
  <si>
    <t>Potrubí KG svodné (ležaté) v zemi D 110 x 3,2 mm</t>
  </si>
  <si>
    <t>Poznámka k položce:
Dešťové potrubí.
Potrubí včetně tvarovek. Bez zednických výpomocí.</t>
  </si>
  <si>
    <t>721176223R00</t>
  </si>
  <si>
    <t>Potrubí KG svodné (ležaté) v zemi D 125 x 3,2 mm</t>
  </si>
  <si>
    <t>721176224R00</t>
  </si>
  <si>
    <t>Potrubí KG svodné (ležaté) v zemi D 160 x 4,0 mm</t>
  </si>
  <si>
    <t>721194105R00</t>
  </si>
  <si>
    <t>Vyvedení odpadních výpustek D 50 x 1,8</t>
  </si>
  <si>
    <t>721194109R00</t>
  </si>
  <si>
    <t>Vyvedení odpadních výpustek D 110 x 2,3</t>
  </si>
  <si>
    <t>721223423RT1</t>
  </si>
  <si>
    <t>Vpusť podlahová se zápachovou uzávěrkou mřížka nerez, D 50 mm</t>
  </si>
  <si>
    <t>Poznámka k položce:
montáž + dodávka</t>
  </si>
  <si>
    <t>721273150RT1</t>
  </si>
  <si>
    <t>Hlavice ventilační přivětrávací, přivzdušňovací ventil, D 110 mm</t>
  </si>
  <si>
    <t>721273200RT3</t>
  </si>
  <si>
    <t>Souprava ventilační střešní souprava větrací hlavice PP  D 110 mm</t>
  </si>
  <si>
    <t>721290111R00</t>
  </si>
  <si>
    <t>Zkouška těsnosti kanalizace vodou DN 125</t>
  </si>
  <si>
    <t>721290112R00</t>
  </si>
  <si>
    <t>Zkouška těsnosti kanalizace vodou DN 200</t>
  </si>
  <si>
    <t>28615422.AR</t>
  </si>
  <si>
    <t>Zátka D 75 mm PP</t>
  </si>
  <si>
    <t>998721102R00</t>
  </si>
  <si>
    <t>Přesun hmot pro vnitřní kanalizaci, výšky do 12 m</t>
  </si>
  <si>
    <t>722</t>
  </si>
  <si>
    <t>Vnitřní vodovod</t>
  </si>
  <si>
    <t>722130233R00</t>
  </si>
  <si>
    <t>Potrubí z trub.závit.pozink.svařovan.,DN 25</t>
  </si>
  <si>
    <t>Poznámka k položce:
Požární vodovod
Potrubí včetně tvarovek a zednických výpomocí.</t>
  </si>
  <si>
    <t>722130235R00</t>
  </si>
  <si>
    <t>Potrubí z trub.závit.pozink.svařovan.,DN 40</t>
  </si>
  <si>
    <t>722172331R00</t>
  </si>
  <si>
    <t>Potrubí z PPR, D 20x3,4 mm, vč. zed. výpom. tvarovek ( kolen,redukcí apod.)</t>
  </si>
  <si>
    <t>Poznámka k položce:
Teplá voda</t>
  </si>
  <si>
    <t>Poznámka k položce:
Studená voda</t>
  </si>
  <si>
    <t>722172332R00</t>
  </si>
  <si>
    <t>Potrubí z PPR, D 25x4,2 mm, vč. zed. výpom. tvarovek ( kolen,redukcí apod.)</t>
  </si>
  <si>
    <t>722172333R00</t>
  </si>
  <si>
    <t>Potrubí z PPR, D 32x5,4 mm, vč. zed. výpom. tvarovek ( kolen,redukcí apod.)</t>
  </si>
  <si>
    <t>722172334R00</t>
  </si>
  <si>
    <t>Potrubí z PPR, D 40x6,7 mm, vč. zed. výpom. tvarovek ( kolen,redukcí apod.)</t>
  </si>
  <si>
    <t>722181211RT7</t>
  </si>
  <si>
    <t>Izolace návleková tl. stěny 6 mm vnitřní průměr 22 mm</t>
  </si>
  <si>
    <t>Poznámka k položce:
V položce je kalkulována dodávka izolační trubice, spon a lepicí pásky.</t>
  </si>
  <si>
    <t>722181211RT8</t>
  </si>
  <si>
    <t>Izolace návleková tl. stěny 6 mm vnitřní průměr 25 mm</t>
  </si>
  <si>
    <t>722181211RU1</t>
  </si>
  <si>
    <t>Izolace návleková tl. stěny 6 mm vnitřní průměr 32 mm</t>
  </si>
  <si>
    <t>722181211RU2</t>
  </si>
  <si>
    <t>Izolace návleková tl. stěny 6 mm vnitřní průměr 35 mm</t>
  </si>
  <si>
    <t>722181211RV9</t>
  </si>
  <si>
    <t>Izolace návleková tl. stěny 6 mm vnitřní průměr 40 mm</t>
  </si>
  <si>
    <t>722181212RW6</t>
  </si>
  <si>
    <t>Izolace návleková tl. stěny 9 mm vnitřní průměr 50 mm</t>
  </si>
  <si>
    <t>722181214RT7</t>
  </si>
  <si>
    <t>Izolace návleková tl. stěny 20 mm vnitřní průměr 22 mm</t>
  </si>
  <si>
    <t>722182008R00</t>
  </si>
  <si>
    <t>Montáž izol.pouzdra na potrubí do DN 160</t>
  </si>
  <si>
    <t>722190402R00</t>
  </si>
  <si>
    <t>Vyvedení a upevnění výpustek DN 20</t>
  </si>
  <si>
    <t>722190403R00</t>
  </si>
  <si>
    <t>Vyvedení a upevnění výpustek DN 25</t>
  </si>
  <si>
    <t>722191113R00</t>
  </si>
  <si>
    <t>Hadice flexibilní k baterii 3/8", délka 0,6m</t>
  </si>
  <si>
    <t>722191134R00</t>
  </si>
  <si>
    <t>Hadice sanitární flexibilní, DN 15, délka 0,6 m</t>
  </si>
  <si>
    <t>722202413R00</t>
  </si>
  <si>
    <t>D+M Kohout kulový PP D 25</t>
  </si>
  <si>
    <t>722202414R00</t>
  </si>
  <si>
    <t>D+M Kohout kulový PP D 32</t>
  </si>
  <si>
    <t>722202415R00</t>
  </si>
  <si>
    <t>D+M Kohout kulový PP D 40</t>
  </si>
  <si>
    <t>722235652R00</t>
  </si>
  <si>
    <t>D+M Ventil vod.zpětný DN 20</t>
  </si>
  <si>
    <t>722235115R00</t>
  </si>
  <si>
    <t>D+M Kohout vod. DN 40</t>
  </si>
  <si>
    <t>722280106R00</t>
  </si>
  <si>
    <t>Tlaková zkouška vodovodního potrubí DN 32</t>
  </si>
  <si>
    <t>722280107R00</t>
  </si>
  <si>
    <t>Tlaková zkouška vodovodního potrubí DN 40</t>
  </si>
  <si>
    <t>722290234R00</t>
  </si>
  <si>
    <t>Proplach a dezinfekce vodovod.potrubí DN 80</t>
  </si>
  <si>
    <t>72217233RR00</t>
  </si>
  <si>
    <t>Montáž potrubí z HDPE DN 40, vč. zed. výpom.</t>
  </si>
  <si>
    <t>Indiv</t>
  </si>
  <si>
    <t>Poznámka k položce:
Potrubí včetně tvarovek a zednických výpomocí. Bez dodávky trubky.
Včetně pomocného lešení o výšce podlahy do 1900 mm a pro zatížení do 1,5 kPa.</t>
  </si>
  <si>
    <t>H</t>
  </si>
  <si>
    <t>D+M Hydrant DN 25/30 požární s tvarově stálou hadicí 30m, 650x650x250mm, komaxit RAL (červená), vč. příslušenství dle PD</t>
  </si>
  <si>
    <t>28613744R</t>
  </si>
  <si>
    <t>Trubka PE HD D 50 x 4,6 mm</t>
  </si>
  <si>
    <t>63154712RR1</t>
  </si>
  <si>
    <t>Návleková izolační hadice akustik 110/5 mm z pěnového polyethylenu</t>
  </si>
  <si>
    <t>998722102R00</t>
  </si>
  <si>
    <t>Přesun hmot pro vnitřní vodovod, výšky do 12 m</t>
  </si>
  <si>
    <t>723</t>
  </si>
  <si>
    <t>Vnitřní plynovod</t>
  </si>
  <si>
    <t>723150374R00</t>
  </si>
  <si>
    <t>Potrubí ocel. černé-chráničky D 219/6,3</t>
  </si>
  <si>
    <t>998723102R00</t>
  </si>
  <si>
    <t>Přesun hmot pro vnitřní plynovod, výšky do 12 m</t>
  </si>
  <si>
    <t>725</t>
  </si>
  <si>
    <t>Zařizovací předměty</t>
  </si>
  <si>
    <t>725014131RU1</t>
  </si>
  <si>
    <t>Klozet závěsný+ sedátko, bílý bez dodávky sedátka</t>
  </si>
  <si>
    <t>Poznámka k položce:
montáž + dodávka
Klozet závěsný s hlubokým splachováním, v bílé barvě bez dodávky sedátka.</t>
  </si>
  <si>
    <t>725014141R00</t>
  </si>
  <si>
    <t>Klozet závěsný ZTP + sedátko, bílý</t>
  </si>
  <si>
    <t>725122231R00</t>
  </si>
  <si>
    <t>Pisoár s radarovým splachovačem</t>
  </si>
  <si>
    <t>Poznámka k položce:
montáž + dodávka, včetně příslušenství dle PD</t>
  </si>
  <si>
    <t>725017132R00</t>
  </si>
  <si>
    <t>Umyvadlo na šrouby 55 x 42 cm, bílé</t>
  </si>
  <si>
    <t>725017153R00</t>
  </si>
  <si>
    <t>Umyvadlo invalidní  64 x 55 cm, bílé</t>
  </si>
  <si>
    <t>725292035R00</t>
  </si>
  <si>
    <t>Držák na toaletní papír nerezový</t>
  </si>
  <si>
    <t>725299101R00</t>
  </si>
  <si>
    <t>Montáž koupelnových doplňků - mýdelníků, držáků ap</t>
  </si>
  <si>
    <t>725019101R00</t>
  </si>
  <si>
    <t>Výlevka stojící s plastovou mřížkou</t>
  </si>
  <si>
    <t>725334301R00</t>
  </si>
  <si>
    <t>Nálevka se sifonem</t>
  </si>
  <si>
    <t>Poznámka k položce:
pro odkapávání kondenzátu s mechanickým zápachovým uzávěrem
montáž + dodávka</t>
  </si>
  <si>
    <t>725530151R00</t>
  </si>
  <si>
    <t>Ventil pojistný DN 20</t>
  </si>
  <si>
    <t>725539102R00</t>
  </si>
  <si>
    <t>Montáž elektr.ohřívačů, ostatní typy do 80 l</t>
  </si>
  <si>
    <t>725759301R00</t>
  </si>
  <si>
    <t>Montáž výtokového ventilu</t>
  </si>
  <si>
    <t>725810402R00</t>
  </si>
  <si>
    <t>Ventil rohový 1/2"</t>
  </si>
  <si>
    <t>725814102R00</t>
  </si>
  <si>
    <t>Ventil rohový DN 15 x DN 10</t>
  </si>
  <si>
    <t>725823111RT1</t>
  </si>
  <si>
    <t>Baterie umyvadlová stoján. ruční, bez otvír.odpadu standardní</t>
  </si>
  <si>
    <t>725823511RT1</t>
  </si>
  <si>
    <t>Baterie umyvadlová stoján. ruční,pro studenou vodu standardní</t>
  </si>
  <si>
    <t>725825111RT1</t>
  </si>
  <si>
    <t>Baterie nástěnná páková s prodlouženým otočným ramenem - k výlevce standardní</t>
  </si>
  <si>
    <t>725829301R00</t>
  </si>
  <si>
    <t>Montáž baterie umyv.a dřezové stojánkové</t>
  </si>
  <si>
    <t>725860212R00</t>
  </si>
  <si>
    <t>Sifon umyvadlový prostorově úsporný</t>
  </si>
  <si>
    <t>725860251R00</t>
  </si>
  <si>
    <t>Sifon umyvadlový chromovaný</t>
  </si>
  <si>
    <t>R koleno WC</t>
  </si>
  <si>
    <t>D+M Flexi koleno odpadu 90/110</t>
  </si>
  <si>
    <t>R madlo opěr.</t>
  </si>
  <si>
    <t>D+M Madlo se zádovou opěrkou k WC, š.580mm, v.124mm, hloubka 155mm, nerez</t>
  </si>
  <si>
    <t>ZP10</t>
  </si>
  <si>
    <t>D+M Mrazuvzdorný nezamrzný ventil DN 15, 150-415mm,  chrom</t>
  </si>
  <si>
    <t>54132292R</t>
  </si>
  <si>
    <t>Ohřívač vody el. zásobníkový tlakový 10l s integrovaným termostatem s nastavením teploty</t>
  </si>
  <si>
    <t>54132294R</t>
  </si>
  <si>
    <t>Ohřívač vody el. zásobníkový tlakový 15l  s integrovaným termostatem s nastavením teploty</t>
  </si>
  <si>
    <t>551070131R</t>
  </si>
  <si>
    <t>Ovládací tlačítko bílé pro předstěnové instalační systémy</t>
  </si>
  <si>
    <t>Poznámka k položce:
Duální 3l/6l</t>
  </si>
  <si>
    <t>55161680R</t>
  </si>
  <si>
    <t>Umyvadlový výtokový ventil KLIK - KLAK</t>
  </si>
  <si>
    <t>55167400R</t>
  </si>
  <si>
    <t>Sedátko klozetové bílé</t>
  </si>
  <si>
    <t>Poznámka k položce:
zpomalovací sklápěcí systém</t>
  </si>
  <si>
    <t>OV20</t>
  </si>
  <si>
    <t>Ohřívač vody el. s integrovaným termostatem s nastavením teploty, objem 20l, vč. příslušenství</t>
  </si>
  <si>
    <t>V2</t>
  </si>
  <si>
    <t>Zásobník na papírové ručníky - bílý, cca 320x270x110mm</t>
  </si>
  <si>
    <t>ZP7</t>
  </si>
  <si>
    <t>Baterie umyvadlová stojánková s prodlouženou otočnou lékařskou pákou</t>
  </si>
  <si>
    <t>998725102R00</t>
  </si>
  <si>
    <t>Přesun hmot pro zařizovací předměty, výšky do 12 m</t>
  </si>
  <si>
    <t>726</t>
  </si>
  <si>
    <t>Instalační prefabrikáty</t>
  </si>
  <si>
    <t>726211321R00</t>
  </si>
  <si>
    <t>Modul instalační-WC, do lehkých stěn</t>
  </si>
  <si>
    <t>Poznámka k položce:
Včetně dodávky a připevnění montážního prvku vč. napojení na kanalizační popř. vodovodní potrubí.</t>
  </si>
  <si>
    <t>726211331R00</t>
  </si>
  <si>
    <t>Modul instalační -WC ZTP, do lehkých stěn</t>
  </si>
  <si>
    <t>726211341R00</t>
  </si>
  <si>
    <t>Modul instalační-pisoár, do lehkých stěn</t>
  </si>
  <si>
    <t>998726122R00</t>
  </si>
  <si>
    <t>Přesun hmot pro předstěnové systémy, výšky do 12 m</t>
  </si>
  <si>
    <t>728</t>
  </si>
  <si>
    <t>728415111R00</t>
  </si>
  <si>
    <t>Montáž mřížky větrací nebo ventilační do 0,04 m2</t>
  </si>
  <si>
    <t>R mřížka</t>
  </si>
  <si>
    <t>Mřížka plastová  200x200mm</t>
  </si>
  <si>
    <t>998728102R00</t>
  </si>
  <si>
    <t>Přesun hmot pro vzduchotechniku, výšky do 12 m</t>
  </si>
  <si>
    <t>D96</t>
  </si>
  <si>
    <t>Přesuny suti a vybouraných hmot</t>
  </si>
  <si>
    <t>979011111R00</t>
  </si>
  <si>
    <t>Svislá doprava suti a vybour. hmot za 2.NP a 1.PP</t>
  </si>
  <si>
    <t>979081111R00</t>
  </si>
  <si>
    <t>Odvoz suti a vybour. hmot na skládku do 1 km</t>
  </si>
  <si>
    <t>Poznámka k položce:
Včetně naložení na dopravní prostředek a složení na skládku, bez poplatku za skládku.</t>
  </si>
  <si>
    <t>979081121R00</t>
  </si>
  <si>
    <t>Příplatek k odvozu za každý další 1 km</t>
  </si>
  <si>
    <t>979082111R00</t>
  </si>
  <si>
    <t>Vnitrostaveništní doprava suti do 10 m</t>
  </si>
  <si>
    <t>979082121R00</t>
  </si>
  <si>
    <t>Příplatek k vnitrost. dopravě suti za dalších 5 m</t>
  </si>
  <si>
    <t>979990107R00</t>
  </si>
  <si>
    <t>Poplatek za skládku suti</t>
  </si>
  <si>
    <t>Vedlejší náklady</t>
  </si>
  <si>
    <t>005121 R</t>
  </si>
  <si>
    <t>Soubor</t>
  </si>
  <si>
    <t>Poznámka k položce:
Veškeré náklady spojené s vybudováním, provozem a odstraněním zařízení staveniště.</t>
  </si>
  <si>
    <t>R rozbor</t>
  </si>
  <si>
    <t>Odběr vzorků a rozbor vody, vyhodnocení dle vyhl.č.252/2004 Sb.</t>
  </si>
  <si>
    <t>D.1.4.2 - Vzduchotechnika</t>
  </si>
  <si>
    <t xml:space="preserve">A1   součástí prací jsou veškeré zkoušky, potřebná měření, inspekce, uvedení zařízení do provozu, zaškolení obsluhy a revize        A2   součástí dodávky je zpracování veškeré dílenské dokumentace, provozních předpisů, manuálů a projekt skutečného provedení        A3   veškeré položky na dopravu, pomocný těsnící, spojovací a uchytávací materiál apod. jsou zahrnuty v ceně dodávky A4   veškeré položky na montáž, manipulaci s materiálem, přesuny do výšek apod. jsou zahrnuty v ceně montáže  B - UPOZORNĚNÍ:        B1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       B2   Nabídková cena musí zahrnovat nejen přípravu, dodávku, dopravu a montáž, ale i veškeré související náklady, spojené s realizací, od zadání po předání stavby do užívání, včetně nákladů na koordinaci, uvedení do provozu,dokončovací práce, údržbu do doby předání, potřebné zkoušky a atesty, odstranění závad , předání dokladů o skutečném provedení, dokladů nutných pro kolaudační řízení aj.       B3   Součástí nabídkové ceny je rovněž tzv. dodavatelská příprava stavby a dodavatelská dokumentace, kterou je nutno předložit technickému dozoru investora, případně zástupci projektanta.      B4   Bude-li dodavatel poskytovat projektovou dokumentaci k ocenění svým subdodavatelům, je nutno jej seznámit se všemi skutečnostmi a podmínkami, určenými pro stanovení celkových nákladů i jednotkové ceny.    B5   V popisu stavebních materiálů jsou uvedeny hlavní stavební materiály, který prvek, konstrukci nebo její část charakterizují, v nabídce je však nutno uvažovat se všemi doplňkovými, pomocnými a nezbytnými materiály, jejichž použití vyplývá z příslušných technologických předpisů pro provádění jednotlivých části staveb tak, aby byl zachován požadavek na dokonalou funkci, vzhled, kvalitu, bezpečnost a trvanlivost těchto  jednotlivých částí konstrukce i konstrukce jako celku.        B6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       B6   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      B7   Pozdější připomínky a požadavky na vícepráce nebudou akceptovány.        </t>
  </si>
  <si>
    <t>D1 - ZAŘÍZENÍ Č.1 – VĚTRÁNÍ HYGIENICKÝCH ZÁZEMÍ</t>
  </si>
  <si>
    <t>D2 - Ostatní náklady</t>
  </si>
  <si>
    <t>D1</t>
  </si>
  <si>
    <t>ZAŘÍZENÍ Č.1 – VĚTRÁNÍ HYGIENICKÝCH ZÁZEMÍ</t>
  </si>
  <si>
    <t>1.1</t>
  </si>
  <si>
    <t>Potrubní ventilátor do kruhového potrubí DN125, diagonální, V=80m3/h~190Pa, Pi=55W/230V, třístupňový</t>
  </si>
  <si>
    <t>Poznámka k položce:
19009-DPS-D.1.4.2-SO 01-02</t>
  </si>
  <si>
    <t>1.2</t>
  </si>
  <si>
    <t>Potrubní ventilátor do kruhového potrubí DN200, diagonální, V=320m3/h~240Pa, Pi=125W/230V, třístupňový</t>
  </si>
  <si>
    <t>Poznámka k položce:
19009-DPS-D.1.4.2-SO 01-03</t>
  </si>
  <si>
    <t>1.3</t>
  </si>
  <si>
    <t>Tlumič hluku do kruhového potrubí DN125, L=500mm</t>
  </si>
  <si>
    <t>1.4</t>
  </si>
  <si>
    <t>Tlumič hluku do kruhového potrubí DN200, L=500mm</t>
  </si>
  <si>
    <t>1.5</t>
  </si>
  <si>
    <t>Zpětná klapka do kruhového potrubí DN125, těsná</t>
  </si>
  <si>
    <t>1.6</t>
  </si>
  <si>
    <t>Zpětná klapka do kruhového potrubí DN200, těsná</t>
  </si>
  <si>
    <t>1.7</t>
  </si>
  <si>
    <t>Regulační klapka do kruhového potrubí DN125, ruční kovové ovl.</t>
  </si>
  <si>
    <t>Poznámka k položce:
19009-DPS-D.1.4.2-SO 01-02, 19009-DPS-D.1.4.2-SO 01-03</t>
  </si>
  <si>
    <t>1.8</t>
  </si>
  <si>
    <t>Koncový prvek pro odfuk vzduchu - krycí mřížka 350x150mm, tahokov, materiálové provedení ocel.plech, opatřeno odstínem RAL dle požadavku investora / architekta</t>
  </si>
  <si>
    <t>1.9</t>
  </si>
  <si>
    <t>Koncový prvek pro odfuk vzduchu - výfuková hlavice, jmenovitý rozměr DN150, materiálové provedení pozink</t>
  </si>
  <si>
    <t>Poznámka k položce:
19009-DPS-D.1.4.2-SO 01-04</t>
  </si>
  <si>
    <t>1.10</t>
  </si>
  <si>
    <t>Koncový prvek pro odfuk vzduchu - výfuková hlavice, jmenovitý rozměr DN250, materiálové provedení pozink</t>
  </si>
  <si>
    <t>1.11</t>
  </si>
  <si>
    <t>Koncový prvek pro odvod vzduchu - talířový ventil vč. zděře, DN100, mat. plast</t>
  </si>
  <si>
    <t>1.12</t>
  </si>
  <si>
    <t>Koncový prvek pro odvod vzduchu - talířový ventil vč. zděře, DN125, mat. plast</t>
  </si>
  <si>
    <t>1.13</t>
  </si>
  <si>
    <t>Dveřní mřížka, jmenovitý rozměř 400x50mm, mat. kartáčovaný nerez (matný)</t>
  </si>
  <si>
    <t>1.14</t>
  </si>
  <si>
    <t>Dveřní mřížka, jmenovitý rozměř 400x75mm, mat. kartáčovaný nerez (matný)</t>
  </si>
  <si>
    <t>1.15</t>
  </si>
  <si>
    <t>Dveřní mřížka, jmenovitý rozměř 400x125mm, mat. kartáčovaný nerez (matný)</t>
  </si>
  <si>
    <t>1.16</t>
  </si>
  <si>
    <t>Dveřní mřížka, jmenovitý rozměř 400x250mm, mat. kartáčovaný nerez (matný)</t>
  </si>
  <si>
    <t>1.17</t>
  </si>
  <si>
    <t>Stěnová mřížka, jmenovitý rozměr 200x100mm, mat. provedení pozink, opatřeno odstínem RAL dle požadavku investora</t>
  </si>
  <si>
    <t>-</t>
  </si>
  <si>
    <t>Potrubí 4-hranné z pozink. plechu sk.I, do obvodu 700mm, včetně tvarovek</t>
  </si>
  <si>
    <t>-.1</t>
  </si>
  <si>
    <t>Potrubí kruhové z pozink. plechu sk.I, včetně tvarovek 50%, do DN250mm</t>
  </si>
  <si>
    <t>-.2</t>
  </si>
  <si>
    <t>Potrubí flexibilní / kruhové, mat. hliník + polyester, čtyřvrstvé, do DN125</t>
  </si>
  <si>
    <t>-.3</t>
  </si>
  <si>
    <t>Termoakustická izolace do vnitřního prostředí - minerální vata tl. 40mm+Al polep</t>
  </si>
  <si>
    <t>Poznámka k položce:
19009-DPS-D.1.4.2-SO 01-03, 19009-DPS-D.1.4.2-SO 01-04</t>
  </si>
  <si>
    <t>-.4</t>
  </si>
  <si>
    <t>Montážní, kotvící a spojovací materiál</t>
  </si>
  <si>
    <t>Poznámka k položce:
-</t>
  </si>
  <si>
    <t>D2</t>
  </si>
  <si>
    <t>Pol1</t>
  </si>
  <si>
    <t>Doprava (zařízení / potrubí / pracovníci apod.) - 5% z celkové dodávky</t>
  </si>
  <si>
    <t>Pol2</t>
  </si>
  <si>
    <t>Přesun hmot + lešení + jeřábová technika</t>
  </si>
  <si>
    <t>Pol3</t>
  </si>
  <si>
    <t>Komplexní vyzkoušení zařízení, oživení a vyregulování zařízení</t>
  </si>
  <si>
    <t>Pol4</t>
  </si>
  <si>
    <t>Vypracování protokolu o proměření a vyregulování</t>
  </si>
  <si>
    <t>Pol5</t>
  </si>
  <si>
    <t>Zaškolení obsluhy (v součinnosti s profesí EI)</t>
  </si>
  <si>
    <t>Pol6</t>
  </si>
  <si>
    <t>Vypracování provozních předpisů</t>
  </si>
  <si>
    <t>Pol7</t>
  </si>
  <si>
    <t>Projektová dokumentace skutečného provedení + výrobní dokumentace</t>
  </si>
  <si>
    <t>Úroveň 4:</t>
  </si>
  <si>
    <t>1 - Demontáž</t>
  </si>
  <si>
    <t xml:space="preserve">    733 - Ústřední vytápění - rozvodné potrubí</t>
  </si>
  <si>
    <t xml:space="preserve">    734 - Ústřední vytápění - armatury</t>
  </si>
  <si>
    <t xml:space="preserve">    735 - Ústřední vytápění - otopná tělesa</t>
  </si>
  <si>
    <t>OST - Ostatní</t>
  </si>
  <si>
    <t>713460811</t>
  </si>
  <si>
    <t>Odstanění izolace tepelné potrubí a ohybů tl do 50 mm</t>
  </si>
  <si>
    <t>cs vlastní</t>
  </si>
  <si>
    <t>-1468038995</t>
  </si>
  <si>
    <t>998713101</t>
  </si>
  <si>
    <t>Přesun hmot tonážní pro izolace tepelné v objektech v do 6 m</t>
  </si>
  <si>
    <t>1994625418</t>
  </si>
  <si>
    <t>733</t>
  </si>
  <si>
    <t>Ústřední vytápění - rozvodné potrubí</t>
  </si>
  <si>
    <t>733110803</t>
  </si>
  <si>
    <t>Demontáž potrubí ocelového závitového do DN 15</t>
  </si>
  <si>
    <t>-652900581</t>
  </si>
  <si>
    <t>733110806</t>
  </si>
  <si>
    <t>Demontáž potrubí ocelového závitového do DN 32</t>
  </si>
  <si>
    <t>-33745670</t>
  </si>
  <si>
    <t>733110808</t>
  </si>
  <si>
    <t>Demontáž potrubí ocelového závitového do DN 50</t>
  </si>
  <si>
    <t>1153314244</t>
  </si>
  <si>
    <t>733120819</t>
  </si>
  <si>
    <t>Demontáž potrubí ocelového hladkého do D 60,3</t>
  </si>
  <si>
    <t>765796069</t>
  </si>
  <si>
    <t>733120826</t>
  </si>
  <si>
    <t>Demontáž potrubí ocelového hladkého do D 89</t>
  </si>
  <si>
    <t>-850119075</t>
  </si>
  <si>
    <t>733190801</t>
  </si>
  <si>
    <t>Demontáž závěsů</t>
  </si>
  <si>
    <t>-492409353</t>
  </si>
  <si>
    <t>733890801</t>
  </si>
  <si>
    <t>Přemístění potrubí demontovaného vodorovně do 100 m v objektech výšky do 6 m</t>
  </si>
  <si>
    <t>1349559758</t>
  </si>
  <si>
    <t>734</t>
  </si>
  <si>
    <t>Ústřední vytápění - armatury</t>
  </si>
  <si>
    <t>734100812</t>
  </si>
  <si>
    <t>Demontáž armatury přírubové se dvěma přírubami do DN 100</t>
  </si>
  <si>
    <t>-957881103</t>
  </si>
  <si>
    <t>734190818</t>
  </si>
  <si>
    <t>Rozpojení přírubového spoje do DN 100</t>
  </si>
  <si>
    <t>-1893052957</t>
  </si>
  <si>
    <t>734191822</t>
  </si>
  <si>
    <t>Odřezání příruby bez rozpojení přírubového spoje do DN 100</t>
  </si>
  <si>
    <t>-615549482</t>
  </si>
  <si>
    <t>734200821</t>
  </si>
  <si>
    <t>Demontáž armatury závitové se dvěma závity do G 1/2</t>
  </si>
  <si>
    <t>-2123930303</t>
  </si>
  <si>
    <t>734200822</t>
  </si>
  <si>
    <t>Demontáž armatury závitové se dvěma závity do G 1</t>
  </si>
  <si>
    <t>-1169016148</t>
  </si>
  <si>
    <t>734200824</t>
  </si>
  <si>
    <t>Demontáž armatury závitové se dvěma závity do G 2</t>
  </si>
  <si>
    <t>116687707</t>
  </si>
  <si>
    <t>734410821</t>
  </si>
  <si>
    <t>Demontáž teploměru dvojkovového s ochranným pouzdrem</t>
  </si>
  <si>
    <t>-1599511615</t>
  </si>
  <si>
    <t>734890801</t>
  </si>
  <si>
    <t>Přemístění demontovaných armatur vodorovně do 100 m v objektech výšky do 6 m</t>
  </si>
  <si>
    <t>-348381018</t>
  </si>
  <si>
    <t>735</t>
  </si>
  <si>
    <t>Ústřední vytápění - otopná tělesa</t>
  </si>
  <si>
    <t>735111810</t>
  </si>
  <si>
    <t>Demontáž otopného tělesa litinového článkového</t>
  </si>
  <si>
    <t>-1033834534</t>
  </si>
  <si>
    <t>735221822</t>
  </si>
  <si>
    <t>Demontáž registru trubkového hladkého DN 65 délka do 3 m dvoupramenný</t>
  </si>
  <si>
    <t>2001596950</t>
  </si>
  <si>
    <t>735221829</t>
  </si>
  <si>
    <t>Demontáž registru trubkového hladkého DN 65 délka do 6 m čtyřpramenný</t>
  </si>
  <si>
    <t>-924463016</t>
  </si>
  <si>
    <t>735221860</t>
  </si>
  <si>
    <t>Rozřezání demontovaného registru pramen DN 65 nebo 80</t>
  </si>
  <si>
    <t>1073534073</t>
  </si>
  <si>
    <t>735291800</t>
  </si>
  <si>
    <t>Demontáž konzoly nebo držáku otopných těles, registrů nebo konvektorů do odpadu</t>
  </si>
  <si>
    <t>390639292</t>
  </si>
  <si>
    <t>735494811</t>
  </si>
  <si>
    <t>Vypuštění vody z otopných těles</t>
  </si>
  <si>
    <t>-1655381441</t>
  </si>
  <si>
    <t>735890801</t>
  </si>
  <si>
    <t>Přemístění demontovaného otopného tělesa vodorovně 100 m v objektech výšky do 6 m</t>
  </si>
  <si>
    <t>1385986031</t>
  </si>
  <si>
    <t>OST</t>
  </si>
  <si>
    <t>99302</t>
  </si>
  <si>
    <t>Pomocné práce při demontáži</t>
  </si>
  <si>
    <t>h</t>
  </si>
  <si>
    <t>1875040494</t>
  </si>
  <si>
    <t>99342</t>
  </si>
  <si>
    <t>Příplatek odvoz na skládku a do šrotu za větší vzdálenost</t>
  </si>
  <si>
    <t>1413804102</t>
  </si>
  <si>
    <t>99343</t>
  </si>
  <si>
    <t>Nakládání na dopravní prostředek</t>
  </si>
  <si>
    <t>-1860822468</t>
  </si>
  <si>
    <t>99344</t>
  </si>
  <si>
    <t>Poplatek za skládku</t>
  </si>
  <si>
    <t>-2059130912</t>
  </si>
  <si>
    <t>99345</t>
  </si>
  <si>
    <t>Odvoz na skládku  a do šrotu</t>
  </si>
  <si>
    <t>676869423</t>
  </si>
  <si>
    <t>2 - Přístavba (družina) RS 1 - Montáž</t>
  </si>
  <si>
    <t xml:space="preserve">    732 - Ústřední vytápění - strojovny</t>
  </si>
  <si>
    <t>713463315</t>
  </si>
  <si>
    <t>Montáž izolace tepelné potrubními pouzdry s Al fólií D do 50 mm</t>
  </si>
  <si>
    <t>-689279689</t>
  </si>
  <si>
    <t>63154012</t>
  </si>
  <si>
    <t>pouzdro izolační potrubní s jednostrannou Al fólií max. 250/100 °C 15/40 mm</t>
  </si>
  <si>
    <t>-836050088</t>
  </si>
  <si>
    <t>"TZ,v.č.19009-DPS-D.1.4.3-SO 01-03-06"200</t>
  </si>
  <si>
    <t>63154570</t>
  </si>
  <si>
    <t>pouzdro izolační potrubní s jednostrannou Al fólií max. 250/100 °C 22/40 mm</t>
  </si>
  <si>
    <t>-255023296</t>
  </si>
  <si>
    <t>"TZ,v.č.19009-DPS-D.1.4.3-SO 01-03-06"65</t>
  </si>
  <si>
    <t>63154601</t>
  </si>
  <si>
    <t>pouzdro izolační potrubní s jednostrannou Al fólií max. 250/100 °C 28/50 mm</t>
  </si>
  <si>
    <t>-101533439</t>
  </si>
  <si>
    <t>"TZ,v.č.19009-DPS-D.1.4.3-SO 01-03-06"45</t>
  </si>
  <si>
    <t>63154602</t>
  </si>
  <si>
    <t>pouzdro izolační potrubní s jednostrannou Al fólií max. 250/100 °C 35/50 mm</t>
  </si>
  <si>
    <t>540936771</t>
  </si>
  <si>
    <t>"TZ,v.č.19009-DPS-D.1.4.3-SO 01-03-06"35</t>
  </si>
  <si>
    <t>63154573</t>
  </si>
  <si>
    <t>pouzdro izolační potrubní s jednostrannou Al fólií max. 250/100 °C 42/40 mm</t>
  </si>
  <si>
    <t>-2005221137</t>
  </si>
  <si>
    <t>"TZ,v.č.19009-DPS-D.1.4.3-SO 01-03-06"10</t>
  </si>
  <si>
    <t>631546200</t>
  </si>
  <si>
    <t>páska samolepící ALS šířka 50 mm, délka 50 m</t>
  </si>
  <si>
    <t>-1927804551</t>
  </si>
  <si>
    <t>63154018</t>
  </si>
  <si>
    <t>pouzdro izolační potrubní z minerální vlny s Al fólií max. 250/100°C 54/40mm</t>
  </si>
  <si>
    <t>-417788178</t>
  </si>
  <si>
    <t>"v.č.19009-DPS-D.1.4.3-SO 01-01"6</t>
  </si>
  <si>
    <t>-448763471</t>
  </si>
  <si>
    <t>732</t>
  </si>
  <si>
    <t>Ústřední vytápění - strojovny</t>
  </si>
  <si>
    <t>732429212</t>
  </si>
  <si>
    <t>Montáž čerpadla oběhového mokroběžného závitového DN 25</t>
  </si>
  <si>
    <t>-1832969023</t>
  </si>
  <si>
    <t>"TZ,v.č.D.1.4.1.b)-307"1</t>
  </si>
  <si>
    <t>9993012</t>
  </si>
  <si>
    <t>Oběhové teplovodní čerpadlo s el. regulací otáček,Q=1,67 m3/h, H = 2,5 m v. sl., P = 4-45 W/230V</t>
  </si>
  <si>
    <t>-960867866</t>
  </si>
  <si>
    <t>"TZ,v.č.19009-DPS-D.1.4.3-SO 01-04"1</t>
  </si>
  <si>
    <t>998732101</t>
  </si>
  <si>
    <t>Přesun hmot tonážní pro strojovny v objektech v do 6 m</t>
  </si>
  <si>
    <t>-550311232</t>
  </si>
  <si>
    <t>733121172</t>
  </si>
  <si>
    <t>Potrubí ocelové hladké bezešvé nízkotlaké nebo středotlaké D 133x4,5</t>
  </si>
  <si>
    <t>701940146</t>
  </si>
  <si>
    <t>"TZ,v.č.19009-DPS-D.1.4.3-SO 01-05"3</t>
  </si>
  <si>
    <t>733223203</t>
  </si>
  <si>
    <t>Potrubí měděné D 18x1</t>
  </si>
  <si>
    <t>245683813</t>
  </si>
  <si>
    <t>"TZ,v.č.19009-DPS-D.1.4.3-SO 01-03-06"290</t>
  </si>
  <si>
    <t>733223204</t>
  </si>
  <si>
    <t>Potrubí měděné D 22x1</t>
  </si>
  <si>
    <t>1167446388</t>
  </si>
  <si>
    <t>733223205</t>
  </si>
  <si>
    <t>Potrubí měděné D 28x1,5</t>
  </si>
  <si>
    <t>-1903961917</t>
  </si>
  <si>
    <t>733223206</t>
  </si>
  <si>
    <t>Potrubí měděné D 35x1,5</t>
  </si>
  <si>
    <t>-744934481</t>
  </si>
  <si>
    <t>733223207</t>
  </si>
  <si>
    <t>Potrubí měděné D 42x1,5</t>
  </si>
  <si>
    <t>-1448360607</t>
  </si>
  <si>
    <t>733223208</t>
  </si>
  <si>
    <t>Potrubí měděné D 54x2</t>
  </si>
  <si>
    <t>-1356710659</t>
  </si>
  <si>
    <t>"v.č.19009-DPS-D.1.4.3-SO 01-10"6</t>
  </si>
  <si>
    <t>733224208</t>
  </si>
  <si>
    <t>Příplatek k potrubí měděnému za potrubí vedené v kotelnách nebo strojovnách D 54x2</t>
  </si>
  <si>
    <t>-1851913561</t>
  </si>
  <si>
    <t>733224223</t>
  </si>
  <si>
    <t>Příplatek k potrubí měděnému za zhotovení přípojky z trubek měděných D 18x1</t>
  </si>
  <si>
    <t>1240992323</t>
  </si>
  <si>
    <t>733224227</t>
  </si>
  <si>
    <t>Příplatek k potrubí měděnému za zhotovení přípojky z trubek měděných D 42x1,5</t>
  </si>
  <si>
    <t>-373467306</t>
  </si>
  <si>
    <t>733291101</t>
  </si>
  <si>
    <t>Zkouška těsnosti potrubí měděné do D 35x1,5</t>
  </si>
  <si>
    <t>916389378</t>
  </si>
  <si>
    <t>733291102</t>
  </si>
  <si>
    <t>Zkouška těsnosti potrubí měděné do D 64x2</t>
  </si>
  <si>
    <t>2016455106</t>
  </si>
  <si>
    <t>998733102</t>
  </si>
  <si>
    <t>Přesun hmot tonážní pro rozvody potrubí v objektech v do 12 m</t>
  </si>
  <si>
    <t>358955010</t>
  </si>
  <si>
    <t>734209102</t>
  </si>
  <si>
    <t>Montáž TRV hlavic</t>
  </si>
  <si>
    <t>876879031</t>
  </si>
  <si>
    <t>99937</t>
  </si>
  <si>
    <t>Termostatická hlavice s odděleným čidlem</t>
  </si>
  <si>
    <t>1820930083</t>
  </si>
  <si>
    <t>"TZ,v.č.19009-DPS-D.1.4.3-SO 01-03-09"12</t>
  </si>
  <si>
    <t>9996</t>
  </si>
  <si>
    <t>Termostatická hlavice s vestavěným čidlem</t>
  </si>
  <si>
    <t>1820183415</t>
  </si>
  <si>
    <t>"TZ,v.č.19009-DPS-D.1.4.3-SO 01-03-09"21</t>
  </si>
  <si>
    <t>55121282</t>
  </si>
  <si>
    <t>ventil automatický odvzdušňovací svislý T 120°C mosaz 3/8"</t>
  </si>
  <si>
    <t>-1878375636</t>
  </si>
  <si>
    <t>"TZ,v.č.D.1.4.1.b)-307"2</t>
  </si>
  <si>
    <t>734209103</t>
  </si>
  <si>
    <t>Montáž armatury závitové s jedním závitem G 1/2</t>
  </si>
  <si>
    <t>-1080334804</t>
  </si>
  <si>
    <t>55124389</t>
  </si>
  <si>
    <t>kohout vypouštěcí kulový s hadicovou vývodkou a zátkou PN 10 T 110°C 1/2"</t>
  </si>
  <si>
    <t>-1424161950</t>
  </si>
  <si>
    <t>"TZ,v.č.19009-DPS-D.1.4.3-SO 01-03-09"4</t>
  </si>
  <si>
    <t>734209113</t>
  </si>
  <si>
    <t>Montáž armatury závitové s dvěma závity G 1/2</t>
  </si>
  <si>
    <t>-1411208079</t>
  </si>
  <si>
    <t>99969</t>
  </si>
  <si>
    <t>Radiát.šroubení regulační uzavíratelné přímé, Dn 15</t>
  </si>
  <si>
    <t>-609693152</t>
  </si>
  <si>
    <t>"TZ,v.č.19009-DPS-D.1.4.3-SO 01-03-09"14</t>
  </si>
  <si>
    <t>999204</t>
  </si>
  <si>
    <t>Radiát.šroubení regulační uzavíratelné rohové, Dn 15</t>
  </si>
  <si>
    <t>1929583947</t>
  </si>
  <si>
    <t>"TZ,v.č.19009-DPS-D.1.4.3-SO 01-03-09"7</t>
  </si>
  <si>
    <t>99970</t>
  </si>
  <si>
    <t>Radiátorový term.ventil přímý pro ot. tělesa s klasickým připojením, Dn 15</t>
  </si>
  <si>
    <t>822368648</t>
  </si>
  <si>
    <t>9991871</t>
  </si>
  <si>
    <t>Radiát.šroubení přímé pro ot. tělesa se zabudovaným ventilem, Dn 15</t>
  </si>
  <si>
    <t>1518947536</t>
  </si>
  <si>
    <t>"TZ,v.č.19009-DPS-D.1.4.3-SO 01-05-09"12</t>
  </si>
  <si>
    <t>999599</t>
  </si>
  <si>
    <t>Radiátorový termostat.ventil rohový pro ot. tělesa s klasickým připojením, Dn 15</t>
  </si>
  <si>
    <t>-1078536541</t>
  </si>
  <si>
    <t>99910</t>
  </si>
  <si>
    <t>Svěrné šroubení pro měd. trubky, Dn 15</t>
  </si>
  <si>
    <t>352693488</t>
  </si>
  <si>
    <t>"TZ"66</t>
  </si>
  <si>
    <t>734209117</t>
  </si>
  <si>
    <t>Montáž armatury závitové s dvěma závity G 6/4</t>
  </si>
  <si>
    <t>5772550</t>
  </si>
  <si>
    <t>55121201</t>
  </si>
  <si>
    <t>závitový zpětný ventil 1"1/2</t>
  </si>
  <si>
    <t>1993534312</t>
  </si>
  <si>
    <t>"TZ,v.č.19009-D.1.4.3-SO 01-04"1</t>
  </si>
  <si>
    <t>99951</t>
  </si>
  <si>
    <t>Vyvažovací ventil, Pn 20, Dn 40</t>
  </si>
  <si>
    <t>1672847731</t>
  </si>
  <si>
    <t>55114260</t>
  </si>
  <si>
    <t>kohout kulový závit páčka PN 35 T 185°C 1"1/2 červený</t>
  </si>
  <si>
    <t>-1989353136</t>
  </si>
  <si>
    <t>"TZ,v.č.19009-D.1.4.3-SO 01-04"3</t>
  </si>
  <si>
    <t>734209124</t>
  </si>
  <si>
    <t>Montáž armatury závitové s třemi závity G 3/4</t>
  </si>
  <si>
    <t>1969403129</t>
  </si>
  <si>
    <t>734291123</t>
  </si>
  <si>
    <t>Kohout plnící a vypouštěcí G 1/2 PN 10 do 90°C závitový</t>
  </si>
  <si>
    <t>-937298890</t>
  </si>
  <si>
    <t>734419111</t>
  </si>
  <si>
    <t>Montáž teploměrů s ochranným pouzdrem nebo pevným stonkem a jímkou</t>
  </si>
  <si>
    <t>516325013</t>
  </si>
  <si>
    <t>38832813</t>
  </si>
  <si>
    <t>teploměr rovný dvojkovový lakovaný 0°až 200° dl 160mm</t>
  </si>
  <si>
    <t>-1772295333</t>
  </si>
  <si>
    <t>"TZ,v.č.19009-D.1.4.3-SO 01-04"2</t>
  </si>
  <si>
    <t>734421111</t>
  </si>
  <si>
    <t>Tlakoměr s pevným stonkem a zpětnou klapkou tlak 0-16 bar průměr 50 mm zadní připojení</t>
  </si>
  <si>
    <t>1841132862</t>
  </si>
  <si>
    <t>998734101</t>
  </si>
  <si>
    <t>Přesun hmot tonážní pro armatury v objektech v do 6 m</t>
  </si>
  <si>
    <t>2092705714</t>
  </si>
  <si>
    <t>735000911</t>
  </si>
  <si>
    <t>Vyregulování ventilu nebo kohoutu dvojregulačního s ručním ovládáním</t>
  </si>
  <si>
    <t>-995085563</t>
  </si>
  <si>
    <t>735000912</t>
  </si>
  <si>
    <t>Vyregulování ventilu nebo kohoutu dvojregulačního s termostatickým ovládáním</t>
  </si>
  <si>
    <t>-1930044142</t>
  </si>
  <si>
    <t>735151573</t>
  </si>
  <si>
    <t xml:space="preserve">Otopné těleso panelové dvoudeskové 2 přídavné přestupní plochy výška/délka 600/600 mm </t>
  </si>
  <si>
    <t>1567488004</t>
  </si>
  <si>
    <t>"TZ,v.č.19009-DPS-D.1.4.3-SO 01-04-09"1</t>
  </si>
  <si>
    <t>735151574</t>
  </si>
  <si>
    <t xml:space="preserve">Otopné těleso panelové dvoudeskové 2 přídavné přestupní plochy výška/délka 600/700 mm </t>
  </si>
  <si>
    <t>-1209861010</t>
  </si>
  <si>
    <t>9993557</t>
  </si>
  <si>
    <t>Otopné těleso panelové dvoudeskové 2 přídavné přestupní plochy hladká přední plocha výška/délka 600/1200 mm</t>
  </si>
  <si>
    <t>-1160268265</t>
  </si>
  <si>
    <t>"TZ,v.č.19009-DPS-D.1.4.3-SO 01-05"1</t>
  </si>
  <si>
    <t>735151580</t>
  </si>
  <si>
    <t>Otopné těleso panelové dvoudeskové 2 přídavné přestupní plochy výška/délka 600/1400 mm</t>
  </si>
  <si>
    <t>-554920568</t>
  </si>
  <si>
    <t>735151625</t>
  </si>
  <si>
    <t xml:space="preserve">Otopné těleso panelové třídeskové 3 přídavné přestupní plochy výška/délka 200/2600 mm </t>
  </si>
  <si>
    <t>485659693</t>
  </si>
  <si>
    <t>9993558</t>
  </si>
  <si>
    <t>Otopné těleso panelové dvoudeskové 2 přídavné přestupní plochy hladká přední plocha výška/délka 900/1200 mm</t>
  </si>
  <si>
    <t>1140686992</t>
  </si>
  <si>
    <t>"TZ,v.č.19009-DPS-D.1.4.3-SO 01-06"1</t>
  </si>
  <si>
    <t>735152374</t>
  </si>
  <si>
    <t xml:space="preserve">Otopné těleso panelové VK dvoudeskové bez přídavné přestupní plochy výška/délka 600/700mm </t>
  </si>
  <si>
    <t>-1290953781</t>
  </si>
  <si>
    <t>"TZ,v.č.19009-DPS-D.1.4.3-SO 01-05,08,09"5</t>
  </si>
  <si>
    <t>735152376</t>
  </si>
  <si>
    <t xml:space="preserve">Otopné těleso panelové VK dvoudeskové bez přídavné přestupní plochy výška/délka 600/900mm </t>
  </si>
  <si>
    <t>658649110</t>
  </si>
  <si>
    <t>"TZ,v.č.19009-DPS-D.1.4.3-SO 01-04-09"4</t>
  </si>
  <si>
    <t>735152378</t>
  </si>
  <si>
    <t>Otopné těleso panel VK dvoudeskové bez přídavné přestupní plochy výška/délka 600/1100mm</t>
  </si>
  <si>
    <t>-2052797419</t>
  </si>
  <si>
    <t>"TZ,v.č.19009-DPS-D.1.4.3-SO 01-04-09"3</t>
  </si>
  <si>
    <t>735159210</t>
  </si>
  <si>
    <t>Montáž otopných těles panelových dvouřadých délky do 1140 mm</t>
  </si>
  <si>
    <t>1892973373</t>
  </si>
  <si>
    <t>735159220</t>
  </si>
  <si>
    <t>Montáž otopných těles panelových dvouřadých délky do 1500 mm</t>
  </si>
  <si>
    <t>1904298208</t>
  </si>
  <si>
    <t>735159230</t>
  </si>
  <si>
    <t>Montáž otopných těles panelových dvouřadých délky do 1980 mm</t>
  </si>
  <si>
    <t>1924119074</t>
  </si>
  <si>
    <t>735159240</t>
  </si>
  <si>
    <t>Montáž otopných těles panelových dvouřadých délky do 2820 mm</t>
  </si>
  <si>
    <t>838563930</t>
  </si>
  <si>
    <t>735159320</t>
  </si>
  <si>
    <t>Montáž otopných těles panelových třířadých délky do 1500 mm</t>
  </si>
  <si>
    <t>-1486840751</t>
  </si>
  <si>
    <t>735164511</t>
  </si>
  <si>
    <t>Montáž otopného tělesa trubkového na stěnu výšky tělesa do 1500 mm</t>
  </si>
  <si>
    <t>1134315000</t>
  </si>
  <si>
    <t>9991641</t>
  </si>
  <si>
    <t>Koupelnové těleso s klasickým připojením KLC 900/450</t>
  </si>
  <si>
    <t>96421131</t>
  </si>
  <si>
    <t>735191905</t>
  </si>
  <si>
    <t>Odvzdušnění otopných těles</t>
  </si>
  <si>
    <t>-40153930</t>
  </si>
  <si>
    <t>735191910</t>
  </si>
  <si>
    <t>Napuštění vody do otopných těles</t>
  </si>
  <si>
    <t>-931693607</t>
  </si>
  <si>
    <t>735419115</t>
  </si>
  <si>
    <t>Montáž konvektoru délka do 1600 mm</t>
  </si>
  <si>
    <t>-1457975806</t>
  </si>
  <si>
    <t>9993255</t>
  </si>
  <si>
    <t xml:space="preserve">Podlahový konvektor s přirozenou konvekcí v.150 mm, š.280 mm, d.1200 mm </t>
  </si>
  <si>
    <t>-1438328565</t>
  </si>
  <si>
    <t>9993258</t>
  </si>
  <si>
    <t xml:space="preserve">Lavicový konvektor s přirozenou konvekcí v.300 mm, š.265 mm, d.1400 mm </t>
  </si>
  <si>
    <t>1105718621</t>
  </si>
  <si>
    <t>"TZ,v.č.19009-DPS-D.1.4.3-SO 01-04-09"2</t>
  </si>
  <si>
    <t>735419116</t>
  </si>
  <si>
    <t>Montáž konvektoru délka do 3000 mm</t>
  </si>
  <si>
    <t>1845197398</t>
  </si>
  <si>
    <t>9993256</t>
  </si>
  <si>
    <t xml:space="preserve">Podlahový konvektor s přirozenou konvekcí v.150 mm, š.280 mm, d.2600 mm </t>
  </si>
  <si>
    <t>-1052028148</t>
  </si>
  <si>
    <t>9993257</t>
  </si>
  <si>
    <t xml:space="preserve">Podlahový konvektor s přirozenou konvekcí v.150 mm, š.280 mm, d.3000 mm </t>
  </si>
  <si>
    <t>-419392417</t>
  </si>
  <si>
    <t>735419126</t>
  </si>
  <si>
    <t xml:space="preserve">Montáž konvektoru s osazením na konzoly </t>
  </si>
  <si>
    <t>-1220221780</t>
  </si>
  <si>
    <t>9993259</t>
  </si>
  <si>
    <t xml:space="preserve">Otopné výměníky v.50 mm, š.200 mm, d.2400 mm </t>
  </si>
  <si>
    <t>1456472330</t>
  </si>
  <si>
    <t>9993260</t>
  </si>
  <si>
    <t xml:space="preserve">Otopné výměníky v.50 mm, š.200 mm, d.2600 mm </t>
  </si>
  <si>
    <t>576768806</t>
  </si>
  <si>
    <t>9993261</t>
  </si>
  <si>
    <t xml:space="preserve">Otopné výměníky v.50 mm, š.200 mm, d.2800 mm </t>
  </si>
  <si>
    <t>1065713416</t>
  </si>
  <si>
    <t>9993262</t>
  </si>
  <si>
    <t xml:space="preserve">Otopné výměníky v.100 mm, š.200 mm, d.2600 mm </t>
  </si>
  <si>
    <t>-357279452</t>
  </si>
  <si>
    <t>9993263</t>
  </si>
  <si>
    <t xml:space="preserve">Konzole pro otopné výměníky </t>
  </si>
  <si>
    <t>-1440638027</t>
  </si>
  <si>
    <t>"specifikace dle hl. architekta"21</t>
  </si>
  <si>
    <t>998735101</t>
  </si>
  <si>
    <t>Přesun hmot tonážní pro otopná tělesa v objektech v do 6 m</t>
  </si>
  <si>
    <t>-945638357</t>
  </si>
  <si>
    <t>767995111</t>
  </si>
  <si>
    <t>Montáž atypických zámečnických konstrukcí</t>
  </si>
  <si>
    <t>-655223355</t>
  </si>
  <si>
    <t>999138</t>
  </si>
  <si>
    <t>Závěsy celkem</t>
  </si>
  <si>
    <t>740809670</t>
  </si>
  <si>
    <t>"předpoklad"1</t>
  </si>
  <si>
    <t>998767101</t>
  </si>
  <si>
    <t>Přesun hmot tonážní pro zámečnické konstrukce v objektech v do 6 m</t>
  </si>
  <si>
    <t>-1019552706</t>
  </si>
  <si>
    <t>9930</t>
  </si>
  <si>
    <t>Topná zkouška</t>
  </si>
  <si>
    <t>-920765402</t>
  </si>
  <si>
    <t>99301</t>
  </si>
  <si>
    <t>Pomocné práce při montáži</t>
  </si>
  <si>
    <t>-137649046</t>
  </si>
  <si>
    <t>3 - Jídelna RS 2 - Montáž</t>
  </si>
  <si>
    <t>-1264153350</t>
  </si>
  <si>
    <t>-584120312</t>
  </si>
  <si>
    <t>"TZ,v.č.19009-DPS-D.1.4.3-SO 01-03-06"100</t>
  </si>
  <si>
    <t>1382916269</t>
  </si>
  <si>
    <t>1938524712</t>
  </si>
  <si>
    <t>"TZ,v.č.19009-DPS-D.1.4.3-SO 01-03-06"63</t>
  </si>
  <si>
    <t>1768179594</t>
  </si>
  <si>
    <t>"TZ,v.č.19009-DPS-D.1.4.3-SO 01-03-06"28</t>
  </si>
  <si>
    <t>-1795405775</t>
  </si>
  <si>
    <t>-1727936016</t>
  </si>
  <si>
    <t>-1963077396</t>
  </si>
  <si>
    <t>Oběhové teplovodní čerpadlo s el. regulací otáček,Q=1,3 m3/h, H = 2,1 m v. sl., P = 3-18 W/230V</t>
  </si>
  <si>
    <t>-2063821397</t>
  </si>
  <si>
    <t>21733425</t>
  </si>
  <si>
    <t>314181427</t>
  </si>
  <si>
    <t>"TZ,v.č.19009-DPS-D.1.4.3-SO 01-03-06"240</t>
  </si>
  <si>
    <t>-620984571</t>
  </si>
  <si>
    <t>-2147118293</t>
  </si>
  <si>
    <t>400247959</t>
  </si>
  <si>
    <t>1104576664</t>
  </si>
  <si>
    <t>435797135</t>
  </si>
  <si>
    <t>-410748719</t>
  </si>
  <si>
    <t>-496045548</t>
  </si>
  <si>
    <t>720291580</t>
  </si>
  <si>
    <t>"TZ,v.č.19009-DPS-D.1.4.3-SO 01-03-09"31</t>
  </si>
  <si>
    <t>-1294808506</t>
  </si>
  <si>
    <t>1466690827</t>
  </si>
  <si>
    <t>-1279212330</t>
  </si>
  <si>
    <t>578400895</t>
  </si>
  <si>
    <t>-1597944674</t>
  </si>
  <si>
    <t>1244500175</t>
  </si>
  <si>
    <t>1270121338</t>
  </si>
  <si>
    <t>"TZ"62</t>
  </si>
  <si>
    <t>734209116</t>
  </si>
  <si>
    <t>Montáž armatury závitové s dvěma závity G 5/4</t>
  </si>
  <si>
    <t>-1491478986</t>
  </si>
  <si>
    <t>55121200</t>
  </si>
  <si>
    <t>závitový zpětný ventil 1"1/4</t>
  </si>
  <si>
    <t>-456512122</t>
  </si>
  <si>
    <t>55114258</t>
  </si>
  <si>
    <t>kohout kulový závit páčka PN 35 T 185°C 1"1/4 červený</t>
  </si>
  <si>
    <t>-920032191</t>
  </si>
  <si>
    <t>99950</t>
  </si>
  <si>
    <t>Vyvažovací ventil, Pn 20, Dn 32</t>
  </si>
  <si>
    <t>-2119981903</t>
  </si>
  <si>
    <t>734209123</t>
  </si>
  <si>
    <t>Montáž armatury závitové s třemi závity G 1/2</t>
  </si>
  <si>
    <t>479534745</t>
  </si>
  <si>
    <t>-802985549</t>
  </si>
  <si>
    <t>258365895</t>
  </si>
  <si>
    <t>1013224995</t>
  </si>
  <si>
    <t>1465849240</t>
  </si>
  <si>
    <t>-1640486331</t>
  </si>
  <si>
    <t>-780898589</t>
  </si>
  <si>
    <t>1882598486</t>
  </si>
  <si>
    <t>735151172</t>
  </si>
  <si>
    <t>Otopné těleso panelové jednodeskové bez přídavné přestupní plochy výška/délka 600/500 mm</t>
  </si>
  <si>
    <t>-1762351249</t>
  </si>
  <si>
    <t>"TZ,v.č.19009-D.1.4.3-SO 01-04-09"1</t>
  </si>
  <si>
    <t>735151180</t>
  </si>
  <si>
    <t xml:space="preserve">Otopné těleso panelové jednodeskové bez přídavné přestupní plochy výška/délka 600/1400mm </t>
  </si>
  <si>
    <t>-37135690</t>
  </si>
  <si>
    <t>735151273</t>
  </si>
  <si>
    <t>Otopné těleso panelové jednodeskové 1 přídavná přestupní plocha výška/délka 600/600 mm</t>
  </si>
  <si>
    <t>-1246562180</t>
  </si>
  <si>
    <t>"TZ,v.č.19009-D.1.4.3-SO 01-04-09"2</t>
  </si>
  <si>
    <t>735151277</t>
  </si>
  <si>
    <t xml:space="preserve">Otopné těleso panelové jednodeskové 1 přídavná přestupní plocha výška/délka 600/1000 mm </t>
  </si>
  <si>
    <t>1381462262</t>
  </si>
  <si>
    <t>"TZ,v.č.19009-D.1.4.3-SO 01-04-09"3</t>
  </si>
  <si>
    <t>735151376</t>
  </si>
  <si>
    <t xml:space="preserve">Otopné těleso panelové dvoudeskové bez přídavné přestupní plochy výška/délka 600/900 mm </t>
  </si>
  <si>
    <t>-549631992</t>
  </si>
  <si>
    <t>735151575</t>
  </si>
  <si>
    <t xml:space="preserve">Otopné těleso panelové dvoudeskové 2 přídavné přestupní plochy výška/délka 600/800 mm </t>
  </si>
  <si>
    <t>460110925</t>
  </si>
  <si>
    <t>735151577</t>
  </si>
  <si>
    <t xml:space="preserve">Otopné těleso panelové dvoudeskové 2 přídavné přestupní plochy výška/délka 600/1000 mm </t>
  </si>
  <si>
    <t>-940543841</t>
  </si>
  <si>
    <t>"TZ,v.č.19009-D.1.4.3-SO 01-04-09"9</t>
  </si>
  <si>
    <t>735151579</t>
  </si>
  <si>
    <t xml:space="preserve">Otopné těleso panelové dvoudeskové 2 přídavné přestupní plochy výška/délka 600/1200 mm </t>
  </si>
  <si>
    <t>-2076264221</t>
  </si>
  <si>
    <t>735151581</t>
  </si>
  <si>
    <t xml:space="preserve">Otopné těleso panelové dvoudeskové 2 přídavné přestupní plochy výška/délka 600/1600 mm </t>
  </si>
  <si>
    <t>-923144885</t>
  </si>
  <si>
    <t>735151593</t>
  </si>
  <si>
    <t xml:space="preserve">Otopné těleso panelové dvoudeskové 2 přídavné přestupní plochy výška/délka 900/600 mm </t>
  </si>
  <si>
    <t>965888819</t>
  </si>
  <si>
    <t>2027416975</t>
  </si>
  <si>
    <t>735151680</t>
  </si>
  <si>
    <t>Otopné těleso panelové třídeskové 3 přídavné přestupní plochy výška/délka 600/1400 mm</t>
  </si>
  <si>
    <t>1591019761</t>
  </si>
  <si>
    <t>735151681</t>
  </si>
  <si>
    <t xml:space="preserve">Otopné těleso panelové třídeskové 3 přídavné přestupní plochy výška/délka 600/1600 mm </t>
  </si>
  <si>
    <t>770247433</t>
  </si>
  <si>
    <t>735151695</t>
  </si>
  <si>
    <t>Otopné těleso panelové třídeskové 3 přídavné přestupní plochy výška/délka 900/800 mm</t>
  </si>
  <si>
    <t>-528843820</t>
  </si>
  <si>
    <t>735159110</t>
  </si>
  <si>
    <t>Montáž otopných těles panelových jednořadých délky do 1500 mm</t>
  </si>
  <si>
    <t>-324167067</t>
  </si>
  <si>
    <t>-1299467049</t>
  </si>
  <si>
    <t>-1444486186</t>
  </si>
  <si>
    <t>-137440308</t>
  </si>
  <si>
    <t>735159310</t>
  </si>
  <si>
    <t>Montáž otopných těles panelových třířadých délky do 1140 mm</t>
  </si>
  <si>
    <t>-1414583952</t>
  </si>
  <si>
    <t>1835620149</t>
  </si>
  <si>
    <t>735159330</t>
  </si>
  <si>
    <t>Montáž otopných těles panelových třířadých délky do 1980 mm</t>
  </si>
  <si>
    <t>436116956</t>
  </si>
  <si>
    <t>735159340</t>
  </si>
  <si>
    <t>Montáž otopných těles panelových třířadých délky do 2820 mm</t>
  </si>
  <si>
    <t>-851506201</t>
  </si>
  <si>
    <t>2106088761</t>
  </si>
  <si>
    <t>9991732</t>
  </si>
  <si>
    <t>Koupelnové těleso s klasickým připojením KLC 700/450</t>
  </si>
  <si>
    <t>-1498686903</t>
  </si>
  <si>
    <t>9991733</t>
  </si>
  <si>
    <t>Koupelnové těleso s klasickým připojením KLC 1500/450</t>
  </si>
  <si>
    <t>-1165309139</t>
  </si>
  <si>
    <t>-1626568491</t>
  </si>
  <si>
    <t>-1200820594</t>
  </si>
  <si>
    <t>1033256023</t>
  </si>
  <si>
    <t>-745940436</t>
  </si>
  <si>
    <t>-1188677752</t>
  </si>
  <si>
    <t>-93255734</t>
  </si>
  <si>
    <t>1769972785</t>
  </si>
  <si>
    <t>1867048877</t>
  </si>
  <si>
    <t>D.1.4.4 - MaR</t>
  </si>
  <si>
    <t xml:space="preserve">Uvedené ceny zařízení jsou z aktuálních ceníků dodavatelů,  r. 2020 cenová soustava - vlastní Ceny dodávek jsou platné v době zpracování projektu, Všechny ceny jsou bez DPH. </t>
  </si>
  <si>
    <t>D1 - ŘÍDICÍ SYSTÉM - dodávka</t>
  </si>
  <si>
    <t xml:space="preserve">D2 - PERIFERIE VYTÁPĚNÍ  - dodávka </t>
  </si>
  <si>
    <t>D3 - SOFTWARE PODSTANIC, OŽIVENÍ DDC</t>
  </si>
  <si>
    <t>D4 - ROZVADĚČE</t>
  </si>
  <si>
    <t>D5 - KABELY, KABELOVÉ KONSTRUKCE  dodávka + montáž</t>
  </si>
  <si>
    <t>D6 - Montáž zařízení MaR + montážní materiál</t>
  </si>
  <si>
    <t>D7 - Revize, uvedení do provozu</t>
  </si>
  <si>
    <t>D8 - Dodavatelská dokumentace</t>
  </si>
  <si>
    <t>ŘÍDICÍ SYSTÉM - dodávka</t>
  </si>
  <si>
    <t>N1</t>
  </si>
  <si>
    <t>DDC procesní podstanice, kompaktní,</t>
  </si>
  <si>
    <t>Poznámka k položce:
12 datových bodů (10xUIO, 2xDO)
- volně programovatelná procesní podstanice pro řízení VVK
  a technických zařízení budov
- komunikace BACnet/IP
 - funkce řídicí úrovně (správa alarmů, časové programy, 
   historická data, dálkový přístup, ochrana heslem atd.)</t>
  </si>
  <si>
    <t>Pol8</t>
  </si>
  <si>
    <t>Adresovací kolíčky 1…24, typ TXA1.K24</t>
  </si>
  <si>
    <t>Pol9</t>
  </si>
  <si>
    <t>Popisné štítky, A4</t>
  </si>
  <si>
    <t>Pol10</t>
  </si>
  <si>
    <t>Dotykový panel 7", vestavěný BACnet/IP klient a webový server</t>
  </si>
  <si>
    <t>Pol11</t>
  </si>
  <si>
    <t>Kabel 3m pro ovládací panel</t>
  </si>
  <si>
    <t xml:space="preserve">PERIFERIE VYTÁPĚNÍ  - dodávka </t>
  </si>
  <si>
    <t>1.01, 2.01</t>
  </si>
  <si>
    <t>Příložné čidlo teploty Ni1000, -30…+130°C</t>
  </si>
  <si>
    <t>1.03</t>
  </si>
  <si>
    <t>Venkovní čidlo teploty Ni1000</t>
  </si>
  <si>
    <t>1.03.1</t>
  </si>
  <si>
    <t>Směšovací ventil DN20, kv6.3, PN16</t>
  </si>
  <si>
    <t>1.03a</t>
  </si>
  <si>
    <t>Servopohon 24V AC, ovl. 0-10V</t>
  </si>
  <si>
    <t>2.03</t>
  </si>
  <si>
    <t>Směšovací ventil DN15, kv4, PN16</t>
  </si>
  <si>
    <t>2.03a</t>
  </si>
  <si>
    <t>D3</t>
  </si>
  <si>
    <t>SOFTWARE PODSTANIC, OŽIVENÍ DDC</t>
  </si>
  <si>
    <t>SW DDC</t>
  </si>
  <si>
    <t>Naprogramování SW DDC,  cena za I/O datový bod</t>
  </si>
  <si>
    <t>SW DDC.1</t>
  </si>
  <si>
    <t>Oživení DDC, cena za I/O datový bod</t>
  </si>
  <si>
    <t>D4</t>
  </si>
  <si>
    <t>ROZVADĚČE</t>
  </si>
  <si>
    <t>RA1</t>
  </si>
  <si>
    <t>1 ks nástěnný rozvaděč ,600x800x200</t>
  </si>
  <si>
    <t>Poznámka k položce:
1 ks hlavní vypínač 10A
2 ks jistič B6/1 
1 ks jistič B4/2
2 ks jistič C2/1 + pom.kontakt
2 ks přepěťová ochrana 2.stupně 
1 ks přepěťová ochrana 3.stupně
1 ks přepěťová ochrana datová
2 ks stykač 10A/2Z/230V
10 ks pojistka přístrojová
1 ks trafo 230/24V AC,60VA
1 ks zásuvka 230V/10A
2 ks ovladač 1-0-1
20 ks svorka řadová
15 ks vývodka kabelová</t>
  </si>
  <si>
    <t>D5</t>
  </si>
  <si>
    <t>KABELY, KABELOVÉ KONSTRUKCE  dodávka + montáž</t>
  </si>
  <si>
    <t>Pol12</t>
  </si>
  <si>
    <t>Kabel JYTY 2x1</t>
  </si>
  <si>
    <t>Pol13</t>
  </si>
  <si>
    <t>Kabel JYTY 4x1</t>
  </si>
  <si>
    <t>Pol14</t>
  </si>
  <si>
    <t>Kabel CYKY3x1.5-J</t>
  </si>
  <si>
    <t>Pol15</t>
  </si>
  <si>
    <t>Vodič CY 6 mm2</t>
  </si>
  <si>
    <t>Pol16</t>
  </si>
  <si>
    <t>Kabelový žlab MARS 62/50 vč. víka a mont.materiálu</t>
  </si>
  <si>
    <t>D6</t>
  </si>
  <si>
    <t>Montáž zařízení MaR + montážní materiál</t>
  </si>
  <si>
    <t>Pol17</t>
  </si>
  <si>
    <t>Poznámka k položce:
+  stavební práce, související s montáží zařízení MaR
 (průrazy stavební konstrukcí)</t>
  </si>
  <si>
    <t>D7</t>
  </si>
  <si>
    <t>Revize, uvedení do provozu</t>
  </si>
  <si>
    <t>Pol18</t>
  </si>
  <si>
    <t>Revize zařízení MaR, uvedení do provozu,</t>
  </si>
  <si>
    <t>Poznámka k položce:
zaškolení obsluhy, zkušební provoz</t>
  </si>
  <si>
    <t>D8</t>
  </si>
  <si>
    <t>Dodavatelská dokumentace</t>
  </si>
  <si>
    <t>Pol19</t>
  </si>
  <si>
    <t>Vypracování dodavatelské dokumentace</t>
  </si>
  <si>
    <t>D.1.4.5_1 - Silnoproudá elektrotechnika</t>
  </si>
  <si>
    <t>D1 - Materiál/montáž</t>
  </si>
  <si>
    <t>D2 - Hromosvod, uzemnění</t>
  </si>
  <si>
    <t>D3 - HZS</t>
  </si>
  <si>
    <t>Materiál/montáž</t>
  </si>
  <si>
    <t>Pol20</t>
  </si>
  <si>
    <t>rozvadeč RH - doplnění dle výkresu 07</t>
  </si>
  <si>
    <t>Pol21</t>
  </si>
  <si>
    <t>rozvadeč RMS1 - dodávka dle výkresu 05</t>
  </si>
  <si>
    <t>Pol22</t>
  </si>
  <si>
    <t>rozvadeč RMS2 - dodávka dle výkresu 06</t>
  </si>
  <si>
    <t>Pol23</t>
  </si>
  <si>
    <t>krabbice KT250, ekvipotencionální svorkovnice EPS - pospojování</t>
  </si>
  <si>
    <t>Pol24</t>
  </si>
  <si>
    <t>CYKY-J  5x10 (C)</t>
  </si>
  <si>
    <t>Pol25</t>
  </si>
  <si>
    <t>CYKY-J  5x4 (C)</t>
  </si>
  <si>
    <t>Pol26</t>
  </si>
  <si>
    <t>CYKY-J  7x1,5 (C)</t>
  </si>
  <si>
    <t>Pol27</t>
  </si>
  <si>
    <t>CYKY-J  5x2,5 (C)</t>
  </si>
  <si>
    <t>Pol28</t>
  </si>
  <si>
    <t>CYKY-J  3x4 (C)</t>
  </si>
  <si>
    <t>Pol29</t>
  </si>
  <si>
    <t>CYKY-J  3x2,5 (C)</t>
  </si>
  <si>
    <t>Pol30</t>
  </si>
  <si>
    <t>CYKY-J  5x1,5 (C)</t>
  </si>
  <si>
    <t>Pol31</t>
  </si>
  <si>
    <t>CYKY-J  4x1,5 (C)</t>
  </si>
  <si>
    <t>Pol32</t>
  </si>
  <si>
    <t>CYKY-J  3x1,5 (C)</t>
  </si>
  <si>
    <t>Pol33</t>
  </si>
  <si>
    <t>CYKY-J  3x1,5 (A)</t>
  </si>
  <si>
    <t>Pol34</t>
  </si>
  <si>
    <t>CYKY-O  2x1,5 (D)</t>
  </si>
  <si>
    <t>Pol35</t>
  </si>
  <si>
    <t>CYKY-O  2x1,5 (A)</t>
  </si>
  <si>
    <t>Pol36</t>
  </si>
  <si>
    <t>CYSY-G 3x1 (C) HO5VV-F</t>
  </si>
  <si>
    <t>Pol37</t>
  </si>
  <si>
    <t>NYM-O 2X1,5</t>
  </si>
  <si>
    <t>Pol38</t>
  </si>
  <si>
    <t>Prafladur E60 5x1,5</t>
  </si>
  <si>
    <t>Pol39</t>
  </si>
  <si>
    <t>Prafladur E60 2x1,5</t>
  </si>
  <si>
    <t>Pol40</t>
  </si>
  <si>
    <t>Praflasave 3x1,5</t>
  </si>
  <si>
    <t>Pol41</t>
  </si>
  <si>
    <t>JE-Y(St)Y 4x2x0,8</t>
  </si>
  <si>
    <t>Pol42</t>
  </si>
  <si>
    <t>JE-Y(St)Y 2x2x0,8</t>
  </si>
  <si>
    <t>Pol43</t>
  </si>
  <si>
    <t>tr ohebná d32 320N PVC</t>
  </si>
  <si>
    <t>Pol44</t>
  </si>
  <si>
    <t>CYA 25 zž</t>
  </si>
  <si>
    <t>Pol45</t>
  </si>
  <si>
    <t>CYA 16 zž</t>
  </si>
  <si>
    <t>Pol46</t>
  </si>
  <si>
    <t>CYA 10 zž</t>
  </si>
  <si>
    <t>Pol47</t>
  </si>
  <si>
    <t>CYA 4 zž</t>
  </si>
  <si>
    <t>Pol48</t>
  </si>
  <si>
    <t>svorka OP</t>
  </si>
  <si>
    <t>Pol49</t>
  </si>
  <si>
    <t>elekroinstalační lišta 18x13</t>
  </si>
  <si>
    <t>Pol50</t>
  </si>
  <si>
    <t>elekroinstalační lišta 30x25</t>
  </si>
  <si>
    <t>Pol51</t>
  </si>
  <si>
    <t>elekroinstalační lišta 40x40</t>
  </si>
  <si>
    <t>Pol52</t>
  </si>
  <si>
    <t>ocelový kabelový žlab 250/100 včetně závěsů a noníků(záv. tyč, kotva, nosník rozteč 2m)</t>
  </si>
  <si>
    <t>Pol53</t>
  </si>
  <si>
    <t>ocelový kabelový žlab 125/50 včetně závěsů a noníků(záv. tyč, kotva, nosník rozteč 2m)</t>
  </si>
  <si>
    <t>Pol54</t>
  </si>
  <si>
    <t>příchytka pro kabel, včetně turbošroubu, funkční trasa 60min</t>
  </si>
  <si>
    <t>Pol55</t>
  </si>
  <si>
    <t>pomocná ocelová konstrukce do 10kg</t>
  </si>
  <si>
    <t>Pol56</t>
  </si>
  <si>
    <t>Typ C1 - přisazené LED svítidlo 26W, IP20, bílá mřížka, délka 1210mm</t>
  </si>
  <si>
    <t>Poznámka k položce:
Svítidla  - včetně zdrojů a startérů - typy dle knihy svítidel</t>
  </si>
  <si>
    <t>Pol57</t>
  </si>
  <si>
    <t>Typ C2 - přisazené LED svítidlo 60W, IP20, bílá mřížka, délka 1510mm</t>
  </si>
  <si>
    <t>Pol58</t>
  </si>
  <si>
    <t>Typ D - přisazené LED svítidlo 15W, IP40, kulaté, D300, sklo, základna bíle lakovaný ocelový plech</t>
  </si>
  <si>
    <t>Pol59</t>
  </si>
  <si>
    <t>Typ D1 – kruhové zavěšené LED svítidlo 63W, 8878 lm  IP20</t>
  </si>
  <si>
    <t>Poznámka k položce:
Typ D1 – kruhové zavěšené LED svítidlo 63W, 8878 lm  IP20, Ø 1145 × 87 mmh, direkt/indirekt, plexi difuzor, sada pro zavěšení, tělo svítidla z hliníkového profilu a ocelového plechu, práškově lakováno
Svítidla  - včetně zdrojů a startérů - typy dle knihy svítidel</t>
  </si>
  <si>
    <t>Pol60</t>
  </si>
  <si>
    <t>Typ F - přisazené LED svítidlo, 15W, IP65, kulaté plastové</t>
  </si>
  <si>
    <t>Pol61</t>
  </si>
  <si>
    <t>Typ N - přisazené nouzové svítidlo 1x3W, IP22 + piktogram  -  1hod. nouzově svítící</t>
  </si>
  <si>
    <t>Pol62</t>
  </si>
  <si>
    <t>LED pásek 230V, 3,5W/metr, 60LED/metr, voděodolné IP67, 2700-3200K, napájecí kabel</t>
  </si>
  <si>
    <t>Pol63</t>
  </si>
  <si>
    <t>Silikonový profil pro LED pásek</t>
  </si>
  <si>
    <t>Pol63.1</t>
  </si>
  <si>
    <t>POLOŽKA NEOBSAZENA_NENACEŇOVAT</t>
  </si>
  <si>
    <t>1289859700</t>
  </si>
  <si>
    <t>Pol64</t>
  </si>
  <si>
    <t>1-pól. vyp. (1)  -  strojek, kryt, rámeček, barva bílá</t>
  </si>
  <si>
    <t>Pol65</t>
  </si>
  <si>
    <t>Sériov. přep. (5) -  strojek, kryt, rámeček, barva bílá</t>
  </si>
  <si>
    <t>Pol66</t>
  </si>
  <si>
    <t>Střídav .přep. (6)  -  strojek, kryt, rámeček, barva bílá</t>
  </si>
  <si>
    <t>Pol67</t>
  </si>
  <si>
    <t>Kříž. přep. (7)  -  strojek, kryt, rámeček, barva bílá</t>
  </si>
  <si>
    <t>Pol68</t>
  </si>
  <si>
    <t>tlač. ovládač s doutnavkou -  strojek, kryt, rámeček, barva bílá</t>
  </si>
  <si>
    <t>Pol69</t>
  </si>
  <si>
    <t>žaluziový ovladač - strojek, kryt, rámeček, barva bílá</t>
  </si>
  <si>
    <t>Pol70</t>
  </si>
  <si>
    <t>Motor Controller pro 4 žaluzie, řídicí jednotka pro pohony 230V/50Hz, krabice</t>
  </si>
  <si>
    <t>Pol71</t>
  </si>
  <si>
    <t>zásuvka 16A/230V-  strojek, kryt, rámeček, barva bílá</t>
  </si>
  <si>
    <t>Pol72</t>
  </si>
  <si>
    <t>zásuvka 16A/230V s přep. ochranou -  strojek, kryt, rámeček, barva bílá</t>
  </si>
  <si>
    <t>Pol73</t>
  </si>
  <si>
    <t>KP68, KU68, nebo do dutých stěn</t>
  </si>
  <si>
    <t>Pol74</t>
  </si>
  <si>
    <t>KR68, nebo do dutých stěn</t>
  </si>
  <si>
    <t>Pol75</t>
  </si>
  <si>
    <t>KR97</t>
  </si>
  <si>
    <t>Pol76</t>
  </si>
  <si>
    <t>krabice K125</t>
  </si>
  <si>
    <t>Pol77</t>
  </si>
  <si>
    <t>krabice IP54 na povrch se svorkovnicí</t>
  </si>
  <si>
    <t>Pol78</t>
  </si>
  <si>
    <t>sporáková přípojka 16A/400V</t>
  </si>
  <si>
    <t>Pol79</t>
  </si>
  <si>
    <t>ukončení vodičů pospojování</t>
  </si>
  <si>
    <t>Pol80</t>
  </si>
  <si>
    <t>pohybové čidlo IP20, stropní 360°, spínání LED zdojů</t>
  </si>
  <si>
    <t>Pol81</t>
  </si>
  <si>
    <t>pohybové čidlo, IP44, nástěnné 270°</t>
  </si>
  <si>
    <t>Pol82</t>
  </si>
  <si>
    <t>doběhové relé pro ventilátror VZT do krabice pod vypínač</t>
  </si>
  <si>
    <t>Pol83</t>
  </si>
  <si>
    <t>napojení ohřívačů, žaluzií, ventilátorů a zařízení VZT</t>
  </si>
  <si>
    <t>Pol84</t>
  </si>
  <si>
    <t>demontáž a likvidace svítidla do 2x58W</t>
  </si>
  <si>
    <t>Pol86</t>
  </si>
  <si>
    <t>ukončení kabelů do 5 x 16</t>
  </si>
  <si>
    <t>Pol87</t>
  </si>
  <si>
    <t>ukončení kabelů do 5 x 1,5-4</t>
  </si>
  <si>
    <t>Pol88</t>
  </si>
  <si>
    <t>ukončení kabelů do 3 x 1,5-4</t>
  </si>
  <si>
    <t>Pol89</t>
  </si>
  <si>
    <t>průraz zdivem do 45 cm</t>
  </si>
  <si>
    <t>Pol90</t>
  </si>
  <si>
    <t>průraz zdivem do 30 cm</t>
  </si>
  <si>
    <t>Pol91</t>
  </si>
  <si>
    <t>průraz zdivem do 15 cm</t>
  </si>
  <si>
    <t>Pol92</t>
  </si>
  <si>
    <t>prostup stropem DN 100, jádrové vrtání</t>
  </si>
  <si>
    <t>Pol93</t>
  </si>
  <si>
    <t>vysekání rýh ve zdi cihelné 3 x 3 cm</t>
  </si>
  <si>
    <t>Pol94</t>
  </si>
  <si>
    <t>vysekání rýh ve zdi cihelné 3 x 7 cm</t>
  </si>
  <si>
    <t>Pol95</t>
  </si>
  <si>
    <t>vysekání, vyvrtání kapes pro krabice</t>
  </si>
  <si>
    <t>Pol96</t>
  </si>
  <si>
    <t>vyrážecí tlačítko 2x přepínací kontak, 6A/230V, v krabici pod sklíčkem -  komplet</t>
  </si>
  <si>
    <t>Hromosvod, uzemnění</t>
  </si>
  <si>
    <t>Pol97</t>
  </si>
  <si>
    <t>FeZn d8</t>
  </si>
  <si>
    <t>Pol98</t>
  </si>
  <si>
    <t>FeZn d10</t>
  </si>
  <si>
    <t>Pol99</t>
  </si>
  <si>
    <t>podpěra vedení PV</t>
  </si>
  <si>
    <t>Pol100</t>
  </si>
  <si>
    <t>FeZn 30 x 4</t>
  </si>
  <si>
    <t>Pol101</t>
  </si>
  <si>
    <t>SZ</t>
  </si>
  <si>
    <t>Pol102</t>
  </si>
  <si>
    <t>SR03</t>
  </si>
  <si>
    <t>Pol103</t>
  </si>
  <si>
    <t>SR01</t>
  </si>
  <si>
    <t>Pol104</t>
  </si>
  <si>
    <t>SO</t>
  </si>
  <si>
    <t>Pol105</t>
  </si>
  <si>
    <t>SS,SP</t>
  </si>
  <si>
    <t>Pol106</t>
  </si>
  <si>
    <t>ST</t>
  </si>
  <si>
    <t>Pol107</t>
  </si>
  <si>
    <t>ochranný úhelník + 2x držák do zdi</t>
  </si>
  <si>
    <t>Pol108</t>
  </si>
  <si>
    <t>jímací tyč s podstavcem  1,5m</t>
  </si>
  <si>
    <t>Pol109</t>
  </si>
  <si>
    <t>zemnící tyč ZT2m</t>
  </si>
  <si>
    <t>Pol110</t>
  </si>
  <si>
    <t>měření zemních odporů do 100m</t>
  </si>
  <si>
    <t>Pol111</t>
  </si>
  <si>
    <t>montáž štítků k označní svodů</t>
  </si>
  <si>
    <t>Pol112</t>
  </si>
  <si>
    <t>tvarování ochranných prvků</t>
  </si>
  <si>
    <t>Pol113</t>
  </si>
  <si>
    <t>ústředna pro odvod kouře, dva okruhy, záložní baterie</t>
  </si>
  <si>
    <t>Poznámka k položce:
ústředna pro odvod kouře, dva okruhy, záložní baterie, výstup 24 VDC, max. 8 A, vstup 230 VAC/50 Hz, 60 VA, IP 30, 400 x 300 x 120, připojení max. tlačítek 8 odvodu kouře a 14 hlásičů požáru, spínací bezpečnostní funkce odvodu kouře a tepla: porucha = poplach, vynulování odvodu kouře a zpětné dálkové nastavení požárních hlásičů, možnost připojení dešťových čidel, resp. čidel větru a deště bez dodatečného modulu, 72 hodin nouzového napájení při výpadku proudu</t>
  </si>
  <si>
    <t>Pol114</t>
  </si>
  <si>
    <t>elektrický požární pohon 1,4A/24V, zdvih až 1500mm, 1500N,požární odolnost (30 minut / 300 ° C) a 10000 otevření se jmenovitou zátěží</t>
  </si>
  <si>
    <t>Pol115</t>
  </si>
  <si>
    <t>kouřový hlásič, provozní napětí: 8-28V, alarm proud: 9,2 mA, IP 40</t>
  </si>
  <si>
    <t>Pol116</t>
  </si>
  <si>
    <t>Tlačítkový hlásič, funkce OPEN - CLOSE s modrým světlem při otevření</t>
  </si>
  <si>
    <t>Pol117</t>
  </si>
  <si>
    <t>nosný, podružný a režijní materiál</t>
  </si>
  <si>
    <t>HZS</t>
  </si>
  <si>
    <t>Pol118</t>
  </si>
  <si>
    <t>zabezpečení pracoviště</t>
  </si>
  <si>
    <t>hod</t>
  </si>
  <si>
    <t>Pol119</t>
  </si>
  <si>
    <t>spolupráce s revizním technikem</t>
  </si>
  <si>
    <t>Pol120</t>
  </si>
  <si>
    <t>demontáže, úpravy elektroinstalace</t>
  </si>
  <si>
    <t>Pol121</t>
  </si>
  <si>
    <t>vypínání sítě, přepojování</t>
  </si>
  <si>
    <t>Pol122</t>
  </si>
  <si>
    <t>inženýrská činnost</t>
  </si>
  <si>
    <t>Pol123</t>
  </si>
  <si>
    <t>úpravy v rozvaděči nn</t>
  </si>
  <si>
    <t>Pol124</t>
  </si>
  <si>
    <t>výchozí revize</t>
  </si>
  <si>
    <t>Pol125</t>
  </si>
  <si>
    <t>dokumentace skut. provedení</t>
  </si>
  <si>
    <t>1 - PZTS</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</si>
  <si>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PZTS jsou řešeny společně s trasami pro ostatní SLP systémy v části KT-Kabelové trasy Komponenty musí být kompatibilní se systémem PZTS Jablotron  </t>
  </si>
  <si>
    <t>D1 - Hardware PZTS - Stupeň 2</t>
  </si>
  <si>
    <t>14. - Kabely PZTS</t>
  </si>
  <si>
    <t xml:space="preserve">D2 - Ostatní </t>
  </si>
  <si>
    <t>Hardware PZTS - Stupeň 2</t>
  </si>
  <si>
    <t>PIR detektor</t>
  </si>
  <si>
    <t>PIR detektor s dlouhým dosahem</t>
  </si>
  <si>
    <t>PIR detektor stropní</t>
  </si>
  <si>
    <t>Magnetický kontakt</t>
  </si>
  <si>
    <t>Expandér sběrnicový pro 8 detektorů, v krytu</t>
  </si>
  <si>
    <t>Rozboč. krabice, 12 svorek, Tamper, Plastová, bílá</t>
  </si>
  <si>
    <t>Záložní zdroj 12V/3A, vč. krytu, tamper</t>
  </si>
  <si>
    <t>Akumulátor 12V/18Ah</t>
  </si>
  <si>
    <t>drobný propojovací a instalační materiál</t>
  </si>
  <si>
    <t>set</t>
  </si>
  <si>
    <t>14.</t>
  </si>
  <si>
    <t>Kabely PZTS</t>
  </si>
  <si>
    <t>2.1</t>
  </si>
  <si>
    <t>Sdělovací stíněný kabel FTP kat.5e</t>
  </si>
  <si>
    <t>2.3</t>
  </si>
  <si>
    <t>Sdělovací stíněný kabel 3x2x0,5</t>
  </si>
  <si>
    <t>2.4</t>
  </si>
  <si>
    <t>kabel CYKY 3x1,5</t>
  </si>
  <si>
    <t>2.5</t>
  </si>
  <si>
    <t>Jistič 1/6A</t>
  </si>
  <si>
    <t xml:space="preserve">Ostatní </t>
  </si>
  <si>
    <t>3.1</t>
  </si>
  <si>
    <t>Demontáž stávajících rozvodů a prvků PZTS a jejich ekologická likvidace</t>
  </si>
  <si>
    <t>3.2</t>
  </si>
  <si>
    <t>HZS - práce spojené s napojním nových komponent PZTS ke stávajícímu systému</t>
  </si>
  <si>
    <t>3.3</t>
  </si>
  <si>
    <t>Spolupráce s ostatními profesemi</t>
  </si>
  <si>
    <t>3.4</t>
  </si>
  <si>
    <t>Oživení systému</t>
  </si>
  <si>
    <t>3.5</t>
  </si>
  <si>
    <t>Revize, zaškolení obsluhy, odzkoušení systému</t>
  </si>
  <si>
    <t>2 - ŠR</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</si>
  <si>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t>
  </si>
  <si>
    <t>D1 - Hardware ŠR</t>
  </si>
  <si>
    <t>D2 - Kabely</t>
  </si>
  <si>
    <t xml:space="preserve">17. - Ostatní </t>
  </si>
  <si>
    <t>Hardware ŠR</t>
  </si>
  <si>
    <t>Výkonový 100V zesilovač, 1× 100 W V i 8 Ω</t>
  </si>
  <si>
    <t>reprosoustava standardní, 3-6-9W/100V, 92dB, 130-17kHz, montáž na zeď, plastová</t>
  </si>
  <si>
    <t>Propojovací krabice vč svorkovnice, montáž pod omítku do KU68</t>
  </si>
  <si>
    <t>Propojovací kabeláž mezi komponenty rozhlasu</t>
  </si>
  <si>
    <t>sada</t>
  </si>
  <si>
    <t>Drobný elektroinstalační a montážní materiál pro uchycení do 19" rozvaděče</t>
  </si>
  <si>
    <t>Kabely</t>
  </si>
  <si>
    <t>Kabel CYKY-O 2x1,5</t>
  </si>
  <si>
    <t>2.2</t>
  </si>
  <si>
    <t>Kabel CYKY 3x2,5</t>
  </si>
  <si>
    <t>Jistič 1/16A</t>
  </si>
  <si>
    <t>17.</t>
  </si>
  <si>
    <t>4.3</t>
  </si>
  <si>
    <t>HZS - práce spojené s napojením nových prvků do stávajícího rozhlasu</t>
  </si>
  <si>
    <t>4.4</t>
  </si>
  <si>
    <t>4.5</t>
  </si>
  <si>
    <t>Oživení systému, revize</t>
  </si>
  <si>
    <t>3 - CCTV</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</si>
  <si>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CCTV jsou řešeny společně s trasami pro ostatní SLP systémy v části KT-Kabelové trasy</t>
  </si>
  <si>
    <t xml:space="preserve">D1 - Hardware CCTV </t>
  </si>
  <si>
    <t>D2 - Záznamové zařízení</t>
  </si>
  <si>
    <t>D3 - Kabely</t>
  </si>
  <si>
    <t>D4 - Ostatní</t>
  </si>
  <si>
    <t xml:space="preserve">Hardware CCTV </t>
  </si>
  <si>
    <t>switch PoE- 8x10/100/1000, 2xGb SFP, 150W</t>
  </si>
  <si>
    <t>Minidome kamera pro vnitřní i venkovní instalace, 2MPx, 2.7-10mm IR 30m, PoE, IP65, MicroSD</t>
  </si>
  <si>
    <t>Single-Mode optický modul SFP, 1Gbit, BiDi - sada 2 kusů</t>
  </si>
  <si>
    <t>montážní box</t>
  </si>
  <si>
    <t>Optický patchcord SM, 09/125um, SC, simplex</t>
  </si>
  <si>
    <t>propojovací kabel RJ45/RJ45, U/UTP,  1m, kat. 6, šedá</t>
  </si>
  <si>
    <t>Záznamové zařízení</t>
  </si>
  <si>
    <t>DVR - 16ch.@4MPx, max. 100Mbps, 2xHDD, 2xHDMI, VGA, SMART, sekvence, kvadrátor, Rack 1U, LAN</t>
  </si>
  <si>
    <t>Monitor LCD 22", 24/7/365, HDMI</t>
  </si>
  <si>
    <t>HDMI kabel, pozlacené konektory, 5m</t>
  </si>
  <si>
    <t>přídavný HDD 4.0TB, SATA-6G, 5900rpm, SkyHawk</t>
  </si>
  <si>
    <t>Uživatelský SW - 5 licencí (dodávka zdarma, pouze instalace)</t>
  </si>
  <si>
    <t>UTP Cat.6 LSZH, 4pár, drát, 23 AWG, Eca,</t>
  </si>
  <si>
    <t>Propojovací krabice se svorkovnicí, s víčkem (pro uložení a napojení  přepěťové ochrany kamer)</t>
  </si>
  <si>
    <t>Drobný elektroinstalační materiál</t>
  </si>
  <si>
    <t>4.1</t>
  </si>
  <si>
    <t>HZS (kamerové zkoušky)</t>
  </si>
  <si>
    <t>4.2</t>
  </si>
  <si>
    <t>Revize, měření, zaškolení obsluhy, odzkoušení systému</t>
  </si>
  <si>
    <t>4 - JČ</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</si>
  <si>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JĆ jsou řešeny společně s trasami pro ostatní SLP systémy v části KT-Kabelové trasy</t>
  </si>
  <si>
    <t>D1 - Hardware JČ</t>
  </si>
  <si>
    <t>Hardware JČ</t>
  </si>
  <si>
    <t>Analogové nástěnné hodiny s ciferníkem pr.40cm</t>
  </si>
  <si>
    <t>Školní zvonek 75V</t>
  </si>
  <si>
    <t>Tlačítko přepínací, nástěnné, bílé, do KU68</t>
  </si>
  <si>
    <t>kabel CYKY 2x1,5</t>
  </si>
  <si>
    <t>pomocný materiál</t>
  </si>
  <si>
    <t>Demontáž stávajících rozvodů a prvků JČ a školního zvonění a jejich ekologická likvidace</t>
  </si>
  <si>
    <t>5 - SK</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</si>
  <si>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SK jsou řešeny společně s trasami pro ostatní SLP systémy v části KT-Kabelové trasy Aktivní prvky, wifi access pointy a UPS nejsou součástí dodávky a budou řešeny nákupem investora v době realizace. </t>
  </si>
  <si>
    <t>D1 - Přípojné místo - zásuvky na zdi</t>
  </si>
  <si>
    <t>D2 - Rozvaděče</t>
  </si>
  <si>
    <t>D3 - Propojovací kabely</t>
  </si>
  <si>
    <t>D4 - Kabely</t>
  </si>
  <si>
    <t xml:space="preserve">D5 - Ostatní </t>
  </si>
  <si>
    <t>Přípojné místo - zásuvky na zdi</t>
  </si>
  <si>
    <t>Keystone modul RJ-45 nestíněný, Cat. 6,</t>
  </si>
  <si>
    <t>maska nosná, 1x pozice keystone</t>
  </si>
  <si>
    <t>maska nosná, 2x pozice keystone</t>
  </si>
  <si>
    <t>kryt zásuvky pro nosné masky</t>
  </si>
  <si>
    <t>rámeček zásuvky jednonásobný</t>
  </si>
  <si>
    <t>Rozvaděče</t>
  </si>
  <si>
    <t>19" datový rozvaděč, 600x600, 18U, prosklené dveře, uzamykatelný,šedý</t>
  </si>
  <si>
    <t>19" Patch panel 24xRJ45, Cat.6, 1U, 110 IDC</t>
  </si>
  <si>
    <t>19' rozvodný panel, 10x IEC 320 C13, 3m, 1U</t>
  </si>
  <si>
    <t>Polička perforovaná 1U/550mm, max.nosnost 50kg</t>
  </si>
  <si>
    <t>19' vyvazovací panel 1U</t>
  </si>
  <si>
    <t>2.6</t>
  </si>
  <si>
    <t>Montážní sada M6 - 50x šroub, podložka a plovoucí matice</t>
  </si>
  <si>
    <t>Propojovací kabely</t>
  </si>
  <si>
    <t>propojovací kabel RJ45/RJ45, U/UTP,  2m, kat. 6, šedá</t>
  </si>
  <si>
    <t>propojovací kabel RJ45/RJ45, U/UTP,  3m, kat. 6, šedá</t>
  </si>
  <si>
    <t>propojovací kabel RJ45/RJ45, U/UTP,  5m, kat. 6, šedá</t>
  </si>
  <si>
    <t>UTP instalační kabel Cat.6, LS0H</t>
  </si>
  <si>
    <t>optický kabel SM 09/125um, 8-vláken, univerzální</t>
  </si>
  <si>
    <t>pigtail SC, 09/125um, 1m</t>
  </si>
  <si>
    <t>ochrana sváru</t>
  </si>
  <si>
    <t>SC-SC Duplex, optická spojka, SM, do SC díry</t>
  </si>
  <si>
    <t>4.6</t>
  </si>
  <si>
    <t>Patch cord SC-SC, 1 m, 9/125 um, duplex</t>
  </si>
  <si>
    <t>4.7</t>
  </si>
  <si>
    <t>FPC opt.vana pro 16xSC, SC-DUPLEX; vyvázání+držák svárů</t>
  </si>
  <si>
    <t>4.8</t>
  </si>
  <si>
    <t>Kabel CYKY-J 3x2,5</t>
  </si>
  <si>
    <t>4.9</t>
  </si>
  <si>
    <t>Kabel CYA 16</t>
  </si>
  <si>
    <t>4.10</t>
  </si>
  <si>
    <t>Jistič 230V/16A</t>
  </si>
  <si>
    <t>5.1</t>
  </si>
  <si>
    <t>Měření vývodů SK kat.6 vč. měř. protokolů</t>
  </si>
  <si>
    <t>5.2</t>
  </si>
  <si>
    <t>Měření optického segmentu vč. protokolu</t>
  </si>
  <si>
    <t>5.3</t>
  </si>
  <si>
    <t>Práce na stávajícím rozvaděči SK</t>
  </si>
  <si>
    <t>5.4</t>
  </si>
  <si>
    <t>5.5</t>
  </si>
  <si>
    <t>5.6</t>
  </si>
  <si>
    <t>Revize, zaškolení obsluhy,</t>
  </si>
  <si>
    <t>6 - AV TECHNIKA</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</si>
  <si>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AV technika (projektory, reproduktory, interaktivní tabule) bude dodána investorem mimo tuto PD.</t>
  </si>
  <si>
    <t>D1 - Příprava pro osazení AV techniky v učebnách</t>
  </si>
  <si>
    <t>D2 - Ostatní</t>
  </si>
  <si>
    <t>Příprava pro osazení AV techniky v učebnách</t>
  </si>
  <si>
    <t>Kabel HDMI, délka 10m, pozlacené konektory</t>
  </si>
  <si>
    <t>Kabel HDMI, délka 5m, pozlacené konektory</t>
  </si>
  <si>
    <t>Audiozásuvka mono (v pozici reproduktorů) do KU68</t>
  </si>
  <si>
    <t>Audiozásuvka stereo</t>
  </si>
  <si>
    <t>Reproduktorová dvojlinka 2x2,5mm2</t>
  </si>
  <si>
    <t>Zásuvka HDMI, do KU68, vč. masky a rámečku</t>
  </si>
  <si>
    <t>7 - DT</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</si>
  <si>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DT jsou řešeny společně s trasami pro ostatní SLP systémy v části KT-Kabelové trasy</t>
  </si>
  <si>
    <t>D1 - Hardware DT</t>
  </si>
  <si>
    <t xml:space="preserve">D3 - Ostatní </t>
  </si>
  <si>
    <t>Hardware DT</t>
  </si>
  <si>
    <t>Tablo domovního telefonu, 5x tlačítko, sběrnicové, antivandal, stříška, barevná kamera, hovorová jednotka, podsvícení, vč. instalační krabice pod omítku</t>
  </si>
  <si>
    <t>Tablo domovního telefonu, 2x tlačítko, sběrnicové, antivandal, stříška, barevná kamera, hovorová jednotka, podsvícení, vč. instalační krabice pod omítku</t>
  </si>
  <si>
    <t>Videoadaptér, v krytu, BUS</t>
  </si>
  <si>
    <t>Videorozbočovač 1/4, v krytu, BUS</t>
  </si>
  <si>
    <t>Videomonitor, 7"TFT, tlačítko pro ovládání el. zámku</t>
  </si>
  <si>
    <t>elektomagnetický zámek, 12V, nízkoodběrový, s momentovým kolíkem</t>
  </si>
  <si>
    <t>Napájecí zdroj, 12V, DIN, 6-8 modulů, sběrnicový systém,</t>
  </si>
  <si>
    <t>Kroucený pár 2x1, drát, Cu</t>
  </si>
  <si>
    <t>Měření kabeláží</t>
  </si>
  <si>
    <t>8 - KT</t>
  </si>
  <si>
    <t>D1 - Elektroinstalační materiál</t>
  </si>
  <si>
    <t>Elektroinstalační materiál</t>
  </si>
  <si>
    <t>Trubka ohebná PVC volně nebo pod omítkou 20 mm</t>
  </si>
  <si>
    <t>Trubka ohebná PVC volně nebo pod omítkou 23 mm</t>
  </si>
  <si>
    <t>Trubka ohebná PVC volně nebo pod omítkou 29 mm</t>
  </si>
  <si>
    <t>Trubka ohebná PVC volně nebo pod omítkou 36 mm</t>
  </si>
  <si>
    <t>Krabice přístrojová / odbočná s víčkem</t>
  </si>
  <si>
    <t>Krabice odbočná KO 125 s víčkem a šroubky</t>
  </si>
  <si>
    <t>Skříň rozvodná KT 250 s víkem a šroubky</t>
  </si>
  <si>
    <t>Parapetní kanál plastový 170x70</t>
  </si>
  <si>
    <t>Víko parapetního kanálu 80mm</t>
  </si>
  <si>
    <t>kabelový drátěnný rošt 100x100, vč. závěsů, výložníků, spojek</t>
  </si>
  <si>
    <t>Sběrný kabelový držák - křídlový, jednostranný, 8x kabel 3x1,5mm2, bezhalogenový PP</t>
  </si>
  <si>
    <t>Sběrný kabelový držák, 15x kabel 3x1,5mm2, univerzální, PP, bezhalogenní.</t>
  </si>
  <si>
    <t>plastové stahovací pásky, UV stabilní, 200x4,8, 100ks</t>
  </si>
  <si>
    <t>bal</t>
  </si>
  <si>
    <t>Osazení hmoždinky 8 mm cihla</t>
  </si>
  <si>
    <t>1.18</t>
  </si>
  <si>
    <t>Osazení hmoždinky 8 mm beton</t>
  </si>
  <si>
    <t>1.19</t>
  </si>
  <si>
    <t>Průraz D=6cm, cihla 15cm</t>
  </si>
  <si>
    <t>1.20</t>
  </si>
  <si>
    <t>Průraz D=6cm, cihla 30cm</t>
  </si>
  <si>
    <t>1.21</t>
  </si>
  <si>
    <t>Průraz D=6cm, beton 30cm</t>
  </si>
  <si>
    <t>1.22</t>
  </si>
  <si>
    <t>Průraz do 0,025m2,  beton 45cm</t>
  </si>
  <si>
    <t>1.23</t>
  </si>
  <si>
    <t>Průraz do 0,025m2,  beton 60cm</t>
  </si>
  <si>
    <t>1.24</t>
  </si>
  <si>
    <t>chránička průrazu vč. začištění</t>
  </si>
  <si>
    <t>1.25</t>
  </si>
  <si>
    <t>Značení trasy trubkového vedení</t>
  </si>
  <si>
    <t>1.26</t>
  </si>
  <si>
    <t>Vyvázání kabel. svazků formy do 24 vodičů</t>
  </si>
  <si>
    <t>1.27</t>
  </si>
  <si>
    <t>Vysekání kapsy v cihl. zdi, krabice do 100x100x50 mm</t>
  </si>
  <si>
    <t>1.28</t>
  </si>
  <si>
    <t>Vysekání kapsy v cihl. zdi, krabice do 250x250x100 mm</t>
  </si>
  <si>
    <t>1.29</t>
  </si>
  <si>
    <t>Vysekání drážky v betonové zdi do hl. 30 mm, š. do 30 mm</t>
  </si>
  <si>
    <t>1.30</t>
  </si>
  <si>
    <t>Vysekání drážky v cihl. zdi do hl. 30 mm, š. do 70 mm</t>
  </si>
  <si>
    <t>1.31</t>
  </si>
  <si>
    <t>Vysekání drážky v cihl. zdi do hl. 50 mm, š. do 100 mm</t>
  </si>
  <si>
    <t>1.32</t>
  </si>
  <si>
    <t>Omítnutí rýhy, drážka do 50x100 mm, vápenná omítka</t>
  </si>
  <si>
    <t>1.33</t>
  </si>
  <si>
    <t>Úklidové práce</t>
  </si>
  <si>
    <t>1.34</t>
  </si>
  <si>
    <t>Demontáže stávajících slaboproudých prvků vč. kabellů a kabelových tras</t>
  </si>
  <si>
    <t>1.35</t>
  </si>
  <si>
    <t>Ekologická likvidace elektroinstalačního materiálu</t>
  </si>
  <si>
    <t>1.37</t>
  </si>
  <si>
    <t>Vnitrostaveništní doprava suti a vybouraných hmot pro budovy v do 18 m ručně</t>
  </si>
  <si>
    <t>1.38</t>
  </si>
  <si>
    <t>Odvoz suti na skládku a vybouraných hmot nebo meziskládku do 1 km se složením</t>
  </si>
  <si>
    <t>1.39</t>
  </si>
  <si>
    <t>Příplatek k odvozu suti a vybouraných hmot na skládku ZKD 1 km přes 1 km</t>
  </si>
  <si>
    <t>1.40</t>
  </si>
  <si>
    <t>Poplatek za uložení stavebního směsného odpadu na skládce (skládkovné)</t>
  </si>
  <si>
    <t>km</t>
  </si>
  <si>
    <t>1.41</t>
  </si>
  <si>
    <t>Koordinace a spolupráce s jinými profesemi</t>
  </si>
  <si>
    <t>1.43</t>
  </si>
  <si>
    <t>HZS (účast na KD, práce spojeně se zajištěním provozuschopnosti stávajících systémů po dobu rekonstrukce)</t>
  </si>
  <si>
    <t xml:space="preserve">VN - Obecné položky </t>
  </si>
  <si>
    <t>N00 - Obecné položky</t>
  </si>
  <si>
    <t>Obecné položky</t>
  </si>
  <si>
    <t>N00_R01</t>
  </si>
  <si>
    <t>Vedení prací, autorský dozor, skutečný stav</t>
  </si>
  <si>
    <t>-1229052644</t>
  </si>
  <si>
    <t>N00_R02</t>
  </si>
  <si>
    <t>Mimostaveništní doprava</t>
  </si>
  <si>
    <t>617399181</t>
  </si>
  <si>
    <t>N00_R03</t>
  </si>
  <si>
    <t>Přesun dodávek</t>
  </si>
  <si>
    <t>-1666453526</t>
  </si>
  <si>
    <t>N00_R04</t>
  </si>
  <si>
    <t>GZS</t>
  </si>
  <si>
    <t>-2129083229</t>
  </si>
  <si>
    <t>D.2-IO - Inženýrské objekty</t>
  </si>
  <si>
    <t>IO 01 - Příprava území</t>
  </si>
  <si>
    <t>112151013</t>
  </si>
  <si>
    <t>Volné kácení stromů s rozřezáním a odvětvením D kmene do 400 mm</t>
  </si>
  <si>
    <t>-887614157</t>
  </si>
  <si>
    <t>"viz IO 01_odměřeno elektronicky"3,0</t>
  </si>
  <si>
    <t>112151014</t>
  </si>
  <si>
    <t>Volné kácení stromů s rozřezáním a odvětvením D kmene do 500 mm</t>
  </si>
  <si>
    <t>1850672653</t>
  </si>
  <si>
    <t>"viz IO 01_odměřeno elektronicky" 2,0</t>
  </si>
  <si>
    <t>112201113</t>
  </si>
  <si>
    <t>Odstranění pařezů D do 0,4 m v rovině a svahu 1:5 s odklizením do 20 m a zasypáním jámy</t>
  </si>
  <si>
    <t>-1918177258</t>
  </si>
  <si>
    <t>112201114</t>
  </si>
  <si>
    <t>Odstranění pařezů D do 0,5 m v rovině a svahu 1:5 s odklizením do 20 m a zasypáním jámy</t>
  </si>
  <si>
    <t>-1000802226</t>
  </si>
  <si>
    <t>115015R01</t>
  </si>
  <si>
    <t xml:space="preserve">Přesuny a likvidace stromů, větví, pařezů _ dle zákona o odpadech </t>
  </si>
  <si>
    <t>1164462338</t>
  </si>
  <si>
    <t>113106121</t>
  </si>
  <si>
    <t>Rozebrání dlažeb z betonových nebo kamenných dlaždic komunikací pro pěší ručně</t>
  </si>
  <si>
    <t>384899579</t>
  </si>
  <si>
    <t>"viz IO 01_odměřeno elektronicky_okap chodník" 13,0</t>
  </si>
  <si>
    <t>113106123</t>
  </si>
  <si>
    <t>Rozebrání dlažeb ze zámkových dlaždic komunikací pro pěší ručně</t>
  </si>
  <si>
    <t>412864968</t>
  </si>
  <si>
    <t>"viz IO 01_odměřeno elektronicky_chodník" 10,0</t>
  </si>
  <si>
    <t>113106144</t>
  </si>
  <si>
    <t>Rozebrání dlažeb ze zámkových dlaždic komunikací pro pěší strojně pl přes 50 m2</t>
  </si>
  <si>
    <t>-730047852</t>
  </si>
  <si>
    <t>"viz IO 01_odměřeno elektronicky" 68,0</t>
  </si>
  <si>
    <t>113107122</t>
  </si>
  <si>
    <t>Odstranění podkladu z kameniva drceného tl 200 mm ručně</t>
  </si>
  <si>
    <t>1517414776</t>
  </si>
  <si>
    <t>113107163</t>
  </si>
  <si>
    <t>Odstranění podkladu z kameniva tl 300 mm strojně pl přes 50 do 200 m2</t>
  </si>
  <si>
    <t>599657695</t>
  </si>
  <si>
    <t>113154114</t>
  </si>
  <si>
    <t>Frézování živičného krytu tl 100 mm pruh š 0,5 m pl do 500 m2 bez překážek v trase</t>
  </si>
  <si>
    <t>-1255432082</t>
  </si>
  <si>
    <t>"viz IO 01_odměřeno elektronicky" 22,0</t>
  </si>
  <si>
    <t>113202111</t>
  </si>
  <si>
    <t>Vytrhání obrub krajníků obrubníků stojatých</t>
  </si>
  <si>
    <t>272605166</t>
  </si>
  <si>
    <t>121151113</t>
  </si>
  <si>
    <t>Sejmutí ornice plochy do 500 m2 tl vrstvy do 200 mm strojně</t>
  </si>
  <si>
    <t>-749983555</t>
  </si>
  <si>
    <t>"viz IO 01_odměřeno elektronicky" 432,0</t>
  </si>
  <si>
    <t>162351104</t>
  </si>
  <si>
    <t>Vodorovné přemístění do 1000 m výkopku/sypaniny z horniny třídy těžitelnosti I, skupiny 1 až 3</t>
  </si>
  <si>
    <t>-163821595</t>
  </si>
  <si>
    <t>"viz IO 01_odměřeno elektronicky" 432,0*0,15</t>
  </si>
  <si>
    <t>(přemístění sejmuté ornice na mezidepinii)</t>
  </si>
  <si>
    <t>185015R01</t>
  </si>
  <si>
    <t>Náhradní výsadba _ (dle § 9, odst. 1 ZOPK)</t>
  </si>
  <si>
    <t>-75497705</t>
  </si>
  <si>
    <t xml:space="preserve">Poznámka k položce:
Rozsah a specifikace :
Náhradní výsadba:
Povinnost provést náhradní výsadbu za účelem kompenzace ekologické újmy způsobené kácením, dle § 9, odst. 1 ZOPK, v rozsahu:
5 ks stromů druhu muchovník stromovitý (Amelanchier arborea ´Robin Hill´) na pozemku parc. č. 1837/25 v k.ú. Petřvald u Karviné
240 ks listnatých keřů druhu pámelník (Symphoricarpos chenaultii ´Hancock´) na pozemku parc. č. 43/1 v k.ú. Petřvald u Karviné
Povinnost provedení náhradní výsadby bude splněna při dodržení následujících podmínek:
1.náhradní výsadba bude realizována žadatelem ve stejné lokalitě, kde dojde ke kácení, na pozemcích ve vlastnictví žadatele
2.náhradní výsadba bude realizována v agrotechnických lhůtách a v klimaticky vhodných podmínkách do 2 let od provedení kácení včetně komplexní následné dokončovací a rozvojové péče o výsadbu po dobu 5 let (zálivka - v letním období až co 10 dnů dle teplot, vytvoření mísy, doplnění mulče, přihnojení, kontrola a oprava kotvení dle potřeby, výchovný řez korunky, odplevelování
3.stromy budou zapěstovány jako alejové solitérní dřeviny s balem, o obvodu kmínku 12/14 cm
4.bude provedena 50 % výměna půdy v jamkách
5.stromy budou přihnojeny tabletovým hnojivem v odpovídajícím množství (10 ks tabl./strom), bude provedena zálivka a úprava korunky při výsadbě a zamulčování 15 cm drcené kůry
6.stromy budou opatřeny kůly a úvazky (3 kůly/strom)
7.keře budou kontejnerované, o velikosti min 20-30cm, přihnojeny tabletovým hnojivem (1ks tabl./keř), plocha keřů bude opatřena textilíí proti prorůstání plevelů
8.rostlinný materiál pro náhradní výsadbu nesmí vykazovat známky poškození a musí splňovat ukazatele jakosti ČSN 46 4902. Dřeviny budou vysazeny MIMO pásmo technické infrastruktury
9.součástí následné péče bude také sledování zdravotního stavu dřevin a v případě, že dojde k úhynu, bude provedena výměna v nejbližším vhodném období
</t>
  </si>
  <si>
    <t>916131213</t>
  </si>
  <si>
    <t>Osazení obrubníku betonového stojatého s boční opěrou do lože z betonu prostého</t>
  </si>
  <si>
    <t>-629520780</t>
  </si>
  <si>
    <t>"viz IO 01_odměřeno elektronicky_snížení stávajících obrub" 20,0</t>
  </si>
  <si>
    <t>966008212</t>
  </si>
  <si>
    <t xml:space="preserve">Bourání odvodňovacího žlabu z betonových příkopových tvárnic </t>
  </si>
  <si>
    <t>-1159498921</t>
  </si>
  <si>
    <t>"viz IO 01_odměřeno elektronicky" 14,0</t>
  </si>
  <si>
    <t>980015R01</t>
  </si>
  <si>
    <t>Demontáž a likvidace _ vitrina s úřední deskou</t>
  </si>
  <si>
    <t>1107982152</t>
  </si>
  <si>
    <t>919424142</t>
  </si>
  <si>
    <t>-397561914</t>
  </si>
  <si>
    <t>-875601719</t>
  </si>
  <si>
    <t>108,585*20 'Přepočtené koeficientem množství</t>
  </si>
  <si>
    <t>-1240985532</t>
  </si>
  <si>
    <t>767996701</t>
  </si>
  <si>
    <t>Demontáž atypických zámečnických konstrukcí řezáním hmotnosti jednotlivých dílů do 50 kg</t>
  </si>
  <si>
    <t>59614179</t>
  </si>
  <si>
    <t>IO 02 - Komunikace a zpevněné plochy</t>
  </si>
  <si>
    <t xml:space="preserve">      18 - Zemní práce - povrchové úpravy terénu</t>
  </si>
  <si>
    <t xml:space="preserve">    5 - Komunikace pozemní</t>
  </si>
  <si>
    <t xml:space="preserve">    8 - Trubní vedení</t>
  </si>
  <si>
    <t xml:space="preserve">    OST1 - Ostatní prvky, konstrukce, dodávky</t>
  </si>
  <si>
    <t>122251503</t>
  </si>
  <si>
    <t>Odkopávky a prokopávky zapažené v hornině třídy těžitelnosti I, skupiny 3 objem do 100 m3 strojně</t>
  </si>
  <si>
    <t>-146046483</t>
  </si>
  <si>
    <t>"skladba_pochozí betonové dlažby" (205,0+6,0+12,0)*0,25</t>
  </si>
  <si>
    <t>122351504</t>
  </si>
  <si>
    <t>Odkopávky a prokopávky zapažené v hornině třídy těžitelnosti II, skupiny 4 objem do 500 m3 strojně</t>
  </si>
  <si>
    <t>245665087</t>
  </si>
  <si>
    <t>"SANACE podloží_předpoklad" (205,0+6,0+12,0)*0,5</t>
  </si>
  <si>
    <t>132251101</t>
  </si>
  <si>
    <t>Hloubení rýh nezapažených  š do 800 mm v hornině třídy těžitelnosti I, skupiny 3 objem do 20 m3 strojně</t>
  </si>
  <si>
    <t>616513684</t>
  </si>
  <si>
    <t xml:space="preserve">"rozsah_viz IO 02_odměřeno elektronicky" </t>
  </si>
  <si>
    <t>"drenážní odvodnění_detail H" 0,4*0,6*59,0</t>
  </si>
  <si>
    <t>"liniové prvky" 0,6*0,5*(19+55+23)</t>
  </si>
  <si>
    <t>-954434869</t>
  </si>
  <si>
    <t>8,73*2 'Přepočtené koeficientem množství</t>
  </si>
  <si>
    <t>130677992</t>
  </si>
  <si>
    <t>"rozsah_viz IO 02_odměřeno elektronicky" 110,0*0,2</t>
  </si>
  <si>
    <t>(zpětné přemístění orniční vrstvy z mezidepinie)</t>
  </si>
  <si>
    <t>-1937660107</t>
  </si>
  <si>
    <t>"drenážní odvodnění" 0,4*0,6*59,0</t>
  </si>
  <si>
    <t>"liniové prvky" 0,6*0,5*(19+55+23)*0,7</t>
  </si>
  <si>
    <t>-1359584749</t>
  </si>
  <si>
    <t>201,78*20 'Přepočtené koeficientem množství</t>
  </si>
  <si>
    <t>-1609855556</t>
  </si>
  <si>
    <t>201,78*1,8 'Přepočtené koeficientem množství</t>
  </si>
  <si>
    <t>887345676</t>
  </si>
  <si>
    <t>-652542970</t>
  </si>
  <si>
    <t>(55,75+111,5+43,26)-201,78</t>
  </si>
  <si>
    <t>-786632015</t>
  </si>
  <si>
    <t>"skladba_pochozí betonové dlažby" (205,0+6,0+12,0)</t>
  </si>
  <si>
    <t>181951R12</t>
  </si>
  <si>
    <t>Úprava pláně v hornině třídy těžitelnosti I, skupiny 1 až 3 se zhutněním_ručním vibračním pěchem</t>
  </si>
  <si>
    <t>1134299067</t>
  </si>
  <si>
    <t>"liniové prvky" 0,5*(19+55+23)</t>
  </si>
  <si>
    <t>"skladba okapového chodníku" 49,0</t>
  </si>
  <si>
    <t>1869154362</t>
  </si>
  <si>
    <t>"zpětný zásyp" 8,73</t>
  </si>
  <si>
    <t>Zemní práce - povrchové úpravy terénu</t>
  </si>
  <si>
    <t>181111111</t>
  </si>
  <si>
    <t>Plošná úprava terénu do 500 m2 zemina tř 1 až 4 nerovnosti do 100 mm v rovinně a svahu do 1:5</t>
  </si>
  <si>
    <t>1671776338</t>
  </si>
  <si>
    <t>"rozsah_viz IO 02_odměřeno elektronicky" 110,0</t>
  </si>
  <si>
    <t>181111112</t>
  </si>
  <si>
    <t>Plošná úprava terénu do 500 m2 zemina tř 1 až 4 nerovnosti do 100 mm ve svahu do 1:2</t>
  </si>
  <si>
    <t>534139724</t>
  </si>
  <si>
    <t>"rozsah_viz IO 02_odměřeno elektronicky" 42,0</t>
  </si>
  <si>
    <t>181351103</t>
  </si>
  <si>
    <t>Rozprostření ornice tl vrstvy do 200 mm pl do 500 m2 v rovině nebo ve svahu do 1:5 strojně</t>
  </si>
  <si>
    <t>-1816567760</t>
  </si>
  <si>
    <t>182311123</t>
  </si>
  <si>
    <t>Rozprostření ornice ve svahu přes 1:5 tl vrstvy do 200 mm ručně</t>
  </si>
  <si>
    <t>-830769703</t>
  </si>
  <si>
    <t>183405211</t>
  </si>
  <si>
    <t>Výsev trávníku hydroosevem na ornici</t>
  </si>
  <si>
    <t>1981640896</t>
  </si>
  <si>
    <t>00572410</t>
  </si>
  <si>
    <t>osivo směs travní parková</t>
  </si>
  <si>
    <t>1662080072</t>
  </si>
  <si>
    <t>42*0,03 'Přepočtené koeficientem množství</t>
  </si>
  <si>
    <t>181411131</t>
  </si>
  <si>
    <t>Založení parkového trávníku výsevem plochy do 1000 m2 v rovině a ve svahu do 1:5</t>
  </si>
  <si>
    <t>-2135775869</t>
  </si>
  <si>
    <t>984577247</t>
  </si>
  <si>
    <t>110*0,03 'Přepočtené koeficientem množství</t>
  </si>
  <si>
    <t>181951101</t>
  </si>
  <si>
    <t>Úprava pláně v hornině tř. 1 až 4 bez zhutnění</t>
  </si>
  <si>
    <t>975790300</t>
  </si>
  <si>
    <t>183403153</t>
  </si>
  <si>
    <t>Obdělání půdy hrabáním v rovině a svahu do 1:5</t>
  </si>
  <si>
    <t>1530378268</t>
  </si>
  <si>
    <t>183403253</t>
  </si>
  <si>
    <t>Obdělání půdy hrabáním ve svahu do 1:2</t>
  </si>
  <si>
    <t>-43134087</t>
  </si>
  <si>
    <t>183403161</t>
  </si>
  <si>
    <t>Obdělání půdy válením v rovině a svahu do 1:5</t>
  </si>
  <si>
    <t>-683064580</t>
  </si>
  <si>
    <t>183403261</t>
  </si>
  <si>
    <t>Obdělání půdy válením ve svahu do 1:2</t>
  </si>
  <si>
    <t>-1867739139</t>
  </si>
  <si>
    <t>211571111</t>
  </si>
  <si>
    <t xml:space="preserve">Výplň odvodňovacích žeber nebo trativodů štěrkodrtí fr. 8-16 mm </t>
  </si>
  <si>
    <t>-1745761142</t>
  </si>
  <si>
    <t>211971110</t>
  </si>
  <si>
    <t>Zřízení opláštění žeber nebo trativodů geotextilií v rýze nebo zářezu sklonu do 1:2</t>
  </si>
  <si>
    <t>-2004647527</t>
  </si>
  <si>
    <t>"drenážní odvodnění_detail H" (0,4+0,6)*2*59,0</t>
  </si>
  <si>
    <t>69311067</t>
  </si>
  <si>
    <t>geotextilie netkaná separační, ochranná, filtrační, drenážní PP 250g/m2</t>
  </si>
  <si>
    <t>556642148</t>
  </si>
  <si>
    <t>118*1,1 'Přepočtené koeficientem množství</t>
  </si>
  <si>
    <t>212750101</t>
  </si>
  <si>
    <t xml:space="preserve">Trativod z drenážních trubek PVC perforace 360° včetně lože otevřený výkop DN 100 </t>
  </si>
  <si>
    <t>-232094877</t>
  </si>
  <si>
    <t>"drenážní odvodnění_detail H" 59,0</t>
  </si>
  <si>
    <t>Komunikace pozemní</t>
  </si>
  <si>
    <t>564201111</t>
  </si>
  <si>
    <t>Podklad nebo podsyp ze štěrkopísku ŠP tl do 40 mm</t>
  </si>
  <si>
    <t>679914107</t>
  </si>
  <si>
    <t>564851111</t>
  </si>
  <si>
    <t>Podklad ze štěrkodrtě ŠD tl 150 mm</t>
  </si>
  <si>
    <t>1787760128</t>
  </si>
  <si>
    <t>564871111</t>
  </si>
  <si>
    <t>Podklad ze štěrkodrtě ŠD tl 250 mm</t>
  </si>
  <si>
    <t>-783830695</t>
  </si>
  <si>
    <t>"SANACE podloží_předpoklad" (205,0+6,0+12,0)*2</t>
  </si>
  <si>
    <t>572141R01</t>
  </si>
  <si>
    <t xml:space="preserve">Oprava a doplnění skladby "asfaltové komunikace a chodníku" _ po provedení přípojky vody </t>
  </si>
  <si>
    <t>-1676323130</t>
  </si>
  <si>
    <t>Poznámka k položce:
Kompletní systémová dodávka (kompletní skladba) a provedení dle specifikace PD a TZ včetně všech přímo souvisejících prací a dodávek
--------------------------------------------------------------------------------------------------------------------------------------------------------------------</t>
  </si>
  <si>
    <t>"rozsah_viz IO 02_odměřeno elektronicky" 17,0</t>
  </si>
  <si>
    <t>572141R02</t>
  </si>
  <si>
    <t xml:space="preserve">Oprava a doplnění skladby "asfaltový beton" _ napojení na stávající komunikaci </t>
  </si>
  <si>
    <t>-306594101</t>
  </si>
  <si>
    <t>"rozsah_viz IO 02_odměřeno elektronicky" 7,0</t>
  </si>
  <si>
    <t>596211120</t>
  </si>
  <si>
    <t>Kladení zámkové dlažby komunikací pro pěší tl 60 mm skupiny B pl do 50 m2</t>
  </si>
  <si>
    <t>-951747628</t>
  </si>
  <si>
    <t>"skladba_pochozí betonové dlažby" (6,0+12,0)</t>
  </si>
  <si>
    <t>59245R22</t>
  </si>
  <si>
    <t>dlažba zámková základní pro nevidomé 200x200x60mm barevná</t>
  </si>
  <si>
    <t>-1602182016</t>
  </si>
  <si>
    <t>59245R23</t>
  </si>
  <si>
    <t xml:space="preserve">dlažba zámková základní reliéfní kontrastní 100x100x60mm </t>
  </si>
  <si>
    <t>-1526729960</t>
  </si>
  <si>
    <t>596811222</t>
  </si>
  <si>
    <t>Kladení betonové dlažby komunikací pro pěší do lože z kameniva vel do 0,25 m2 plochy do 300 m2</t>
  </si>
  <si>
    <t>2064071059</t>
  </si>
  <si>
    <t>"skladba_pochozí betonové dlažby" (205,0)</t>
  </si>
  <si>
    <t>59245R20</t>
  </si>
  <si>
    <t xml:space="preserve">dlažba plošná betonová velkoformátová 400x600x50 mm </t>
  </si>
  <si>
    <t>1006567164</t>
  </si>
  <si>
    <t>205*1,1 'Přepočtené koeficientem množství</t>
  </si>
  <si>
    <t>599141111</t>
  </si>
  <si>
    <t>Vyplnění spár mezi silničními dílci živičnou zálivkou</t>
  </si>
  <si>
    <t>356773235</t>
  </si>
  <si>
    <t>637121112</t>
  </si>
  <si>
    <t>Okapový chodník z kačírku tl 150 mm s udusáním</t>
  </si>
  <si>
    <t>1092676508</t>
  </si>
  <si>
    <t>895941R01</t>
  </si>
  <si>
    <t>Systémová dodávka a zřízení _ uliční vpusti _ (dle specifikace a upřesnění)</t>
  </si>
  <si>
    <t>-597674639</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</si>
  <si>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-systémová vpusť s kalovým košem a s integrovaným těsněním pro vodotěsné napojení kanalizačního potrubí 
</t>
  </si>
  <si>
    <t>"rozsah_viz IO 02_odměřeno elektronicky" 1,0</t>
  </si>
  <si>
    <t>895941R02</t>
  </si>
  <si>
    <t>Systémová dodávka a zřízení _ podobrubníkové vpusti _ (dle specifikace a upřesnění)</t>
  </si>
  <si>
    <t>-1675692458</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</si>
  <si>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-systémová vpusť s těsněním pro vodotěsné napojení kanalizačního potrubí </t>
  </si>
  <si>
    <t>(kompletní rozsah a specifikace viz v.č. IO 02_5)</t>
  </si>
  <si>
    <t>895941R03</t>
  </si>
  <si>
    <t>Systémová dodávka a zřízení _ dvorní vpusti _ (dle specifikace a upřesnění)</t>
  </si>
  <si>
    <t>1672993324</t>
  </si>
  <si>
    <t>915491211</t>
  </si>
  <si>
    <t>Osazení vodícího proužku z betonových desek do betonového lože tl do 100 mm š proužku 250 mm</t>
  </si>
  <si>
    <t>1549719683</t>
  </si>
  <si>
    <t>"drenážní odvodnění_odměřeno elektronicky" 13,0</t>
  </si>
  <si>
    <t>59218001</t>
  </si>
  <si>
    <t>krajník betonový silniční 500x250x80mm</t>
  </si>
  <si>
    <t>-1240960158</t>
  </si>
  <si>
    <t>13*1,1 'Přepočtené koeficientem množství</t>
  </si>
  <si>
    <t>916111122</t>
  </si>
  <si>
    <t>Osazení obruby z drobných kostek bez boční opěry do lože z betonu prostého C20/25 XF3</t>
  </si>
  <si>
    <t>-17531897</t>
  </si>
  <si>
    <t>"rozsah_viz IO 02_odměřeno elektronicky" 23,0</t>
  </si>
  <si>
    <t>58381007</t>
  </si>
  <si>
    <t>kostka dlažební žula drobná 10/10</t>
  </si>
  <si>
    <t>-1722370102</t>
  </si>
  <si>
    <t>23*0,11 'Přepočtené koeficientem množství</t>
  </si>
  <si>
    <t xml:space="preserve">Osazení silničního obrubníku betonového stojatého s boční opěrou do lože z betonu prostého C20/25 XF3 </t>
  </si>
  <si>
    <t>2107780263</t>
  </si>
  <si>
    <t>59217031</t>
  </si>
  <si>
    <t>obrubník betonový silniční 1000x150x250mm</t>
  </si>
  <si>
    <t>194190772</t>
  </si>
  <si>
    <t>23*1,1 'Přepočtené koeficientem množství</t>
  </si>
  <si>
    <t>916231213</t>
  </si>
  <si>
    <t xml:space="preserve">Osazení chodníkového obrubníku betonového stojatého s boční opěrou do lože z betonu prostého C20/25 XF3 </t>
  </si>
  <si>
    <t>1411176929</t>
  </si>
  <si>
    <t>"rozsah_viz IO 02_odměřeno elektronicky" 19,0</t>
  </si>
  <si>
    <t>59217018</t>
  </si>
  <si>
    <t>obrubník betonový chodníkový 1000x80x200mm</t>
  </si>
  <si>
    <t>1899578839</t>
  </si>
  <si>
    <t>19*1,1 'Přepočtené koeficientem množství</t>
  </si>
  <si>
    <t>916331112</t>
  </si>
  <si>
    <t xml:space="preserve">Osazení zahradního obrubníku betonového do lože z betonu s boční opěrou C20/25 XF3 </t>
  </si>
  <si>
    <t>-1770004472</t>
  </si>
  <si>
    <t>"rozsah_viz IO 02_odměřeno elektronicky" 55,0</t>
  </si>
  <si>
    <t>59217002</t>
  </si>
  <si>
    <t>obrubník betonový zahradní šedý 1000x50x200mm</t>
  </si>
  <si>
    <t>1354211281</t>
  </si>
  <si>
    <t>55*1,1 'Přepočtené koeficientem množství</t>
  </si>
  <si>
    <t>919726121</t>
  </si>
  <si>
    <t>Geotextilie pro ochranu, separaci a filtraci netkaná měrná hmotnost do 200 g/m2</t>
  </si>
  <si>
    <t>-301368474</t>
  </si>
  <si>
    <t>919726124</t>
  </si>
  <si>
    <t>Geotextilie pro ochranu, separaci a filtraci netkaná měrná hmotnost do 800 g/m2</t>
  </si>
  <si>
    <t>2031358958</t>
  </si>
  <si>
    <t>"SANACE podloží_předpoklad" (205,0+6,0+12,0)*1,15</t>
  </si>
  <si>
    <t>919735113</t>
  </si>
  <si>
    <t>Řezání stávajícího živičného krytu hl do 150 mm</t>
  </si>
  <si>
    <t>-1523018249</t>
  </si>
  <si>
    <t>935112111</t>
  </si>
  <si>
    <t>Osazení příkopového žlabu do betonu tl 100 mm z betonových tvárnic š 500 mm</t>
  </si>
  <si>
    <t>-972152733</t>
  </si>
  <si>
    <t>59227051</t>
  </si>
  <si>
    <t>žlabovka příkopová betonová 300x80x200 mm</t>
  </si>
  <si>
    <t>265043892</t>
  </si>
  <si>
    <t>22*1,1 'Přepočtené koeficientem množství</t>
  </si>
  <si>
    <t>935932R14</t>
  </si>
  <si>
    <t xml:space="preserve">Odvodňovací liniový žlab _ kompletní systém - dle specifikace </t>
  </si>
  <si>
    <t>-1678452036</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</si>
  <si>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Odvodňovací žlaby jsou navrženy z polymerického betonu odolného vůči mrazu a posypovým solím, s třídou zatížení A15. Žlab má průřez tvaru „V“, světlá šířka je 100mm (stavební šířka 118mm). Na spojích jednotlivých kusů žlabu vzniknou SF drážky, které umožňují vytmelení spoje a tím 100% utěsnění žlabové linie. Žlaby budou opatřeny litinovým můstkovým roštem, aretovaným bezšroubovou aretací. </t>
  </si>
  <si>
    <t>"rozsah_viz IO 02_odměřeno elektronicky" 12,0+2,0</t>
  </si>
  <si>
    <t>(kompletní rozsah a specifikace viz v.č. IO 02_6)</t>
  </si>
  <si>
    <t>998223011</t>
  </si>
  <si>
    <t>Přesun hmot pro pozemní komunikace s krytem dlážděným</t>
  </si>
  <si>
    <t>-397858302</t>
  </si>
  <si>
    <t>767431R01</t>
  </si>
  <si>
    <t xml:space="preserve">D+M _ ocelové zábradlí před stávajícím vstupem </t>
  </si>
  <si>
    <t>-847164610</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</si>
  <si>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Zábradlí bude ocelové (oc. kruhové profily průměru 60 mm) výšky 1,1m, kotvené do betonových patek v nezámrzné hloubce á 2,5 m. Povrchová úprava 2x epoxidovaný nátěr a 2x polyuretanový nátěr, odstín (střídavě bílá a rumělková červená po délkách 1,25 m). </t>
  </si>
  <si>
    <t>"rozsah_viz IO 02_odměřeno elektronicky" 10,0</t>
  </si>
  <si>
    <t>767431R02</t>
  </si>
  <si>
    <t xml:space="preserve">D+M _ nerez (pro použití v exteriéru) ocelové schodišťové zábradlí </t>
  </si>
  <si>
    <t>1400941804</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</si>
  <si>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Venkovní schody budou u nové budovy doplněny o zábradlí v. 0,9m – ocelové zábradlí (nerez ocel pro použití v exteriéru, třída a2, označení dle din 1.4301, kartáčovaný povrch) z trubek, kotvení na trn, trn je přivařen na kotevní desku, která bude osazena při betonáži základů. </t>
  </si>
  <si>
    <t>"rozsah_viz IO 02_odměřeno elektronicky" 1,4</t>
  </si>
  <si>
    <t>767431R03</t>
  </si>
  <si>
    <t>D+M _čistící exteriérové zóny</t>
  </si>
  <si>
    <t>-1965323891</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</si>
  <si>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Čistící zóna: 
Před vstupem ze zahrady, před vstupem do jídelny a před hlavním vstupem bude instalována nová čistící rohož (800x500mm). Na separační vrstvu bude vylita betonová mazanina tl. 65mm – beton C16/20. Do hliníkového rámečku 25/25/2 kotveného po obvodě desky bude vložena rohož z houževnaté pryže v. 23mm s otevřeným dnem. 
</t>
  </si>
  <si>
    <t>"rozsah_viz IO 02_odměřeno elektronicky" 6,0</t>
  </si>
  <si>
    <t>OST1</t>
  </si>
  <si>
    <t>Ostatní prvky, konstrukce, dodávky</t>
  </si>
  <si>
    <t>OST1_R01</t>
  </si>
  <si>
    <t>Zpevnění stávajícího sloupu s nadzemním vedením NN</t>
  </si>
  <si>
    <t>660827873</t>
  </si>
  <si>
    <t>Poznámka k položce:
Kompletní systémová dodávka a provedení dle specifikace PD a TZ včetně všech přímo souvisejících prací/činností/dodávek/příslušenství
--------------------------------------------------------------------------------------------------------------------------------------------------------------------</t>
  </si>
  <si>
    <t>OST1_R02</t>
  </si>
  <si>
    <t>D+M_schodiště z vibrolisovaných stupňů 350x150x1200mm na betonový podklad tl. min. 200mm, včetně dřevěných boxů na sezení v rozměrech dle stupňů</t>
  </si>
  <si>
    <t>-1530554579</t>
  </si>
  <si>
    <t>Poznámka k položce:
Kompletní systémová dodávka a provedení dle specifikace PD a TZ včetně všech přímo souvisejících prací/činností/dodávek/příslušenství
--------------------------------------------------------------------------------------------------------------------------------------------------------------------
Schodiště mezi zpevněnou plochou a chodníkem bude ze schodišťových vibrolisovaných stupňů 350x150x1200mm na betonový podklad tl. min. 200mm (C 25/30 XC2, XA3, výztuž : 10505) . Stupně budou doplněny o dřevěné boxy na sezení v rozměrech dle stupňů. 
Boxy budou z dřevěných trámů z nového dřeva (tvrdé dřevo vhodné do exteriéru, tepelně upravené dřevo, povrch hladce hoblovaný – odstín bude vyvzorován v průběhu realizace stavby investorem), dřevo bude opatřeno koncentrovaným vodouředitelným napouštědlem, určeným k důkladné a dlouhodobé preventivní ochraně dřeva proti dřevokazným houbám včetně dřevomorky domácí, dřevozbarvujícím houbám, plísním a dřevokaznému hmyzu v bezbarvém provedení. Povrchová úprava penetrační jednovrstvou hloubkovou olejovou lazurou s ochranou proti povětrnosti a UV záření, která zachová přírodní kresbu dřeva a vzhled. Barvu určí investor. Dřevěné boxy budou kotveny chemickými kotvami popř šrouby. 
-----------------------------------------------------------
-Vibrolisovaný stupeň 350x150x1200mm_76m
-Dřevěné boxy na schody 300x150x2000mm + kotvení_4x</t>
  </si>
  <si>
    <t>OST1_R03</t>
  </si>
  <si>
    <t xml:space="preserve">D+M_čistící zóna 500/800 mm </t>
  </si>
  <si>
    <t>870696364</t>
  </si>
  <si>
    <t xml:space="preserve">Poznámka k položce:
Kompletní systémová dodávka a provedení dle specifikace PD a TZ včetně všech přímo souvisejících prací/činností/dodávek/příslušenství
--------------------------------------------------------------------------------------------------------------------------------------------------------------------
Čistící zóna:
Před vstupem ze zahrady a před vstupem do jídelny bude instalována nová čistící rohož (800x500mm). Na separační vrstvu bude vylita betonová mazanina tl. 65mm – beton C16/20. Do hliníkového ráměčku 25/25/2 kotveného po obvodě desky bude vložena rohož z houževnaté pryže v. 23mm s otevřeným dnem.
</t>
  </si>
  <si>
    <t>"rozsah_viz IO 02_odměřeno elektronicky" 1,0+1,0</t>
  </si>
  <si>
    <t>OST1_R04</t>
  </si>
  <si>
    <t>D+M_ přesun stávající vitriny s úřední deskou (přesun + nový základový prvek + osazení/montáž)</t>
  </si>
  <si>
    <t>492125519</t>
  </si>
  <si>
    <t xml:space="preserve">Poznámka k položce:
Kompletní systémová dodávka a provedení dle specifikace PD a TZ včetně všech přímo souvisejících prací/činností/dodávek/příslušenství
--------------------------------------------------------------------------------------------------------------------------------------------------------------------
V předmětném místě se nachází stávající venkovní vitrína s úřední deskou. V rámci přípravy území bude vitrína demontována. Vitrína bude posléze ukotvena do nových betonových patek v nezámrzné hloubce na novém místě v zeleni, popř. určí nové místo.
</t>
  </si>
  <si>
    <t>IO 03 - Napojení dešťové kanalizace</t>
  </si>
  <si>
    <t>115101241</t>
  </si>
  <si>
    <t>Čerpání vody na dopravní výšku do 50 m průměrný přítok do 500 l/min</t>
  </si>
  <si>
    <t>1037594524</t>
  </si>
  <si>
    <t>"předpoklad _ bude upřesněno při realizaci stavby" 20,0</t>
  </si>
  <si>
    <t>132212111</t>
  </si>
  <si>
    <t>Hloubení rýh š do 800 mm v soudržných horninách třídy těžitelnosti I, skupiny 3 ručně</t>
  </si>
  <si>
    <t>1315475852</t>
  </si>
  <si>
    <t>"kanalizační trasy DN 110-150 mm" 0,8*1,25*(26,42+25,81)*0,2</t>
  </si>
  <si>
    <t>(hloubení v blízkosti vedení IS)</t>
  </si>
  <si>
    <t>132251103</t>
  </si>
  <si>
    <t>Hloubení rýh nezapažených  š do 800 mm v hornině třídy těžitelnosti I, skupiny 3 objem do 100 m3 strojně</t>
  </si>
  <si>
    <t>2102076689</t>
  </si>
  <si>
    <t>"kanalizační trasy DN 110-150 mm" 0,8*1,25*(26,42+25,81)*0,8</t>
  </si>
  <si>
    <t>151101101</t>
  </si>
  <si>
    <t>Zřízení příložného pažení a rozepření stěn rýh hl do 2 m</t>
  </si>
  <si>
    <t>650596717</t>
  </si>
  <si>
    <t>"kanalizační trasy DN 110-150 mm" 2*1,25*(26,42+25,81)*0,6</t>
  </si>
  <si>
    <t>(předpoklad_bude upřesněno při realizaci stavby)</t>
  </si>
  <si>
    <t>151101111</t>
  </si>
  <si>
    <t>Odstranění příložného pažení a rozepření stěn rýh hl do 2 m</t>
  </si>
  <si>
    <t>-1459967876</t>
  </si>
  <si>
    <t>-497080001</t>
  </si>
  <si>
    <t>Poznámka k položce:
(položka pro zpětný zásyp_tam a zpět tzn. 2x)</t>
  </si>
  <si>
    <t>31,338*2 'Přepočtené koeficientem množství</t>
  </si>
  <si>
    <t>879792995</t>
  </si>
  <si>
    <t>"ŠP lože" 0,8*0,1*(26,42+25,81)</t>
  </si>
  <si>
    <t>"obsypy potrubí" 0,8*0,4*(26,42+25,81)</t>
  </si>
  <si>
    <t>602718823</t>
  </si>
  <si>
    <t>20,892*5 'Přepočtené koeficientem množství</t>
  </si>
  <si>
    <t>240474419</t>
  </si>
  <si>
    <t xml:space="preserve">Poplatek za uložení zeminy a kamení na recyklační skládce (skládkovné) </t>
  </si>
  <si>
    <t>552448677</t>
  </si>
  <si>
    <t>20,892*1,8 'Přepočtené koeficientem množství</t>
  </si>
  <si>
    <t>38835729</t>
  </si>
  <si>
    <t>(10,446+41,784)-20,892</t>
  </si>
  <si>
    <t>175111101</t>
  </si>
  <si>
    <t>Obsypání potrubí ručně sypaninou bez prohození, uloženou do 3 m</t>
  </si>
  <si>
    <t>1502243983</t>
  </si>
  <si>
    <t>"kanalizační trasy DN 110-150 mm" 0,8*0,4*(26,42+25,81)</t>
  </si>
  <si>
    <t>58331200</t>
  </si>
  <si>
    <t>štěrkopísek tříděný zásypový/obsypový</t>
  </si>
  <si>
    <t>766208188</t>
  </si>
  <si>
    <t>Poznámka k položce:
-JC obsahuje "obsypový materiál" - dle specifikace PD a TZ</t>
  </si>
  <si>
    <t>16,714*2 'Přepočtené koeficientem množství</t>
  </si>
  <si>
    <t>181951112.1</t>
  </si>
  <si>
    <t xml:space="preserve">Úprava pláně v hornině třídy těžitelnosti I, skupiny 1 až 3 se zhutněním_ručním pěchem </t>
  </si>
  <si>
    <t>1387349714</t>
  </si>
  <si>
    <t>"kanalizační trasy DN 110-150 mm" 0,8*(26,42+25,81)</t>
  </si>
  <si>
    <t>1214926320</t>
  </si>
  <si>
    <t>451572111</t>
  </si>
  <si>
    <t>Lože pod potrubí otevřený výkop z kameniva drobného těženého</t>
  </si>
  <si>
    <t>-376154810</t>
  </si>
  <si>
    <t>"kanalizační trasy DN 110-150 mm" 0,8*0,1*(26,42+25,81)</t>
  </si>
  <si>
    <t>721290111</t>
  </si>
  <si>
    <t>Zkouška těsnosti potrubí kanalizace do DN 125</t>
  </si>
  <si>
    <t>89747847</t>
  </si>
  <si>
    <t>721290112</t>
  </si>
  <si>
    <t>Zkouška těsnosti potrubí kanalizace do DN 200</t>
  </si>
  <si>
    <t>1306157098</t>
  </si>
  <si>
    <t>871263121</t>
  </si>
  <si>
    <t>Montáž kanalizačního potrubí z PVC těsněné gumovým kroužkem otevřený výkop sklon do 20 % DN 110</t>
  </si>
  <si>
    <t>-647830681</t>
  </si>
  <si>
    <t>Poznámka k položce:
JC obsahuje montáže veškerých přímo souvisejících tvarovek/armatur/doplňků a příslušenství</t>
  </si>
  <si>
    <t>"kanalizační trasy DN 110 mm"  (25,81+(5*1,25))</t>
  </si>
  <si>
    <t>28611R36</t>
  </si>
  <si>
    <t xml:space="preserve">trubka kanalizační KG PVC DN 110 mm </t>
  </si>
  <si>
    <t>-1177919300</t>
  </si>
  <si>
    <t>Poznámka k položce:
V jednotkové ceně zahrnuty náklady na dodávku přímo souvisejících tvarovek/armatur a příslušenství/doplňků.</t>
  </si>
  <si>
    <t>32,06*1,15 'Přepočtené koeficientem množství</t>
  </si>
  <si>
    <t>871313121</t>
  </si>
  <si>
    <t>Montáž kanalizačního potrubí z PVC těsněné gumovým kroužkem otevřený výkop sklon do 20 % DN 160</t>
  </si>
  <si>
    <t>608778967</t>
  </si>
  <si>
    <t>"kanalizační trasy DN 150 mm"  (26,42)</t>
  </si>
  <si>
    <t>28611R37</t>
  </si>
  <si>
    <t xml:space="preserve">trubka kanalizační KG PVC DN 150 mm </t>
  </si>
  <si>
    <t>-498575471</t>
  </si>
  <si>
    <t>26,42*1,15 'Přepočtené koeficientem množství</t>
  </si>
  <si>
    <t>899722113</t>
  </si>
  <si>
    <t>Krytí potrubí z plastů výstražnou fólií z PVC 34cm</t>
  </si>
  <si>
    <t>915160773</t>
  </si>
  <si>
    <t>"kanalizační trasy DN 110-150 mm" (26,42+25,81)</t>
  </si>
  <si>
    <t>998276101</t>
  </si>
  <si>
    <t>Přesun hmot pro trubní vedení z trub z plastických hmot otevřený výkop</t>
  </si>
  <si>
    <t>1384807938</t>
  </si>
  <si>
    <t>IO 04 - Úprava stávající přípojky vody</t>
  </si>
  <si>
    <t xml:space="preserve">    722 - Zdravotechnika </t>
  </si>
  <si>
    <t xml:space="preserve">    OST1 - Ostatní dodávky</t>
  </si>
  <si>
    <t>710842189</t>
  </si>
  <si>
    <t>"předpoklad_bude upřesněno při realizaci stavby" 20,0</t>
  </si>
  <si>
    <t>131251100</t>
  </si>
  <si>
    <t>Hloubení jam nezapažených v hornině třídy těžitelnosti I, skupiny 3 objem do 20 m3 strojně</t>
  </si>
  <si>
    <t>-1294570337</t>
  </si>
  <si>
    <t>1898459429</t>
  </si>
  <si>
    <t>"vodovodní trasa" 0,8*1,6*12,0*0,2</t>
  </si>
  <si>
    <t>915336658</t>
  </si>
  <si>
    <t>"vodovodní trasa" 0,8*1,6*12,0*0,8</t>
  </si>
  <si>
    <t>152874049</t>
  </si>
  <si>
    <t>"vodovodní trasa" 2*1,6*12,0</t>
  </si>
  <si>
    <t>-104767503</t>
  </si>
  <si>
    <t>160041641</t>
  </si>
  <si>
    <t>22,6*2 'Přepočtené koeficientem množství</t>
  </si>
  <si>
    <t>-1037229417</t>
  </si>
  <si>
    <t>"ŠP lože" 12,0*0,8*0,1</t>
  </si>
  <si>
    <t>"obsypy potrubí" 12,0*0,8*0,5</t>
  </si>
  <si>
    <t>"viz hloubení jam" 19,5</t>
  </si>
  <si>
    <t>-240810598</t>
  </si>
  <si>
    <t>25,26*5 'Přepočtené koeficientem množství</t>
  </si>
  <si>
    <t>-1102379036</t>
  </si>
  <si>
    <t>-1018468384</t>
  </si>
  <si>
    <t>25,26*1,8 'Přepočtené koeficientem množství</t>
  </si>
  <si>
    <t>21627750</t>
  </si>
  <si>
    <t>(32,5+3,072+12,288)-25,26</t>
  </si>
  <si>
    <t>-1932659389</t>
  </si>
  <si>
    <t>štěrkopísek tříděný zásypový</t>
  </si>
  <si>
    <t>-2098459322</t>
  </si>
  <si>
    <t>4,8*2 'Přepočtené koeficientem množství</t>
  </si>
  <si>
    <t>-2036974767</t>
  </si>
  <si>
    <t>"vodovodní trasa" 0,8*12,0</t>
  </si>
  <si>
    <t>-407488273</t>
  </si>
  <si>
    <t>-771914442</t>
  </si>
  <si>
    <t>871241141</t>
  </si>
  <si>
    <t>Montáž potrubí z PE100 SDR 11 otevřený výkop svařovaných na tupo D 90 x 5,4 mm</t>
  </si>
  <si>
    <t>187605347</t>
  </si>
  <si>
    <t>"vodovodní trasa" 11,53</t>
  </si>
  <si>
    <t>2861359R</t>
  </si>
  <si>
    <t xml:space="preserve">potrubí dvouvrstvé PE100 s 10% signalizační vrstvou SDR 11 90x5,4 </t>
  </si>
  <si>
    <t>950146605</t>
  </si>
  <si>
    <t>Poznámka k položce:
V jednotkové ceně zahrnuty veškeré příslušné armatury , tvarovky a příslušenství_viz PD a TZ.</t>
  </si>
  <si>
    <t>11,53*1,15 'Přepočtené koeficientem množství</t>
  </si>
  <si>
    <t>892271111</t>
  </si>
  <si>
    <t xml:space="preserve">Tlaková zkouška vodou potrubí DN do 100 </t>
  </si>
  <si>
    <t>921628555</t>
  </si>
  <si>
    <t>892372111</t>
  </si>
  <si>
    <t>Zabezpečení konců potrubí DN do 300 při tlakových zkouškách vodou</t>
  </si>
  <si>
    <t>-1029703661</t>
  </si>
  <si>
    <t>899721111</t>
  </si>
  <si>
    <t>Signalizační vodič DN do 150 mm na potrubí PVC</t>
  </si>
  <si>
    <t>-503191102</t>
  </si>
  <si>
    <t>-238597679</t>
  </si>
  <si>
    <t>-350228669</t>
  </si>
  <si>
    <t xml:space="preserve">Zdravotechnika </t>
  </si>
  <si>
    <t>722290237</t>
  </si>
  <si>
    <t>Proplach a dezinfekce vodovodního potrubí do DN 200</t>
  </si>
  <si>
    <t>158719165</t>
  </si>
  <si>
    <t>Ostatní dodávky</t>
  </si>
  <si>
    <t>OST_01_R01</t>
  </si>
  <si>
    <t xml:space="preserve">Napojení trubního vedení do stávajícího vodovodního řádu _ navrtávkou </t>
  </si>
  <si>
    <t>258541963</t>
  </si>
  <si>
    <t>Poznámka k položce:
Kompletní provedení dle specifikace PD a TZ včetně všech přímo souvisejících prací a dodávek.
----------------------------------------------------------------------------------------------------------------
Napojení přípojky bude provedeno pomocí navrtávacího pásu bez třmenu dle standartu SmVaK. Místo napojení rekonstruované vodovodní přípojky bude shodné s původním místem napojení stávající přípojky.  
(kompletní rozsah a specifikace _ viz IO 04_v.č. 03)</t>
  </si>
  <si>
    <t>OST_01_R11</t>
  </si>
  <si>
    <t>Zrušení stávající vodovodní přípojky</t>
  </si>
  <si>
    <t>971940660</t>
  </si>
  <si>
    <t xml:space="preserve">Poznámka k položce:
Kompletní provedení dle specifikace PD a TZ včetně všech přímo souvisejících prací a dodávek.
---------------------------------------------------------------------------------------------------------------
-hloubení a kompletní zemní práce
-odstranění stávajícícho trubního vedení včetně souvisejících armatur/doplňků a příslušenství
-zpětné zásypy a uvedení dotčených ploch do původního stavu
---------------------------------------------------------------------------------------------------------------
Stávající přípojka bude zrušena pomocí opravného třmene a odstraněna tzn., že bude proveden výkop, odstraněno stávající potrubí, včetně původní šachty a následně výkop zasypán. </t>
  </si>
  <si>
    <t>OST_01_R21</t>
  </si>
  <si>
    <t>Dodávka / osazení / propojení a uvedení do provozu _ betonová vodoměrná šachtice včetně vystrojení</t>
  </si>
  <si>
    <t>118563792</t>
  </si>
  <si>
    <t xml:space="preserve">Poznámka k položce:
Kompletní provedení dle specifikace PD a TZ včetně všech přímo souvisejících prací a dodávek.
----------------------------------------------------------------------------------------------------------------
Nově navržená betonová vodoměrná šachta je umístěna 9,3 m od místa napojení. Jedná se o nejbližší možné umístění k místu napojení vzhledem k okolním plochám (vozovka, chodník). Šachta byla umístěna dále od místa napojení tak, aby nezasahovala do vozovky, vodící linie a zároveň aby nedošlo ke kolizím s ostatními sítěmi při vyhotovení šachty.  
Jak již bylo uvedeno v bodě 2.2 Přípojka, nelze dodržet ochranné pásmo vodovodu. Vzhledem k blízkosti šachty ke kolektoru s teplovodem bude při výkopových pracích výkop postupně pažen. Výkopové práce budou v místech, kde jiná síť zasahuje do ochranného pásma vodovodu, probíhat ručně, aby se předešlo poškození sítí. 
Rozměry a provedení šachty je zřejmé z výkresu D. 1.4.1.b-03. Šachta bude vyhotovena jako pojízdná – C250. Bude vyhotovena z vodostavebního betonu a bude odpovídat standardům SmVaK. Bude vyhotovena přímo na stavbě – tzn., bude proveden výkop, následně pak vytvořeno bednění, do kterého se umístí výztuže (předpoklad KARI SÍŤ 8/100/100 mm) a následně se vylije vodostavebním betonem. Vnitřní prostor šachty bude navíc opatřen izolačním nátěrem. Šachta bude mít vlastní betonový základ tl. 150 mm s kari sítí 8/100/100 mm. Pod tento základ bude proveden řádně zhutněný podsyp tl. 50 mm frakce max. 8/16 mm. Součástí dodávky šachty bude také ocelový žebřík, výsuvné madlo, krycí nerezový rošt 200x300 mm a litinový poklop 700x700 mm C250. Do šachty budou provedeny otvory DN 90, kterými bude protažena PE chránička s přesahem min. 20 mm, kterou bude následně protažena vodovodní přípojka. Místo prostupu chráničky (vodovodní přípojky) musí být řádně utěsněno tak, aby byla zachována vodotěsnost šachty (např. těsnící manžety). Během provádění prací je nutno dodržet technologické postupy a technologické přestávky při betonáži. 
</t>
  </si>
  <si>
    <t>"kompletní rozsah a specifikace _ IO 04_v.č. 04 + TZ" 1,0</t>
  </si>
  <si>
    <t>OST_01_R31</t>
  </si>
  <si>
    <t>Stávající skladba zpevněných ploch _ kompletní odstranění skladeb + doplnění kompletních skladeb + uvedení do původního stavu</t>
  </si>
  <si>
    <t>1025204868</t>
  </si>
  <si>
    <t>Poznámka k položce:
Kompletní systémové dodávky a provedení dle specifikace PD a TZ včetně všech přímo souvisejících prací a dodávek / činností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</si>
</sst>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39" fillId="2" borderId="18" xfId="0" applyFont="1" applyFill="1" applyBorder="1" applyAlignment="1" applyProtection="1">
      <alignment horizontal="left" vertical="center"/>
      <protection locked="0"/>
    </xf>
    <xf numFmtId="0" fontId="39" fillId="0" borderId="19" xfId="0" applyFont="1" applyBorder="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21"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3" fillId="0" borderId="0" xfId="0" applyFont="1" applyAlignment="1">
      <alignment horizontal="left" vertical="center"/>
    </xf>
    <xf numFmtId="0" fontId="23"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23"/>
      <c r="AS2" s="323"/>
      <c r="AT2" s="323"/>
      <c r="AU2" s="323"/>
      <c r="AV2" s="323"/>
      <c r="AW2" s="323"/>
      <c r="AX2" s="323"/>
      <c r="AY2" s="323"/>
      <c r="AZ2" s="323"/>
      <c r="BA2" s="323"/>
      <c r="BB2" s="323"/>
      <c r="BC2" s="323"/>
      <c r="BD2" s="323"/>
      <c r="BE2" s="323"/>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07" t="s">
        <v>14</v>
      </c>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23"/>
      <c r="AQ5" s="23"/>
      <c r="AR5" s="21"/>
      <c r="BE5" s="304" t="s">
        <v>15</v>
      </c>
      <c r="BS5" s="18" t="s">
        <v>6</v>
      </c>
    </row>
    <row r="6" spans="2:71" s="1" customFormat="1" ht="36.9" customHeight="1">
      <c r="B6" s="22"/>
      <c r="C6" s="23"/>
      <c r="D6" s="29" t="s">
        <v>16</v>
      </c>
      <c r="E6" s="23"/>
      <c r="F6" s="23"/>
      <c r="G6" s="23"/>
      <c r="H6" s="23"/>
      <c r="I6" s="23"/>
      <c r="J6" s="23"/>
      <c r="K6" s="309" t="s">
        <v>17</v>
      </c>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23"/>
      <c r="AQ6" s="23"/>
      <c r="AR6" s="21"/>
      <c r="BE6" s="305"/>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05"/>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05"/>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05"/>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305"/>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305"/>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5"/>
      <c r="BS12" s="18" t="s">
        <v>6</v>
      </c>
    </row>
    <row r="13" spans="2:71"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305"/>
      <c r="BS13" s="18" t="s">
        <v>6</v>
      </c>
    </row>
    <row r="14" spans="2:71" ht="13.2">
      <c r="B14" s="22"/>
      <c r="C14" s="23"/>
      <c r="D14" s="23"/>
      <c r="E14" s="310" t="s">
        <v>35</v>
      </c>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0" t="s">
        <v>33</v>
      </c>
      <c r="AL14" s="23"/>
      <c r="AM14" s="23"/>
      <c r="AN14" s="33" t="s">
        <v>35</v>
      </c>
      <c r="AO14" s="23"/>
      <c r="AP14" s="23"/>
      <c r="AQ14" s="23"/>
      <c r="AR14" s="21"/>
      <c r="BE14" s="305"/>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5"/>
      <c r="BS15" s="18" t="s">
        <v>4</v>
      </c>
    </row>
    <row r="16" spans="2:71"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305"/>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305"/>
      <c r="BS17" s="18" t="s">
        <v>38</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5"/>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305"/>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305"/>
      <c r="BS20" s="18" t="s">
        <v>38</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5"/>
    </row>
    <row r="22" spans="2:57" s="1" customFormat="1"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5"/>
    </row>
    <row r="23" spans="2:57" s="1" customFormat="1" ht="71.25" customHeight="1">
      <c r="B23" s="22"/>
      <c r="C23" s="23"/>
      <c r="D23" s="23"/>
      <c r="E23" s="312" t="s">
        <v>42</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23"/>
      <c r="AP23" s="23"/>
      <c r="AQ23" s="23"/>
      <c r="AR23" s="21"/>
      <c r="BE23" s="305"/>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5"/>
    </row>
    <row r="25" spans="2:57" s="1" customFormat="1" ht="6.9"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05"/>
    </row>
    <row r="26" spans="1:57" s="2" customFormat="1" ht="25.95" customHeight="1">
      <c r="A26" s="36"/>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13">
        <f>ROUND(AG94,2)</f>
        <v>0</v>
      </c>
      <c r="AL26" s="314"/>
      <c r="AM26" s="314"/>
      <c r="AN26" s="314"/>
      <c r="AO26" s="314"/>
      <c r="AP26" s="38"/>
      <c r="AQ26" s="38"/>
      <c r="AR26" s="41"/>
      <c r="BE26" s="305"/>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05"/>
    </row>
    <row r="28" spans="1:57" s="2" customFormat="1" ht="13.2">
      <c r="A28" s="36"/>
      <c r="B28" s="37"/>
      <c r="C28" s="38"/>
      <c r="D28" s="38"/>
      <c r="E28" s="38"/>
      <c r="F28" s="38"/>
      <c r="G28" s="38"/>
      <c r="H28" s="38"/>
      <c r="I28" s="38"/>
      <c r="J28" s="38"/>
      <c r="K28" s="38"/>
      <c r="L28" s="315" t="s">
        <v>44</v>
      </c>
      <c r="M28" s="315"/>
      <c r="N28" s="315"/>
      <c r="O28" s="315"/>
      <c r="P28" s="315"/>
      <c r="Q28" s="38"/>
      <c r="R28" s="38"/>
      <c r="S28" s="38"/>
      <c r="T28" s="38"/>
      <c r="U28" s="38"/>
      <c r="V28" s="38"/>
      <c r="W28" s="315" t="s">
        <v>45</v>
      </c>
      <c r="X28" s="315"/>
      <c r="Y28" s="315"/>
      <c r="Z28" s="315"/>
      <c r="AA28" s="315"/>
      <c r="AB28" s="315"/>
      <c r="AC28" s="315"/>
      <c r="AD28" s="315"/>
      <c r="AE28" s="315"/>
      <c r="AF28" s="38"/>
      <c r="AG28" s="38"/>
      <c r="AH28" s="38"/>
      <c r="AI28" s="38"/>
      <c r="AJ28" s="38"/>
      <c r="AK28" s="315" t="s">
        <v>46</v>
      </c>
      <c r="AL28" s="315"/>
      <c r="AM28" s="315"/>
      <c r="AN28" s="315"/>
      <c r="AO28" s="315"/>
      <c r="AP28" s="38"/>
      <c r="AQ28" s="38"/>
      <c r="AR28" s="41"/>
      <c r="BE28" s="305"/>
    </row>
    <row r="29" spans="2:57" s="3" customFormat="1" ht="14.4" customHeight="1">
      <c r="B29" s="42"/>
      <c r="C29" s="43"/>
      <c r="D29" s="30" t="s">
        <v>47</v>
      </c>
      <c r="E29" s="43"/>
      <c r="F29" s="30" t="s">
        <v>48</v>
      </c>
      <c r="G29" s="43"/>
      <c r="H29" s="43"/>
      <c r="I29" s="43"/>
      <c r="J29" s="43"/>
      <c r="K29" s="43"/>
      <c r="L29" s="318">
        <v>0.21</v>
      </c>
      <c r="M29" s="317"/>
      <c r="N29" s="317"/>
      <c r="O29" s="317"/>
      <c r="P29" s="317"/>
      <c r="Q29" s="43"/>
      <c r="R29" s="43"/>
      <c r="S29" s="43"/>
      <c r="T29" s="43"/>
      <c r="U29" s="43"/>
      <c r="V29" s="43"/>
      <c r="W29" s="316">
        <f>ROUND(AZ94,2)</f>
        <v>0</v>
      </c>
      <c r="X29" s="317"/>
      <c r="Y29" s="317"/>
      <c r="Z29" s="317"/>
      <c r="AA29" s="317"/>
      <c r="AB29" s="317"/>
      <c r="AC29" s="317"/>
      <c r="AD29" s="317"/>
      <c r="AE29" s="317"/>
      <c r="AF29" s="43"/>
      <c r="AG29" s="43"/>
      <c r="AH29" s="43"/>
      <c r="AI29" s="43"/>
      <c r="AJ29" s="43"/>
      <c r="AK29" s="316">
        <f>ROUND(AV94,2)</f>
        <v>0</v>
      </c>
      <c r="AL29" s="317"/>
      <c r="AM29" s="317"/>
      <c r="AN29" s="317"/>
      <c r="AO29" s="317"/>
      <c r="AP29" s="43"/>
      <c r="AQ29" s="43"/>
      <c r="AR29" s="44"/>
      <c r="BE29" s="306"/>
    </row>
    <row r="30" spans="2:57" s="3" customFormat="1" ht="14.4" customHeight="1">
      <c r="B30" s="42"/>
      <c r="C30" s="43"/>
      <c r="D30" s="43"/>
      <c r="E30" s="43"/>
      <c r="F30" s="30" t="s">
        <v>49</v>
      </c>
      <c r="G30" s="43"/>
      <c r="H30" s="43"/>
      <c r="I30" s="43"/>
      <c r="J30" s="43"/>
      <c r="K30" s="43"/>
      <c r="L30" s="318">
        <v>0.15</v>
      </c>
      <c r="M30" s="317"/>
      <c r="N30" s="317"/>
      <c r="O30" s="317"/>
      <c r="P30" s="317"/>
      <c r="Q30" s="43"/>
      <c r="R30" s="43"/>
      <c r="S30" s="43"/>
      <c r="T30" s="43"/>
      <c r="U30" s="43"/>
      <c r="V30" s="43"/>
      <c r="W30" s="316">
        <f>ROUND(BA94,2)</f>
        <v>0</v>
      </c>
      <c r="X30" s="317"/>
      <c r="Y30" s="317"/>
      <c r="Z30" s="317"/>
      <c r="AA30" s="317"/>
      <c r="AB30" s="317"/>
      <c r="AC30" s="317"/>
      <c r="AD30" s="317"/>
      <c r="AE30" s="317"/>
      <c r="AF30" s="43"/>
      <c r="AG30" s="43"/>
      <c r="AH30" s="43"/>
      <c r="AI30" s="43"/>
      <c r="AJ30" s="43"/>
      <c r="AK30" s="316">
        <f>ROUND(AW94,2)</f>
        <v>0</v>
      </c>
      <c r="AL30" s="317"/>
      <c r="AM30" s="317"/>
      <c r="AN30" s="317"/>
      <c r="AO30" s="317"/>
      <c r="AP30" s="43"/>
      <c r="AQ30" s="43"/>
      <c r="AR30" s="44"/>
      <c r="BE30" s="306"/>
    </row>
    <row r="31" spans="2:57" s="3" customFormat="1" ht="14.4" customHeight="1" hidden="1">
      <c r="B31" s="42"/>
      <c r="C31" s="43"/>
      <c r="D31" s="43"/>
      <c r="E31" s="43"/>
      <c r="F31" s="30" t="s">
        <v>50</v>
      </c>
      <c r="G31" s="43"/>
      <c r="H31" s="43"/>
      <c r="I31" s="43"/>
      <c r="J31" s="43"/>
      <c r="K31" s="43"/>
      <c r="L31" s="318">
        <v>0.21</v>
      </c>
      <c r="M31" s="317"/>
      <c r="N31" s="317"/>
      <c r="O31" s="317"/>
      <c r="P31" s="317"/>
      <c r="Q31" s="43"/>
      <c r="R31" s="43"/>
      <c r="S31" s="43"/>
      <c r="T31" s="43"/>
      <c r="U31" s="43"/>
      <c r="V31" s="43"/>
      <c r="W31" s="316">
        <f>ROUND(BB94,2)</f>
        <v>0</v>
      </c>
      <c r="X31" s="317"/>
      <c r="Y31" s="317"/>
      <c r="Z31" s="317"/>
      <c r="AA31" s="317"/>
      <c r="AB31" s="317"/>
      <c r="AC31" s="317"/>
      <c r="AD31" s="317"/>
      <c r="AE31" s="317"/>
      <c r="AF31" s="43"/>
      <c r="AG31" s="43"/>
      <c r="AH31" s="43"/>
      <c r="AI31" s="43"/>
      <c r="AJ31" s="43"/>
      <c r="AK31" s="316">
        <v>0</v>
      </c>
      <c r="AL31" s="317"/>
      <c r="AM31" s="317"/>
      <c r="AN31" s="317"/>
      <c r="AO31" s="317"/>
      <c r="AP31" s="43"/>
      <c r="AQ31" s="43"/>
      <c r="AR31" s="44"/>
      <c r="BE31" s="306"/>
    </row>
    <row r="32" spans="2:57" s="3" customFormat="1" ht="14.4" customHeight="1" hidden="1">
      <c r="B32" s="42"/>
      <c r="C32" s="43"/>
      <c r="D32" s="43"/>
      <c r="E32" s="43"/>
      <c r="F32" s="30" t="s">
        <v>51</v>
      </c>
      <c r="G32" s="43"/>
      <c r="H32" s="43"/>
      <c r="I32" s="43"/>
      <c r="J32" s="43"/>
      <c r="K32" s="43"/>
      <c r="L32" s="318">
        <v>0.15</v>
      </c>
      <c r="M32" s="317"/>
      <c r="N32" s="317"/>
      <c r="O32" s="317"/>
      <c r="P32" s="317"/>
      <c r="Q32" s="43"/>
      <c r="R32" s="43"/>
      <c r="S32" s="43"/>
      <c r="T32" s="43"/>
      <c r="U32" s="43"/>
      <c r="V32" s="43"/>
      <c r="W32" s="316">
        <f>ROUND(BC94,2)</f>
        <v>0</v>
      </c>
      <c r="X32" s="317"/>
      <c r="Y32" s="317"/>
      <c r="Z32" s="317"/>
      <c r="AA32" s="317"/>
      <c r="AB32" s="317"/>
      <c r="AC32" s="317"/>
      <c r="AD32" s="317"/>
      <c r="AE32" s="317"/>
      <c r="AF32" s="43"/>
      <c r="AG32" s="43"/>
      <c r="AH32" s="43"/>
      <c r="AI32" s="43"/>
      <c r="AJ32" s="43"/>
      <c r="AK32" s="316">
        <v>0</v>
      </c>
      <c r="AL32" s="317"/>
      <c r="AM32" s="317"/>
      <c r="AN32" s="317"/>
      <c r="AO32" s="317"/>
      <c r="AP32" s="43"/>
      <c r="AQ32" s="43"/>
      <c r="AR32" s="44"/>
      <c r="BE32" s="306"/>
    </row>
    <row r="33" spans="2:57" s="3" customFormat="1" ht="14.4" customHeight="1" hidden="1">
      <c r="B33" s="42"/>
      <c r="C33" s="43"/>
      <c r="D33" s="43"/>
      <c r="E33" s="43"/>
      <c r="F33" s="30" t="s">
        <v>52</v>
      </c>
      <c r="G33" s="43"/>
      <c r="H33" s="43"/>
      <c r="I33" s="43"/>
      <c r="J33" s="43"/>
      <c r="K33" s="43"/>
      <c r="L33" s="318">
        <v>0</v>
      </c>
      <c r="M33" s="317"/>
      <c r="N33" s="317"/>
      <c r="O33" s="317"/>
      <c r="P33" s="317"/>
      <c r="Q33" s="43"/>
      <c r="R33" s="43"/>
      <c r="S33" s="43"/>
      <c r="T33" s="43"/>
      <c r="U33" s="43"/>
      <c r="V33" s="43"/>
      <c r="W33" s="316">
        <f>ROUND(BD94,2)</f>
        <v>0</v>
      </c>
      <c r="X33" s="317"/>
      <c r="Y33" s="317"/>
      <c r="Z33" s="317"/>
      <c r="AA33" s="317"/>
      <c r="AB33" s="317"/>
      <c r="AC33" s="317"/>
      <c r="AD33" s="317"/>
      <c r="AE33" s="317"/>
      <c r="AF33" s="43"/>
      <c r="AG33" s="43"/>
      <c r="AH33" s="43"/>
      <c r="AI33" s="43"/>
      <c r="AJ33" s="43"/>
      <c r="AK33" s="316">
        <v>0</v>
      </c>
      <c r="AL33" s="317"/>
      <c r="AM33" s="317"/>
      <c r="AN33" s="317"/>
      <c r="AO33" s="317"/>
      <c r="AP33" s="43"/>
      <c r="AQ33" s="43"/>
      <c r="AR33" s="44"/>
      <c r="BE33" s="306"/>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05"/>
    </row>
    <row r="35" spans="1:57" s="2" customFormat="1" ht="25.95" customHeight="1">
      <c r="A35" s="36"/>
      <c r="B35" s="37"/>
      <c r="C35" s="45"/>
      <c r="D35" s="46" t="s">
        <v>53</v>
      </c>
      <c r="E35" s="47"/>
      <c r="F35" s="47"/>
      <c r="G35" s="47"/>
      <c r="H35" s="47"/>
      <c r="I35" s="47"/>
      <c r="J35" s="47"/>
      <c r="K35" s="47"/>
      <c r="L35" s="47"/>
      <c r="M35" s="47"/>
      <c r="N35" s="47"/>
      <c r="O35" s="47"/>
      <c r="P35" s="47"/>
      <c r="Q35" s="47"/>
      <c r="R35" s="47"/>
      <c r="S35" s="47"/>
      <c r="T35" s="48" t="s">
        <v>54</v>
      </c>
      <c r="U35" s="47"/>
      <c r="V35" s="47"/>
      <c r="W35" s="47"/>
      <c r="X35" s="322" t="s">
        <v>55</v>
      </c>
      <c r="Y35" s="320"/>
      <c r="Z35" s="320"/>
      <c r="AA35" s="320"/>
      <c r="AB35" s="320"/>
      <c r="AC35" s="47"/>
      <c r="AD35" s="47"/>
      <c r="AE35" s="47"/>
      <c r="AF35" s="47"/>
      <c r="AG35" s="47"/>
      <c r="AH35" s="47"/>
      <c r="AI35" s="47"/>
      <c r="AJ35" s="47"/>
      <c r="AK35" s="319">
        <f>SUM(AK26:AK33)</f>
        <v>0</v>
      </c>
      <c r="AL35" s="320"/>
      <c r="AM35" s="320"/>
      <c r="AN35" s="320"/>
      <c r="AO35" s="321"/>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49"/>
      <c r="C49" s="50"/>
      <c r="D49" s="51" t="s">
        <v>56</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57</v>
      </c>
      <c r="AI49" s="52"/>
      <c r="AJ49" s="52"/>
      <c r="AK49" s="52"/>
      <c r="AL49" s="52"/>
      <c r="AM49" s="52"/>
      <c r="AN49" s="52"/>
      <c r="AO49" s="52"/>
      <c r="AP49" s="50"/>
      <c r="AQ49" s="50"/>
      <c r="AR49" s="53"/>
    </row>
    <row r="50" spans="2:44" ht="10.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0.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0.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0.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0.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0.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0.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0.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0.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0.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3.2">
      <c r="A60" s="36"/>
      <c r="B60" s="37"/>
      <c r="C60" s="38"/>
      <c r="D60" s="54" t="s">
        <v>58</v>
      </c>
      <c r="E60" s="40"/>
      <c r="F60" s="40"/>
      <c r="G60" s="40"/>
      <c r="H60" s="40"/>
      <c r="I60" s="40"/>
      <c r="J60" s="40"/>
      <c r="K60" s="40"/>
      <c r="L60" s="40"/>
      <c r="M60" s="40"/>
      <c r="N60" s="40"/>
      <c r="O60" s="40"/>
      <c r="P60" s="40"/>
      <c r="Q60" s="40"/>
      <c r="R60" s="40"/>
      <c r="S60" s="40"/>
      <c r="T60" s="40"/>
      <c r="U60" s="40"/>
      <c r="V60" s="54" t="s">
        <v>59</v>
      </c>
      <c r="W60" s="40"/>
      <c r="X60" s="40"/>
      <c r="Y60" s="40"/>
      <c r="Z60" s="40"/>
      <c r="AA60" s="40"/>
      <c r="AB60" s="40"/>
      <c r="AC60" s="40"/>
      <c r="AD60" s="40"/>
      <c r="AE60" s="40"/>
      <c r="AF60" s="40"/>
      <c r="AG60" s="40"/>
      <c r="AH60" s="54" t="s">
        <v>58</v>
      </c>
      <c r="AI60" s="40"/>
      <c r="AJ60" s="40"/>
      <c r="AK60" s="40"/>
      <c r="AL60" s="40"/>
      <c r="AM60" s="54" t="s">
        <v>59</v>
      </c>
      <c r="AN60" s="40"/>
      <c r="AO60" s="40"/>
      <c r="AP60" s="38"/>
      <c r="AQ60" s="38"/>
      <c r="AR60" s="41"/>
      <c r="BE60" s="36"/>
    </row>
    <row r="61" spans="2:44" ht="10.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0.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0.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3.2">
      <c r="A64" s="36"/>
      <c r="B64" s="37"/>
      <c r="C64" s="38"/>
      <c r="D64" s="51" t="s">
        <v>60</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61</v>
      </c>
      <c r="AI64" s="55"/>
      <c r="AJ64" s="55"/>
      <c r="AK64" s="55"/>
      <c r="AL64" s="55"/>
      <c r="AM64" s="55"/>
      <c r="AN64" s="55"/>
      <c r="AO64" s="55"/>
      <c r="AP64" s="38"/>
      <c r="AQ64" s="38"/>
      <c r="AR64" s="41"/>
      <c r="BE64" s="36"/>
    </row>
    <row r="65" spans="2:44" ht="10.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0.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0.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0.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0.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0.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0.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0.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0.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0.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3.2">
      <c r="A75" s="36"/>
      <c r="B75" s="37"/>
      <c r="C75" s="38"/>
      <c r="D75" s="54" t="s">
        <v>58</v>
      </c>
      <c r="E75" s="40"/>
      <c r="F75" s="40"/>
      <c r="G75" s="40"/>
      <c r="H75" s="40"/>
      <c r="I75" s="40"/>
      <c r="J75" s="40"/>
      <c r="K75" s="40"/>
      <c r="L75" s="40"/>
      <c r="M75" s="40"/>
      <c r="N75" s="40"/>
      <c r="O75" s="40"/>
      <c r="P75" s="40"/>
      <c r="Q75" s="40"/>
      <c r="R75" s="40"/>
      <c r="S75" s="40"/>
      <c r="T75" s="40"/>
      <c r="U75" s="40"/>
      <c r="V75" s="54" t="s">
        <v>59</v>
      </c>
      <c r="W75" s="40"/>
      <c r="X75" s="40"/>
      <c r="Y75" s="40"/>
      <c r="Z75" s="40"/>
      <c r="AA75" s="40"/>
      <c r="AB75" s="40"/>
      <c r="AC75" s="40"/>
      <c r="AD75" s="40"/>
      <c r="AE75" s="40"/>
      <c r="AF75" s="40"/>
      <c r="AG75" s="40"/>
      <c r="AH75" s="54" t="s">
        <v>58</v>
      </c>
      <c r="AI75" s="40"/>
      <c r="AJ75" s="40"/>
      <c r="AK75" s="40"/>
      <c r="AL75" s="40"/>
      <c r="AM75" s="54" t="s">
        <v>59</v>
      </c>
      <c r="AN75" s="40"/>
      <c r="AO75" s="40"/>
      <c r="AP75" s="38"/>
      <c r="AQ75" s="38"/>
      <c r="AR75" s="41"/>
      <c r="BE75" s="36"/>
    </row>
    <row r="76" spans="1:57" s="2" customFormat="1" ht="10.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57" s="2" customFormat="1" ht="6.9"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57" s="2" customFormat="1" ht="24.9" customHeight="1">
      <c r="A82" s="36"/>
      <c r="B82" s="37"/>
      <c r="C82" s="24" t="s">
        <v>62</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57" s="2" customFormat="1" ht="6.9"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2:44" s="4" customFormat="1" ht="12" customHeight="1">
      <c r="B84" s="60"/>
      <c r="C84" s="30" t="s">
        <v>13</v>
      </c>
      <c r="D84" s="61"/>
      <c r="E84" s="61"/>
      <c r="F84" s="61"/>
      <c r="G84" s="61"/>
      <c r="H84" s="61"/>
      <c r="I84" s="61"/>
      <c r="J84" s="61"/>
      <c r="K84" s="61"/>
      <c r="L84" s="61" t="str">
        <f>K5</f>
        <v>N20-053_exp5_VR01</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2:44" s="5" customFormat="1" ht="36.9" customHeight="1">
      <c r="B85" s="63"/>
      <c r="C85" s="64" t="s">
        <v>16</v>
      </c>
      <c r="D85" s="65"/>
      <c r="E85" s="65"/>
      <c r="F85" s="65"/>
      <c r="G85" s="65"/>
      <c r="H85" s="65"/>
      <c r="I85" s="65"/>
      <c r="J85" s="65"/>
      <c r="K85" s="65"/>
      <c r="L85" s="286" t="str">
        <f>K6</f>
        <v>REVITALIZACE ŠKOLNÍ JÍDELNY A DRUŽINY ZŠ ŠKOLNÍ</v>
      </c>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65"/>
      <c r="AQ85" s="65"/>
      <c r="AR85" s="66"/>
    </row>
    <row r="86" spans="1:57" s="2" customFormat="1" ht="6.9"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57" s="2" customFormat="1" ht="12" customHeight="1">
      <c r="A87" s="36"/>
      <c r="B87" s="37"/>
      <c r="C87" s="30" t="s">
        <v>22</v>
      </c>
      <c r="D87" s="38"/>
      <c r="E87" s="38"/>
      <c r="F87" s="38"/>
      <c r="G87" s="38"/>
      <c r="H87" s="38"/>
      <c r="I87" s="38"/>
      <c r="J87" s="38"/>
      <c r="K87" s="38"/>
      <c r="L87" s="67" t="str">
        <f>IF(K8="","",K8)</f>
        <v>Petřvald</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291" t="str">
        <f>IF(AN8="","",AN8)</f>
        <v>6. 3. 2020</v>
      </c>
      <c r="AN87" s="291"/>
      <c r="AO87" s="38"/>
      <c r="AP87" s="38"/>
      <c r="AQ87" s="38"/>
      <c r="AR87" s="41"/>
      <c r="BE87" s="36"/>
    </row>
    <row r="88" spans="1:57" s="2" customFormat="1" ht="6.9"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57" s="2" customFormat="1" ht="15.15" customHeight="1">
      <c r="A89" s="36"/>
      <c r="B89" s="37"/>
      <c r="C89" s="30" t="s">
        <v>30</v>
      </c>
      <c r="D89" s="38"/>
      <c r="E89" s="38"/>
      <c r="F89" s="38"/>
      <c r="G89" s="38"/>
      <c r="H89" s="38"/>
      <c r="I89" s="38"/>
      <c r="J89" s="38"/>
      <c r="K89" s="38"/>
      <c r="L89" s="61" t="str">
        <f>IF(E11="","",E11)</f>
        <v>Město Petřvald</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292" t="str">
        <f>IF(E17="","",E17)</f>
        <v>Kania a.s.</v>
      </c>
      <c r="AN89" s="293"/>
      <c r="AO89" s="293"/>
      <c r="AP89" s="293"/>
      <c r="AQ89" s="38"/>
      <c r="AR89" s="41"/>
      <c r="AS89" s="294" t="s">
        <v>63</v>
      </c>
      <c r="AT89" s="295"/>
      <c r="AU89" s="69"/>
      <c r="AV89" s="69"/>
      <c r="AW89" s="69"/>
      <c r="AX89" s="69"/>
      <c r="AY89" s="69"/>
      <c r="AZ89" s="69"/>
      <c r="BA89" s="69"/>
      <c r="BB89" s="69"/>
      <c r="BC89" s="69"/>
      <c r="BD89" s="70"/>
      <c r="BE89" s="36"/>
    </row>
    <row r="90" spans="1:57" s="2" customFormat="1" ht="15.15" customHeight="1">
      <c r="A90" s="36"/>
      <c r="B90" s="37"/>
      <c r="C90" s="30" t="s">
        <v>34</v>
      </c>
      <c r="D90" s="38"/>
      <c r="E90" s="38"/>
      <c r="F90" s="38"/>
      <c r="G90" s="38"/>
      <c r="H90" s="38"/>
      <c r="I90" s="38"/>
      <c r="J90" s="38"/>
      <c r="K90" s="38"/>
      <c r="L90" s="61"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292" t="str">
        <f>IF(E20="","",E20)</f>
        <v xml:space="preserve"> </v>
      </c>
      <c r="AN90" s="293"/>
      <c r="AO90" s="293"/>
      <c r="AP90" s="293"/>
      <c r="AQ90" s="38"/>
      <c r="AR90" s="41"/>
      <c r="AS90" s="296"/>
      <c r="AT90" s="297"/>
      <c r="AU90" s="71"/>
      <c r="AV90" s="71"/>
      <c r="AW90" s="71"/>
      <c r="AX90" s="71"/>
      <c r="AY90" s="71"/>
      <c r="AZ90" s="71"/>
      <c r="BA90" s="71"/>
      <c r="BB90" s="71"/>
      <c r="BC90" s="71"/>
      <c r="BD90" s="72"/>
      <c r="BE90" s="36"/>
    </row>
    <row r="91" spans="1:57" s="2" customFormat="1" ht="10.8"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298"/>
      <c r="AT91" s="299"/>
      <c r="AU91" s="73"/>
      <c r="AV91" s="73"/>
      <c r="AW91" s="73"/>
      <c r="AX91" s="73"/>
      <c r="AY91" s="73"/>
      <c r="AZ91" s="73"/>
      <c r="BA91" s="73"/>
      <c r="BB91" s="73"/>
      <c r="BC91" s="73"/>
      <c r="BD91" s="74"/>
      <c r="BE91" s="36"/>
    </row>
    <row r="92" spans="1:57" s="2" customFormat="1" ht="29.25" customHeight="1">
      <c r="A92" s="36"/>
      <c r="B92" s="37"/>
      <c r="C92" s="288" t="s">
        <v>64</v>
      </c>
      <c r="D92" s="289"/>
      <c r="E92" s="289"/>
      <c r="F92" s="289"/>
      <c r="G92" s="289"/>
      <c r="H92" s="75"/>
      <c r="I92" s="290" t="s">
        <v>65</v>
      </c>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301" t="s">
        <v>66</v>
      </c>
      <c r="AH92" s="289"/>
      <c r="AI92" s="289"/>
      <c r="AJ92" s="289"/>
      <c r="AK92" s="289"/>
      <c r="AL92" s="289"/>
      <c r="AM92" s="289"/>
      <c r="AN92" s="290" t="s">
        <v>67</v>
      </c>
      <c r="AO92" s="289"/>
      <c r="AP92" s="300"/>
      <c r="AQ92" s="76" t="s">
        <v>68</v>
      </c>
      <c r="AR92" s="41"/>
      <c r="AS92" s="77" t="s">
        <v>69</v>
      </c>
      <c r="AT92" s="78" t="s">
        <v>70</v>
      </c>
      <c r="AU92" s="78" t="s">
        <v>71</v>
      </c>
      <c r="AV92" s="78" t="s">
        <v>72</v>
      </c>
      <c r="AW92" s="78" t="s">
        <v>73</v>
      </c>
      <c r="AX92" s="78" t="s">
        <v>74</v>
      </c>
      <c r="AY92" s="78" t="s">
        <v>75</v>
      </c>
      <c r="AZ92" s="78" t="s">
        <v>76</v>
      </c>
      <c r="BA92" s="78" t="s">
        <v>77</v>
      </c>
      <c r="BB92" s="78" t="s">
        <v>78</v>
      </c>
      <c r="BC92" s="78" t="s">
        <v>79</v>
      </c>
      <c r="BD92" s="79" t="s">
        <v>80</v>
      </c>
      <c r="BE92" s="36"/>
    </row>
    <row r="93" spans="1:57" s="2" customFormat="1" ht="10.8"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2:90" s="6" customFormat="1" ht="32.4" customHeight="1">
      <c r="B94" s="83"/>
      <c r="C94" s="84" t="s">
        <v>81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302">
        <f>ROUND(AG95+AG96+AG119,2)</f>
        <v>0</v>
      </c>
      <c r="AH94" s="302"/>
      <c r="AI94" s="302"/>
      <c r="AJ94" s="302"/>
      <c r="AK94" s="302"/>
      <c r="AL94" s="302"/>
      <c r="AM94" s="302"/>
      <c r="AN94" s="303">
        <f aca="true" t="shared" si="0" ref="AN94:AN123">SUM(AG94,AT94)</f>
        <v>0</v>
      </c>
      <c r="AO94" s="303"/>
      <c r="AP94" s="303"/>
      <c r="AQ94" s="87" t="s">
        <v>1</v>
      </c>
      <c r="AR94" s="88"/>
      <c r="AS94" s="89">
        <f>ROUND(AS95+AS96+AS119,2)</f>
        <v>0</v>
      </c>
      <c r="AT94" s="90">
        <f aca="true" t="shared" si="1" ref="AT94:AT123">ROUND(SUM(AV94:AW94),2)</f>
        <v>0</v>
      </c>
      <c r="AU94" s="91">
        <f>ROUND(AU95+AU96+AU119,5)</f>
        <v>0</v>
      </c>
      <c r="AV94" s="90">
        <f>ROUND(AZ94*L29,2)</f>
        <v>0</v>
      </c>
      <c r="AW94" s="90">
        <f>ROUND(BA94*L30,2)</f>
        <v>0</v>
      </c>
      <c r="AX94" s="90">
        <f>ROUND(BB94*L29,2)</f>
        <v>0</v>
      </c>
      <c r="AY94" s="90">
        <f>ROUND(BC94*L30,2)</f>
        <v>0</v>
      </c>
      <c r="AZ94" s="90">
        <f>ROUND(AZ95+AZ96+AZ119,2)</f>
        <v>0</v>
      </c>
      <c r="BA94" s="90">
        <f>ROUND(BA95+BA96+BA119,2)</f>
        <v>0</v>
      </c>
      <c r="BB94" s="90">
        <f>ROUND(BB95+BB96+BB119,2)</f>
        <v>0</v>
      </c>
      <c r="BC94" s="90">
        <f>ROUND(BC95+BC96+BC119,2)</f>
        <v>0</v>
      </c>
      <c r="BD94" s="92">
        <f>ROUND(BD95+BD96+BD119,2)</f>
        <v>0</v>
      </c>
      <c r="BS94" s="93" t="s">
        <v>82</v>
      </c>
      <c r="BT94" s="93" t="s">
        <v>83</v>
      </c>
      <c r="BU94" s="94" t="s">
        <v>84</v>
      </c>
      <c r="BV94" s="93" t="s">
        <v>85</v>
      </c>
      <c r="BW94" s="93" t="s">
        <v>5</v>
      </c>
      <c r="BX94" s="93" t="s">
        <v>86</v>
      </c>
      <c r="CL94" s="93" t="s">
        <v>19</v>
      </c>
    </row>
    <row r="95" spans="1:91" s="7" customFormat="1" ht="16.5" customHeight="1">
      <c r="A95" s="95" t="s">
        <v>87</v>
      </c>
      <c r="B95" s="96"/>
      <c r="C95" s="97"/>
      <c r="D95" s="279" t="s">
        <v>88</v>
      </c>
      <c r="E95" s="279"/>
      <c r="F95" s="279"/>
      <c r="G95" s="279"/>
      <c r="H95" s="279"/>
      <c r="I95" s="98"/>
      <c r="J95" s="279" t="s">
        <v>89</v>
      </c>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83">
        <f>'VON - Vedlejší a ostatní ...'!J30</f>
        <v>0</v>
      </c>
      <c r="AH95" s="284"/>
      <c r="AI95" s="284"/>
      <c r="AJ95" s="284"/>
      <c r="AK95" s="284"/>
      <c r="AL95" s="284"/>
      <c r="AM95" s="284"/>
      <c r="AN95" s="283">
        <f t="shared" si="0"/>
        <v>0</v>
      </c>
      <c r="AO95" s="284"/>
      <c r="AP95" s="284"/>
      <c r="AQ95" s="99" t="s">
        <v>90</v>
      </c>
      <c r="AR95" s="100"/>
      <c r="AS95" s="101">
        <v>0</v>
      </c>
      <c r="AT95" s="102">
        <f t="shared" si="1"/>
        <v>0</v>
      </c>
      <c r="AU95" s="103">
        <f>'VON - Vedlejší a ostatní ...'!P123</f>
        <v>0</v>
      </c>
      <c r="AV95" s="102">
        <f>'VON - Vedlejší a ostatní ...'!J33</f>
        <v>0</v>
      </c>
      <c r="AW95" s="102">
        <f>'VON - Vedlejší a ostatní ...'!J34</f>
        <v>0</v>
      </c>
      <c r="AX95" s="102">
        <f>'VON - Vedlejší a ostatní ...'!J35</f>
        <v>0</v>
      </c>
      <c r="AY95" s="102">
        <f>'VON - Vedlejší a ostatní ...'!J36</f>
        <v>0</v>
      </c>
      <c r="AZ95" s="102">
        <f>'VON - Vedlejší a ostatní ...'!F33</f>
        <v>0</v>
      </c>
      <c r="BA95" s="102">
        <f>'VON - Vedlejší a ostatní ...'!F34</f>
        <v>0</v>
      </c>
      <c r="BB95" s="102">
        <f>'VON - Vedlejší a ostatní ...'!F35</f>
        <v>0</v>
      </c>
      <c r="BC95" s="102">
        <f>'VON - Vedlejší a ostatní ...'!F36</f>
        <v>0</v>
      </c>
      <c r="BD95" s="104">
        <f>'VON - Vedlejší a ostatní ...'!F37</f>
        <v>0</v>
      </c>
      <c r="BT95" s="105" t="s">
        <v>91</v>
      </c>
      <c r="BV95" s="105" t="s">
        <v>85</v>
      </c>
      <c r="BW95" s="105" t="s">
        <v>92</v>
      </c>
      <c r="BX95" s="105" t="s">
        <v>5</v>
      </c>
      <c r="CL95" s="105" t="s">
        <v>19</v>
      </c>
      <c r="CM95" s="105" t="s">
        <v>93</v>
      </c>
    </row>
    <row r="96" spans="2:91" s="7" customFormat="1" ht="16.5" customHeight="1">
      <c r="B96" s="96"/>
      <c r="C96" s="97"/>
      <c r="D96" s="279" t="s">
        <v>94</v>
      </c>
      <c r="E96" s="279"/>
      <c r="F96" s="279"/>
      <c r="G96" s="279"/>
      <c r="H96" s="279"/>
      <c r="I96" s="98"/>
      <c r="J96" s="279" t="s">
        <v>95</v>
      </c>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85">
        <f>ROUND(AG97+SUM(AG98:AG100),2)</f>
        <v>0</v>
      </c>
      <c r="AH96" s="284"/>
      <c r="AI96" s="284"/>
      <c r="AJ96" s="284"/>
      <c r="AK96" s="284"/>
      <c r="AL96" s="284"/>
      <c r="AM96" s="284"/>
      <c r="AN96" s="283">
        <f t="shared" si="0"/>
        <v>0</v>
      </c>
      <c r="AO96" s="284"/>
      <c r="AP96" s="284"/>
      <c r="AQ96" s="99" t="s">
        <v>90</v>
      </c>
      <c r="AR96" s="100"/>
      <c r="AS96" s="101">
        <f>ROUND(AS97+SUM(AS98:AS100),2)</f>
        <v>0</v>
      </c>
      <c r="AT96" s="102">
        <f t="shared" si="1"/>
        <v>0</v>
      </c>
      <c r="AU96" s="103">
        <f>ROUND(AU97+SUM(AU98:AU100),5)</f>
        <v>0</v>
      </c>
      <c r="AV96" s="102">
        <f>ROUND(AZ96*L29,2)</f>
        <v>0</v>
      </c>
      <c r="AW96" s="102">
        <f>ROUND(BA96*L30,2)</f>
        <v>0</v>
      </c>
      <c r="AX96" s="102">
        <f>ROUND(BB96*L29,2)</f>
        <v>0</v>
      </c>
      <c r="AY96" s="102">
        <f>ROUND(BC96*L30,2)</f>
        <v>0</v>
      </c>
      <c r="AZ96" s="102">
        <f>ROUND(AZ97+SUM(AZ98:AZ100),2)</f>
        <v>0</v>
      </c>
      <c r="BA96" s="102">
        <f>ROUND(BA97+SUM(BA98:BA100),2)</f>
        <v>0</v>
      </c>
      <c r="BB96" s="102">
        <f>ROUND(BB97+SUM(BB98:BB100),2)</f>
        <v>0</v>
      </c>
      <c r="BC96" s="102">
        <f>ROUND(BC97+SUM(BC98:BC100),2)</f>
        <v>0</v>
      </c>
      <c r="BD96" s="104">
        <f>ROUND(BD97+SUM(BD98:BD100),2)</f>
        <v>0</v>
      </c>
      <c r="BS96" s="105" t="s">
        <v>82</v>
      </c>
      <c r="BT96" s="105" t="s">
        <v>91</v>
      </c>
      <c r="BU96" s="105" t="s">
        <v>84</v>
      </c>
      <c r="BV96" s="105" t="s">
        <v>85</v>
      </c>
      <c r="BW96" s="105" t="s">
        <v>96</v>
      </c>
      <c r="BX96" s="105" t="s">
        <v>5</v>
      </c>
      <c r="CL96" s="105" t="s">
        <v>19</v>
      </c>
      <c r="CM96" s="105" t="s">
        <v>93</v>
      </c>
    </row>
    <row r="97" spans="1:90" s="4" customFormat="1" ht="16.5" customHeight="1">
      <c r="A97" s="95" t="s">
        <v>87</v>
      </c>
      <c r="B97" s="60"/>
      <c r="C97" s="106"/>
      <c r="D97" s="106"/>
      <c r="E97" s="278" t="s">
        <v>97</v>
      </c>
      <c r="F97" s="278"/>
      <c r="G97" s="278"/>
      <c r="H97" s="278"/>
      <c r="I97" s="278"/>
      <c r="J97" s="106"/>
      <c r="K97" s="278" t="s">
        <v>98</v>
      </c>
      <c r="L97" s="278"/>
      <c r="M97" s="278"/>
      <c r="N97" s="278"/>
      <c r="O97" s="278"/>
      <c r="P97" s="278"/>
      <c r="Q97" s="278"/>
      <c r="R97" s="278"/>
      <c r="S97" s="278"/>
      <c r="T97" s="278"/>
      <c r="U97" s="278"/>
      <c r="V97" s="278"/>
      <c r="W97" s="278"/>
      <c r="X97" s="278"/>
      <c r="Y97" s="278"/>
      <c r="Z97" s="278"/>
      <c r="AA97" s="278"/>
      <c r="AB97" s="278"/>
      <c r="AC97" s="278"/>
      <c r="AD97" s="278"/>
      <c r="AE97" s="278"/>
      <c r="AF97" s="278"/>
      <c r="AG97" s="280">
        <f>'D.1.1 - Architektonicko-s...'!J32</f>
        <v>0</v>
      </c>
      <c r="AH97" s="281"/>
      <c r="AI97" s="281"/>
      <c r="AJ97" s="281"/>
      <c r="AK97" s="281"/>
      <c r="AL97" s="281"/>
      <c r="AM97" s="281"/>
      <c r="AN97" s="280">
        <f t="shared" si="0"/>
        <v>0</v>
      </c>
      <c r="AO97" s="281"/>
      <c r="AP97" s="281"/>
      <c r="AQ97" s="107" t="s">
        <v>99</v>
      </c>
      <c r="AR97" s="62"/>
      <c r="AS97" s="108">
        <v>0</v>
      </c>
      <c r="AT97" s="109">
        <f t="shared" si="1"/>
        <v>0</v>
      </c>
      <c r="AU97" s="110">
        <f>'D.1.1 - Architektonicko-s...'!P147</f>
        <v>0</v>
      </c>
      <c r="AV97" s="109">
        <f>'D.1.1 - Architektonicko-s...'!J35</f>
        <v>0</v>
      </c>
      <c r="AW97" s="109">
        <f>'D.1.1 - Architektonicko-s...'!J36</f>
        <v>0</v>
      </c>
      <c r="AX97" s="109">
        <f>'D.1.1 - Architektonicko-s...'!J37</f>
        <v>0</v>
      </c>
      <c r="AY97" s="109">
        <f>'D.1.1 - Architektonicko-s...'!J38</f>
        <v>0</v>
      </c>
      <c r="AZ97" s="109">
        <f>'D.1.1 - Architektonicko-s...'!F35</f>
        <v>0</v>
      </c>
      <c r="BA97" s="109">
        <f>'D.1.1 - Architektonicko-s...'!F36</f>
        <v>0</v>
      </c>
      <c r="BB97" s="109">
        <f>'D.1.1 - Architektonicko-s...'!F37</f>
        <v>0</v>
      </c>
      <c r="BC97" s="109">
        <f>'D.1.1 - Architektonicko-s...'!F38</f>
        <v>0</v>
      </c>
      <c r="BD97" s="111">
        <f>'D.1.1 - Architektonicko-s...'!F39</f>
        <v>0</v>
      </c>
      <c r="BT97" s="112" t="s">
        <v>93</v>
      </c>
      <c r="BV97" s="112" t="s">
        <v>85</v>
      </c>
      <c r="BW97" s="112" t="s">
        <v>100</v>
      </c>
      <c r="BX97" s="112" t="s">
        <v>96</v>
      </c>
      <c r="CL97" s="112" t="s">
        <v>19</v>
      </c>
    </row>
    <row r="98" spans="1:90" s="4" customFormat="1" ht="16.5" customHeight="1">
      <c r="A98" s="95" t="s">
        <v>87</v>
      </c>
      <c r="B98" s="60"/>
      <c r="C98" s="106"/>
      <c r="D98" s="106"/>
      <c r="E98" s="278" t="s">
        <v>101</v>
      </c>
      <c r="F98" s="278"/>
      <c r="G98" s="278"/>
      <c r="H98" s="278"/>
      <c r="I98" s="278"/>
      <c r="J98" s="106"/>
      <c r="K98" s="278" t="s">
        <v>102</v>
      </c>
      <c r="L98" s="278"/>
      <c r="M98" s="278"/>
      <c r="N98" s="278"/>
      <c r="O98" s="278"/>
      <c r="P98" s="278"/>
      <c r="Q98" s="278"/>
      <c r="R98" s="278"/>
      <c r="S98" s="278"/>
      <c r="T98" s="278"/>
      <c r="U98" s="278"/>
      <c r="V98" s="278"/>
      <c r="W98" s="278"/>
      <c r="X98" s="278"/>
      <c r="Y98" s="278"/>
      <c r="Z98" s="278"/>
      <c r="AA98" s="278"/>
      <c r="AB98" s="278"/>
      <c r="AC98" s="278"/>
      <c r="AD98" s="278"/>
      <c r="AE98" s="278"/>
      <c r="AF98" s="278"/>
      <c r="AG98" s="280">
        <f>'D.1.2 - Stavebně-konstruk...'!J32</f>
        <v>0</v>
      </c>
      <c r="AH98" s="281"/>
      <c r="AI98" s="281"/>
      <c r="AJ98" s="281"/>
      <c r="AK98" s="281"/>
      <c r="AL98" s="281"/>
      <c r="AM98" s="281"/>
      <c r="AN98" s="280">
        <f t="shared" si="0"/>
        <v>0</v>
      </c>
      <c r="AO98" s="281"/>
      <c r="AP98" s="281"/>
      <c r="AQ98" s="107" t="s">
        <v>99</v>
      </c>
      <c r="AR98" s="62"/>
      <c r="AS98" s="108">
        <v>0</v>
      </c>
      <c r="AT98" s="109">
        <f t="shared" si="1"/>
        <v>0</v>
      </c>
      <c r="AU98" s="110">
        <f>'D.1.2 - Stavebně-konstruk...'!P128</f>
        <v>0</v>
      </c>
      <c r="AV98" s="109">
        <f>'D.1.2 - Stavebně-konstruk...'!J35</f>
        <v>0</v>
      </c>
      <c r="AW98" s="109">
        <f>'D.1.2 - Stavebně-konstruk...'!J36</f>
        <v>0</v>
      </c>
      <c r="AX98" s="109">
        <f>'D.1.2 - Stavebně-konstruk...'!J37</f>
        <v>0</v>
      </c>
      <c r="AY98" s="109">
        <f>'D.1.2 - Stavebně-konstruk...'!J38</f>
        <v>0</v>
      </c>
      <c r="AZ98" s="109">
        <f>'D.1.2 - Stavebně-konstruk...'!F35</f>
        <v>0</v>
      </c>
      <c r="BA98" s="109">
        <f>'D.1.2 - Stavebně-konstruk...'!F36</f>
        <v>0</v>
      </c>
      <c r="BB98" s="109">
        <f>'D.1.2 - Stavebně-konstruk...'!F37</f>
        <v>0</v>
      </c>
      <c r="BC98" s="109">
        <f>'D.1.2 - Stavebně-konstruk...'!F38</f>
        <v>0</v>
      </c>
      <c r="BD98" s="111">
        <f>'D.1.2 - Stavebně-konstruk...'!F39</f>
        <v>0</v>
      </c>
      <c r="BT98" s="112" t="s">
        <v>93</v>
      </c>
      <c r="BV98" s="112" t="s">
        <v>85</v>
      </c>
      <c r="BW98" s="112" t="s">
        <v>103</v>
      </c>
      <c r="BX98" s="112" t="s">
        <v>96</v>
      </c>
      <c r="CL98" s="112" t="s">
        <v>19</v>
      </c>
    </row>
    <row r="99" spans="1:90" s="4" customFormat="1" ht="16.5" customHeight="1">
      <c r="A99" s="95" t="s">
        <v>87</v>
      </c>
      <c r="B99" s="60"/>
      <c r="C99" s="106"/>
      <c r="D99" s="106"/>
      <c r="E99" s="278" t="s">
        <v>104</v>
      </c>
      <c r="F99" s="278"/>
      <c r="G99" s="278"/>
      <c r="H99" s="278"/>
      <c r="I99" s="278"/>
      <c r="J99" s="106"/>
      <c r="K99" s="278" t="s">
        <v>105</v>
      </c>
      <c r="L99" s="278"/>
      <c r="M99" s="278"/>
      <c r="N99" s="278"/>
      <c r="O99" s="278"/>
      <c r="P99" s="278"/>
      <c r="Q99" s="278"/>
      <c r="R99" s="278"/>
      <c r="S99" s="278"/>
      <c r="T99" s="278"/>
      <c r="U99" s="278"/>
      <c r="V99" s="278"/>
      <c r="W99" s="278"/>
      <c r="X99" s="278"/>
      <c r="Y99" s="278"/>
      <c r="Z99" s="278"/>
      <c r="AA99" s="278"/>
      <c r="AB99" s="278"/>
      <c r="AC99" s="278"/>
      <c r="AD99" s="278"/>
      <c r="AE99" s="278"/>
      <c r="AF99" s="278"/>
      <c r="AG99" s="280">
        <f>'D.1.3 - Požárně bezpečnos...'!J32</f>
        <v>0</v>
      </c>
      <c r="AH99" s="281"/>
      <c r="AI99" s="281"/>
      <c r="AJ99" s="281"/>
      <c r="AK99" s="281"/>
      <c r="AL99" s="281"/>
      <c r="AM99" s="281"/>
      <c r="AN99" s="280">
        <f t="shared" si="0"/>
        <v>0</v>
      </c>
      <c r="AO99" s="281"/>
      <c r="AP99" s="281"/>
      <c r="AQ99" s="107" t="s">
        <v>99</v>
      </c>
      <c r="AR99" s="62"/>
      <c r="AS99" s="108">
        <v>0</v>
      </c>
      <c r="AT99" s="109">
        <f t="shared" si="1"/>
        <v>0</v>
      </c>
      <c r="AU99" s="110">
        <f>'D.1.3 - Požárně bezpečnos...'!P123</f>
        <v>0</v>
      </c>
      <c r="AV99" s="109">
        <f>'D.1.3 - Požárně bezpečnos...'!J35</f>
        <v>0</v>
      </c>
      <c r="AW99" s="109">
        <f>'D.1.3 - Požárně bezpečnos...'!J36</f>
        <v>0</v>
      </c>
      <c r="AX99" s="109">
        <f>'D.1.3 - Požárně bezpečnos...'!J37</f>
        <v>0</v>
      </c>
      <c r="AY99" s="109">
        <f>'D.1.3 - Požárně bezpečnos...'!J38</f>
        <v>0</v>
      </c>
      <c r="AZ99" s="109">
        <f>'D.1.3 - Požárně bezpečnos...'!F35</f>
        <v>0</v>
      </c>
      <c r="BA99" s="109">
        <f>'D.1.3 - Požárně bezpečnos...'!F36</f>
        <v>0</v>
      </c>
      <c r="BB99" s="109">
        <f>'D.1.3 - Požárně bezpečnos...'!F37</f>
        <v>0</v>
      </c>
      <c r="BC99" s="109">
        <f>'D.1.3 - Požárně bezpečnos...'!F38</f>
        <v>0</v>
      </c>
      <c r="BD99" s="111">
        <f>'D.1.3 - Požárně bezpečnos...'!F39</f>
        <v>0</v>
      </c>
      <c r="BT99" s="112" t="s">
        <v>93</v>
      </c>
      <c r="BV99" s="112" t="s">
        <v>85</v>
      </c>
      <c r="BW99" s="112" t="s">
        <v>106</v>
      </c>
      <c r="BX99" s="112" t="s">
        <v>96</v>
      </c>
      <c r="CL99" s="112" t="s">
        <v>19</v>
      </c>
    </row>
    <row r="100" spans="2:90" s="4" customFormat="1" ht="16.5" customHeight="1">
      <c r="B100" s="60"/>
      <c r="C100" s="106"/>
      <c r="D100" s="106"/>
      <c r="E100" s="278" t="s">
        <v>107</v>
      </c>
      <c r="F100" s="278"/>
      <c r="G100" s="278"/>
      <c r="H100" s="278"/>
      <c r="I100" s="278"/>
      <c r="J100" s="106"/>
      <c r="K100" s="278" t="s">
        <v>108</v>
      </c>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82">
        <f>ROUND(AG101+AG102+AG103+SUM(AG107:AG109),2)</f>
        <v>0</v>
      </c>
      <c r="AH100" s="281"/>
      <c r="AI100" s="281"/>
      <c r="AJ100" s="281"/>
      <c r="AK100" s="281"/>
      <c r="AL100" s="281"/>
      <c r="AM100" s="281"/>
      <c r="AN100" s="280">
        <f t="shared" si="0"/>
        <v>0</v>
      </c>
      <c r="AO100" s="281"/>
      <c r="AP100" s="281"/>
      <c r="AQ100" s="107" t="s">
        <v>99</v>
      </c>
      <c r="AR100" s="62"/>
      <c r="AS100" s="108">
        <f>ROUND(AS101+AS102+AS103+SUM(AS107:AS109),2)</f>
        <v>0</v>
      </c>
      <c r="AT100" s="109">
        <f t="shared" si="1"/>
        <v>0</v>
      </c>
      <c r="AU100" s="110">
        <f>ROUND(AU101+AU102+AU103+SUM(AU107:AU109),5)</f>
        <v>0</v>
      </c>
      <c r="AV100" s="109">
        <f>ROUND(AZ100*L29,2)</f>
        <v>0</v>
      </c>
      <c r="AW100" s="109">
        <f>ROUND(BA100*L30,2)</f>
        <v>0</v>
      </c>
      <c r="AX100" s="109">
        <f>ROUND(BB100*L29,2)</f>
        <v>0</v>
      </c>
      <c r="AY100" s="109">
        <f>ROUND(BC100*L30,2)</f>
        <v>0</v>
      </c>
      <c r="AZ100" s="109">
        <f>ROUND(AZ101+AZ102+AZ103+SUM(AZ107:AZ109),2)</f>
        <v>0</v>
      </c>
      <c r="BA100" s="109">
        <f>ROUND(BA101+BA102+BA103+SUM(BA107:BA109),2)</f>
        <v>0</v>
      </c>
      <c r="BB100" s="109">
        <f>ROUND(BB101+BB102+BB103+SUM(BB107:BB109),2)</f>
        <v>0</v>
      </c>
      <c r="BC100" s="109">
        <f>ROUND(BC101+BC102+BC103+SUM(BC107:BC109),2)</f>
        <v>0</v>
      </c>
      <c r="BD100" s="111">
        <f>ROUND(BD101+BD102+BD103+SUM(BD107:BD109),2)</f>
        <v>0</v>
      </c>
      <c r="BS100" s="112" t="s">
        <v>82</v>
      </c>
      <c r="BT100" s="112" t="s">
        <v>93</v>
      </c>
      <c r="BU100" s="112" t="s">
        <v>84</v>
      </c>
      <c r="BV100" s="112" t="s">
        <v>85</v>
      </c>
      <c r="BW100" s="112" t="s">
        <v>109</v>
      </c>
      <c r="BX100" s="112" t="s">
        <v>96</v>
      </c>
      <c r="CL100" s="112" t="s">
        <v>19</v>
      </c>
    </row>
    <row r="101" spans="1:90" s="4" customFormat="1" ht="16.5" customHeight="1">
      <c r="A101" s="95" t="s">
        <v>87</v>
      </c>
      <c r="B101" s="60"/>
      <c r="C101" s="106"/>
      <c r="D101" s="106"/>
      <c r="E101" s="106"/>
      <c r="F101" s="278" t="s">
        <v>110</v>
      </c>
      <c r="G101" s="278"/>
      <c r="H101" s="278"/>
      <c r="I101" s="278"/>
      <c r="J101" s="278"/>
      <c r="K101" s="106"/>
      <c r="L101" s="278" t="s">
        <v>111</v>
      </c>
      <c r="M101" s="278"/>
      <c r="N101" s="278"/>
      <c r="O101" s="278"/>
      <c r="P101" s="278"/>
      <c r="Q101" s="278"/>
      <c r="R101" s="278"/>
      <c r="S101" s="278"/>
      <c r="T101" s="278"/>
      <c r="U101" s="278"/>
      <c r="V101" s="278"/>
      <c r="W101" s="278"/>
      <c r="X101" s="278"/>
      <c r="Y101" s="278"/>
      <c r="Z101" s="278"/>
      <c r="AA101" s="278"/>
      <c r="AB101" s="278"/>
      <c r="AC101" s="278"/>
      <c r="AD101" s="278"/>
      <c r="AE101" s="278"/>
      <c r="AF101" s="278"/>
      <c r="AG101" s="280">
        <f>'D.1.4.1 - Zdravotně techn...'!J34</f>
        <v>0</v>
      </c>
      <c r="AH101" s="281"/>
      <c r="AI101" s="281"/>
      <c r="AJ101" s="281"/>
      <c r="AK101" s="281"/>
      <c r="AL101" s="281"/>
      <c r="AM101" s="281"/>
      <c r="AN101" s="280">
        <f t="shared" si="0"/>
        <v>0</v>
      </c>
      <c r="AO101" s="281"/>
      <c r="AP101" s="281"/>
      <c r="AQ101" s="107" t="s">
        <v>99</v>
      </c>
      <c r="AR101" s="62"/>
      <c r="AS101" s="108">
        <v>0</v>
      </c>
      <c r="AT101" s="109">
        <f t="shared" si="1"/>
        <v>0</v>
      </c>
      <c r="AU101" s="110">
        <f>'D.1.4.1 - Zdravotně techn...'!P136</f>
        <v>0</v>
      </c>
      <c r="AV101" s="109">
        <f>'D.1.4.1 - Zdravotně techn...'!J37</f>
        <v>0</v>
      </c>
      <c r="AW101" s="109">
        <f>'D.1.4.1 - Zdravotně techn...'!J38</f>
        <v>0</v>
      </c>
      <c r="AX101" s="109">
        <f>'D.1.4.1 - Zdravotně techn...'!J39</f>
        <v>0</v>
      </c>
      <c r="AY101" s="109">
        <f>'D.1.4.1 - Zdravotně techn...'!J40</f>
        <v>0</v>
      </c>
      <c r="AZ101" s="109">
        <f>'D.1.4.1 - Zdravotně techn...'!F37</f>
        <v>0</v>
      </c>
      <c r="BA101" s="109">
        <f>'D.1.4.1 - Zdravotně techn...'!F38</f>
        <v>0</v>
      </c>
      <c r="BB101" s="109">
        <f>'D.1.4.1 - Zdravotně techn...'!F39</f>
        <v>0</v>
      </c>
      <c r="BC101" s="109">
        <f>'D.1.4.1 - Zdravotně techn...'!F40</f>
        <v>0</v>
      </c>
      <c r="BD101" s="111">
        <f>'D.1.4.1 - Zdravotně techn...'!F41</f>
        <v>0</v>
      </c>
      <c r="BT101" s="112" t="s">
        <v>112</v>
      </c>
      <c r="BV101" s="112" t="s">
        <v>85</v>
      </c>
      <c r="BW101" s="112" t="s">
        <v>113</v>
      </c>
      <c r="BX101" s="112" t="s">
        <v>109</v>
      </c>
      <c r="CL101" s="112" t="s">
        <v>1</v>
      </c>
    </row>
    <row r="102" spans="1:90" s="4" customFormat="1" ht="16.5" customHeight="1">
      <c r="A102" s="95" t="s">
        <v>87</v>
      </c>
      <c r="B102" s="60"/>
      <c r="C102" s="106"/>
      <c r="D102" s="106"/>
      <c r="E102" s="106"/>
      <c r="F102" s="278" t="s">
        <v>114</v>
      </c>
      <c r="G102" s="278"/>
      <c r="H102" s="278"/>
      <c r="I102" s="278"/>
      <c r="J102" s="278"/>
      <c r="K102" s="106"/>
      <c r="L102" s="278" t="s">
        <v>115</v>
      </c>
      <c r="M102" s="278"/>
      <c r="N102" s="278"/>
      <c r="O102" s="278"/>
      <c r="P102" s="278"/>
      <c r="Q102" s="278"/>
      <c r="R102" s="278"/>
      <c r="S102" s="278"/>
      <c r="T102" s="278"/>
      <c r="U102" s="278"/>
      <c r="V102" s="278"/>
      <c r="W102" s="278"/>
      <c r="X102" s="278"/>
      <c r="Y102" s="278"/>
      <c r="Z102" s="278"/>
      <c r="AA102" s="278"/>
      <c r="AB102" s="278"/>
      <c r="AC102" s="278"/>
      <c r="AD102" s="278"/>
      <c r="AE102" s="278"/>
      <c r="AF102" s="278"/>
      <c r="AG102" s="280">
        <f>'D.1.4.2 - Vzduchotechnika'!J34</f>
        <v>0</v>
      </c>
      <c r="AH102" s="281"/>
      <c r="AI102" s="281"/>
      <c r="AJ102" s="281"/>
      <c r="AK102" s="281"/>
      <c r="AL102" s="281"/>
      <c r="AM102" s="281"/>
      <c r="AN102" s="280">
        <f t="shared" si="0"/>
        <v>0</v>
      </c>
      <c r="AO102" s="281"/>
      <c r="AP102" s="281"/>
      <c r="AQ102" s="107" t="s">
        <v>99</v>
      </c>
      <c r="AR102" s="62"/>
      <c r="AS102" s="108">
        <v>0</v>
      </c>
      <c r="AT102" s="109">
        <f t="shared" si="1"/>
        <v>0</v>
      </c>
      <c r="AU102" s="110">
        <f>'D.1.4.2 - Vzduchotechnika'!P126</f>
        <v>0</v>
      </c>
      <c r="AV102" s="109">
        <f>'D.1.4.2 - Vzduchotechnika'!J37</f>
        <v>0</v>
      </c>
      <c r="AW102" s="109">
        <f>'D.1.4.2 - Vzduchotechnika'!J38</f>
        <v>0</v>
      </c>
      <c r="AX102" s="109">
        <f>'D.1.4.2 - Vzduchotechnika'!J39</f>
        <v>0</v>
      </c>
      <c r="AY102" s="109">
        <f>'D.1.4.2 - Vzduchotechnika'!J40</f>
        <v>0</v>
      </c>
      <c r="AZ102" s="109">
        <f>'D.1.4.2 - Vzduchotechnika'!F37</f>
        <v>0</v>
      </c>
      <c r="BA102" s="109">
        <f>'D.1.4.2 - Vzduchotechnika'!F38</f>
        <v>0</v>
      </c>
      <c r="BB102" s="109">
        <f>'D.1.4.2 - Vzduchotechnika'!F39</f>
        <v>0</v>
      </c>
      <c r="BC102" s="109">
        <f>'D.1.4.2 - Vzduchotechnika'!F40</f>
        <v>0</v>
      </c>
      <c r="BD102" s="111">
        <f>'D.1.4.2 - Vzduchotechnika'!F41</f>
        <v>0</v>
      </c>
      <c r="BT102" s="112" t="s">
        <v>112</v>
      </c>
      <c r="BV102" s="112" t="s">
        <v>85</v>
      </c>
      <c r="BW102" s="112" t="s">
        <v>116</v>
      </c>
      <c r="BX102" s="112" t="s">
        <v>109</v>
      </c>
      <c r="CL102" s="112" t="s">
        <v>1</v>
      </c>
    </row>
    <row r="103" spans="2:90" s="4" customFormat="1" ht="16.5" customHeight="1">
      <c r="B103" s="60"/>
      <c r="C103" s="106"/>
      <c r="D103" s="106"/>
      <c r="E103" s="106"/>
      <c r="F103" s="278" t="s">
        <v>117</v>
      </c>
      <c r="G103" s="278"/>
      <c r="H103" s="278"/>
      <c r="I103" s="278"/>
      <c r="J103" s="278"/>
      <c r="K103" s="106"/>
      <c r="L103" s="278" t="s">
        <v>118</v>
      </c>
      <c r="M103" s="278"/>
      <c r="N103" s="278"/>
      <c r="O103" s="278"/>
      <c r="P103" s="278"/>
      <c r="Q103" s="278"/>
      <c r="R103" s="278"/>
      <c r="S103" s="278"/>
      <c r="T103" s="278"/>
      <c r="U103" s="278"/>
      <c r="V103" s="278"/>
      <c r="W103" s="278"/>
      <c r="X103" s="278"/>
      <c r="Y103" s="278"/>
      <c r="Z103" s="278"/>
      <c r="AA103" s="278"/>
      <c r="AB103" s="278"/>
      <c r="AC103" s="278"/>
      <c r="AD103" s="278"/>
      <c r="AE103" s="278"/>
      <c r="AF103" s="278"/>
      <c r="AG103" s="282">
        <f>ROUND(SUM(AG104:AG106),2)</f>
        <v>0</v>
      </c>
      <c r="AH103" s="281"/>
      <c r="AI103" s="281"/>
      <c r="AJ103" s="281"/>
      <c r="AK103" s="281"/>
      <c r="AL103" s="281"/>
      <c r="AM103" s="281"/>
      <c r="AN103" s="280">
        <f t="shared" si="0"/>
        <v>0</v>
      </c>
      <c r="AO103" s="281"/>
      <c r="AP103" s="281"/>
      <c r="AQ103" s="107" t="s">
        <v>99</v>
      </c>
      <c r="AR103" s="62"/>
      <c r="AS103" s="108">
        <f>ROUND(SUM(AS104:AS106),2)</f>
        <v>0</v>
      </c>
      <c r="AT103" s="109">
        <f t="shared" si="1"/>
        <v>0</v>
      </c>
      <c r="AU103" s="110">
        <f>ROUND(SUM(AU104:AU106),5)</f>
        <v>0</v>
      </c>
      <c r="AV103" s="109">
        <f>ROUND(AZ103*L29,2)</f>
        <v>0</v>
      </c>
      <c r="AW103" s="109">
        <f>ROUND(BA103*L30,2)</f>
        <v>0</v>
      </c>
      <c r="AX103" s="109">
        <f>ROUND(BB103*L29,2)</f>
        <v>0</v>
      </c>
      <c r="AY103" s="109">
        <f>ROUND(BC103*L30,2)</f>
        <v>0</v>
      </c>
      <c r="AZ103" s="109">
        <f>ROUND(SUM(AZ104:AZ106),2)</f>
        <v>0</v>
      </c>
      <c r="BA103" s="109">
        <f>ROUND(SUM(BA104:BA106),2)</f>
        <v>0</v>
      </c>
      <c r="BB103" s="109">
        <f>ROUND(SUM(BB104:BB106),2)</f>
        <v>0</v>
      </c>
      <c r="BC103" s="109">
        <f>ROUND(SUM(BC104:BC106),2)</f>
        <v>0</v>
      </c>
      <c r="BD103" s="111">
        <f>ROUND(SUM(BD104:BD106),2)</f>
        <v>0</v>
      </c>
      <c r="BS103" s="112" t="s">
        <v>82</v>
      </c>
      <c r="BT103" s="112" t="s">
        <v>112</v>
      </c>
      <c r="BU103" s="112" t="s">
        <v>84</v>
      </c>
      <c r="BV103" s="112" t="s">
        <v>85</v>
      </c>
      <c r="BW103" s="112" t="s">
        <v>119</v>
      </c>
      <c r="BX103" s="112" t="s">
        <v>109</v>
      </c>
      <c r="CL103" s="112" t="s">
        <v>19</v>
      </c>
    </row>
    <row r="104" spans="1:90" s="4" customFormat="1" ht="16.5" customHeight="1">
      <c r="A104" s="95" t="s">
        <v>87</v>
      </c>
      <c r="B104" s="60"/>
      <c r="C104" s="106"/>
      <c r="D104" s="106"/>
      <c r="E104" s="106"/>
      <c r="F104" s="106"/>
      <c r="G104" s="278" t="s">
        <v>91</v>
      </c>
      <c r="H104" s="278"/>
      <c r="I104" s="278"/>
      <c r="J104" s="278"/>
      <c r="K104" s="278"/>
      <c r="L104" s="106"/>
      <c r="M104" s="278" t="s">
        <v>120</v>
      </c>
      <c r="N104" s="278"/>
      <c r="O104" s="278"/>
      <c r="P104" s="278"/>
      <c r="Q104" s="278"/>
      <c r="R104" s="278"/>
      <c r="S104" s="278"/>
      <c r="T104" s="278"/>
      <c r="U104" s="278"/>
      <c r="V104" s="278"/>
      <c r="W104" s="278"/>
      <c r="X104" s="278"/>
      <c r="Y104" s="278"/>
      <c r="Z104" s="278"/>
      <c r="AA104" s="278"/>
      <c r="AB104" s="278"/>
      <c r="AC104" s="278"/>
      <c r="AD104" s="278"/>
      <c r="AE104" s="278"/>
      <c r="AF104" s="278"/>
      <c r="AG104" s="280">
        <f>'1 - Demontáž'!J34</f>
        <v>0</v>
      </c>
      <c r="AH104" s="281"/>
      <c r="AI104" s="281"/>
      <c r="AJ104" s="281"/>
      <c r="AK104" s="281"/>
      <c r="AL104" s="281"/>
      <c r="AM104" s="281"/>
      <c r="AN104" s="280">
        <f t="shared" si="0"/>
        <v>0</v>
      </c>
      <c r="AO104" s="281"/>
      <c r="AP104" s="281"/>
      <c r="AQ104" s="107" t="s">
        <v>99</v>
      </c>
      <c r="AR104" s="62"/>
      <c r="AS104" s="108">
        <v>0</v>
      </c>
      <c r="AT104" s="109">
        <f t="shared" si="1"/>
        <v>0</v>
      </c>
      <c r="AU104" s="110">
        <f>'1 - Demontáž'!P130</f>
        <v>0</v>
      </c>
      <c r="AV104" s="109">
        <f>'1 - Demontáž'!J37</f>
        <v>0</v>
      </c>
      <c r="AW104" s="109">
        <f>'1 - Demontáž'!J38</f>
        <v>0</v>
      </c>
      <c r="AX104" s="109">
        <f>'1 - Demontáž'!J39</f>
        <v>0</v>
      </c>
      <c r="AY104" s="109">
        <f>'1 - Demontáž'!J40</f>
        <v>0</v>
      </c>
      <c r="AZ104" s="109">
        <f>'1 - Demontáž'!F37</f>
        <v>0</v>
      </c>
      <c r="BA104" s="109">
        <f>'1 - Demontáž'!F38</f>
        <v>0</v>
      </c>
      <c r="BB104" s="109">
        <f>'1 - Demontáž'!F39</f>
        <v>0</v>
      </c>
      <c r="BC104" s="109">
        <f>'1 - Demontáž'!F40</f>
        <v>0</v>
      </c>
      <c r="BD104" s="111">
        <f>'1 - Demontáž'!F41</f>
        <v>0</v>
      </c>
      <c r="BT104" s="112" t="s">
        <v>121</v>
      </c>
      <c r="BV104" s="112" t="s">
        <v>85</v>
      </c>
      <c r="BW104" s="112" t="s">
        <v>122</v>
      </c>
      <c r="BX104" s="112" t="s">
        <v>119</v>
      </c>
      <c r="CL104" s="112" t="s">
        <v>1</v>
      </c>
    </row>
    <row r="105" spans="1:90" s="4" customFormat="1" ht="16.5" customHeight="1">
      <c r="A105" s="95" t="s">
        <v>87</v>
      </c>
      <c r="B105" s="60"/>
      <c r="C105" s="106"/>
      <c r="D105" s="106"/>
      <c r="E105" s="106"/>
      <c r="F105" s="106"/>
      <c r="G105" s="278" t="s">
        <v>93</v>
      </c>
      <c r="H105" s="278"/>
      <c r="I105" s="278"/>
      <c r="J105" s="278"/>
      <c r="K105" s="278"/>
      <c r="L105" s="106"/>
      <c r="M105" s="278" t="s">
        <v>123</v>
      </c>
      <c r="N105" s="278"/>
      <c r="O105" s="278"/>
      <c r="P105" s="278"/>
      <c r="Q105" s="278"/>
      <c r="R105" s="278"/>
      <c r="S105" s="278"/>
      <c r="T105" s="278"/>
      <c r="U105" s="278"/>
      <c r="V105" s="278"/>
      <c r="W105" s="278"/>
      <c r="X105" s="278"/>
      <c r="Y105" s="278"/>
      <c r="Z105" s="278"/>
      <c r="AA105" s="278"/>
      <c r="AB105" s="278"/>
      <c r="AC105" s="278"/>
      <c r="AD105" s="278"/>
      <c r="AE105" s="278"/>
      <c r="AF105" s="278"/>
      <c r="AG105" s="280">
        <f>'2 - Přístavba (družina) R...'!J34</f>
        <v>0</v>
      </c>
      <c r="AH105" s="281"/>
      <c r="AI105" s="281"/>
      <c r="AJ105" s="281"/>
      <c r="AK105" s="281"/>
      <c r="AL105" s="281"/>
      <c r="AM105" s="281"/>
      <c r="AN105" s="280">
        <f t="shared" si="0"/>
        <v>0</v>
      </c>
      <c r="AO105" s="281"/>
      <c r="AP105" s="281"/>
      <c r="AQ105" s="107" t="s">
        <v>99</v>
      </c>
      <c r="AR105" s="62"/>
      <c r="AS105" s="108">
        <v>0</v>
      </c>
      <c r="AT105" s="109">
        <f t="shared" si="1"/>
        <v>0</v>
      </c>
      <c r="AU105" s="110">
        <f>'2 - Přístavba (družina) R...'!P132</f>
        <v>0</v>
      </c>
      <c r="AV105" s="109">
        <f>'2 - Přístavba (družina) R...'!J37</f>
        <v>0</v>
      </c>
      <c r="AW105" s="109">
        <f>'2 - Přístavba (družina) R...'!J38</f>
        <v>0</v>
      </c>
      <c r="AX105" s="109">
        <f>'2 - Přístavba (družina) R...'!J39</f>
        <v>0</v>
      </c>
      <c r="AY105" s="109">
        <f>'2 - Přístavba (družina) R...'!J40</f>
        <v>0</v>
      </c>
      <c r="AZ105" s="109">
        <f>'2 - Přístavba (družina) R...'!F37</f>
        <v>0</v>
      </c>
      <c r="BA105" s="109">
        <f>'2 - Přístavba (družina) R...'!F38</f>
        <v>0</v>
      </c>
      <c r="BB105" s="109">
        <f>'2 - Přístavba (družina) R...'!F39</f>
        <v>0</v>
      </c>
      <c r="BC105" s="109">
        <f>'2 - Přístavba (družina) R...'!F40</f>
        <v>0</v>
      </c>
      <c r="BD105" s="111">
        <f>'2 - Přístavba (družina) R...'!F41</f>
        <v>0</v>
      </c>
      <c r="BT105" s="112" t="s">
        <v>121</v>
      </c>
      <c r="BV105" s="112" t="s">
        <v>85</v>
      </c>
      <c r="BW105" s="112" t="s">
        <v>124</v>
      </c>
      <c r="BX105" s="112" t="s">
        <v>119</v>
      </c>
      <c r="CL105" s="112" t="s">
        <v>1</v>
      </c>
    </row>
    <row r="106" spans="1:90" s="4" customFormat="1" ht="16.5" customHeight="1">
      <c r="A106" s="95" t="s">
        <v>87</v>
      </c>
      <c r="B106" s="60"/>
      <c r="C106" s="106"/>
      <c r="D106" s="106"/>
      <c r="E106" s="106"/>
      <c r="F106" s="106"/>
      <c r="G106" s="278" t="s">
        <v>112</v>
      </c>
      <c r="H106" s="278"/>
      <c r="I106" s="278"/>
      <c r="J106" s="278"/>
      <c r="K106" s="278"/>
      <c r="L106" s="106"/>
      <c r="M106" s="278" t="s">
        <v>125</v>
      </c>
      <c r="N106" s="278"/>
      <c r="O106" s="278"/>
      <c r="P106" s="278"/>
      <c r="Q106" s="278"/>
      <c r="R106" s="278"/>
      <c r="S106" s="278"/>
      <c r="T106" s="278"/>
      <c r="U106" s="278"/>
      <c r="V106" s="278"/>
      <c r="W106" s="278"/>
      <c r="X106" s="278"/>
      <c r="Y106" s="278"/>
      <c r="Z106" s="278"/>
      <c r="AA106" s="278"/>
      <c r="AB106" s="278"/>
      <c r="AC106" s="278"/>
      <c r="AD106" s="278"/>
      <c r="AE106" s="278"/>
      <c r="AF106" s="278"/>
      <c r="AG106" s="280">
        <f>'3 - Jídelna RS 2 - Montáž'!J34</f>
        <v>0</v>
      </c>
      <c r="AH106" s="281"/>
      <c r="AI106" s="281"/>
      <c r="AJ106" s="281"/>
      <c r="AK106" s="281"/>
      <c r="AL106" s="281"/>
      <c r="AM106" s="281"/>
      <c r="AN106" s="280">
        <f t="shared" si="0"/>
        <v>0</v>
      </c>
      <c r="AO106" s="281"/>
      <c r="AP106" s="281"/>
      <c r="AQ106" s="107" t="s">
        <v>99</v>
      </c>
      <c r="AR106" s="62"/>
      <c r="AS106" s="108">
        <v>0</v>
      </c>
      <c r="AT106" s="109">
        <f t="shared" si="1"/>
        <v>0</v>
      </c>
      <c r="AU106" s="110">
        <f>'3 - Jídelna RS 2 - Montáž'!P132</f>
        <v>0</v>
      </c>
      <c r="AV106" s="109">
        <f>'3 - Jídelna RS 2 - Montáž'!J37</f>
        <v>0</v>
      </c>
      <c r="AW106" s="109">
        <f>'3 - Jídelna RS 2 - Montáž'!J38</f>
        <v>0</v>
      </c>
      <c r="AX106" s="109">
        <f>'3 - Jídelna RS 2 - Montáž'!J39</f>
        <v>0</v>
      </c>
      <c r="AY106" s="109">
        <f>'3 - Jídelna RS 2 - Montáž'!J40</f>
        <v>0</v>
      </c>
      <c r="AZ106" s="109">
        <f>'3 - Jídelna RS 2 - Montáž'!F37</f>
        <v>0</v>
      </c>
      <c r="BA106" s="109">
        <f>'3 - Jídelna RS 2 - Montáž'!F38</f>
        <v>0</v>
      </c>
      <c r="BB106" s="109">
        <f>'3 - Jídelna RS 2 - Montáž'!F39</f>
        <v>0</v>
      </c>
      <c r="BC106" s="109">
        <f>'3 - Jídelna RS 2 - Montáž'!F40</f>
        <v>0</v>
      </c>
      <c r="BD106" s="111">
        <f>'3 - Jídelna RS 2 - Montáž'!F41</f>
        <v>0</v>
      </c>
      <c r="BT106" s="112" t="s">
        <v>121</v>
      </c>
      <c r="BV106" s="112" t="s">
        <v>85</v>
      </c>
      <c r="BW106" s="112" t="s">
        <v>126</v>
      </c>
      <c r="BX106" s="112" t="s">
        <v>119</v>
      </c>
      <c r="CL106" s="112" t="s">
        <v>1</v>
      </c>
    </row>
    <row r="107" spans="1:90" s="4" customFormat="1" ht="16.5" customHeight="1">
      <c r="A107" s="95" t="s">
        <v>87</v>
      </c>
      <c r="B107" s="60"/>
      <c r="C107" s="106"/>
      <c r="D107" s="106"/>
      <c r="E107" s="106"/>
      <c r="F107" s="278" t="s">
        <v>127</v>
      </c>
      <c r="G107" s="278"/>
      <c r="H107" s="278"/>
      <c r="I107" s="278"/>
      <c r="J107" s="278"/>
      <c r="K107" s="106"/>
      <c r="L107" s="278" t="s">
        <v>128</v>
      </c>
      <c r="M107" s="278"/>
      <c r="N107" s="278"/>
      <c r="O107" s="278"/>
      <c r="P107" s="278"/>
      <c r="Q107" s="278"/>
      <c r="R107" s="278"/>
      <c r="S107" s="278"/>
      <c r="T107" s="278"/>
      <c r="U107" s="278"/>
      <c r="V107" s="278"/>
      <c r="W107" s="278"/>
      <c r="X107" s="278"/>
      <c r="Y107" s="278"/>
      <c r="Z107" s="278"/>
      <c r="AA107" s="278"/>
      <c r="AB107" s="278"/>
      <c r="AC107" s="278"/>
      <c r="AD107" s="278"/>
      <c r="AE107" s="278"/>
      <c r="AF107" s="278"/>
      <c r="AG107" s="280">
        <f>'D.1.4.4 - MaR'!J34</f>
        <v>0</v>
      </c>
      <c r="AH107" s="281"/>
      <c r="AI107" s="281"/>
      <c r="AJ107" s="281"/>
      <c r="AK107" s="281"/>
      <c r="AL107" s="281"/>
      <c r="AM107" s="281"/>
      <c r="AN107" s="280">
        <f t="shared" si="0"/>
        <v>0</v>
      </c>
      <c r="AO107" s="281"/>
      <c r="AP107" s="281"/>
      <c r="AQ107" s="107" t="s">
        <v>99</v>
      </c>
      <c r="AR107" s="62"/>
      <c r="AS107" s="108">
        <v>0</v>
      </c>
      <c r="AT107" s="109">
        <f t="shared" si="1"/>
        <v>0</v>
      </c>
      <c r="AU107" s="110">
        <f>'D.1.4.4 - MaR'!P132</f>
        <v>0</v>
      </c>
      <c r="AV107" s="109">
        <f>'D.1.4.4 - MaR'!J37</f>
        <v>0</v>
      </c>
      <c r="AW107" s="109">
        <f>'D.1.4.4 - MaR'!J38</f>
        <v>0</v>
      </c>
      <c r="AX107" s="109">
        <f>'D.1.4.4 - MaR'!J39</f>
        <v>0</v>
      </c>
      <c r="AY107" s="109">
        <f>'D.1.4.4 - MaR'!J40</f>
        <v>0</v>
      </c>
      <c r="AZ107" s="109">
        <f>'D.1.4.4 - MaR'!F37</f>
        <v>0</v>
      </c>
      <c r="BA107" s="109">
        <f>'D.1.4.4 - MaR'!F38</f>
        <v>0</v>
      </c>
      <c r="BB107" s="109">
        <f>'D.1.4.4 - MaR'!F39</f>
        <v>0</v>
      </c>
      <c r="BC107" s="109">
        <f>'D.1.4.4 - MaR'!F40</f>
        <v>0</v>
      </c>
      <c r="BD107" s="111">
        <f>'D.1.4.4 - MaR'!F41</f>
        <v>0</v>
      </c>
      <c r="BT107" s="112" t="s">
        <v>112</v>
      </c>
      <c r="BV107" s="112" t="s">
        <v>85</v>
      </c>
      <c r="BW107" s="112" t="s">
        <v>129</v>
      </c>
      <c r="BX107" s="112" t="s">
        <v>109</v>
      </c>
      <c r="CL107" s="112" t="s">
        <v>1</v>
      </c>
    </row>
    <row r="108" spans="1:90" s="4" customFormat="1" ht="16.5" customHeight="1">
      <c r="A108" s="95" t="s">
        <v>87</v>
      </c>
      <c r="B108" s="60"/>
      <c r="C108" s="106"/>
      <c r="D108" s="106"/>
      <c r="E108" s="106"/>
      <c r="F108" s="278" t="s">
        <v>130</v>
      </c>
      <c r="G108" s="278"/>
      <c r="H108" s="278"/>
      <c r="I108" s="278"/>
      <c r="J108" s="278"/>
      <c r="K108" s="106"/>
      <c r="L108" s="278" t="s">
        <v>131</v>
      </c>
      <c r="M108" s="278"/>
      <c r="N108" s="278"/>
      <c r="O108" s="278"/>
      <c r="P108" s="278"/>
      <c r="Q108" s="278"/>
      <c r="R108" s="278"/>
      <c r="S108" s="278"/>
      <c r="T108" s="278"/>
      <c r="U108" s="278"/>
      <c r="V108" s="278"/>
      <c r="W108" s="278"/>
      <c r="X108" s="278"/>
      <c r="Y108" s="278"/>
      <c r="Z108" s="278"/>
      <c r="AA108" s="278"/>
      <c r="AB108" s="278"/>
      <c r="AC108" s="278"/>
      <c r="AD108" s="278"/>
      <c r="AE108" s="278"/>
      <c r="AF108" s="278"/>
      <c r="AG108" s="280">
        <f>'D.1.4.5_1 - Silnoproudá e...'!J34</f>
        <v>0</v>
      </c>
      <c r="AH108" s="281"/>
      <c r="AI108" s="281"/>
      <c r="AJ108" s="281"/>
      <c r="AK108" s="281"/>
      <c r="AL108" s="281"/>
      <c r="AM108" s="281"/>
      <c r="AN108" s="280">
        <f t="shared" si="0"/>
        <v>0</v>
      </c>
      <c r="AO108" s="281"/>
      <c r="AP108" s="281"/>
      <c r="AQ108" s="107" t="s">
        <v>99</v>
      </c>
      <c r="AR108" s="62"/>
      <c r="AS108" s="108">
        <v>0</v>
      </c>
      <c r="AT108" s="109">
        <f t="shared" si="1"/>
        <v>0</v>
      </c>
      <c r="AU108" s="110">
        <f>'D.1.4.5_1 - Silnoproudá e...'!P127</f>
        <v>0</v>
      </c>
      <c r="AV108" s="109">
        <f>'D.1.4.5_1 - Silnoproudá e...'!J37</f>
        <v>0</v>
      </c>
      <c r="AW108" s="109">
        <f>'D.1.4.5_1 - Silnoproudá e...'!J38</f>
        <v>0</v>
      </c>
      <c r="AX108" s="109">
        <f>'D.1.4.5_1 - Silnoproudá e...'!J39</f>
        <v>0</v>
      </c>
      <c r="AY108" s="109">
        <f>'D.1.4.5_1 - Silnoproudá e...'!J40</f>
        <v>0</v>
      </c>
      <c r="AZ108" s="109">
        <f>'D.1.4.5_1 - Silnoproudá e...'!F37</f>
        <v>0</v>
      </c>
      <c r="BA108" s="109">
        <f>'D.1.4.5_1 - Silnoproudá e...'!F38</f>
        <v>0</v>
      </c>
      <c r="BB108" s="109">
        <f>'D.1.4.5_1 - Silnoproudá e...'!F39</f>
        <v>0</v>
      </c>
      <c r="BC108" s="109">
        <f>'D.1.4.5_1 - Silnoproudá e...'!F40</f>
        <v>0</v>
      </c>
      <c r="BD108" s="111">
        <f>'D.1.4.5_1 - Silnoproudá e...'!F41</f>
        <v>0</v>
      </c>
      <c r="BT108" s="112" t="s">
        <v>112</v>
      </c>
      <c r="BV108" s="112" t="s">
        <v>85</v>
      </c>
      <c r="BW108" s="112" t="s">
        <v>132</v>
      </c>
      <c r="BX108" s="112" t="s">
        <v>109</v>
      </c>
      <c r="CL108" s="112" t="s">
        <v>1</v>
      </c>
    </row>
    <row r="109" spans="2:90" s="4" customFormat="1" ht="16.5" customHeight="1">
      <c r="B109" s="60"/>
      <c r="C109" s="106"/>
      <c r="D109" s="106"/>
      <c r="E109" s="106"/>
      <c r="F109" s="278" t="s">
        <v>133</v>
      </c>
      <c r="G109" s="278"/>
      <c r="H109" s="278"/>
      <c r="I109" s="278"/>
      <c r="J109" s="278"/>
      <c r="K109" s="106"/>
      <c r="L109" s="278" t="s">
        <v>134</v>
      </c>
      <c r="M109" s="278"/>
      <c r="N109" s="278"/>
      <c r="O109" s="278"/>
      <c r="P109" s="278"/>
      <c r="Q109" s="278"/>
      <c r="R109" s="278"/>
      <c r="S109" s="278"/>
      <c r="T109" s="278"/>
      <c r="U109" s="278"/>
      <c r="V109" s="278"/>
      <c r="W109" s="278"/>
      <c r="X109" s="278"/>
      <c r="Y109" s="278"/>
      <c r="Z109" s="278"/>
      <c r="AA109" s="278"/>
      <c r="AB109" s="278"/>
      <c r="AC109" s="278"/>
      <c r="AD109" s="278"/>
      <c r="AE109" s="278"/>
      <c r="AF109" s="278"/>
      <c r="AG109" s="282">
        <f>ROUND(SUM(AG110:AG118),2)</f>
        <v>0</v>
      </c>
      <c r="AH109" s="281"/>
      <c r="AI109" s="281"/>
      <c r="AJ109" s="281"/>
      <c r="AK109" s="281"/>
      <c r="AL109" s="281"/>
      <c r="AM109" s="281"/>
      <c r="AN109" s="280">
        <f t="shared" si="0"/>
        <v>0</v>
      </c>
      <c r="AO109" s="281"/>
      <c r="AP109" s="281"/>
      <c r="AQ109" s="107" t="s">
        <v>99</v>
      </c>
      <c r="AR109" s="62"/>
      <c r="AS109" s="108">
        <f>ROUND(SUM(AS110:AS118),2)</f>
        <v>0</v>
      </c>
      <c r="AT109" s="109">
        <f t="shared" si="1"/>
        <v>0</v>
      </c>
      <c r="AU109" s="110">
        <f>ROUND(SUM(AU110:AU118),5)</f>
        <v>0</v>
      </c>
      <c r="AV109" s="109">
        <f>ROUND(AZ109*L29,2)</f>
        <v>0</v>
      </c>
      <c r="AW109" s="109">
        <f>ROUND(BA109*L30,2)</f>
        <v>0</v>
      </c>
      <c r="AX109" s="109">
        <f>ROUND(BB109*L29,2)</f>
        <v>0</v>
      </c>
      <c r="AY109" s="109">
        <f>ROUND(BC109*L30,2)</f>
        <v>0</v>
      </c>
      <c r="AZ109" s="109">
        <f>ROUND(SUM(AZ110:AZ118),2)</f>
        <v>0</v>
      </c>
      <c r="BA109" s="109">
        <f>ROUND(SUM(BA110:BA118),2)</f>
        <v>0</v>
      </c>
      <c r="BB109" s="109">
        <f>ROUND(SUM(BB110:BB118),2)</f>
        <v>0</v>
      </c>
      <c r="BC109" s="109">
        <f>ROUND(SUM(BC110:BC118),2)</f>
        <v>0</v>
      </c>
      <c r="BD109" s="111">
        <f>ROUND(SUM(BD110:BD118),2)</f>
        <v>0</v>
      </c>
      <c r="BS109" s="112" t="s">
        <v>82</v>
      </c>
      <c r="BT109" s="112" t="s">
        <v>112</v>
      </c>
      <c r="BU109" s="112" t="s">
        <v>84</v>
      </c>
      <c r="BV109" s="112" t="s">
        <v>85</v>
      </c>
      <c r="BW109" s="112" t="s">
        <v>135</v>
      </c>
      <c r="BX109" s="112" t="s">
        <v>109</v>
      </c>
      <c r="CL109" s="112" t="s">
        <v>19</v>
      </c>
    </row>
    <row r="110" spans="1:90" s="4" customFormat="1" ht="16.5" customHeight="1">
      <c r="A110" s="95" t="s">
        <v>87</v>
      </c>
      <c r="B110" s="60"/>
      <c r="C110" s="106"/>
      <c r="D110" s="106"/>
      <c r="E110" s="106"/>
      <c r="F110" s="106"/>
      <c r="G110" s="278" t="s">
        <v>91</v>
      </c>
      <c r="H110" s="278"/>
      <c r="I110" s="278"/>
      <c r="J110" s="278"/>
      <c r="K110" s="278"/>
      <c r="L110" s="106"/>
      <c r="M110" s="278" t="s">
        <v>136</v>
      </c>
      <c r="N110" s="278"/>
      <c r="O110" s="278"/>
      <c r="P110" s="278"/>
      <c r="Q110" s="278"/>
      <c r="R110" s="278"/>
      <c r="S110" s="278"/>
      <c r="T110" s="278"/>
      <c r="U110" s="278"/>
      <c r="V110" s="278"/>
      <c r="W110" s="278"/>
      <c r="X110" s="278"/>
      <c r="Y110" s="278"/>
      <c r="Z110" s="278"/>
      <c r="AA110" s="278"/>
      <c r="AB110" s="278"/>
      <c r="AC110" s="278"/>
      <c r="AD110" s="278"/>
      <c r="AE110" s="278"/>
      <c r="AF110" s="278"/>
      <c r="AG110" s="280">
        <f>'1 - PZTS'!J34</f>
        <v>0</v>
      </c>
      <c r="AH110" s="281"/>
      <c r="AI110" s="281"/>
      <c r="AJ110" s="281"/>
      <c r="AK110" s="281"/>
      <c r="AL110" s="281"/>
      <c r="AM110" s="281"/>
      <c r="AN110" s="280">
        <f t="shared" si="0"/>
        <v>0</v>
      </c>
      <c r="AO110" s="281"/>
      <c r="AP110" s="281"/>
      <c r="AQ110" s="107" t="s">
        <v>99</v>
      </c>
      <c r="AR110" s="62"/>
      <c r="AS110" s="108">
        <v>0</v>
      </c>
      <c r="AT110" s="109">
        <f t="shared" si="1"/>
        <v>0</v>
      </c>
      <c r="AU110" s="110">
        <f>'1 - PZTS'!P127</f>
        <v>0</v>
      </c>
      <c r="AV110" s="109">
        <f>'1 - PZTS'!J37</f>
        <v>0</v>
      </c>
      <c r="AW110" s="109">
        <f>'1 - PZTS'!J38</f>
        <v>0</v>
      </c>
      <c r="AX110" s="109">
        <f>'1 - PZTS'!J39</f>
        <v>0</v>
      </c>
      <c r="AY110" s="109">
        <f>'1 - PZTS'!J40</f>
        <v>0</v>
      </c>
      <c r="AZ110" s="109">
        <f>'1 - PZTS'!F37</f>
        <v>0</v>
      </c>
      <c r="BA110" s="109">
        <f>'1 - PZTS'!F38</f>
        <v>0</v>
      </c>
      <c r="BB110" s="109">
        <f>'1 - PZTS'!F39</f>
        <v>0</v>
      </c>
      <c r="BC110" s="109">
        <f>'1 - PZTS'!F40</f>
        <v>0</v>
      </c>
      <c r="BD110" s="111">
        <f>'1 - PZTS'!F41</f>
        <v>0</v>
      </c>
      <c r="BT110" s="112" t="s">
        <v>121</v>
      </c>
      <c r="BV110" s="112" t="s">
        <v>85</v>
      </c>
      <c r="BW110" s="112" t="s">
        <v>137</v>
      </c>
      <c r="BX110" s="112" t="s">
        <v>135</v>
      </c>
      <c r="CL110" s="112" t="s">
        <v>1</v>
      </c>
    </row>
    <row r="111" spans="1:90" s="4" customFormat="1" ht="16.5" customHeight="1">
      <c r="A111" s="95" t="s">
        <v>87</v>
      </c>
      <c r="B111" s="60"/>
      <c r="C111" s="106"/>
      <c r="D111" s="106"/>
      <c r="E111" s="106"/>
      <c r="F111" s="106"/>
      <c r="G111" s="278" t="s">
        <v>93</v>
      </c>
      <c r="H111" s="278"/>
      <c r="I111" s="278"/>
      <c r="J111" s="278"/>
      <c r="K111" s="278"/>
      <c r="L111" s="106"/>
      <c r="M111" s="278" t="s">
        <v>138</v>
      </c>
      <c r="N111" s="278"/>
      <c r="O111" s="278"/>
      <c r="P111" s="278"/>
      <c r="Q111" s="278"/>
      <c r="R111" s="278"/>
      <c r="S111" s="278"/>
      <c r="T111" s="278"/>
      <c r="U111" s="278"/>
      <c r="V111" s="278"/>
      <c r="W111" s="278"/>
      <c r="X111" s="278"/>
      <c r="Y111" s="278"/>
      <c r="Z111" s="278"/>
      <c r="AA111" s="278"/>
      <c r="AB111" s="278"/>
      <c r="AC111" s="278"/>
      <c r="AD111" s="278"/>
      <c r="AE111" s="278"/>
      <c r="AF111" s="278"/>
      <c r="AG111" s="280">
        <f>'2 - ŠR'!J34</f>
        <v>0</v>
      </c>
      <c r="AH111" s="281"/>
      <c r="AI111" s="281"/>
      <c r="AJ111" s="281"/>
      <c r="AK111" s="281"/>
      <c r="AL111" s="281"/>
      <c r="AM111" s="281"/>
      <c r="AN111" s="280">
        <f t="shared" si="0"/>
        <v>0</v>
      </c>
      <c r="AO111" s="281"/>
      <c r="AP111" s="281"/>
      <c r="AQ111" s="107" t="s">
        <v>99</v>
      </c>
      <c r="AR111" s="62"/>
      <c r="AS111" s="108">
        <v>0</v>
      </c>
      <c r="AT111" s="109">
        <f t="shared" si="1"/>
        <v>0</v>
      </c>
      <c r="AU111" s="110">
        <f>'2 - ŠR'!P127</f>
        <v>0</v>
      </c>
      <c r="AV111" s="109">
        <f>'2 - ŠR'!J37</f>
        <v>0</v>
      </c>
      <c r="AW111" s="109">
        <f>'2 - ŠR'!J38</f>
        <v>0</v>
      </c>
      <c r="AX111" s="109">
        <f>'2 - ŠR'!J39</f>
        <v>0</v>
      </c>
      <c r="AY111" s="109">
        <f>'2 - ŠR'!J40</f>
        <v>0</v>
      </c>
      <c r="AZ111" s="109">
        <f>'2 - ŠR'!F37</f>
        <v>0</v>
      </c>
      <c r="BA111" s="109">
        <f>'2 - ŠR'!F38</f>
        <v>0</v>
      </c>
      <c r="BB111" s="109">
        <f>'2 - ŠR'!F39</f>
        <v>0</v>
      </c>
      <c r="BC111" s="109">
        <f>'2 - ŠR'!F40</f>
        <v>0</v>
      </c>
      <c r="BD111" s="111">
        <f>'2 - ŠR'!F41</f>
        <v>0</v>
      </c>
      <c r="BT111" s="112" t="s">
        <v>121</v>
      </c>
      <c r="BV111" s="112" t="s">
        <v>85</v>
      </c>
      <c r="BW111" s="112" t="s">
        <v>139</v>
      </c>
      <c r="BX111" s="112" t="s">
        <v>135</v>
      </c>
      <c r="CL111" s="112" t="s">
        <v>1</v>
      </c>
    </row>
    <row r="112" spans="1:90" s="4" customFormat="1" ht="16.5" customHeight="1">
      <c r="A112" s="95" t="s">
        <v>87</v>
      </c>
      <c r="B112" s="60"/>
      <c r="C112" s="106"/>
      <c r="D112" s="106"/>
      <c r="E112" s="106"/>
      <c r="F112" s="106"/>
      <c r="G112" s="278" t="s">
        <v>112</v>
      </c>
      <c r="H112" s="278"/>
      <c r="I112" s="278"/>
      <c r="J112" s="278"/>
      <c r="K112" s="278"/>
      <c r="L112" s="106"/>
      <c r="M112" s="278" t="s">
        <v>140</v>
      </c>
      <c r="N112" s="278"/>
      <c r="O112" s="278"/>
      <c r="P112" s="278"/>
      <c r="Q112" s="278"/>
      <c r="R112" s="278"/>
      <c r="S112" s="278"/>
      <c r="T112" s="278"/>
      <c r="U112" s="278"/>
      <c r="V112" s="278"/>
      <c r="W112" s="278"/>
      <c r="X112" s="278"/>
      <c r="Y112" s="278"/>
      <c r="Z112" s="278"/>
      <c r="AA112" s="278"/>
      <c r="AB112" s="278"/>
      <c r="AC112" s="278"/>
      <c r="AD112" s="278"/>
      <c r="AE112" s="278"/>
      <c r="AF112" s="278"/>
      <c r="AG112" s="280">
        <f>'3 - CCTV'!J34</f>
        <v>0</v>
      </c>
      <c r="AH112" s="281"/>
      <c r="AI112" s="281"/>
      <c r="AJ112" s="281"/>
      <c r="AK112" s="281"/>
      <c r="AL112" s="281"/>
      <c r="AM112" s="281"/>
      <c r="AN112" s="280">
        <f t="shared" si="0"/>
        <v>0</v>
      </c>
      <c r="AO112" s="281"/>
      <c r="AP112" s="281"/>
      <c r="AQ112" s="107" t="s">
        <v>99</v>
      </c>
      <c r="AR112" s="62"/>
      <c r="AS112" s="108">
        <v>0</v>
      </c>
      <c r="AT112" s="109">
        <f t="shared" si="1"/>
        <v>0</v>
      </c>
      <c r="AU112" s="110">
        <f>'3 - CCTV'!P128</f>
        <v>0</v>
      </c>
      <c r="AV112" s="109">
        <f>'3 - CCTV'!J37</f>
        <v>0</v>
      </c>
      <c r="AW112" s="109">
        <f>'3 - CCTV'!J38</f>
        <v>0</v>
      </c>
      <c r="AX112" s="109">
        <f>'3 - CCTV'!J39</f>
        <v>0</v>
      </c>
      <c r="AY112" s="109">
        <f>'3 - CCTV'!J40</f>
        <v>0</v>
      </c>
      <c r="AZ112" s="109">
        <f>'3 - CCTV'!F37</f>
        <v>0</v>
      </c>
      <c r="BA112" s="109">
        <f>'3 - CCTV'!F38</f>
        <v>0</v>
      </c>
      <c r="BB112" s="109">
        <f>'3 - CCTV'!F39</f>
        <v>0</v>
      </c>
      <c r="BC112" s="109">
        <f>'3 - CCTV'!F40</f>
        <v>0</v>
      </c>
      <c r="BD112" s="111">
        <f>'3 - CCTV'!F41</f>
        <v>0</v>
      </c>
      <c r="BT112" s="112" t="s">
        <v>121</v>
      </c>
      <c r="BV112" s="112" t="s">
        <v>85</v>
      </c>
      <c r="BW112" s="112" t="s">
        <v>141</v>
      </c>
      <c r="BX112" s="112" t="s">
        <v>135</v>
      </c>
      <c r="CL112" s="112" t="s">
        <v>1</v>
      </c>
    </row>
    <row r="113" spans="1:90" s="4" customFormat="1" ht="16.5" customHeight="1">
      <c r="A113" s="95" t="s">
        <v>87</v>
      </c>
      <c r="B113" s="60"/>
      <c r="C113" s="106"/>
      <c r="D113" s="106"/>
      <c r="E113" s="106"/>
      <c r="F113" s="106"/>
      <c r="G113" s="278" t="s">
        <v>121</v>
      </c>
      <c r="H113" s="278"/>
      <c r="I113" s="278"/>
      <c r="J113" s="278"/>
      <c r="K113" s="278"/>
      <c r="L113" s="106"/>
      <c r="M113" s="278" t="s">
        <v>142</v>
      </c>
      <c r="N113" s="278"/>
      <c r="O113" s="278"/>
      <c r="P113" s="278"/>
      <c r="Q113" s="278"/>
      <c r="R113" s="278"/>
      <c r="S113" s="278"/>
      <c r="T113" s="278"/>
      <c r="U113" s="278"/>
      <c r="V113" s="278"/>
      <c r="W113" s="278"/>
      <c r="X113" s="278"/>
      <c r="Y113" s="278"/>
      <c r="Z113" s="278"/>
      <c r="AA113" s="278"/>
      <c r="AB113" s="278"/>
      <c r="AC113" s="278"/>
      <c r="AD113" s="278"/>
      <c r="AE113" s="278"/>
      <c r="AF113" s="278"/>
      <c r="AG113" s="280">
        <f>'4 - JČ'!J34</f>
        <v>0</v>
      </c>
      <c r="AH113" s="281"/>
      <c r="AI113" s="281"/>
      <c r="AJ113" s="281"/>
      <c r="AK113" s="281"/>
      <c r="AL113" s="281"/>
      <c r="AM113" s="281"/>
      <c r="AN113" s="280">
        <f t="shared" si="0"/>
        <v>0</v>
      </c>
      <c r="AO113" s="281"/>
      <c r="AP113" s="281"/>
      <c r="AQ113" s="107" t="s">
        <v>99</v>
      </c>
      <c r="AR113" s="62"/>
      <c r="AS113" s="108">
        <v>0</v>
      </c>
      <c r="AT113" s="109">
        <f t="shared" si="1"/>
        <v>0</v>
      </c>
      <c r="AU113" s="110">
        <f>'4 - JČ'!P126</f>
        <v>0</v>
      </c>
      <c r="AV113" s="109">
        <f>'4 - JČ'!J37</f>
        <v>0</v>
      </c>
      <c r="AW113" s="109">
        <f>'4 - JČ'!J38</f>
        <v>0</v>
      </c>
      <c r="AX113" s="109">
        <f>'4 - JČ'!J39</f>
        <v>0</v>
      </c>
      <c r="AY113" s="109">
        <f>'4 - JČ'!J40</f>
        <v>0</v>
      </c>
      <c r="AZ113" s="109">
        <f>'4 - JČ'!F37</f>
        <v>0</v>
      </c>
      <c r="BA113" s="109">
        <f>'4 - JČ'!F38</f>
        <v>0</v>
      </c>
      <c r="BB113" s="109">
        <f>'4 - JČ'!F39</f>
        <v>0</v>
      </c>
      <c r="BC113" s="109">
        <f>'4 - JČ'!F40</f>
        <v>0</v>
      </c>
      <c r="BD113" s="111">
        <f>'4 - JČ'!F41</f>
        <v>0</v>
      </c>
      <c r="BT113" s="112" t="s">
        <v>121</v>
      </c>
      <c r="BV113" s="112" t="s">
        <v>85</v>
      </c>
      <c r="BW113" s="112" t="s">
        <v>143</v>
      </c>
      <c r="BX113" s="112" t="s">
        <v>135</v>
      </c>
      <c r="CL113" s="112" t="s">
        <v>1</v>
      </c>
    </row>
    <row r="114" spans="1:90" s="4" customFormat="1" ht="16.5" customHeight="1">
      <c r="A114" s="95" t="s">
        <v>87</v>
      </c>
      <c r="B114" s="60"/>
      <c r="C114" s="106"/>
      <c r="D114" s="106"/>
      <c r="E114" s="106"/>
      <c r="F114" s="106"/>
      <c r="G114" s="278" t="s">
        <v>144</v>
      </c>
      <c r="H114" s="278"/>
      <c r="I114" s="278"/>
      <c r="J114" s="278"/>
      <c r="K114" s="278"/>
      <c r="L114" s="106"/>
      <c r="M114" s="278" t="s">
        <v>145</v>
      </c>
      <c r="N114" s="278"/>
      <c r="O114" s="278"/>
      <c r="P114" s="278"/>
      <c r="Q114" s="278"/>
      <c r="R114" s="278"/>
      <c r="S114" s="278"/>
      <c r="T114" s="278"/>
      <c r="U114" s="278"/>
      <c r="V114" s="278"/>
      <c r="W114" s="278"/>
      <c r="X114" s="278"/>
      <c r="Y114" s="278"/>
      <c r="Z114" s="278"/>
      <c r="AA114" s="278"/>
      <c r="AB114" s="278"/>
      <c r="AC114" s="278"/>
      <c r="AD114" s="278"/>
      <c r="AE114" s="278"/>
      <c r="AF114" s="278"/>
      <c r="AG114" s="280">
        <f>'5 - SK'!J34</f>
        <v>0</v>
      </c>
      <c r="AH114" s="281"/>
      <c r="AI114" s="281"/>
      <c r="AJ114" s="281"/>
      <c r="AK114" s="281"/>
      <c r="AL114" s="281"/>
      <c r="AM114" s="281"/>
      <c r="AN114" s="280">
        <f t="shared" si="0"/>
        <v>0</v>
      </c>
      <c r="AO114" s="281"/>
      <c r="AP114" s="281"/>
      <c r="AQ114" s="107" t="s">
        <v>99</v>
      </c>
      <c r="AR114" s="62"/>
      <c r="AS114" s="108">
        <v>0</v>
      </c>
      <c r="AT114" s="109">
        <f t="shared" si="1"/>
        <v>0</v>
      </c>
      <c r="AU114" s="110">
        <f>'5 - SK'!P129</f>
        <v>0</v>
      </c>
      <c r="AV114" s="109">
        <f>'5 - SK'!J37</f>
        <v>0</v>
      </c>
      <c r="AW114" s="109">
        <f>'5 - SK'!J38</f>
        <v>0</v>
      </c>
      <c r="AX114" s="109">
        <f>'5 - SK'!J39</f>
        <v>0</v>
      </c>
      <c r="AY114" s="109">
        <f>'5 - SK'!J40</f>
        <v>0</v>
      </c>
      <c r="AZ114" s="109">
        <f>'5 - SK'!F37</f>
        <v>0</v>
      </c>
      <c r="BA114" s="109">
        <f>'5 - SK'!F38</f>
        <v>0</v>
      </c>
      <c r="BB114" s="109">
        <f>'5 - SK'!F39</f>
        <v>0</v>
      </c>
      <c r="BC114" s="109">
        <f>'5 - SK'!F40</f>
        <v>0</v>
      </c>
      <c r="BD114" s="111">
        <f>'5 - SK'!F41</f>
        <v>0</v>
      </c>
      <c r="BT114" s="112" t="s">
        <v>121</v>
      </c>
      <c r="BV114" s="112" t="s">
        <v>85</v>
      </c>
      <c r="BW114" s="112" t="s">
        <v>146</v>
      </c>
      <c r="BX114" s="112" t="s">
        <v>135</v>
      </c>
      <c r="CL114" s="112" t="s">
        <v>1</v>
      </c>
    </row>
    <row r="115" spans="1:90" s="4" customFormat="1" ht="16.5" customHeight="1">
      <c r="A115" s="95" t="s">
        <v>87</v>
      </c>
      <c r="B115" s="60"/>
      <c r="C115" s="106"/>
      <c r="D115" s="106"/>
      <c r="E115" s="106"/>
      <c r="F115" s="106"/>
      <c r="G115" s="278" t="s">
        <v>147</v>
      </c>
      <c r="H115" s="278"/>
      <c r="I115" s="278"/>
      <c r="J115" s="278"/>
      <c r="K115" s="278"/>
      <c r="L115" s="106"/>
      <c r="M115" s="278" t="s">
        <v>148</v>
      </c>
      <c r="N115" s="278"/>
      <c r="O115" s="278"/>
      <c r="P115" s="278"/>
      <c r="Q115" s="278"/>
      <c r="R115" s="278"/>
      <c r="S115" s="278"/>
      <c r="T115" s="278"/>
      <c r="U115" s="278"/>
      <c r="V115" s="278"/>
      <c r="W115" s="278"/>
      <c r="X115" s="278"/>
      <c r="Y115" s="278"/>
      <c r="Z115" s="278"/>
      <c r="AA115" s="278"/>
      <c r="AB115" s="278"/>
      <c r="AC115" s="278"/>
      <c r="AD115" s="278"/>
      <c r="AE115" s="278"/>
      <c r="AF115" s="278"/>
      <c r="AG115" s="280">
        <f>'6 - AV TECHNIKA'!J34</f>
        <v>0</v>
      </c>
      <c r="AH115" s="281"/>
      <c r="AI115" s="281"/>
      <c r="AJ115" s="281"/>
      <c r="AK115" s="281"/>
      <c r="AL115" s="281"/>
      <c r="AM115" s="281"/>
      <c r="AN115" s="280">
        <f t="shared" si="0"/>
        <v>0</v>
      </c>
      <c r="AO115" s="281"/>
      <c r="AP115" s="281"/>
      <c r="AQ115" s="107" t="s">
        <v>99</v>
      </c>
      <c r="AR115" s="62"/>
      <c r="AS115" s="108">
        <v>0</v>
      </c>
      <c r="AT115" s="109">
        <f t="shared" si="1"/>
        <v>0</v>
      </c>
      <c r="AU115" s="110">
        <f>'6 - AV TECHNIKA'!P126</f>
        <v>0</v>
      </c>
      <c r="AV115" s="109">
        <f>'6 - AV TECHNIKA'!J37</f>
        <v>0</v>
      </c>
      <c r="AW115" s="109">
        <f>'6 - AV TECHNIKA'!J38</f>
        <v>0</v>
      </c>
      <c r="AX115" s="109">
        <f>'6 - AV TECHNIKA'!J39</f>
        <v>0</v>
      </c>
      <c r="AY115" s="109">
        <f>'6 - AV TECHNIKA'!J40</f>
        <v>0</v>
      </c>
      <c r="AZ115" s="109">
        <f>'6 - AV TECHNIKA'!F37</f>
        <v>0</v>
      </c>
      <c r="BA115" s="109">
        <f>'6 - AV TECHNIKA'!F38</f>
        <v>0</v>
      </c>
      <c r="BB115" s="109">
        <f>'6 - AV TECHNIKA'!F39</f>
        <v>0</v>
      </c>
      <c r="BC115" s="109">
        <f>'6 - AV TECHNIKA'!F40</f>
        <v>0</v>
      </c>
      <c r="BD115" s="111">
        <f>'6 - AV TECHNIKA'!F41</f>
        <v>0</v>
      </c>
      <c r="BT115" s="112" t="s">
        <v>121</v>
      </c>
      <c r="BV115" s="112" t="s">
        <v>85</v>
      </c>
      <c r="BW115" s="112" t="s">
        <v>149</v>
      </c>
      <c r="BX115" s="112" t="s">
        <v>135</v>
      </c>
      <c r="CL115" s="112" t="s">
        <v>1</v>
      </c>
    </row>
    <row r="116" spans="1:90" s="4" customFormat="1" ht="16.5" customHeight="1">
      <c r="A116" s="95" t="s">
        <v>87</v>
      </c>
      <c r="B116" s="60"/>
      <c r="C116" s="106"/>
      <c r="D116" s="106"/>
      <c r="E116" s="106"/>
      <c r="F116" s="106"/>
      <c r="G116" s="278" t="s">
        <v>150</v>
      </c>
      <c r="H116" s="278"/>
      <c r="I116" s="278"/>
      <c r="J116" s="278"/>
      <c r="K116" s="278"/>
      <c r="L116" s="106"/>
      <c r="M116" s="278" t="s">
        <v>151</v>
      </c>
      <c r="N116" s="278"/>
      <c r="O116" s="278"/>
      <c r="P116" s="278"/>
      <c r="Q116" s="278"/>
      <c r="R116" s="278"/>
      <c r="S116" s="278"/>
      <c r="T116" s="278"/>
      <c r="U116" s="278"/>
      <c r="V116" s="278"/>
      <c r="W116" s="278"/>
      <c r="X116" s="278"/>
      <c r="Y116" s="278"/>
      <c r="Z116" s="278"/>
      <c r="AA116" s="278"/>
      <c r="AB116" s="278"/>
      <c r="AC116" s="278"/>
      <c r="AD116" s="278"/>
      <c r="AE116" s="278"/>
      <c r="AF116" s="278"/>
      <c r="AG116" s="280">
        <f>'7 - DT'!J34</f>
        <v>0</v>
      </c>
      <c r="AH116" s="281"/>
      <c r="AI116" s="281"/>
      <c r="AJ116" s="281"/>
      <c r="AK116" s="281"/>
      <c r="AL116" s="281"/>
      <c r="AM116" s="281"/>
      <c r="AN116" s="280">
        <f t="shared" si="0"/>
        <v>0</v>
      </c>
      <c r="AO116" s="281"/>
      <c r="AP116" s="281"/>
      <c r="AQ116" s="107" t="s">
        <v>99</v>
      </c>
      <c r="AR116" s="62"/>
      <c r="AS116" s="108">
        <v>0</v>
      </c>
      <c r="AT116" s="109">
        <f t="shared" si="1"/>
        <v>0</v>
      </c>
      <c r="AU116" s="110">
        <f>'7 - DT'!P127</f>
        <v>0</v>
      </c>
      <c r="AV116" s="109">
        <f>'7 - DT'!J37</f>
        <v>0</v>
      </c>
      <c r="AW116" s="109">
        <f>'7 - DT'!J38</f>
        <v>0</v>
      </c>
      <c r="AX116" s="109">
        <f>'7 - DT'!J39</f>
        <v>0</v>
      </c>
      <c r="AY116" s="109">
        <f>'7 - DT'!J40</f>
        <v>0</v>
      </c>
      <c r="AZ116" s="109">
        <f>'7 - DT'!F37</f>
        <v>0</v>
      </c>
      <c r="BA116" s="109">
        <f>'7 - DT'!F38</f>
        <v>0</v>
      </c>
      <c r="BB116" s="109">
        <f>'7 - DT'!F39</f>
        <v>0</v>
      </c>
      <c r="BC116" s="109">
        <f>'7 - DT'!F40</f>
        <v>0</v>
      </c>
      <c r="BD116" s="111">
        <f>'7 - DT'!F41</f>
        <v>0</v>
      </c>
      <c r="BT116" s="112" t="s">
        <v>121</v>
      </c>
      <c r="BV116" s="112" t="s">
        <v>85</v>
      </c>
      <c r="BW116" s="112" t="s">
        <v>152</v>
      </c>
      <c r="BX116" s="112" t="s">
        <v>135</v>
      </c>
      <c r="CL116" s="112" t="s">
        <v>1</v>
      </c>
    </row>
    <row r="117" spans="1:90" s="4" customFormat="1" ht="16.5" customHeight="1">
      <c r="A117" s="95" t="s">
        <v>87</v>
      </c>
      <c r="B117" s="60"/>
      <c r="C117" s="106"/>
      <c r="D117" s="106"/>
      <c r="E117" s="106"/>
      <c r="F117" s="106"/>
      <c r="G117" s="278" t="s">
        <v>153</v>
      </c>
      <c r="H117" s="278"/>
      <c r="I117" s="278"/>
      <c r="J117" s="278"/>
      <c r="K117" s="278"/>
      <c r="L117" s="106"/>
      <c r="M117" s="278" t="s">
        <v>154</v>
      </c>
      <c r="N117" s="278"/>
      <c r="O117" s="278"/>
      <c r="P117" s="278"/>
      <c r="Q117" s="278"/>
      <c r="R117" s="278"/>
      <c r="S117" s="278"/>
      <c r="T117" s="278"/>
      <c r="U117" s="278"/>
      <c r="V117" s="278"/>
      <c r="W117" s="278"/>
      <c r="X117" s="278"/>
      <c r="Y117" s="278"/>
      <c r="Z117" s="278"/>
      <c r="AA117" s="278"/>
      <c r="AB117" s="278"/>
      <c r="AC117" s="278"/>
      <c r="AD117" s="278"/>
      <c r="AE117" s="278"/>
      <c r="AF117" s="278"/>
      <c r="AG117" s="280">
        <f>'8 - KT'!J34</f>
        <v>0</v>
      </c>
      <c r="AH117" s="281"/>
      <c r="AI117" s="281"/>
      <c r="AJ117" s="281"/>
      <c r="AK117" s="281"/>
      <c r="AL117" s="281"/>
      <c r="AM117" s="281"/>
      <c r="AN117" s="280">
        <f t="shared" si="0"/>
        <v>0</v>
      </c>
      <c r="AO117" s="281"/>
      <c r="AP117" s="281"/>
      <c r="AQ117" s="107" t="s">
        <v>99</v>
      </c>
      <c r="AR117" s="62"/>
      <c r="AS117" s="108">
        <v>0</v>
      </c>
      <c r="AT117" s="109">
        <f t="shared" si="1"/>
        <v>0</v>
      </c>
      <c r="AU117" s="110">
        <f>'8 - KT'!P125</f>
        <v>0</v>
      </c>
      <c r="AV117" s="109">
        <f>'8 - KT'!J37</f>
        <v>0</v>
      </c>
      <c r="AW117" s="109">
        <f>'8 - KT'!J38</f>
        <v>0</v>
      </c>
      <c r="AX117" s="109">
        <f>'8 - KT'!J39</f>
        <v>0</v>
      </c>
      <c r="AY117" s="109">
        <f>'8 - KT'!J40</f>
        <v>0</v>
      </c>
      <c r="AZ117" s="109">
        <f>'8 - KT'!F37</f>
        <v>0</v>
      </c>
      <c r="BA117" s="109">
        <f>'8 - KT'!F38</f>
        <v>0</v>
      </c>
      <c r="BB117" s="109">
        <f>'8 - KT'!F39</f>
        <v>0</v>
      </c>
      <c r="BC117" s="109">
        <f>'8 - KT'!F40</f>
        <v>0</v>
      </c>
      <c r="BD117" s="111">
        <f>'8 - KT'!F41</f>
        <v>0</v>
      </c>
      <c r="BT117" s="112" t="s">
        <v>121</v>
      </c>
      <c r="BV117" s="112" t="s">
        <v>85</v>
      </c>
      <c r="BW117" s="112" t="s">
        <v>155</v>
      </c>
      <c r="BX117" s="112" t="s">
        <v>135</v>
      </c>
      <c r="CL117" s="112" t="s">
        <v>1</v>
      </c>
    </row>
    <row r="118" spans="1:90" s="4" customFormat="1" ht="16.5" customHeight="1">
      <c r="A118" s="95" t="s">
        <v>87</v>
      </c>
      <c r="B118" s="60"/>
      <c r="C118" s="106"/>
      <c r="D118" s="106"/>
      <c r="E118" s="106"/>
      <c r="F118" s="106"/>
      <c r="G118" s="278" t="s">
        <v>156</v>
      </c>
      <c r="H118" s="278"/>
      <c r="I118" s="278"/>
      <c r="J118" s="278"/>
      <c r="K118" s="278"/>
      <c r="L118" s="106"/>
      <c r="M118" s="278" t="s">
        <v>157</v>
      </c>
      <c r="N118" s="278"/>
      <c r="O118" s="278"/>
      <c r="P118" s="278"/>
      <c r="Q118" s="278"/>
      <c r="R118" s="278"/>
      <c r="S118" s="278"/>
      <c r="T118" s="278"/>
      <c r="U118" s="278"/>
      <c r="V118" s="278"/>
      <c r="W118" s="278"/>
      <c r="X118" s="278"/>
      <c r="Y118" s="278"/>
      <c r="Z118" s="278"/>
      <c r="AA118" s="278"/>
      <c r="AB118" s="278"/>
      <c r="AC118" s="278"/>
      <c r="AD118" s="278"/>
      <c r="AE118" s="278"/>
      <c r="AF118" s="278"/>
      <c r="AG118" s="280">
        <f>'VN - Obecné položky '!J34</f>
        <v>0</v>
      </c>
      <c r="AH118" s="281"/>
      <c r="AI118" s="281"/>
      <c r="AJ118" s="281"/>
      <c r="AK118" s="281"/>
      <c r="AL118" s="281"/>
      <c r="AM118" s="281"/>
      <c r="AN118" s="280">
        <f t="shared" si="0"/>
        <v>0</v>
      </c>
      <c r="AO118" s="281"/>
      <c r="AP118" s="281"/>
      <c r="AQ118" s="107" t="s">
        <v>99</v>
      </c>
      <c r="AR118" s="62"/>
      <c r="AS118" s="108">
        <v>0</v>
      </c>
      <c r="AT118" s="109">
        <f t="shared" si="1"/>
        <v>0</v>
      </c>
      <c r="AU118" s="110">
        <f>'VN - Obecné položky '!P125</f>
        <v>0</v>
      </c>
      <c r="AV118" s="109">
        <f>'VN - Obecné položky '!J37</f>
        <v>0</v>
      </c>
      <c r="AW118" s="109">
        <f>'VN - Obecné položky '!J38</f>
        <v>0</v>
      </c>
      <c r="AX118" s="109">
        <f>'VN - Obecné položky '!J39</f>
        <v>0</v>
      </c>
      <c r="AY118" s="109">
        <f>'VN - Obecné položky '!J40</f>
        <v>0</v>
      </c>
      <c r="AZ118" s="109">
        <f>'VN - Obecné položky '!F37</f>
        <v>0</v>
      </c>
      <c r="BA118" s="109">
        <f>'VN - Obecné položky '!F38</f>
        <v>0</v>
      </c>
      <c r="BB118" s="109">
        <f>'VN - Obecné položky '!F39</f>
        <v>0</v>
      </c>
      <c r="BC118" s="109">
        <f>'VN - Obecné položky '!F40</f>
        <v>0</v>
      </c>
      <c r="BD118" s="111">
        <f>'VN - Obecné položky '!F41</f>
        <v>0</v>
      </c>
      <c r="BT118" s="112" t="s">
        <v>121</v>
      </c>
      <c r="BV118" s="112" t="s">
        <v>85</v>
      </c>
      <c r="BW118" s="112" t="s">
        <v>158</v>
      </c>
      <c r="BX118" s="112" t="s">
        <v>135</v>
      </c>
      <c r="CL118" s="112" t="s">
        <v>19</v>
      </c>
    </row>
    <row r="119" spans="2:91" s="7" customFormat="1" ht="16.5" customHeight="1">
      <c r="B119" s="96"/>
      <c r="C119" s="97"/>
      <c r="D119" s="279" t="s">
        <v>159</v>
      </c>
      <c r="E119" s="279"/>
      <c r="F119" s="279"/>
      <c r="G119" s="279"/>
      <c r="H119" s="279"/>
      <c r="I119" s="98"/>
      <c r="J119" s="279" t="s">
        <v>160</v>
      </c>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85">
        <f>ROUND(SUM(AG120:AG123),2)</f>
        <v>0</v>
      </c>
      <c r="AH119" s="284"/>
      <c r="AI119" s="284"/>
      <c r="AJ119" s="284"/>
      <c r="AK119" s="284"/>
      <c r="AL119" s="284"/>
      <c r="AM119" s="284"/>
      <c r="AN119" s="283">
        <f t="shared" si="0"/>
        <v>0</v>
      </c>
      <c r="AO119" s="284"/>
      <c r="AP119" s="284"/>
      <c r="AQ119" s="99" t="s">
        <v>90</v>
      </c>
      <c r="AR119" s="100"/>
      <c r="AS119" s="101">
        <f>ROUND(SUM(AS120:AS123),2)</f>
        <v>0</v>
      </c>
      <c r="AT119" s="102">
        <f t="shared" si="1"/>
        <v>0</v>
      </c>
      <c r="AU119" s="103">
        <f>ROUND(SUM(AU120:AU123),5)</f>
        <v>0</v>
      </c>
      <c r="AV119" s="102">
        <f>ROUND(AZ119*L29,2)</f>
        <v>0</v>
      </c>
      <c r="AW119" s="102">
        <f>ROUND(BA119*L30,2)</f>
        <v>0</v>
      </c>
      <c r="AX119" s="102">
        <f>ROUND(BB119*L29,2)</f>
        <v>0</v>
      </c>
      <c r="AY119" s="102">
        <f>ROUND(BC119*L30,2)</f>
        <v>0</v>
      </c>
      <c r="AZ119" s="102">
        <f>ROUND(SUM(AZ120:AZ123),2)</f>
        <v>0</v>
      </c>
      <c r="BA119" s="102">
        <f>ROUND(SUM(BA120:BA123),2)</f>
        <v>0</v>
      </c>
      <c r="BB119" s="102">
        <f>ROUND(SUM(BB120:BB123),2)</f>
        <v>0</v>
      </c>
      <c r="BC119" s="102">
        <f>ROUND(SUM(BC120:BC123),2)</f>
        <v>0</v>
      </c>
      <c r="BD119" s="104">
        <f>ROUND(SUM(BD120:BD123),2)</f>
        <v>0</v>
      </c>
      <c r="BS119" s="105" t="s">
        <v>82</v>
      </c>
      <c r="BT119" s="105" t="s">
        <v>91</v>
      </c>
      <c r="BU119" s="105" t="s">
        <v>84</v>
      </c>
      <c r="BV119" s="105" t="s">
        <v>85</v>
      </c>
      <c r="BW119" s="105" t="s">
        <v>161</v>
      </c>
      <c r="BX119" s="105" t="s">
        <v>5</v>
      </c>
      <c r="CL119" s="105" t="s">
        <v>19</v>
      </c>
      <c r="CM119" s="105" t="s">
        <v>93</v>
      </c>
    </row>
    <row r="120" spans="1:90" s="4" customFormat="1" ht="16.5" customHeight="1">
      <c r="A120" s="95" t="s">
        <v>87</v>
      </c>
      <c r="B120" s="60"/>
      <c r="C120" s="106"/>
      <c r="D120" s="106"/>
      <c r="E120" s="278" t="s">
        <v>162</v>
      </c>
      <c r="F120" s="278"/>
      <c r="G120" s="278"/>
      <c r="H120" s="278"/>
      <c r="I120" s="278"/>
      <c r="J120" s="106"/>
      <c r="K120" s="278" t="s">
        <v>163</v>
      </c>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80">
        <f>'IO 01 - Příprava území'!J32</f>
        <v>0</v>
      </c>
      <c r="AH120" s="281"/>
      <c r="AI120" s="281"/>
      <c r="AJ120" s="281"/>
      <c r="AK120" s="281"/>
      <c r="AL120" s="281"/>
      <c r="AM120" s="281"/>
      <c r="AN120" s="280">
        <f t="shared" si="0"/>
        <v>0</v>
      </c>
      <c r="AO120" s="281"/>
      <c r="AP120" s="281"/>
      <c r="AQ120" s="107" t="s">
        <v>99</v>
      </c>
      <c r="AR120" s="62"/>
      <c r="AS120" s="108">
        <v>0</v>
      </c>
      <c r="AT120" s="109">
        <f t="shared" si="1"/>
        <v>0</v>
      </c>
      <c r="AU120" s="110">
        <f>'IO 01 - Příprava území'!P126</f>
        <v>0</v>
      </c>
      <c r="AV120" s="109">
        <f>'IO 01 - Příprava území'!J35</f>
        <v>0</v>
      </c>
      <c r="AW120" s="109">
        <f>'IO 01 - Příprava území'!J36</f>
        <v>0</v>
      </c>
      <c r="AX120" s="109">
        <f>'IO 01 - Příprava území'!J37</f>
        <v>0</v>
      </c>
      <c r="AY120" s="109">
        <f>'IO 01 - Příprava území'!J38</f>
        <v>0</v>
      </c>
      <c r="AZ120" s="109">
        <f>'IO 01 - Příprava území'!F35</f>
        <v>0</v>
      </c>
      <c r="BA120" s="109">
        <f>'IO 01 - Příprava území'!F36</f>
        <v>0</v>
      </c>
      <c r="BB120" s="109">
        <f>'IO 01 - Příprava území'!F37</f>
        <v>0</v>
      </c>
      <c r="BC120" s="109">
        <f>'IO 01 - Příprava území'!F38</f>
        <v>0</v>
      </c>
      <c r="BD120" s="111">
        <f>'IO 01 - Příprava území'!F39</f>
        <v>0</v>
      </c>
      <c r="BT120" s="112" t="s">
        <v>93</v>
      </c>
      <c r="BV120" s="112" t="s">
        <v>85</v>
      </c>
      <c r="BW120" s="112" t="s">
        <v>164</v>
      </c>
      <c r="BX120" s="112" t="s">
        <v>161</v>
      </c>
      <c r="CL120" s="112" t="s">
        <v>19</v>
      </c>
    </row>
    <row r="121" spans="1:90" s="4" customFormat="1" ht="16.5" customHeight="1">
      <c r="A121" s="95" t="s">
        <v>87</v>
      </c>
      <c r="B121" s="60"/>
      <c r="C121" s="106"/>
      <c r="D121" s="106"/>
      <c r="E121" s="278" t="s">
        <v>165</v>
      </c>
      <c r="F121" s="278"/>
      <c r="G121" s="278"/>
      <c r="H121" s="278"/>
      <c r="I121" s="278"/>
      <c r="J121" s="106"/>
      <c r="K121" s="278" t="s">
        <v>166</v>
      </c>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80">
        <f>'IO 02 - Komunikace a zpev...'!J32</f>
        <v>0</v>
      </c>
      <c r="AH121" s="281"/>
      <c r="AI121" s="281"/>
      <c r="AJ121" s="281"/>
      <c r="AK121" s="281"/>
      <c r="AL121" s="281"/>
      <c r="AM121" s="281"/>
      <c r="AN121" s="280">
        <f t="shared" si="0"/>
        <v>0</v>
      </c>
      <c r="AO121" s="281"/>
      <c r="AP121" s="281"/>
      <c r="AQ121" s="107" t="s">
        <v>99</v>
      </c>
      <c r="AR121" s="62"/>
      <c r="AS121" s="108">
        <v>0</v>
      </c>
      <c r="AT121" s="109">
        <f t="shared" si="1"/>
        <v>0</v>
      </c>
      <c r="AU121" s="110">
        <f>'IO 02 - Komunikace a zpev...'!P133</f>
        <v>0</v>
      </c>
      <c r="AV121" s="109">
        <f>'IO 02 - Komunikace a zpev...'!J35</f>
        <v>0</v>
      </c>
      <c r="AW121" s="109">
        <f>'IO 02 - Komunikace a zpev...'!J36</f>
        <v>0</v>
      </c>
      <c r="AX121" s="109">
        <f>'IO 02 - Komunikace a zpev...'!J37</f>
        <v>0</v>
      </c>
      <c r="AY121" s="109">
        <f>'IO 02 - Komunikace a zpev...'!J38</f>
        <v>0</v>
      </c>
      <c r="AZ121" s="109">
        <f>'IO 02 - Komunikace a zpev...'!F35</f>
        <v>0</v>
      </c>
      <c r="BA121" s="109">
        <f>'IO 02 - Komunikace a zpev...'!F36</f>
        <v>0</v>
      </c>
      <c r="BB121" s="109">
        <f>'IO 02 - Komunikace a zpev...'!F37</f>
        <v>0</v>
      </c>
      <c r="BC121" s="109">
        <f>'IO 02 - Komunikace a zpev...'!F38</f>
        <v>0</v>
      </c>
      <c r="BD121" s="111">
        <f>'IO 02 - Komunikace a zpev...'!F39</f>
        <v>0</v>
      </c>
      <c r="BT121" s="112" t="s">
        <v>93</v>
      </c>
      <c r="BV121" s="112" t="s">
        <v>85</v>
      </c>
      <c r="BW121" s="112" t="s">
        <v>167</v>
      </c>
      <c r="BX121" s="112" t="s">
        <v>161</v>
      </c>
      <c r="CL121" s="112" t="s">
        <v>19</v>
      </c>
    </row>
    <row r="122" spans="1:90" s="4" customFormat="1" ht="16.5" customHeight="1">
      <c r="A122" s="95" t="s">
        <v>87</v>
      </c>
      <c r="B122" s="60"/>
      <c r="C122" s="106"/>
      <c r="D122" s="106"/>
      <c r="E122" s="278" t="s">
        <v>168</v>
      </c>
      <c r="F122" s="278"/>
      <c r="G122" s="278"/>
      <c r="H122" s="278"/>
      <c r="I122" s="278"/>
      <c r="J122" s="106"/>
      <c r="K122" s="278" t="s">
        <v>169</v>
      </c>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80">
        <f>'IO 03 - Napojení dešťové ...'!J32</f>
        <v>0</v>
      </c>
      <c r="AH122" s="281"/>
      <c r="AI122" s="281"/>
      <c r="AJ122" s="281"/>
      <c r="AK122" s="281"/>
      <c r="AL122" s="281"/>
      <c r="AM122" s="281"/>
      <c r="AN122" s="280">
        <f t="shared" si="0"/>
        <v>0</v>
      </c>
      <c r="AO122" s="281"/>
      <c r="AP122" s="281"/>
      <c r="AQ122" s="107" t="s">
        <v>99</v>
      </c>
      <c r="AR122" s="62"/>
      <c r="AS122" s="108">
        <v>0</v>
      </c>
      <c r="AT122" s="109">
        <f t="shared" si="1"/>
        <v>0</v>
      </c>
      <c r="AU122" s="110">
        <f>'IO 03 - Napojení dešťové ...'!P125</f>
        <v>0</v>
      </c>
      <c r="AV122" s="109">
        <f>'IO 03 - Napojení dešťové ...'!J35</f>
        <v>0</v>
      </c>
      <c r="AW122" s="109">
        <f>'IO 03 - Napojení dešťové ...'!J36</f>
        <v>0</v>
      </c>
      <c r="AX122" s="109">
        <f>'IO 03 - Napojení dešťové ...'!J37</f>
        <v>0</v>
      </c>
      <c r="AY122" s="109">
        <f>'IO 03 - Napojení dešťové ...'!J38</f>
        <v>0</v>
      </c>
      <c r="AZ122" s="109">
        <f>'IO 03 - Napojení dešťové ...'!F35</f>
        <v>0</v>
      </c>
      <c r="BA122" s="109">
        <f>'IO 03 - Napojení dešťové ...'!F36</f>
        <v>0</v>
      </c>
      <c r="BB122" s="109">
        <f>'IO 03 - Napojení dešťové ...'!F37</f>
        <v>0</v>
      </c>
      <c r="BC122" s="109">
        <f>'IO 03 - Napojení dešťové ...'!F38</f>
        <v>0</v>
      </c>
      <c r="BD122" s="111">
        <f>'IO 03 - Napojení dešťové ...'!F39</f>
        <v>0</v>
      </c>
      <c r="BT122" s="112" t="s">
        <v>93</v>
      </c>
      <c r="BV122" s="112" t="s">
        <v>85</v>
      </c>
      <c r="BW122" s="112" t="s">
        <v>170</v>
      </c>
      <c r="BX122" s="112" t="s">
        <v>161</v>
      </c>
      <c r="CL122" s="112" t="s">
        <v>19</v>
      </c>
    </row>
    <row r="123" spans="1:90" s="4" customFormat="1" ht="16.5" customHeight="1">
      <c r="A123" s="95" t="s">
        <v>87</v>
      </c>
      <c r="B123" s="60"/>
      <c r="C123" s="106"/>
      <c r="D123" s="106"/>
      <c r="E123" s="278" t="s">
        <v>171</v>
      </c>
      <c r="F123" s="278"/>
      <c r="G123" s="278"/>
      <c r="H123" s="278"/>
      <c r="I123" s="278"/>
      <c r="J123" s="106"/>
      <c r="K123" s="278" t="s">
        <v>172</v>
      </c>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80">
        <f>'IO 04 - Úprava stávající ...'!J32</f>
        <v>0</v>
      </c>
      <c r="AH123" s="281"/>
      <c r="AI123" s="281"/>
      <c r="AJ123" s="281"/>
      <c r="AK123" s="281"/>
      <c r="AL123" s="281"/>
      <c r="AM123" s="281"/>
      <c r="AN123" s="280">
        <f t="shared" si="0"/>
        <v>0</v>
      </c>
      <c r="AO123" s="281"/>
      <c r="AP123" s="281"/>
      <c r="AQ123" s="107" t="s">
        <v>99</v>
      </c>
      <c r="AR123" s="62"/>
      <c r="AS123" s="113">
        <v>0</v>
      </c>
      <c r="AT123" s="114">
        <f t="shared" si="1"/>
        <v>0</v>
      </c>
      <c r="AU123" s="115">
        <f>'IO 04 - Úprava stávající ...'!P129</f>
        <v>0</v>
      </c>
      <c r="AV123" s="114">
        <f>'IO 04 - Úprava stávající ...'!J35</f>
        <v>0</v>
      </c>
      <c r="AW123" s="114">
        <f>'IO 04 - Úprava stávající ...'!J36</f>
        <v>0</v>
      </c>
      <c r="AX123" s="114">
        <f>'IO 04 - Úprava stávající ...'!J37</f>
        <v>0</v>
      </c>
      <c r="AY123" s="114">
        <f>'IO 04 - Úprava stávající ...'!J38</f>
        <v>0</v>
      </c>
      <c r="AZ123" s="114">
        <f>'IO 04 - Úprava stávající ...'!F35</f>
        <v>0</v>
      </c>
      <c r="BA123" s="114">
        <f>'IO 04 - Úprava stávající ...'!F36</f>
        <v>0</v>
      </c>
      <c r="BB123" s="114">
        <f>'IO 04 - Úprava stávající ...'!F37</f>
        <v>0</v>
      </c>
      <c r="BC123" s="114">
        <f>'IO 04 - Úprava stávající ...'!F38</f>
        <v>0</v>
      </c>
      <c r="BD123" s="116">
        <f>'IO 04 - Úprava stávající ...'!F39</f>
        <v>0</v>
      </c>
      <c r="BT123" s="112" t="s">
        <v>93</v>
      </c>
      <c r="BV123" s="112" t="s">
        <v>85</v>
      </c>
      <c r="BW123" s="112" t="s">
        <v>173</v>
      </c>
      <c r="BX123" s="112" t="s">
        <v>161</v>
      </c>
      <c r="CL123" s="112" t="s">
        <v>19</v>
      </c>
    </row>
    <row r="124" spans="1:57" s="2" customFormat="1" ht="30" customHeight="1">
      <c r="A124" s="36"/>
      <c r="B124" s="37"/>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41"/>
      <c r="AS124" s="36"/>
      <c r="AT124" s="36"/>
      <c r="AU124" s="36"/>
      <c r="AV124" s="36"/>
      <c r="AW124" s="36"/>
      <c r="AX124" s="36"/>
      <c r="AY124" s="36"/>
      <c r="AZ124" s="36"/>
      <c r="BA124" s="36"/>
      <c r="BB124" s="36"/>
      <c r="BC124" s="36"/>
      <c r="BD124" s="36"/>
      <c r="BE124" s="36"/>
    </row>
    <row r="125" spans="1:57" s="2" customFormat="1" ht="6.9" customHeight="1">
      <c r="A125" s="36"/>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41"/>
      <c r="AS125" s="36"/>
      <c r="AT125" s="36"/>
      <c r="AU125" s="36"/>
      <c r="AV125" s="36"/>
      <c r="AW125" s="36"/>
      <c r="AX125" s="36"/>
      <c r="AY125" s="36"/>
      <c r="AZ125" s="36"/>
      <c r="BA125" s="36"/>
      <c r="BB125" s="36"/>
      <c r="BC125" s="36"/>
      <c r="BD125" s="36"/>
      <c r="BE125" s="36"/>
    </row>
  </sheetData>
  <sheetProtection algorithmName="SHA-512" hashValue="GPPz0rO7mnH/Cg1v9Tl1kcDHD9ezcFOJH4dHRedJ3h7Uw9YHoslceAXGZaQnY+5JATPbBGAK1zuMlPL3HJGlng==" saltValue="lZz5Foax/PyZxbhDmhx+RH8x25FsWiF+DgiiRZZ6RKKvHWRknOsTeS4F0rI4e/Ur8udet/f5ZiiEdGYchQR9Tg==" spinCount="100000" sheet="1" objects="1" scenarios="1" formatColumns="0" formatRows="0"/>
  <mergeCells count="154">
    <mergeCell ref="AK35:AO35"/>
    <mergeCell ref="X35:AB35"/>
    <mergeCell ref="AR2:BE2"/>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L102:AF102"/>
    <mergeCell ref="F103:J103"/>
    <mergeCell ref="L103:AF103"/>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AN121:AP121"/>
    <mergeCell ref="AG121:AM121"/>
    <mergeCell ref="AN122:AP122"/>
    <mergeCell ref="AG122:AM122"/>
    <mergeCell ref="AN123:AP123"/>
    <mergeCell ref="AG123:AM123"/>
    <mergeCell ref="L85:AO85"/>
    <mergeCell ref="C92:G92"/>
    <mergeCell ref="I92:AF92"/>
    <mergeCell ref="D95:H95"/>
    <mergeCell ref="J95:AF95"/>
    <mergeCell ref="J96:AF96"/>
    <mergeCell ref="D96:H96"/>
    <mergeCell ref="K97:AF97"/>
    <mergeCell ref="E97:I97"/>
    <mergeCell ref="K98:AF98"/>
    <mergeCell ref="E98:I98"/>
    <mergeCell ref="K99:AF99"/>
    <mergeCell ref="E99:I99"/>
    <mergeCell ref="E100:I100"/>
    <mergeCell ref="K100:AF100"/>
    <mergeCell ref="F101:J101"/>
    <mergeCell ref="L101:AF101"/>
    <mergeCell ref="F102:J102"/>
    <mergeCell ref="AN116:AP116"/>
    <mergeCell ref="AG116:AM116"/>
    <mergeCell ref="AN117:AP117"/>
    <mergeCell ref="AG117:AM117"/>
    <mergeCell ref="AN118:AP118"/>
    <mergeCell ref="AG118:AM118"/>
    <mergeCell ref="AN119:AP119"/>
    <mergeCell ref="AG119:AM119"/>
    <mergeCell ref="AN120:AP120"/>
    <mergeCell ref="AG120:AM120"/>
    <mergeCell ref="AG111:AM111"/>
    <mergeCell ref="AN111:AP111"/>
    <mergeCell ref="AG112:AM112"/>
    <mergeCell ref="AN112:AP112"/>
    <mergeCell ref="AG113:AM113"/>
    <mergeCell ref="AN113:AP113"/>
    <mergeCell ref="AN114:AP114"/>
    <mergeCell ref="AG114:AM114"/>
    <mergeCell ref="AG115:AM115"/>
    <mergeCell ref="AN115:AP115"/>
    <mergeCell ref="AN106:AP106"/>
    <mergeCell ref="AG106:AM106"/>
    <mergeCell ref="AG107:AM107"/>
    <mergeCell ref="AN107:AP107"/>
    <mergeCell ref="AN108:AP108"/>
    <mergeCell ref="AG108:AM108"/>
    <mergeCell ref="AN109:AP109"/>
    <mergeCell ref="AG109:AM109"/>
    <mergeCell ref="AG110:AM110"/>
    <mergeCell ref="AN110:AP110"/>
    <mergeCell ref="AG101:AM101"/>
    <mergeCell ref="AN101:AP101"/>
    <mergeCell ref="AG102:AM102"/>
    <mergeCell ref="AN102:AP102"/>
    <mergeCell ref="AN103:AP103"/>
    <mergeCell ref="AG103:AM103"/>
    <mergeCell ref="AN104:AP104"/>
    <mergeCell ref="AG104:AM104"/>
    <mergeCell ref="AN105:AP105"/>
    <mergeCell ref="AG105:AM105"/>
    <mergeCell ref="D119:H119"/>
    <mergeCell ref="J119:AF119"/>
    <mergeCell ref="E120:I120"/>
    <mergeCell ref="K120:AF120"/>
    <mergeCell ref="E121:I121"/>
    <mergeCell ref="K121:AF121"/>
    <mergeCell ref="E122:I122"/>
    <mergeCell ref="K122:AF122"/>
    <mergeCell ref="E123:I123"/>
    <mergeCell ref="K123:AF123"/>
    <mergeCell ref="G114:K114"/>
    <mergeCell ref="M114:AF114"/>
    <mergeCell ref="G115:K115"/>
    <mergeCell ref="M115:AF115"/>
    <mergeCell ref="G116:K116"/>
    <mergeCell ref="M116:AF116"/>
    <mergeCell ref="M117:AF117"/>
    <mergeCell ref="G117:K117"/>
    <mergeCell ref="G118:K118"/>
    <mergeCell ref="M118:AF118"/>
    <mergeCell ref="F109:J109"/>
    <mergeCell ref="L109:AF109"/>
    <mergeCell ref="M110:AF110"/>
    <mergeCell ref="G110:K110"/>
    <mergeCell ref="G111:K111"/>
    <mergeCell ref="M111:AF111"/>
    <mergeCell ref="G112:K112"/>
    <mergeCell ref="M112:AF112"/>
    <mergeCell ref="G113:K113"/>
    <mergeCell ref="M113:AF113"/>
    <mergeCell ref="G104:K104"/>
    <mergeCell ref="M104:AF104"/>
    <mergeCell ref="M105:AF105"/>
    <mergeCell ref="G105:K105"/>
    <mergeCell ref="G106:K106"/>
    <mergeCell ref="M106:AF106"/>
    <mergeCell ref="L107:AF107"/>
    <mergeCell ref="F107:J107"/>
    <mergeCell ref="L108:AF108"/>
    <mergeCell ref="F108:J108"/>
  </mergeCells>
  <hyperlinks>
    <hyperlink ref="A95" location="'VON - Vedlejší a ostatní ...'!C2" display="/"/>
    <hyperlink ref="A97" location="'D.1.1 - Architektonicko-s...'!C2" display="/"/>
    <hyperlink ref="A98" location="'D.1.2 - Stavebně-konstruk...'!C2" display="/"/>
    <hyperlink ref="A99" location="'D.1.3 - Požárně bezpečnos...'!C2" display="/"/>
    <hyperlink ref="A101" location="'D.1.4.1 - Zdravotně techn...'!C2" display="/"/>
    <hyperlink ref="A102" location="'D.1.4.2 - Vzduchotechnika'!C2" display="/"/>
    <hyperlink ref="A104" location="'1 - Demontáž'!C2" display="/"/>
    <hyperlink ref="A105" location="'2 - Přístavba (družina) R...'!C2" display="/"/>
    <hyperlink ref="A106" location="'3 - Jídelna RS 2 - Montáž'!C2" display="/"/>
    <hyperlink ref="A107" location="'D.1.4.4 - MaR'!C2" display="/"/>
    <hyperlink ref="A108" location="'D.1.4.5_1 - Silnoproudá e...'!C2" display="/"/>
    <hyperlink ref="A110" location="'1 - PZTS'!C2" display="/"/>
    <hyperlink ref="A111" location="'2 - ŠR'!C2" display="/"/>
    <hyperlink ref="A112" location="'3 - CCTV'!C2" display="/"/>
    <hyperlink ref="A113" location="'4 - JČ'!C2" display="/"/>
    <hyperlink ref="A114" location="'5 - SK'!C2" display="/"/>
    <hyperlink ref="A115" location="'6 - AV TECHNIKA'!C2" display="/"/>
    <hyperlink ref="A116" location="'7 - DT'!C2" display="/"/>
    <hyperlink ref="A117" location="'8 - KT'!C2" display="/"/>
    <hyperlink ref="A118" location="'VN - Obecné položky '!C2" display="/"/>
    <hyperlink ref="A120" location="'IO 01 - Příprava území'!C2" display="/"/>
    <hyperlink ref="A121" location="'IO 02 - Komunikace a zpev...'!C2" display="/"/>
    <hyperlink ref="A122" location="'IO 03 - Napojení dešťové ...'!C2" display="/"/>
    <hyperlink ref="A123" location="'IO 04 - Úprava stávajíc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126</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3046</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23</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
        <v>40</v>
      </c>
      <c r="F19" s="36"/>
      <c r="G19" s="36"/>
      <c r="H19" s="36"/>
      <c r="I19" s="121" t="s">
        <v>33</v>
      </c>
      <c r="J19" s="112"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
        <v>40</v>
      </c>
      <c r="F25" s="36"/>
      <c r="G25" s="36"/>
      <c r="H25" s="36"/>
      <c r="I25" s="121" t="s">
        <v>33</v>
      </c>
      <c r="J25" s="112"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
        <v>1</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
        <v>40</v>
      </c>
      <c r="F28" s="36"/>
      <c r="G28" s="36"/>
      <c r="H28" s="36"/>
      <c r="I28" s="121" t="s">
        <v>33</v>
      </c>
      <c r="J28" s="112" t="s">
        <v>1</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71.25" customHeight="1">
      <c r="A31" s="123"/>
      <c r="B31" s="124"/>
      <c r="C31" s="123"/>
      <c r="D31" s="123"/>
      <c r="E31" s="330" t="s">
        <v>42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ROUND(J132,2)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ROUND((SUM(BE132:BE249)),2)</f>
        <v>0</v>
      </c>
      <c r="G37" s="36"/>
      <c r="H37" s="36"/>
      <c r="I37" s="132">
        <v>0.21</v>
      </c>
      <c r="J37" s="131">
        <f>ROUND(((SUM(BE132:BE249))*I37),2)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ROUND((SUM(BF132:BF249)),2)</f>
        <v>0</v>
      </c>
      <c r="G38" s="36"/>
      <c r="H38" s="36"/>
      <c r="I38" s="132">
        <v>0.15</v>
      </c>
      <c r="J38" s="131">
        <f>ROUND(((SUM(BF132:BF249))*I38),2)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ROUND((SUM(BG132:BG249)),2)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ROUND((SUM(BH132:BH249)),2)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ROUND((SUM(BI132:BI249)),2)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3 - Jídelna RS 2 - Montáž</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Petřvald</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 xml:space="preserve"> </v>
      </c>
      <c r="G95" s="38"/>
      <c r="H95" s="38"/>
      <c r="I95" s="30" t="s">
        <v>36</v>
      </c>
      <c r="J95" s="34" t="str">
        <f>E25</f>
        <v xml:space="preserve"> </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J132</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284</v>
      </c>
      <c r="E101" s="158"/>
      <c r="F101" s="158"/>
      <c r="G101" s="158"/>
      <c r="H101" s="158"/>
      <c r="I101" s="158"/>
      <c r="J101" s="159">
        <f>J133</f>
        <v>0</v>
      </c>
      <c r="K101" s="156"/>
      <c r="L101" s="160"/>
    </row>
    <row r="102" spans="2:12" s="10" customFormat="1" ht="19.95" customHeight="1">
      <c r="B102" s="161"/>
      <c r="C102" s="106"/>
      <c r="D102" s="162" t="s">
        <v>287</v>
      </c>
      <c r="E102" s="163"/>
      <c r="F102" s="163"/>
      <c r="G102" s="163"/>
      <c r="H102" s="163"/>
      <c r="I102" s="163"/>
      <c r="J102" s="164">
        <f>J134</f>
        <v>0</v>
      </c>
      <c r="K102" s="106"/>
      <c r="L102" s="165"/>
    </row>
    <row r="103" spans="2:12" s="10" customFormat="1" ht="19.95" customHeight="1">
      <c r="B103" s="161"/>
      <c r="C103" s="106"/>
      <c r="D103" s="162" t="s">
        <v>2756</v>
      </c>
      <c r="E103" s="163"/>
      <c r="F103" s="163"/>
      <c r="G103" s="163"/>
      <c r="H103" s="163"/>
      <c r="I103" s="163"/>
      <c r="J103" s="164">
        <f>J146</f>
        <v>0</v>
      </c>
      <c r="K103" s="106"/>
      <c r="L103" s="165"/>
    </row>
    <row r="104" spans="2:12" s="10" customFormat="1" ht="19.95" customHeight="1">
      <c r="B104" s="161"/>
      <c r="C104" s="106"/>
      <c r="D104" s="162" t="s">
        <v>2655</v>
      </c>
      <c r="E104" s="163"/>
      <c r="F104" s="163"/>
      <c r="G104" s="163"/>
      <c r="H104" s="163"/>
      <c r="I104" s="163"/>
      <c r="J104" s="164">
        <f>J152</f>
        <v>0</v>
      </c>
      <c r="K104" s="106"/>
      <c r="L104" s="165"/>
    </row>
    <row r="105" spans="2:12" s="10" customFormat="1" ht="19.95" customHeight="1">
      <c r="B105" s="161"/>
      <c r="C105" s="106"/>
      <c r="D105" s="162" t="s">
        <v>2656</v>
      </c>
      <c r="E105" s="163"/>
      <c r="F105" s="163"/>
      <c r="G105" s="163"/>
      <c r="H105" s="163"/>
      <c r="I105" s="163"/>
      <c r="J105" s="164">
        <f>J164</f>
        <v>0</v>
      </c>
      <c r="K105" s="106"/>
      <c r="L105" s="165"/>
    </row>
    <row r="106" spans="2:12" s="10" customFormat="1" ht="19.95" customHeight="1">
      <c r="B106" s="161"/>
      <c r="C106" s="106"/>
      <c r="D106" s="162" t="s">
        <v>2657</v>
      </c>
      <c r="E106" s="163"/>
      <c r="F106" s="163"/>
      <c r="G106" s="163"/>
      <c r="H106" s="163"/>
      <c r="I106" s="163"/>
      <c r="J106" s="164">
        <f>J195</f>
        <v>0</v>
      </c>
      <c r="K106" s="106"/>
      <c r="L106" s="165"/>
    </row>
    <row r="107" spans="2:12" s="10" customFormat="1" ht="19.95" customHeight="1">
      <c r="B107" s="161"/>
      <c r="C107" s="106"/>
      <c r="D107" s="162" t="s">
        <v>292</v>
      </c>
      <c r="E107" s="163"/>
      <c r="F107" s="163"/>
      <c r="G107" s="163"/>
      <c r="H107" s="163"/>
      <c r="I107" s="163"/>
      <c r="J107" s="164">
        <f>J242</f>
        <v>0</v>
      </c>
      <c r="K107" s="106"/>
      <c r="L107" s="165"/>
    </row>
    <row r="108" spans="2:12" s="9" customFormat="1" ht="24.9" customHeight="1">
      <c r="B108" s="155"/>
      <c r="C108" s="156"/>
      <c r="D108" s="157" t="s">
        <v>2658</v>
      </c>
      <c r="E108" s="158"/>
      <c r="F108" s="158"/>
      <c r="G108" s="158"/>
      <c r="H108" s="158"/>
      <c r="I108" s="158"/>
      <c r="J108" s="159">
        <f>J247</f>
        <v>0</v>
      </c>
      <c r="K108" s="156"/>
      <c r="L108" s="160"/>
    </row>
    <row r="109" spans="1:31" s="2" customFormat="1" ht="21.75"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56"/>
      <c r="C110" s="57"/>
      <c r="D110" s="57"/>
      <c r="E110" s="57"/>
      <c r="F110" s="57"/>
      <c r="G110" s="57"/>
      <c r="H110" s="57"/>
      <c r="I110" s="57"/>
      <c r="J110" s="57"/>
      <c r="K110" s="57"/>
      <c r="L110" s="53"/>
      <c r="S110" s="36"/>
      <c r="T110" s="36"/>
      <c r="U110" s="36"/>
      <c r="V110" s="36"/>
      <c r="W110" s="36"/>
      <c r="X110" s="36"/>
      <c r="Y110" s="36"/>
      <c r="Z110" s="36"/>
      <c r="AA110" s="36"/>
      <c r="AB110" s="36"/>
      <c r="AC110" s="36"/>
      <c r="AD110" s="36"/>
      <c r="AE110" s="36"/>
    </row>
    <row r="114" spans="1:31" s="2" customFormat="1" ht="6.9" customHeight="1">
      <c r="A114" s="36"/>
      <c r="B114" s="58"/>
      <c r="C114" s="59"/>
      <c r="D114" s="59"/>
      <c r="E114" s="59"/>
      <c r="F114" s="59"/>
      <c r="G114" s="59"/>
      <c r="H114" s="59"/>
      <c r="I114" s="59"/>
      <c r="J114" s="59"/>
      <c r="K114" s="59"/>
      <c r="L114" s="53"/>
      <c r="S114" s="36"/>
      <c r="T114" s="36"/>
      <c r="U114" s="36"/>
      <c r="V114" s="36"/>
      <c r="W114" s="36"/>
      <c r="X114" s="36"/>
      <c r="Y114" s="36"/>
      <c r="Z114" s="36"/>
      <c r="AA114" s="36"/>
      <c r="AB114" s="36"/>
      <c r="AC114" s="36"/>
      <c r="AD114" s="36"/>
      <c r="AE114" s="36"/>
    </row>
    <row r="115" spans="1:31" s="2" customFormat="1" ht="24.9" customHeight="1">
      <c r="A115" s="36"/>
      <c r="B115" s="37"/>
      <c r="C115" s="24" t="s">
        <v>189</v>
      </c>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6.9"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1" t="str">
        <f>E7</f>
        <v>REVITALIZACE ŠKOLNÍ JÍDELNY A DRUŽINY ZŠ ŠKOLNÍ</v>
      </c>
      <c r="F118" s="332"/>
      <c r="G118" s="332"/>
      <c r="H118" s="332"/>
      <c r="I118" s="38"/>
      <c r="J118" s="38"/>
      <c r="K118" s="38"/>
      <c r="L118" s="53"/>
      <c r="S118" s="36"/>
      <c r="T118" s="36"/>
      <c r="U118" s="36"/>
      <c r="V118" s="36"/>
      <c r="W118" s="36"/>
      <c r="X118" s="36"/>
      <c r="Y118" s="36"/>
      <c r="Z118" s="36"/>
      <c r="AA118" s="36"/>
      <c r="AB118" s="36"/>
      <c r="AC118" s="36"/>
      <c r="AD118" s="36"/>
      <c r="AE118" s="36"/>
    </row>
    <row r="119" spans="2:12" s="1" customFormat="1" ht="12" customHeight="1">
      <c r="B119" s="22"/>
      <c r="C119" s="30" t="s">
        <v>175</v>
      </c>
      <c r="D119" s="23"/>
      <c r="E119" s="23"/>
      <c r="F119" s="23"/>
      <c r="G119" s="23"/>
      <c r="H119" s="23"/>
      <c r="I119" s="23"/>
      <c r="J119" s="23"/>
      <c r="K119" s="23"/>
      <c r="L119" s="21"/>
    </row>
    <row r="120" spans="2:12" s="1" customFormat="1" ht="16.5" customHeight="1">
      <c r="B120" s="22"/>
      <c r="C120" s="23"/>
      <c r="D120" s="23"/>
      <c r="E120" s="331" t="s">
        <v>272</v>
      </c>
      <c r="F120" s="308"/>
      <c r="G120" s="308"/>
      <c r="H120" s="308"/>
      <c r="I120" s="23"/>
      <c r="J120" s="23"/>
      <c r="K120" s="23"/>
      <c r="L120" s="21"/>
    </row>
    <row r="121" spans="2:12" s="1" customFormat="1" ht="12" customHeight="1">
      <c r="B121" s="22"/>
      <c r="C121" s="30" t="s">
        <v>273</v>
      </c>
      <c r="D121" s="23"/>
      <c r="E121" s="23"/>
      <c r="F121" s="23"/>
      <c r="G121" s="23"/>
      <c r="H121" s="23"/>
      <c r="I121" s="23"/>
      <c r="J121" s="23"/>
      <c r="K121" s="23"/>
      <c r="L121" s="21"/>
    </row>
    <row r="122" spans="1:31" s="2" customFormat="1" ht="16.5" customHeight="1">
      <c r="A122" s="36"/>
      <c r="B122" s="37"/>
      <c r="C122" s="38"/>
      <c r="D122" s="38"/>
      <c r="E122" s="335" t="s">
        <v>2316</v>
      </c>
      <c r="F122" s="333"/>
      <c r="G122" s="333"/>
      <c r="H122" s="333"/>
      <c r="I122" s="38"/>
      <c r="J122" s="38"/>
      <c r="K122" s="38"/>
      <c r="L122" s="53"/>
      <c r="S122" s="36"/>
      <c r="T122" s="36"/>
      <c r="U122" s="36"/>
      <c r="V122" s="36"/>
      <c r="W122" s="36"/>
      <c r="X122" s="36"/>
      <c r="Y122" s="36"/>
      <c r="Z122" s="36"/>
      <c r="AA122" s="36"/>
      <c r="AB122" s="36"/>
      <c r="AC122" s="36"/>
      <c r="AD122" s="36"/>
      <c r="AE122" s="36"/>
    </row>
    <row r="123" spans="1:31" s="2" customFormat="1" ht="12" customHeight="1">
      <c r="A123" s="36"/>
      <c r="B123" s="37"/>
      <c r="C123" s="30" t="s">
        <v>2653</v>
      </c>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6.5" customHeight="1">
      <c r="A124" s="36"/>
      <c r="B124" s="37"/>
      <c r="C124" s="38"/>
      <c r="D124" s="38"/>
      <c r="E124" s="286" t="str">
        <f>E13</f>
        <v>3 - Jídelna RS 2 - Montáž</v>
      </c>
      <c r="F124" s="333"/>
      <c r="G124" s="333"/>
      <c r="H124" s="333"/>
      <c r="I124" s="38"/>
      <c r="J124" s="38"/>
      <c r="K124" s="38"/>
      <c r="L124" s="53"/>
      <c r="S124" s="36"/>
      <c r="T124" s="36"/>
      <c r="U124" s="36"/>
      <c r="V124" s="36"/>
      <c r="W124" s="36"/>
      <c r="X124" s="36"/>
      <c r="Y124" s="36"/>
      <c r="Z124" s="36"/>
      <c r="AA124" s="36"/>
      <c r="AB124" s="36"/>
      <c r="AC124" s="36"/>
      <c r="AD124" s="36"/>
      <c r="AE124" s="36"/>
    </row>
    <row r="125" spans="1:31" s="2" customFormat="1" ht="6.9"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2" customFormat="1" ht="12" customHeight="1">
      <c r="A126" s="36"/>
      <c r="B126" s="37"/>
      <c r="C126" s="30" t="s">
        <v>22</v>
      </c>
      <c r="D126" s="38"/>
      <c r="E126" s="38"/>
      <c r="F126" s="28" t="str">
        <f>F16</f>
        <v>Petřvald</v>
      </c>
      <c r="G126" s="38"/>
      <c r="H126" s="38"/>
      <c r="I126" s="30" t="s">
        <v>24</v>
      </c>
      <c r="J126" s="68" t="str">
        <f>IF(J16="","",J16)</f>
        <v>6. 3. 2020</v>
      </c>
      <c r="K126" s="38"/>
      <c r="L126" s="53"/>
      <c r="S126" s="36"/>
      <c r="T126" s="36"/>
      <c r="U126" s="36"/>
      <c r="V126" s="36"/>
      <c r="W126" s="36"/>
      <c r="X126" s="36"/>
      <c r="Y126" s="36"/>
      <c r="Z126" s="36"/>
      <c r="AA126" s="36"/>
      <c r="AB126" s="36"/>
      <c r="AC126" s="36"/>
      <c r="AD126" s="36"/>
      <c r="AE126" s="36"/>
    </row>
    <row r="127" spans="1:31" s="2" customFormat="1" ht="6.9"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2" customFormat="1" ht="15.15" customHeight="1">
      <c r="A128" s="36"/>
      <c r="B128" s="37"/>
      <c r="C128" s="30" t="s">
        <v>30</v>
      </c>
      <c r="D128" s="38"/>
      <c r="E128" s="38"/>
      <c r="F128" s="28" t="str">
        <f>E19</f>
        <v xml:space="preserve"> </v>
      </c>
      <c r="G128" s="38"/>
      <c r="H128" s="38"/>
      <c r="I128" s="30" t="s">
        <v>36</v>
      </c>
      <c r="J128" s="34" t="str">
        <f>E25</f>
        <v xml:space="preserve"> </v>
      </c>
      <c r="K128" s="38"/>
      <c r="L128" s="53"/>
      <c r="S128" s="36"/>
      <c r="T128" s="36"/>
      <c r="U128" s="36"/>
      <c r="V128" s="36"/>
      <c r="W128" s="36"/>
      <c r="X128" s="36"/>
      <c r="Y128" s="36"/>
      <c r="Z128" s="36"/>
      <c r="AA128" s="36"/>
      <c r="AB128" s="36"/>
      <c r="AC128" s="36"/>
      <c r="AD128" s="36"/>
      <c r="AE128" s="36"/>
    </row>
    <row r="129" spans="1:31" s="2" customFormat="1" ht="15.15" customHeight="1">
      <c r="A129" s="36"/>
      <c r="B129" s="37"/>
      <c r="C129" s="30" t="s">
        <v>34</v>
      </c>
      <c r="D129" s="38"/>
      <c r="E129" s="38"/>
      <c r="F129" s="28" t="str">
        <f>IF(E22="","",E22)</f>
        <v>Vyplň údaj</v>
      </c>
      <c r="G129" s="38"/>
      <c r="H129" s="38"/>
      <c r="I129" s="30" t="s">
        <v>39</v>
      </c>
      <c r="J129" s="34" t="str">
        <f>E28</f>
        <v xml:space="preserve"> </v>
      </c>
      <c r="K129" s="38"/>
      <c r="L129" s="53"/>
      <c r="S129" s="36"/>
      <c r="T129" s="36"/>
      <c r="U129" s="36"/>
      <c r="V129" s="36"/>
      <c r="W129" s="36"/>
      <c r="X129" s="36"/>
      <c r="Y129" s="36"/>
      <c r="Z129" s="36"/>
      <c r="AA129" s="36"/>
      <c r="AB129" s="36"/>
      <c r="AC129" s="36"/>
      <c r="AD129" s="36"/>
      <c r="AE129" s="36"/>
    </row>
    <row r="130" spans="1:31" s="2" customFormat="1" ht="10.35" customHeight="1">
      <c r="A130" s="36"/>
      <c r="B130" s="37"/>
      <c r="C130" s="38"/>
      <c r="D130" s="38"/>
      <c r="E130" s="38"/>
      <c r="F130" s="38"/>
      <c r="G130" s="38"/>
      <c r="H130" s="38"/>
      <c r="I130" s="38"/>
      <c r="J130" s="38"/>
      <c r="K130" s="38"/>
      <c r="L130" s="53"/>
      <c r="S130" s="36"/>
      <c r="T130" s="36"/>
      <c r="U130" s="36"/>
      <c r="V130" s="36"/>
      <c r="W130" s="36"/>
      <c r="X130" s="36"/>
      <c r="Y130" s="36"/>
      <c r="Z130" s="36"/>
      <c r="AA130" s="36"/>
      <c r="AB130" s="36"/>
      <c r="AC130" s="36"/>
      <c r="AD130" s="36"/>
      <c r="AE130" s="36"/>
    </row>
    <row r="131" spans="1:31" s="11" customFormat="1" ht="29.25" customHeight="1">
      <c r="A131" s="166"/>
      <c r="B131" s="167"/>
      <c r="C131" s="168" t="s">
        <v>190</v>
      </c>
      <c r="D131" s="169" t="s">
        <v>68</v>
      </c>
      <c r="E131" s="169" t="s">
        <v>64</v>
      </c>
      <c r="F131" s="169" t="s">
        <v>65</v>
      </c>
      <c r="G131" s="169" t="s">
        <v>191</v>
      </c>
      <c r="H131" s="169" t="s">
        <v>192</v>
      </c>
      <c r="I131" s="169" t="s">
        <v>193</v>
      </c>
      <c r="J131" s="169" t="s">
        <v>179</v>
      </c>
      <c r="K131" s="170" t="s">
        <v>194</v>
      </c>
      <c r="L131" s="171"/>
      <c r="M131" s="77" t="s">
        <v>1</v>
      </c>
      <c r="N131" s="78" t="s">
        <v>47</v>
      </c>
      <c r="O131" s="78" t="s">
        <v>195</v>
      </c>
      <c r="P131" s="78" t="s">
        <v>196</v>
      </c>
      <c r="Q131" s="78" t="s">
        <v>197</v>
      </c>
      <c r="R131" s="78" t="s">
        <v>198</v>
      </c>
      <c r="S131" s="78" t="s">
        <v>199</v>
      </c>
      <c r="T131" s="79" t="s">
        <v>200</v>
      </c>
      <c r="U131" s="166"/>
      <c r="V131" s="166"/>
      <c r="W131" s="166"/>
      <c r="X131" s="166"/>
      <c r="Y131" s="166"/>
      <c r="Z131" s="166"/>
      <c r="AA131" s="166"/>
      <c r="AB131" s="166"/>
      <c r="AC131" s="166"/>
      <c r="AD131" s="166"/>
      <c r="AE131" s="166"/>
    </row>
    <row r="132" spans="1:63" s="2" customFormat="1" ht="22.8" customHeight="1">
      <c r="A132" s="36"/>
      <c r="B132" s="37"/>
      <c r="C132" s="84" t="s">
        <v>201</v>
      </c>
      <c r="D132" s="38"/>
      <c r="E132" s="38"/>
      <c r="F132" s="38"/>
      <c r="G132" s="38"/>
      <c r="H132" s="38"/>
      <c r="I132" s="38"/>
      <c r="J132" s="172">
        <f>BK132</f>
        <v>0</v>
      </c>
      <c r="K132" s="38"/>
      <c r="L132" s="41"/>
      <c r="M132" s="80"/>
      <c r="N132" s="173"/>
      <c r="O132" s="81"/>
      <c r="P132" s="174">
        <f>P133+P247</f>
        <v>0</v>
      </c>
      <c r="Q132" s="81"/>
      <c r="R132" s="174">
        <f>R133+R247</f>
        <v>1.8231300000000001</v>
      </c>
      <c r="S132" s="81"/>
      <c r="T132" s="175">
        <f>T133+T247</f>
        <v>0</v>
      </c>
      <c r="U132" s="36"/>
      <c r="V132" s="36"/>
      <c r="W132" s="36"/>
      <c r="X132" s="36"/>
      <c r="Y132" s="36"/>
      <c r="Z132" s="36"/>
      <c r="AA132" s="36"/>
      <c r="AB132" s="36"/>
      <c r="AC132" s="36"/>
      <c r="AD132" s="36"/>
      <c r="AE132" s="36"/>
      <c r="AT132" s="18" t="s">
        <v>82</v>
      </c>
      <c r="AU132" s="18" t="s">
        <v>181</v>
      </c>
      <c r="BK132" s="176">
        <f>BK133+BK247</f>
        <v>0</v>
      </c>
    </row>
    <row r="133" spans="2:63" s="12" customFormat="1" ht="25.95" customHeight="1">
      <c r="B133" s="177"/>
      <c r="C133" s="178"/>
      <c r="D133" s="179" t="s">
        <v>82</v>
      </c>
      <c r="E133" s="180" t="s">
        <v>942</v>
      </c>
      <c r="F133" s="180" t="s">
        <v>943</v>
      </c>
      <c r="G133" s="178"/>
      <c r="H133" s="178"/>
      <c r="I133" s="181"/>
      <c r="J133" s="182">
        <f>BK133</f>
        <v>0</v>
      </c>
      <c r="K133" s="178"/>
      <c r="L133" s="183"/>
      <c r="M133" s="184"/>
      <c r="N133" s="185"/>
      <c r="O133" s="185"/>
      <c r="P133" s="186">
        <f>P134+P146+P152+P164+P195+P242</f>
        <v>0</v>
      </c>
      <c r="Q133" s="185"/>
      <c r="R133" s="186">
        <f>R134+R146+R152+R164+R195+R242</f>
        <v>1.8231300000000001</v>
      </c>
      <c r="S133" s="185"/>
      <c r="T133" s="187">
        <f>T134+T146+T152+T164+T195+T242</f>
        <v>0</v>
      </c>
      <c r="AR133" s="188" t="s">
        <v>93</v>
      </c>
      <c r="AT133" s="189" t="s">
        <v>82</v>
      </c>
      <c r="AU133" s="189" t="s">
        <v>83</v>
      </c>
      <c r="AY133" s="188" t="s">
        <v>203</v>
      </c>
      <c r="BK133" s="190">
        <f>BK134+BK146+BK152+BK164+BK195+BK242</f>
        <v>0</v>
      </c>
    </row>
    <row r="134" spans="2:63" s="12" customFormat="1" ht="22.8" customHeight="1">
      <c r="B134" s="177"/>
      <c r="C134" s="178"/>
      <c r="D134" s="179" t="s">
        <v>82</v>
      </c>
      <c r="E134" s="191" t="s">
        <v>1070</v>
      </c>
      <c r="F134" s="191" t="s">
        <v>1071</v>
      </c>
      <c r="G134" s="178"/>
      <c r="H134" s="178"/>
      <c r="I134" s="181"/>
      <c r="J134" s="192">
        <f>BK134</f>
        <v>0</v>
      </c>
      <c r="K134" s="178"/>
      <c r="L134" s="183"/>
      <c r="M134" s="184"/>
      <c r="N134" s="185"/>
      <c r="O134" s="185"/>
      <c r="P134" s="186">
        <f>SUM(P135:P145)</f>
        <v>0</v>
      </c>
      <c r="Q134" s="185"/>
      <c r="R134" s="186">
        <f>SUM(R135:R145)</f>
        <v>0.19931000000000001</v>
      </c>
      <c r="S134" s="185"/>
      <c r="T134" s="187">
        <f>SUM(T135:T145)</f>
        <v>0</v>
      </c>
      <c r="AR134" s="188" t="s">
        <v>93</v>
      </c>
      <c r="AT134" s="189" t="s">
        <v>82</v>
      </c>
      <c r="AU134" s="189" t="s">
        <v>91</v>
      </c>
      <c r="AY134" s="188" t="s">
        <v>203</v>
      </c>
      <c r="BK134" s="190">
        <f>SUM(BK135:BK145)</f>
        <v>0</v>
      </c>
    </row>
    <row r="135" spans="1:65" s="2" customFormat="1" ht="16.5" customHeight="1">
      <c r="A135" s="36"/>
      <c r="B135" s="37"/>
      <c r="C135" s="193" t="s">
        <v>91</v>
      </c>
      <c r="D135" s="193" t="s">
        <v>206</v>
      </c>
      <c r="E135" s="194" t="s">
        <v>2757</v>
      </c>
      <c r="F135" s="195" t="s">
        <v>2758</v>
      </c>
      <c r="G135" s="196" t="s">
        <v>448</v>
      </c>
      <c r="H135" s="197">
        <v>256</v>
      </c>
      <c r="I135" s="198"/>
      <c r="J135" s="199">
        <f>ROUND(I135*H135,2)</f>
        <v>0</v>
      </c>
      <c r="K135" s="195" t="s">
        <v>601</v>
      </c>
      <c r="L135" s="41"/>
      <c r="M135" s="200" t="s">
        <v>1</v>
      </c>
      <c r="N135" s="201" t="s">
        <v>48</v>
      </c>
      <c r="O135" s="73"/>
      <c r="P135" s="202">
        <f>O135*H135</f>
        <v>0</v>
      </c>
      <c r="Q135" s="202">
        <v>0.00015</v>
      </c>
      <c r="R135" s="202">
        <f>Q135*H135</f>
        <v>0.0384</v>
      </c>
      <c r="S135" s="202">
        <v>0</v>
      </c>
      <c r="T135" s="203">
        <f>S135*H135</f>
        <v>0</v>
      </c>
      <c r="U135" s="36"/>
      <c r="V135" s="36"/>
      <c r="W135" s="36"/>
      <c r="X135" s="36"/>
      <c r="Y135" s="36"/>
      <c r="Z135" s="36"/>
      <c r="AA135" s="36"/>
      <c r="AB135" s="36"/>
      <c r="AC135" s="36"/>
      <c r="AD135" s="36"/>
      <c r="AE135" s="36"/>
      <c r="AR135" s="204" t="s">
        <v>378</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378</v>
      </c>
      <c r="BM135" s="204" t="s">
        <v>3047</v>
      </c>
    </row>
    <row r="136" spans="1:65" s="2" customFormat="1" ht="16.5" customHeight="1">
      <c r="A136" s="36"/>
      <c r="B136" s="37"/>
      <c r="C136" s="247" t="s">
        <v>93</v>
      </c>
      <c r="D136" s="247" t="s">
        <v>350</v>
      </c>
      <c r="E136" s="248" t="s">
        <v>2760</v>
      </c>
      <c r="F136" s="249" t="s">
        <v>2761</v>
      </c>
      <c r="G136" s="250" t="s">
        <v>448</v>
      </c>
      <c r="H136" s="251">
        <v>100</v>
      </c>
      <c r="I136" s="252"/>
      <c r="J136" s="253">
        <f>ROUND(I136*H136,2)</f>
        <v>0</v>
      </c>
      <c r="K136" s="249" t="s">
        <v>601</v>
      </c>
      <c r="L136" s="254"/>
      <c r="M136" s="255" t="s">
        <v>1</v>
      </c>
      <c r="N136" s="256" t="s">
        <v>48</v>
      </c>
      <c r="O136" s="73"/>
      <c r="P136" s="202">
        <f>O136*H136</f>
        <v>0</v>
      </c>
      <c r="Q136" s="202">
        <v>0.00023</v>
      </c>
      <c r="R136" s="202">
        <f>Q136*H136</f>
        <v>0.023</v>
      </c>
      <c r="S136" s="202">
        <v>0</v>
      </c>
      <c r="T136" s="203">
        <f>S136*H136</f>
        <v>0</v>
      </c>
      <c r="U136" s="36"/>
      <c r="V136" s="36"/>
      <c r="W136" s="36"/>
      <c r="X136" s="36"/>
      <c r="Y136" s="36"/>
      <c r="Z136" s="36"/>
      <c r="AA136" s="36"/>
      <c r="AB136" s="36"/>
      <c r="AC136" s="36"/>
      <c r="AD136" s="36"/>
      <c r="AE136" s="36"/>
      <c r="AR136" s="204" t="s">
        <v>450</v>
      </c>
      <c r="AT136" s="204" t="s">
        <v>350</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378</v>
      </c>
      <c r="BM136" s="204" t="s">
        <v>3048</v>
      </c>
    </row>
    <row r="137" spans="2:51" s="14" customFormat="1" ht="10.2">
      <c r="B137" s="225"/>
      <c r="C137" s="226"/>
      <c r="D137" s="206" t="s">
        <v>309</v>
      </c>
      <c r="E137" s="227" t="s">
        <v>1</v>
      </c>
      <c r="F137" s="228" t="s">
        <v>3049</v>
      </c>
      <c r="G137" s="226"/>
      <c r="H137" s="229">
        <v>100</v>
      </c>
      <c r="I137" s="230"/>
      <c r="J137" s="226"/>
      <c r="K137" s="226"/>
      <c r="L137" s="231"/>
      <c r="M137" s="232"/>
      <c r="N137" s="233"/>
      <c r="O137" s="233"/>
      <c r="P137" s="233"/>
      <c r="Q137" s="233"/>
      <c r="R137" s="233"/>
      <c r="S137" s="233"/>
      <c r="T137" s="234"/>
      <c r="AT137" s="235" t="s">
        <v>309</v>
      </c>
      <c r="AU137" s="235" t="s">
        <v>93</v>
      </c>
      <c r="AV137" s="14" t="s">
        <v>93</v>
      </c>
      <c r="AW137" s="14" t="s">
        <v>38</v>
      </c>
      <c r="AX137" s="14" t="s">
        <v>91</v>
      </c>
      <c r="AY137" s="235" t="s">
        <v>203</v>
      </c>
    </row>
    <row r="138" spans="1:65" s="2" customFormat="1" ht="16.5" customHeight="1">
      <c r="A138" s="36"/>
      <c r="B138" s="37"/>
      <c r="C138" s="247" t="s">
        <v>112</v>
      </c>
      <c r="D138" s="247" t="s">
        <v>350</v>
      </c>
      <c r="E138" s="248" t="s">
        <v>2764</v>
      </c>
      <c r="F138" s="249" t="s">
        <v>2765</v>
      </c>
      <c r="G138" s="250" t="s">
        <v>448</v>
      </c>
      <c r="H138" s="251">
        <v>65</v>
      </c>
      <c r="I138" s="252"/>
      <c r="J138" s="253">
        <f>ROUND(I138*H138,2)</f>
        <v>0</v>
      </c>
      <c r="K138" s="249" t="s">
        <v>601</v>
      </c>
      <c r="L138" s="254"/>
      <c r="M138" s="255" t="s">
        <v>1</v>
      </c>
      <c r="N138" s="256" t="s">
        <v>48</v>
      </c>
      <c r="O138" s="73"/>
      <c r="P138" s="202">
        <f>O138*H138</f>
        <v>0</v>
      </c>
      <c r="Q138" s="202">
        <v>0.00054</v>
      </c>
      <c r="R138" s="202">
        <f>Q138*H138</f>
        <v>0.0351</v>
      </c>
      <c r="S138" s="202">
        <v>0</v>
      </c>
      <c r="T138" s="203">
        <f>S138*H138</f>
        <v>0</v>
      </c>
      <c r="U138" s="36"/>
      <c r="V138" s="36"/>
      <c r="W138" s="36"/>
      <c r="X138" s="36"/>
      <c r="Y138" s="36"/>
      <c r="Z138" s="36"/>
      <c r="AA138" s="36"/>
      <c r="AB138" s="36"/>
      <c r="AC138" s="36"/>
      <c r="AD138" s="36"/>
      <c r="AE138" s="36"/>
      <c r="AR138" s="204" t="s">
        <v>450</v>
      </c>
      <c r="AT138" s="204" t="s">
        <v>350</v>
      </c>
      <c r="AU138" s="204" t="s">
        <v>93</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378</v>
      </c>
      <c r="BM138" s="204" t="s">
        <v>3050</v>
      </c>
    </row>
    <row r="139" spans="2:51" s="14" customFormat="1" ht="10.2">
      <c r="B139" s="225"/>
      <c r="C139" s="226"/>
      <c r="D139" s="206" t="s">
        <v>309</v>
      </c>
      <c r="E139" s="227" t="s">
        <v>1</v>
      </c>
      <c r="F139" s="228" t="s">
        <v>2767</v>
      </c>
      <c r="G139" s="226"/>
      <c r="H139" s="229">
        <v>65</v>
      </c>
      <c r="I139" s="230"/>
      <c r="J139" s="226"/>
      <c r="K139" s="226"/>
      <c r="L139" s="231"/>
      <c r="M139" s="232"/>
      <c r="N139" s="233"/>
      <c r="O139" s="233"/>
      <c r="P139" s="233"/>
      <c r="Q139" s="233"/>
      <c r="R139" s="233"/>
      <c r="S139" s="233"/>
      <c r="T139" s="234"/>
      <c r="AT139" s="235" t="s">
        <v>309</v>
      </c>
      <c r="AU139" s="235" t="s">
        <v>93</v>
      </c>
      <c r="AV139" s="14" t="s">
        <v>93</v>
      </c>
      <c r="AW139" s="14" t="s">
        <v>38</v>
      </c>
      <c r="AX139" s="14" t="s">
        <v>91</v>
      </c>
      <c r="AY139" s="235" t="s">
        <v>203</v>
      </c>
    </row>
    <row r="140" spans="1:65" s="2" customFormat="1" ht="16.5" customHeight="1">
      <c r="A140" s="36"/>
      <c r="B140" s="37"/>
      <c r="C140" s="247" t="s">
        <v>121</v>
      </c>
      <c r="D140" s="247" t="s">
        <v>350</v>
      </c>
      <c r="E140" s="248" t="s">
        <v>2768</v>
      </c>
      <c r="F140" s="249" t="s">
        <v>2769</v>
      </c>
      <c r="G140" s="250" t="s">
        <v>448</v>
      </c>
      <c r="H140" s="251">
        <v>63</v>
      </c>
      <c r="I140" s="252"/>
      <c r="J140" s="253">
        <f>ROUND(I140*H140,2)</f>
        <v>0</v>
      </c>
      <c r="K140" s="249" t="s">
        <v>601</v>
      </c>
      <c r="L140" s="254"/>
      <c r="M140" s="255" t="s">
        <v>1</v>
      </c>
      <c r="N140" s="256" t="s">
        <v>48</v>
      </c>
      <c r="O140" s="73"/>
      <c r="P140" s="202">
        <f>O140*H140</f>
        <v>0</v>
      </c>
      <c r="Q140" s="202">
        <v>0.00085</v>
      </c>
      <c r="R140" s="202">
        <f>Q140*H140</f>
        <v>0.05355</v>
      </c>
      <c r="S140" s="202">
        <v>0</v>
      </c>
      <c r="T140" s="203">
        <f>S140*H140</f>
        <v>0</v>
      </c>
      <c r="U140" s="36"/>
      <c r="V140" s="36"/>
      <c r="W140" s="36"/>
      <c r="X140" s="36"/>
      <c r="Y140" s="36"/>
      <c r="Z140" s="36"/>
      <c r="AA140" s="36"/>
      <c r="AB140" s="36"/>
      <c r="AC140" s="36"/>
      <c r="AD140" s="36"/>
      <c r="AE140" s="36"/>
      <c r="AR140" s="204" t="s">
        <v>450</v>
      </c>
      <c r="AT140" s="204" t="s">
        <v>350</v>
      </c>
      <c r="AU140" s="204" t="s">
        <v>93</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378</v>
      </c>
      <c r="BM140" s="204" t="s">
        <v>3051</v>
      </c>
    </row>
    <row r="141" spans="2:51" s="14" customFormat="1" ht="10.2">
      <c r="B141" s="225"/>
      <c r="C141" s="226"/>
      <c r="D141" s="206" t="s">
        <v>309</v>
      </c>
      <c r="E141" s="227" t="s">
        <v>1</v>
      </c>
      <c r="F141" s="228" t="s">
        <v>3052</v>
      </c>
      <c r="G141" s="226"/>
      <c r="H141" s="229">
        <v>63</v>
      </c>
      <c r="I141" s="230"/>
      <c r="J141" s="226"/>
      <c r="K141" s="226"/>
      <c r="L141" s="231"/>
      <c r="M141" s="232"/>
      <c r="N141" s="233"/>
      <c r="O141" s="233"/>
      <c r="P141" s="233"/>
      <c r="Q141" s="233"/>
      <c r="R141" s="233"/>
      <c r="S141" s="233"/>
      <c r="T141" s="234"/>
      <c r="AT141" s="235" t="s">
        <v>309</v>
      </c>
      <c r="AU141" s="235" t="s">
        <v>93</v>
      </c>
      <c r="AV141" s="14" t="s">
        <v>93</v>
      </c>
      <c r="AW141" s="14" t="s">
        <v>38</v>
      </c>
      <c r="AX141" s="14" t="s">
        <v>91</v>
      </c>
      <c r="AY141" s="235" t="s">
        <v>203</v>
      </c>
    </row>
    <row r="142" spans="1:65" s="2" customFormat="1" ht="16.5" customHeight="1">
      <c r="A142" s="36"/>
      <c r="B142" s="37"/>
      <c r="C142" s="247" t="s">
        <v>144</v>
      </c>
      <c r="D142" s="247" t="s">
        <v>350</v>
      </c>
      <c r="E142" s="248" t="s">
        <v>2772</v>
      </c>
      <c r="F142" s="249" t="s">
        <v>2773</v>
      </c>
      <c r="G142" s="250" t="s">
        <v>448</v>
      </c>
      <c r="H142" s="251">
        <v>28</v>
      </c>
      <c r="I142" s="252"/>
      <c r="J142" s="253">
        <f>ROUND(I142*H142,2)</f>
        <v>0</v>
      </c>
      <c r="K142" s="249" t="s">
        <v>601</v>
      </c>
      <c r="L142" s="254"/>
      <c r="M142" s="255" t="s">
        <v>1</v>
      </c>
      <c r="N142" s="256" t="s">
        <v>48</v>
      </c>
      <c r="O142" s="73"/>
      <c r="P142" s="202">
        <f>O142*H142</f>
        <v>0</v>
      </c>
      <c r="Q142" s="202">
        <v>0.00092</v>
      </c>
      <c r="R142" s="202">
        <f>Q142*H142</f>
        <v>0.02576</v>
      </c>
      <c r="S142" s="202">
        <v>0</v>
      </c>
      <c r="T142" s="203">
        <f>S142*H142</f>
        <v>0</v>
      </c>
      <c r="U142" s="36"/>
      <c r="V142" s="36"/>
      <c r="W142" s="36"/>
      <c r="X142" s="36"/>
      <c r="Y142" s="36"/>
      <c r="Z142" s="36"/>
      <c r="AA142" s="36"/>
      <c r="AB142" s="36"/>
      <c r="AC142" s="36"/>
      <c r="AD142" s="36"/>
      <c r="AE142" s="36"/>
      <c r="AR142" s="204" t="s">
        <v>450</v>
      </c>
      <c r="AT142" s="204" t="s">
        <v>350</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378</v>
      </c>
      <c r="BM142" s="204" t="s">
        <v>3053</v>
      </c>
    </row>
    <row r="143" spans="2:51" s="14" customFormat="1" ht="10.2">
      <c r="B143" s="225"/>
      <c r="C143" s="226"/>
      <c r="D143" s="206" t="s">
        <v>309</v>
      </c>
      <c r="E143" s="227" t="s">
        <v>1</v>
      </c>
      <c r="F143" s="228" t="s">
        <v>3054</v>
      </c>
      <c r="G143" s="226"/>
      <c r="H143" s="229">
        <v>28</v>
      </c>
      <c r="I143" s="230"/>
      <c r="J143" s="226"/>
      <c r="K143" s="226"/>
      <c r="L143" s="231"/>
      <c r="M143" s="232"/>
      <c r="N143" s="233"/>
      <c r="O143" s="233"/>
      <c r="P143" s="233"/>
      <c r="Q143" s="233"/>
      <c r="R143" s="233"/>
      <c r="S143" s="233"/>
      <c r="T143" s="234"/>
      <c r="AT143" s="235" t="s">
        <v>309</v>
      </c>
      <c r="AU143" s="235" t="s">
        <v>93</v>
      </c>
      <c r="AV143" s="14" t="s">
        <v>93</v>
      </c>
      <c r="AW143" s="14" t="s">
        <v>38</v>
      </c>
      <c r="AX143" s="14" t="s">
        <v>91</v>
      </c>
      <c r="AY143" s="235" t="s">
        <v>203</v>
      </c>
    </row>
    <row r="144" spans="1:65" s="2" customFormat="1" ht="16.5" customHeight="1">
      <c r="A144" s="36"/>
      <c r="B144" s="37"/>
      <c r="C144" s="247" t="s">
        <v>147</v>
      </c>
      <c r="D144" s="247" t="s">
        <v>350</v>
      </c>
      <c r="E144" s="248" t="s">
        <v>2780</v>
      </c>
      <c r="F144" s="249" t="s">
        <v>2781</v>
      </c>
      <c r="G144" s="250" t="s">
        <v>404</v>
      </c>
      <c r="H144" s="251">
        <v>5</v>
      </c>
      <c r="I144" s="252"/>
      <c r="J144" s="253">
        <f>ROUND(I144*H144,2)</f>
        <v>0</v>
      </c>
      <c r="K144" s="249" t="s">
        <v>601</v>
      </c>
      <c r="L144" s="254"/>
      <c r="M144" s="255" t="s">
        <v>1</v>
      </c>
      <c r="N144" s="256" t="s">
        <v>48</v>
      </c>
      <c r="O144" s="73"/>
      <c r="P144" s="202">
        <f>O144*H144</f>
        <v>0</v>
      </c>
      <c r="Q144" s="202">
        <v>0.0047</v>
      </c>
      <c r="R144" s="202">
        <f>Q144*H144</f>
        <v>0.0235</v>
      </c>
      <c r="S144" s="202">
        <v>0</v>
      </c>
      <c r="T144" s="203">
        <f>S144*H144</f>
        <v>0</v>
      </c>
      <c r="U144" s="36"/>
      <c r="V144" s="36"/>
      <c r="W144" s="36"/>
      <c r="X144" s="36"/>
      <c r="Y144" s="36"/>
      <c r="Z144" s="36"/>
      <c r="AA144" s="36"/>
      <c r="AB144" s="36"/>
      <c r="AC144" s="36"/>
      <c r="AD144" s="36"/>
      <c r="AE144" s="36"/>
      <c r="AR144" s="204" t="s">
        <v>450</v>
      </c>
      <c r="AT144" s="204" t="s">
        <v>350</v>
      </c>
      <c r="AU144" s="204" t="s">
        <v>93</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378</v>
      </c>
      <c r="BM144" s="204" t="s">
        <v>3055</v>
      </c>
    </row>
    <row r="145" spans="1:65" s="2" customFormat="1" ht="16.5" customHeight="1">
      <c r="A145" s="36"/>
      <c r="B145" s="37"/>
      <c r="C145" s="193" t="s">
        <v>150</v>
      </c>
      <c r="D145" s="193" t="s">
        <v>206</v>
      </c>
      <c r="E145" s="194" t="s">
        <v>2663</v>
      </c>
      <c r="F145" s="195" t="s">
        <v>2664</v>
      </c>
      <c r="G145" s="196" t="s">
        <v>338</v>
      </c>
      <c r="H145" s="197">
        <v>0.199</v>
      </c>
      <c r="I145" s="198"/>
      <c r="J145" s="199">
        <f>ROUND(I145*H145,2)</f>
        <v>0</v>
      </c>
      <c r="K145" s="195" t="s">
        <v>210</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378</v>
      </c>
      <c r="AT145" s="204" t="s">
        <v>206</v>
      </c>
      <c r="AU145" s="204" t="s">
        <v>93</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378</v>
      </c>
      <c r="BM145" s="204" t="s">
        <v>3056</v>
      </c>
    </row>
    <row r="146" spans="2:63" s="12" customFormat="1" ht="22.8" customHeight="1">
      <c r="B146" s="177"/>
      <c r="C146" s="178"/>
      <c r="D146" s="179" t="s">
        <v>82</v>
      </c>
      <c r="E146" s="191" t="s">
        <v>2788</v>
      </c>
      <c r="F146" s="191" t="s">
        <v>2789</v>
      </c>
      <c r="G146" s="178"/>
      <c r="H146" s="178"/>
      <c r="I146" s="181"/>
      <c r="J146" s="192">
        <f>BK146</f>
        <v>0</v>
      </c>
      <c r="K146" s="178"/>
      <c r="L146" s="183"/>
      <c r="M146" s="184"/>
      <c r="N146" s="185"/>
      <c r="O146" s="185"/>
      <c r="P146" s="186">
        <f>SUM(P147:P151)</f>
        <v>0</v>
      </c>
      <c r="Q146" s="185"/>
      <c r="R146" s="186">
        <f>SUM(R147:R151)</f>
        <v>0.00568</v>
      </c>
      <c r="S146" s="185"/>
      <c r="T146" s="187">
        <f>SUM(T147:T151)</f>
        <v>0</v>
      </c>
      <c r="AR146" s="188" t="s">
        <v>93</v>
      </c>
      <c r="AT146" s="189" t="s">
        <v>82</v>
      </c>
      <c r="AU146" s="189" t="s">
        <v>91</v>
      </c>
      <c r="AY146" s="188" t="s">
        <v>203</v>
      </c>
      <c r="BK146" s="190">
        <f>SUM(BK147:BK151)</f>
        <v>0</v>
      </c>
    </row>
    <row r="147" spans="1:65" s="2" customFormat="1" ht="16.5" customHeight="1">
      <c r="A147" s="36"/>
      <c r="B147" s="37"/>
      <c r="C147" s="193" t="s">
        <v>153</v>
      </c>
      <c r="D147" s="193" t="s">
        <v>206</v>
      </c>
      <c r="E147" s="194" t="s">
        <v>2790</v>
      </c>
      <c r="F147" s="195" t="s">
        <v>2791</v>
      </c>
      <c r="G147" s="196" t="s">
        <v>2314</v>
      </c>
      <c r="H147" s="197">
        <v>1</v>
      </c>
      <c r="I147" s="198"/>
      <c r="J147" s="199">
        <f>ROUND(I147*H147,2)</f>
        <v>0</v>
      </c>
      <c r="K147" s="195" t="s">
        <v>210</v>
      </c>
      <c r="L147" s="41"/>
      <c r="M147" s="200" t="s">
        <v>1</v>
      </c>
      <c r="N147" s="201" t="s">
        <v>48</v>
      </c>
      <c r="O147" s="73"/>
      <c r="P147" s="202">
        <f>O147*H147</f>
        <v>0</v>
      </c>
      <c r="Q147" s="202">
        <v>0.00068</v>
      </c>
      <c r="R147" s="202">
        <f>Q147*H147</f>
        <v>0.00068</v>
      </c>
      <c r="S147" s="202">
        <v>0</v>
      </c>
      <c r="T147" s="203">
        <f>S147*H147</f>
        <v>0</v>
      </c>
      <c r="U147" s="36"/>
      <c r="V147" s="36"/>
      <c r="W147" s="36"/>
      <c r="X147" s="36"/>
      <c r="Y147" s="36"/>
      <c r="Z147" s="36"/>
      <c r="AA147" s="36"/>
      <c r="AB147" s="36"/>
      <c r="AC147" s="36"/>
      <c r="AD147" s="36"/>
      <c r="AE147" s="36"/>
      <c r="AR147" s="204" t="s">
        <v>378</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378</v>
      </c>
      <c r="BM147" s="204" t="s">
        <v>3057</v>
      </c>
    </row>
    <row r="148" spans="2:51" s="14" customFormat="1" ht="10.2">
      <c r="B148" s="225"/>
      <c r="C148" s="226"/>
      <c r="D148" s="206" t="s">
        <v>309</v>
      </c>
      <c r="E148" s="227" t="s">
        <v>1</v>
      </c>
      <c r="F148" s="228" t="s">
        <v>2793</v>
      </c>
      <c r="G148" s="226"/>
      <c r="H148" s="229">
        <v>1</v>
      </c>
      <c r="I148" s="230"/>
      <c r="J148" s="226"/>
      <c r="K148" s="226"/>
      <c r="L148" s="231"/>
      <c r="M148" s="232"/>
      <c r="N148" s="233"/>
      <c r="O148" s="233"/>
      <c r="P148" s="233"/>
      <c r="Q148" s="233"/>
      <c r="R148" s="233"/>
      <c r="S148" s="233"/>
      <c r="T148" s="234"/>
      <c r="AT148" s="235" t="s">
        <v>309</v>
      </c>
      <c r="AU148" s="235" t="s">
        <v>93</v>
      </c>
      <c r="AV148" s="14" t="s">
        <v>93</v>
      </c>
      <c r="AW148" s="14" t="s">
        <v>38</v>
      </c>
      <c r="AX148" s="14" t="s">
        <v>91</v>
      </c>
      <c r="AY148" s="235" t="s">
        <v>203</v>
      </c>
    </row>
    <row r="149" spans="1:65" s="2" customFormat="1" ht="21.75" customHeight="1">
      <c r="A149" s="36"/>
      <c r="B149" s="37"/>
      <c r="C149" s="247" t="s">
        <v>249</v>
      </c>
      <c r="D149" s="247" t="s">
        <v>350</v>
      </c>
      <c r="E149" s="248" t="s">
        <v>2794</v>
      </c>
      <c r="F149" s="249" t="s">
        <v>3058</v>
      </c>
      <c r="G149" s="250" t="s">
        <v>1422</v>
      </c>
      <c r="H149" s="251">
        <v>1</v>
      </c>
      <c r="I149" s="252"/>
      <c r="J149" s="253">
        <f>ROUND(I149*H149,2)</f>
        <v>0</v>
      </c>
      <c r="K149" s="249" t="s">
        <v>601</v>
      </c>
      <c r="L149" s="254"/>
      <c r="M149" s="255" t="s">
        <v>1</v>
      </c>
      <c r="N149" s="256" t="s">
        <v>48</v>
      </c>
      <c r="O149" s="73"/>
      <c r="P149" s="202">
        <f>O149*H149</f>
        <v>0</v>
      </c>
      <c r="Q149" s="202">
        <v>0.005</v>
      </c>
      <c r="R149" s="202">
        <f>Q149*H149</f>
        <v>0.005</v>
      </c>
      <c r="S149" s="202">
        <v>0</v>
      </c>
      <c r="T149" s="203">
        <f>S149*H149</f>
        <v>0</v>
      </c>
      <c r="U149" s="36"/>
      <c r="V149" s="36"/>
      <c r="W149" s="36"/>
      <c r="X149" s="36"/>
      <c r="Y149" s="36"/>
      <c r="Z149" s="36"/>
      <c r="AA149" s="36"/>
      <c r="AB149" s="36"/>
      <c r="AC149" s="36"/>
      <c r="AD149" s="36"/>
      <c r="AE149" s="36"/>
      <c r="AR149" s="204" t="s">
        <v>450</v>
      </c>
      <c r="AT149" s="204" t="s">
        <v>350</v>
      </c>
      <c r="AU149" s="204" t="s">
        <v>93</v>
      </c>
      <c r="AY149" s="18" t="s">
        <v>203</v>
      </c>
      <c r="BE149" s="205">
        <f>IF(N149="základní",J149,0)</f>
        <v>0</v>
      </c>
      <c r="BF149" s="205">
        <f>IF(N149="snížená",J149,0)</f>
        <v>0</v>
      </c>
      <c r="BG149" s="205">
        <f>IF(N149="zákl. přenesená",J149,0)</f>
        <v>0</v>
      </c>
      <c r="BH149" s="205">
        <f>IF(N149="sníž. přenesená",J149,0)</f>
        <v>0</v>
      </c>
      <c r="BI149" s="205">
        <f>IF(N149="nulová",J149,0)</f>
        <v>0</v>
      </c>
      <c r="BJ149" s="18" t="s">
        <v>91</v>
      </c>
      <c r="BK149" s="205">
        <f>ROUND(I149*H149,2)</f>
        <v>0</v>
      </c>
      <c r="BL149" s="18" t="s">
        <v>378</v>
      </c>
      <c r="BM149" s="204" t="s">
        <v>3059</v>
      </c>
    </row>
    <row r="150" spans="2:51" s="14" customFormat="1" ht="10.2">
      <c r="B150" s="225"/>
      <c r="C150" s="226"/>
      <c r="D150" s="206" t="s">
        <v>309</v>
      </c>
      <c r="E150" s="227" t="s">
        <v>1</v>
      </c>
      <c r="F150" s="228" t="s">
        <v>2797</v>
      </c>
      <c r="G150" s="226"/>
      <c r="H150" s="229">
        <v>1</v>
      </c>
      <c r="I150" s="230"/>
      <c r="J150" s="226"/>
      <c r="K150" s="226"/>
      <c r="L150" s="231"/>
      <c r="M150" s="232"/>
      <c r="N150" s="233"/>
      <c r="O150" s="233"/>
      <c r="P150" s="233"/>
      <c r="Q150" s="233"/>
      <c r="R150" s="233"/>
      <c r="S150" s="233"/>
      <c r="T150" s="234"/>
      <c r="AT150" s="235" t="s">
        <v>309</v>
      </c>
      <c r="AU150" s="235" t="s">
        <v>93</v>
      </c>
      <c r="AV150" s="14" t="s">
        <v>93</v>
      </c>
      <c r="AW150" s="14" t="s">
        <v>38</v>
      </c>
      <c r="AX150" s="14" t="s">
        <v>91</v>
      </c>
      <c r="AY150" s="235" t="s">
        <v>203</v>
      </c>
    </row>
    <row r="151" spans="1:65" s="2" customFormat="1" ht="16.5" customHeight="1">
      <c r="A151" s="36"/>
      <c r="B151" s="37"/>
      <c r="C151" s="193" t="s">
        <v>254</v>
      </c>
      <c r="D151" s="193" t="s">
        <v>206</v>
      </c>
      <c r="E151" s="194" t="s">
        <v>2798</v>
      </c>
      <c r="F151" s="195" t="s">
        <v>2799</v>
      </c>
      <c r="G151" s="196" t="s">
        <v>338</v>
      </c>
      <c r="H151" s="197">
        <v>0.006</v>
      </c>
      <c r="I151" s="198"/>
      <c r="J151" s="199">
        <f>ROUND(I151*H151,2)</f>
        <v>0</v>
      </c>
      <c r="K151" s="195" t="s">
        <v>210</v>
      </c>
      <c r="L151" s="41"/>
      <c r="M151" s="200" t="s">
        <v>1</v>
      </c>
      <c r="N151" s="201" t="s">
        <v>48</v>
      </c>
      <c r="O151" s="73"/>
      <c r="P151" s="202">
        <f>O151*H151</f>
        <v>0</v>
      </c>
      <c r="Q151" s="202">
        <v>0</v>
      </c>
      <c r="R151" s="202">
        <f>Q151*H151</f>
        <v>0</v>
      </c>
      <c r="S151" s="202">
        <v>0</v>
      </c>
      <c r="T151" s="203">
        <f>S151*H151</f>
        <v>0</v>
      </c>
      <c r="U151" s="36"/>
      <c r="V151" s="36"/>
      <c r="W151" s="36"/>
      <c r="X151" s="36"/>
      <c r="Y151" s="36"/>
      <c r="Z151" s="36"/>
      <c r="AA151" s="36"/>
      <c r="AB151" s="36"/>
      <c r="AC151" s="36"/>
      <c r="AD151" s="36"/>
      <c r="AE151" s="36"/>
      <c r="AR151" s="204" t="s">
        <v>378</v>
      </c>
      <c r="AT151" s="204" t="s">
        <v>206</v>
      </c>
      <c r="AU151" s="204" t="s">
        <v>93</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378</v>
      </c>
      <c r="BM151" s="204" t="s">
        <v>3060</v>
      </c>
    </row>
    <row r="152" spans="2:63" s="12" customFormat="1" ht="22.8" customHeight="1">
      <c r="B152" s="177"/>
      <c r="C152" s="178"/>
      <c r="D152" s="179" t="s">
        <v>82</v>
      </c>
      <c r="E152" s="191" t="s">
        <v>2666</v>
      </c>
      <c r="F152" s="191" t="s">
        <v>2667</v>
      </c>
      <c r="G152" s="178"/>
      <c r="H152" s="178"/>
      <c r="I152" s="181"/>
      <c r="J152" s="192">
        <f>BK152</f>
        <v>0</v>
      </c>
      <c r="K152" s="178"/>
      <c r="L152" s="183"/>
      <c r="M152" s="184"/>
      <c r="N152" s="185"/>
      <c r="O152" s="185"/>
      <c r="P152" s="186">
        <f>SUM(P153:P163)</f>
        <v>0</v>
      </c>
      <c r="Q152" s="185"/>
      <c r="R152" s="186">
        <f>SUM(R153:R163)</f>
        <v>0.34529000000000004</v>
      </c>
      <c r="S152" s="185"/>
      <c r="T152" s="187">
        <f>SUM(T153:T163)</f>
        <v>0</v>
      </c>
      <c r="AR152" s="188" t="s">
        <v>93</v>
      </c>
      <c r="AT152" s="189" t="s">
        <v>82</v>
      </c>
      <c r="AU152" s="189" t="s">
        <v>91</v>
      </c>
      <c r="AY152" s="188" t="s">
        <v>203</v>
      </c>
      <c r="BK152" s="190">
        <f>SUM(BK153:BK163)</f>
        <v>0</v>
      </c>
    </row>
    <row r="153" spans="1:65" s="2" customFormat="1" ht="16.5" customHeight="1">
      <c r="A153" s="36"/>
      <c r="B153" s="37"/>
      <c r="C153" s="193" t="s">
        <v>261</v>
      </c>
      <c r="D153" s="193" t="s">
        <v>206</v>
      </c>
      <c r="E153" s="194" t="s">
        <v>2805</v>
      </c>
      <c r="F153" s="195" t="s">
        <v>2806</v>
      </c>
      <c r="G153" s="196" t="s">
        <v>448</v>
      </c>
      <c r="H153" s="197">
        <v>240</v>
      </c>
      <c r="I153" s="198"/>
      <c r="J153" s="199">
        <f>ROUND(I153*H153,2)</f>
        <v>0</v>
      </c>
      <c r="K153" s="195" t="s">
        <v>601</v>
      </c>
      <c r="L153" s="41"/>
      <c r="M153" s="200" t="s">
        <v>1</v>
      </c>
      <c r="N153" s="201" t="s">
        <v>48</v>
      </c>
      <c r="O153" s="73"/>
      <c r="P153" s="202">
        <f>O153*H153</f>
        <v>0</v>
      </c>
      <c r="Q153" s="202">
        <v>0.00072</v>
      </c>
      <c r="R153" s="202">
        <f>Q153*H153</f>
        <v>0.1728</v>
      </c>
      <c r="S153" s="202">
        <v>0</v>
      </c>
      <c r="T153" s="203">
        <f>S153*H153</f>
        <v>0</v>
      </c>
      <c r="U153" s="36"/>
      <c r="V153" s="36"/>
      <c r="W153" s="36"/>
      <c r="X153" s="36"/>
      <c r="Y153" s="36"/>
      <c r="Z153" s="36"/>
      <c r="AA153" s="36"/>
      <c r="AB153" s="36"/>
      <c r="AC153" s="36"/>
      <c r="AD153" s="36"/>
      <c r="AE153" s="36"/>
      <c r="AR153" s="204" t="s">
        <v>378</v>
      </c>
      <c r="AT153" s="204" t="s">
        <v>206</v>
      </c>
      <c r="AU153" s="204" t="s">
        <v>93</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378</v>
      </c>
      <c r="BM153" s="204" t="s">
        <v>3061</v>
      </c>
    </row>
    <row r="154" spans="2:51" s="14" customFormat="1" ht="10.2">
      <c r="B154" s="225"/>
      <c r="C154" s="226"/>
      <c r="D154" s="206" t="s">
        <v>309</v>
      </c>
      <c r="E154" s="227" t="s">
        <v>1</v>
      </c>
      <c r="F154" s="228" t="s">
        <v>3062</v>
      </c>
      <c r="G154" s="226"/>
      <c r="H154" s="229">
        <v>240</v>
      </c>
      <c r="I154" s="230"/>
      <c r="J154" s="226"/>
      <c r="K154" s="226"/>
      <c r="L154" s="231"/>
      <c r="M154" s="232"/>
      <c r="N154" s="233"/>
      <c r="O154" s="233"/>
      <c r="P154" s="233"/>
      <c r="Q154" s="233"/>
      <c r="R154" s="233"/>
      <c r="S154" s="233"/>
      <c r="T154" s="234"/>
      <c r="AT154" s="235" t="s">
        <v>309</v>
      </c>
      <c r="AU154" s="235" t="s">
        <v>93</v>
      </c>
      <c r="AV154" s="14" t="s">
        <v>93</v>
      </c>
      <c r="AW154" s="14" t="s">
        <v>38</v>
      </c>
      <c r="AX154" s="14" t="s">
        <v>91</v>
      </c>
      <c r="AY154" s="235" t="s">
        <v>203</v>
      </c>
    </row>
    <row r="155" spans="1:65" s="2" customFormat="1" ht="16.5" customHeight="1">
      <c r="A155" s="36"/>
      <c r="B155" s="37"/>
      <c r="C155" s="193" t="s">
        <v>268</v>
      </c>
      <c r="D155" s="193" t="s">
        <v>206</v>
      </c>
      <c r="E155" s="194" t="s">
        <v>2809</v>
      </c>
      <c r="F155" s="195" t="s">
        <v>2810</v>
      </c>
      <c r="G155" s="196" t="s">
        <v>448</v>
      </c>
      <c r="H155" s="197">
        <v>65</v>
      </c>
      <c r="I155" s="198"/>
      <c r="J155" s="199">
        <f>ROUND(I155*H155,2)</f>
        <v>0</v>
      </c>
      <c r="K155" s="195" t="s">
        <v>601</v>
      </c>
      <c r="L155" s="41"/>
      <c r="M155" s="200" t="s">
        <v>1</v>
      </c>
      <c r="N155" s="201" t="s">
        <v>48</v>
      </c>
      <c r="O155" s="73"/>
      <c r="P155" s="202">
        <f>O155*H155</f>
        <v>0</v>
      </c>
      <c r="Q155" s="202">
        <v>0.00071</v>
      </c>
      <c r="R155" s="202">
        <f>Q155*H155</f>
        <v>0.046150000000000004</v>
      </c>
      <c r="S155" s="202">
        <v>0</v>
      </c>
      <c r="T155" s="203">
        <f>S155*H155</f>
        <v>0</v>
      </c>
      <c r="U155" s="36"/>
      <c r="V155" s="36"/>
      <c r="W155" s="36"/>
      <c r="X155" s="36"/>
      <c r="Y155" s="36"/>
      <c r="Z155" s="36"/>
      <c r="AA155" s="36"/>
      <c r="AB155" s="36"/>
      <c r="AC155" s="36"/>
      <c r="AD155" s="36"/>
      <c r="AE155" s="36"/>
      <c r="AR155" s="204" t="s">
        <v>378</v>
      </c>
      <c r="AT155" s="204" t="s">
        <v>206</v>
      </c>
      <c r="AU155" s="204" t="s">
        <v>93</v>
      </c>
      <c r="AY155" s="18" t="s">
        <v>203</v>
      </c>
      <c r="BE155" s="205">
        <f>IF(N155="základní",J155,0)</f>
        <v>0</v>
      </c>
      <c r="BF155" s="205">
        <f>IF(N155="snížená",J155,0)</f>
        <v>0</v>
      </c>
      <c r="BG155" s="205">
        <f>IF(N155="zákl. přenesená",J155,0)</f>
        <v>0</v>
      </c>
      <c r="BH155" s="205">
        <f>IF(N155="sníž. přenesená",J155,0)</f>
        <v>0</v>
      </c>
      <c r="BI155" s="205">
        <f>IF(N155="nulová",J155,0)</f>
        <v>0</v>
      </c>
      <c r="BJ155" s="18" t="s">
        <v>91</v>
      </c>
      <c r="BK155" s="205">
        <f>ROUND(I155*H155,2)</f>
        <v>0</v>
      </c>
      <c r="BL155" s="18" t="s">
        <v>378</v>
      </c>
      <c r="BM155" s="204" t="s">
        <v>3063</v>
      </c>
    </row>
    <row r="156" spans="2:51" s="14" customFormat="1" ht="10.2">
      <c r="B156" s="225"/>
      <c r="C156" s="226"/>
      <c r="D156" s="206" t="s">
        <v>309</v>
      </c>
      <c r="E156" s="227" t="s">
        <v>1</v>
      </c>
      <c r="F156" s="228" t="s">
        <v>2767</v>
      </c>
      <c r="G156" s="226"/>
      <c r="H156" s="229">
        <v>65</v>
      </c>
      <c r="I156" s="230"/>
      <c r="J156" s="226"/>
      <c r="K156" s="226"/>
      <c r="L156" s="231"/>
      <c r="M156" s="232"/>
      <c r="N156" s="233"/>
      <c r="O156" s="233"/>
      <c r="P156" s="233"/>
      <c r="Q156" s="233"/>
      <c r="R156" s="233"/>
      <c r="S156" s="233"/>
      <c r="T156" s="234"/>
      <c r="AT156" s="235" t="s">
        <v>309</v>
      </c>
      <c r="AU156" s="235" t="s">
        <v>93</v>
      </c>
      <c r="AV156" s="14" t="s">
        <v>93</v>
      </c>
      <c r="AW156" s="14" t="s">
        <v>38</v>
      </c>
      <c r="AX156" s="14" t="s">
        <v>91</v>
      </c>
      <c r="AY156" s="235" t="s">
        <v>203</v>
      </c>
    </row>
    <row r="157" spans="1:65" s="2" customFormat="1" ht="16.5" customHeight="1">
      <c r="A157" s="36"/>
      <c r="B157" s="37"/>
      <c r="C157" s="193" t="s">
        <v>364</v>
      </c>
      <c r="D157" s="193" t="s">
        <v>206</v>
      </c>
      <c r="E157" s="194" t="s">
        <v>2812</v>
      </c>
      <c r="F157" s="195" t="s">
        <v>2813</v>
      </c>
      <c r="G157" s="196" t="s">
        <v>448</v>
      </c>
      <c r="H157" s="197">
        <v>63</v>
      </c>
      <c r="I157" s="198"/>
      <c r="J157" s="199">
        <f>ROUND(I157*H157,2)</f>
        <v>0</v>
      </c>
      <c r="K157" s="195" t="s">
        <v>601</v>
      </c>
      <c r="L157" s="41"/>
      <c r="M157" s="200" t="s">
        <v>1</v>
      </c>
      <c r="N157" s="201" t="s">
        <v>48</v>
      </c>
      <c r="O157" s="73"/>
      <c r="P157" s="202">
        <f>O157*H157</f>
        <v>0</v>
      </c>
      <c r="Q157" s="202">
        <v>0.00128</v>
      </c>
      <c r="R157" s="202">
        <f>Q157*H157</f>
        <v>0.08064</v>
      </c>
      <c r="S157" s="202">
        <v>0</v>
      </c>
      <c r="T157" s="203">
        <f>S157*H157</f>
        <v>0</v>
      </c>
      <c r="U157" s="36"/>
      <c r="V157" s="36"/>
      <c r="W157" s="36"/>
      <c r="X157" s="36"/>
      <c r="Y157" s="36"/>
      <c r="Z157" s="36"/>
      <c r="AA157" s="36"/>
      <c r="AB157" s="36"/>
      <c r="AC157" s="36"/>
      <c r="AD157" s="36"/>
      <c r="AE157" s="36"/>
      <c r="AR157" s="204" t="s">
        <v>378</v>
      </c>
      <c r="AT157" s="204" t="s">
        <v>206</v>
      </c>
      <c r="AU157" s="204" t="s">
        <v>93</v>
      </c>
      <c r="AY157" s="18" t="s">
        <v>203</v>
      </c>
      <c r="BE157" s="205">
        <f>IF(N157="základní",J157,0)</f>
        <v>0</v>
      </c>
      <c r="BF157" s="205">
        <f>IF(N157="snížená",J157,0)</f>
        <v>0</v>
      </c>
      <c r="BG157" s="205">
        <f>IF(N157="zákl. přenesená",J157,0)</f>
        <v>0</v>
      </c>
      <c r="BH157" s="205">
        <f>IF(N157="sníž. přenesená",J157,0)</f>
        <v>0</v>
      </c>
      <c r="BI157" s="205">
        <f>IF(N157="nulová",J157,0)</f>
        <v>0</v>
      </c>
      <c r="BJ157" s="18" t="s">
        <v>91</v>
      </c>
      <c r="BK157" s="205">
        <f>ROUND(I157*H157,2)</f>
        <v>0</v>
      </c>
      <c r="BL157" s="18" t="s">
        <v>378</v>
      </c>
      <c r="BM157" s="204" t="s">
        <v>3064</v>
      </c>
    </row>
    <row r="158" spans="2:51" s="14" customFormat="1" ht="10.2">
      <c r="B158" s="225"/>
      <c r="C158" s="226"/>
      <c r="D158" s="206" t="s">
        <v>309</v>
      </c>
      <c r="E158" s="227" t="s">
        <v>1</v>
      </c>
      <c r="F158" s="228" t="s">
        <v>3052</v>
      </c>
      <c r="G158" s="226"/>
      <c r="H158" s="229">
        <v>63</v>
      </c>
      <c r="I158" s="230"/>
      <c r="J158" s="226"/>
      <c r="K158" s="226"/>
      <c r="L158" s="231"/>
      <c r="M158" s="232"/>
      <c r="N158" s="233"/>
      <c r="O158" s="233"/>
      <c r="P158" s="233"/>
      <c r="Q158" s="233"/>
      <c r="R158" s="233"/>
      <c r="S158" s="233"/>
      <c r="T158" s="234"/>
      <c r="AT158" s="235" t="s">
        <v>309</v>
      </c>
      <c r="AU158" s="235" t="s">
        <v>93</v>
      </c>
      <c r="AV158" s="14" t="s">
        <v>93</v>
      </c>
      <c r="AW158" s="14" t="s">
        <v>38</v>
      </c>
      <c r="AX158" s="14" t="s">
        <v>91</v>
      </c>
      <c r="AY158" s="235" t="s">
        <v>203</v>
      </c>
    </row>
    <row r="159" spans="1:65" s="2" customFormat="1" ht="16.5" customHeight="1">
      <c r="A159" s="36"/>
      <c r="B159" s="37"/>
      <c r="C159" s="193" t="s">
        <v>369</v>
      </c>
      <c r="D159" s="193" t="s">
        <v>206</v>
      </c>
      <c r="E159" s="194" t="s">
        <v>2815</v>
      </c>
      <c r="F159" s="195" t="s">
        <v>2816</v>
      </c>
      <c r="G159" s="196" t="s">
        <v>448</v>
      </c>
      <c r="H159" s="197">
        <v>28</v>
      </c>
      <c r="I159" s="198"/>
      <c r="J159" s="199">
        <f>ROUND(I159*H159,2)</f>
        <v>0</v>
      </c>
      <c r="K159" s="195" t="s">
        <v>601</v>
      </c>
      <c r="L159" s="41"/>
      <c r="M159" s="200" t="s">
        <v>1</v>
      </c>
      <c r="N159" s="201" t="s">
        <v>48</v>
      </c>
      <c r="O159" s="73"/>
      <c r="P159" s="202">
        <f>O159*H159</f>
        <v>0</v>
      </c>
      <c r="Q159" s="202">
        <v>0.00161</v>
      </c>
      <c r="R159" s="202">
        <f>Q159*H159</f>
        <v>0.04508</v>
      </c>
      <c r="S159" s="202">
        <v>0</v>
      </c>
      <c r="T159" s="203">
        <f>S159*H159</f>
        <v>0</v>
      </c>
      <c r="U159" s="36"/>
      <c r="V159" s="36"/>
      <c r="W159" s="36"/>
      <c r="X159" s="36"/>
      <c r="Y159" s="36"/>
      <c r="Z159" s="36"/>
      <c r="AA159" s="36"/>
      <c r="AB159" s="36"/>
      <c r="AC159" s="36"/>
      <c r="AD159" s="36"/>
      <c r="AE159" s="36"/>
      <c r="AR159" s="204" t="s">
        <v>378</v>
      </c>
      <c r="AT159" s="204" t="s">
        <v>206</v>
      </c>
      <c r="AU159" s="204" t="s">
        <v>93</v>
      </c>
      <c r="AY159" s="18" t="s">
        <v>203</v>
      </c>
      <c r="BE159" s="205">
        <f>IF(N159="základní",J159,0)</f>
        <v>0</v>
      </c>
      <c r="BF159" s="205">
        <f>IF(N159="snížená",J159,0)</f>
        <v>0</v>
      </c>
      <c r="BG159" s="205">
        <f>IF(N159="zákl. přenesená",J159,0)</f>
        <v>0</v>
      </c>
      <c r="BH159" s="205">
        <f>IF(N159="sníž. přenesená",J159,0)</f>
        <v>0</v>
      </c>
      <c r="BI159" s="205">
        <f>IF(N159="nulová",J159,0)</f>
        <v>0</v>
      </c>
      <c r="BJ159" s="18" t="s">
        <v>91</v>
      </c>
      <c r="BK159" s="205">
        <f>ROUND(I159*H159,2)</f>
        <v>0</v>
      </c>
      <c r="BL159" s="18" t="s">
        <v>378</v>
      </c>
      <c r="BM159" s="204" t="s">
        <v>3065</v>
      </c>
    </row>
    <row r="160" spans="2:51" s="14" customFormat="1" ht="10.2">
      <c r="B160" s="225"/>
      <c r="C160" s="226"/>
      <c r="D160" s="206" t="s">
        <v>309</v>
      </c>
      <c r="E160" s="227" t="s">
        <v>1</v>
      </c>
      <c r="F160" s="228" t="s">
        <v>3054</v>
      </c>
      <c r="G160" s="226"/>
      <c r="H160" s="229">
        <v>28</v>
      </c>
      <c r="I160" s="230"/>
      <c r="J160" s="226"/>
      <c r="K160" s="226"/>
      <c r="L160" s="231"/>
      <c r="M160" s="232"/>
      <c r="N160" s="233"/>
      <c r="O160" s="233"/>
      <c r="P160" s="233"/>
      <c r="Q160" s="233"/>
      <c r="R160" s="233"/>
      <c r="S160" s="233"/>
      <c r="T160" s="234"/>
      <c r="AT160" s="235" t="s">
        <v>309</v>
      </c>
      <c r="AU160" s="235" t="s">
        <v>93</v>
      </c>
      <c r="AV160" s="14" t="s">
        <v>93</v>
      </c>
      <c r="AW160" s="14" t="s">
        <v>38</v>
      </c>
      <c r="AX160" s="14" t="s">
        <v>91</v>
      </c>
      <c r="AY160" s="235" t="s">
        <v>203</v>
      </c>
    </row>
    <row r="161" spans="1:65" s="2" customFormat="1" ht="16.5" customHeight="1">
      <c r="A161" s="36"/>
      <c r="B161" s="37"/>
      <c r="C161" s="193" t="s">
        <v>8</v>
      </c>
      <c r="D161" s="193" t="s">
        <v>206</v>
      </c>
      <c r="E161" s="194" t="s">
        <v>2828</v>
      </c>
      <c r="F161" s="195" t="s">
        <v>2829</v>
      </c>
      <c r="G161" s="196" t="s">
        <v>404</v>
      </c>
      <c r="H161" s="197">
        <v>62</v>
      </c>
      <c r="I161" s="198"/>
      <c r="J161" s="199">
        <f>ROUND(I161*H161,2)</f>
        <v>0</v>
      </c>
      <c r="K161" s="195" t="s">
        <v>210</v>
      </c>
      <c r="L161" s="41"/>
      <c r="M161" s="200" t="s">
        <v>1</v>
      </c>
      <c r="N161" s="201" t="s">
        <v>48</v>
      </c>
      <c r="O161" s="73"/>
      <c r="P161" s="202">
        <f>O161*H161</f>
        <v>0</v>
      </c>
      <c r="Q161" s="202">
        <v>1E-05</v>
      </c>
      <c r="R161" s="202">
        <f>Q161*H161</f>
        <v>0.00062</v>
      </c>
      <c r="S161" s="202">
        <v>0</v>
      </c>
      <c r="T161" s="203">
        <f>S161*H161</f>
        <v>0</v>
      </c>
      <c r="U161" s="36"/>
      <c r="V161" s="36"/>
      <c r="W161" s="36"/>
      <c r="X161" s="36"/>
      <c r="Y161" s="36"/>
      <c r="Z161" s="36"/>
      <c r="AA161" s="36"/>
      <c r="AB161" s="36"/>
      <c r="AC161" s="36"/>
      <c r="AD161" s="36"/>
      <c r="AE161" s="36"/>
      <c r="AR161" s="204" t="s">
        <v>378</v>
      </c>
      <c r="AT161" s="204" t="s">
        <v>206</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378</v>
      </c>
      <c r="BM161" s="204" t="s">
        <v>3066</v>
      </c>
    </row>
    <row r="162" spans="1:65" s="2" customFormat="1" ht="16.5" customHeight="1">
      <c r="A162" s="36"/>
      <c r="B162" s="37"/>
      <c r="C162" s="193" t="s">
        <v>378</v>
      </c>
      <c r="D162" s="193" t="s">
        <v>206</v>
      </c>
      <c r="E162" s="194" t="s">
        <v>2834</v>
      </c>
      <c r="F162" s="195" t="s">
        <v>2835</v>
      </c>
      <c r="G162" s="196" t="s">
        <v>448</v>
      </c>
      <c r="H162" s="197">
        <v>396</v>
      </c>
      <c r="I162" s="198"/>
      <c r="J162" s="199">
        <f>ROUND(I162*H162,2)</f>
        <v>0</v>
      </c>
      <c r="K162" s="195" t="s">
        <v>210</v>
      </c>
      <c r="L162" s="41"/>
      <c r="M162" s="200" t="s">
        <v>1</v>
      </c>
      <c r="N162" s="201" t="s">
        <v>48</v>
      </c>
      <c r="O162" s="73"/>
      <c r="P162" s="202">
        <f>O162*H162</f>
        <v>0</v>
      </c>
      <c r="Q162" s="202">
        <v>0</v>
      </c>
      <c r="R162" s="202">
        <f>Q162*H162</f>
        <v>0</v>
      </c>
      <c r="S162" s="202">
        <v>0</v>
      </c>
      <c r="T162" s="203">
        <f>S162*H162</f>
        <v>0</v>
      </c>
      <c r="U162" s="36"/>
      <c r="V162" s="36"/>
      <c r="W162" s="36"/>
      <c r="X162" s="36"/>
      <c r="Y162" s="36"/>
      <c r="Z162" s="36"/>
      <c r="AA162" s="36"/>
      <c r="AB162" s="36"/>
      <c r="AC162" s="36"/>
      <c r="AD162" s="36"/>
      <c r="AE162" s="36"/>
      <c r="AR162" s="204" t="s">
        <v>378</v>
      </c>
      <c r="AT162" s="204" t="s">
        <v>206</v>
      </c>
      <c r="AU162" s="204" t="s">
        <v>93</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378</v>
      </c>
      <c r="BM162" s="204" t="s">
        <v>3067</v>
      </c>
    </row>
    <row r="163" spans="1:65" s="2" customFormat="1" ht="16.5" customHeight="1">
      <c r="A163" s="36"/>
      <c r="B163" s="37"/>
      <c r="C163" s="193" t="s">
        <v>383</v>
      </c>
      <c r="D163" s="193" t="s">
        <v>206</v>
      </c>
      <c r="E163" s="194" t="s">
        <v>2840</v>
      </c>
      <c r="F163" s="195" t="s">
        <v>2841</v>
      </c>
      <c r="G163" s="196" t="s">
        <v>338</v>
      </c>
      <c r="H163" s="197">
        <v>0.345</v>
      </c>
      <c r="I163" s="198"/>
      <c r="J163" s="199">
        <f>ROUND(I163*H163,2)</f>
        <v>0</v>
      </c>
      <c r="K163" s="195" t="s">
        <v>210</v>
      </c>
      <c r="L163" s="41"/>
      <c r="M163" s="200" t="s">
        <v>1</v>
      </c>
      <c r="N163" s="201" t="s">
        <v>48</v>
      </c>
      <c r="O163" s="73"/>
      <c r="P163" s="202">
        <f>O163*H163</f>
        <v>0</v>
      </c>
      <c r="Q163" s="202">
        <v>0</v>
      </c>
      <c r="R163" s="202">
        <f>Q163*H163</f>
        <v>0</v>
      </c>
      <c r="S163" s="202">
        <v>0</v>
      </c>
      <c r="T163" s="203">
        <f>S163*H163</f>
        <v>0</v>
      </c>
      <c r="U163" s="36"/>
      <c r="V163" s="36"/>
      <c r="W163" s="36"/>
      <c r="X163" s="36"/>
      <c r="Y163" s="36"/>
      <c r="Z163" s="36"/>
      <c r="AA163" s="36"/>
      <c r="AB163" s="36"/>
      <c r="AC163" s="36"/>
      <c r="AD163" s="36"/>
      <c r="AE163" s="36"/>
      <c r="AR163" s="204" t="s">
        <v>378</v>
      </c>
      <c r="AT163" s="204" t="s">
        <v>206</v>
      </c>
      <c r="AU163" s="204" t="s">
        <v>93</v>
      </c>
      <c r="AY163" s="18" t="s">
        <v>203</v>
      </c>
      <c r="BE163" s="205">
        <f>IF(N163="základní",J163,0)</f>
        <v>0</v>
      </c>
      <c r="BF163" s="205">
        <f>IF(N163="snížená",J163,0)</f>
        <v>0</v>
      </c>
      <c r="BG163" s="205">
        <f>IF(N163="zákl. přenesená",J163,0)</f>
        <v>0</v>
      </c>
      <c r="BH163" s="205">
        <f>IF(N163="sníž. přenesená",J163,0)</f>
        <v>0</v>
      </c>
      <c r="BI163" s="205">
        <f>IF(N163="nulová",J163,0)</f>
        <v>0</v>
      </c>
      <c r="BJ163" s="18" t="s">
        <v>91</v>
      </c>
      <c r="BK163" s="205">
        <f>ROUND(I163*H163,2)</f>
        <v>0</v>
      </c>
      <c r="BL163" s="18" t="s">
        <v>378</v>
      </c>
      <c r="BM163" s="204" t="s">
        <v>3068</v>
      </c>
    </row>
    <row r="164" spans="2:63" s="12" customFormat="1" ht="22.8" customHeight="1">
      <c r="B164" s="177"/>
      <c r="C164" s="178"/>
      <c r="D164" s="179" t="s">
        <v>82</v>
      </c>
      <c r="E164" s="191" t="s">
        <v>2689</v>
      </c>
      <c r="F164" s="191" t="s">
        <v>2690</v>
      </c>
      <c r="G164" s="178"/>
      <c r="H164" s="178"/>
      <c r="I164" s="181"/>
      <c r="J164" s="192">
        <f>BK164</f>
        <v>0</v>
      </c>
      <c r="K164" s="178"/>
      <c r="L164" s="183"/>
      <c r="M164" s="184"/>
      <c r="N164" s="185"/>
      <c r="O164" s="185"/>
      <c r="P164" s="186">
        <f>SUM(P165:P194)</f>
        <v>0</v>
      </c>
      <c r="Q164" s="185"/>
      <c r="R164" s="186">
        <f>SUM(R165:R194)</f>
        <v>0.09581</v>
      </c>
      <c r="S164" s="185"/>
      <c r="T164" s="187">
        <f>SUM(T165:T194)</f>
        <v>0</v>
      </c>
      <c r="AR164" s="188" t="s">
        <v>93</v>
      </c>
      <c r="AT164" s="189" t="s">
        <v>82</v>
      </c>
      <c r="AU164" s="189" t="s">
        <v>91</v>
      </c>
      <c r="AY164" s="188" t="s">
        <v>203</v>
      </c>
      <c r="BK164" s="190">
        <f>SUM(BK165:BK194)</f>
        <v>0</v>
      </c>
    </row>
    <row r="165" spans="1:65" s="2" customFormat="1" ht="16.5" customHeight="1">
      <c r="A165" s="36"/>
      <c r="B165" s="37"/>
      <c r="C165" s="193" t="s">
        <v>389</v>
      </c>
      <c r="D165" s="193" t="s">
        <v>206</v>
      </c>
      <c r="E165" s="194" t="s">
        <v>2843</v>
      </c>
      <c r="F165" s="195" t="s">
        <v>2844</v>
      </c>
      <c r="G165" s="196" t="s">
        <v>404</v>
      </c>
      <c r="H165" s="197">
        <v>33</v>
      </c>
      <c r="I165" s="198"/>
      <c r="J165" s="199">
        <f>ROUND(I165*H165,2)</f>
        <v>0</v>
      </c>
      <c r="K165" s="195" t="s">
        <v>601</v>
      </c>
      <c r="L165" s="41"/>
      <c r="M165" s="200" t="s">
        <v>1</v>
      </c>
      <c r="N165" s="201" t="s">
        <v>48</v>
      </c>
      <c r="O165" s="73"/>
      <c r="P165" s="202">
        <f>O165*H165</f>
        <v>0</v>
      </c>
      <c r="Q165" s="202">
        <v>3E-05</v>
      </c>
      <c r="R165" s="202">
        <f>Q165*H165</f>
        <v>0.00099</v>
      </c>
      <c r="S165" s="202">
        <v>0</v>
      </c>
      <c r="T165" s="203">
        <f>S165*H165</f>
        <v>0</v>
      </c>
      <c r="U165" s="36"/>
      <c r="V165" s="36"/>
      <c r="W165" s="36"/>
      <c r="X165" s="36"/>
      <c r="Y165" s="36"/>
      <c r="Z165" s="36"/>
      <c r="AA165" s="36"/>
      <c r="AB165" s="36"/>
      <c r="AC165" s="36"/>
      <c r="AD165" s="36"/>
      <c r="AE165" s="36"/>
      <c r="AR165" s="204" t="s">
        <v>378</v>
      </c>
      <c r="AT165" s="204" t="s">
        <v>206</v>
      </c>
      <c r="AU165" s="204" t="s">
        <v>93</v>
      </c>
      <c r="AY165" s="18" t="s">
        <v>203</v>
      </c>
      <c r="BE165" s="205">
        <f>IF(N165="základní",J165,0)</f>
        <v>0</v>
      </c>
      <c r="BF165" s="205">
        <f>IF(N165="snížená",J165,0)</f>
        <v>0</v>
      </c>
      <c r="BG165" s="205">
        <f>IF(N165="zákl. přenesená",J165,0)</f>
        <v>0</v>
      </c>
      <c r="BH165" s="205">
        <f>IF(N165="sníž. přenesená",J165,0)</f>
        <v>0</v>
      </c>
      <c r="BI165" s="205">
        <f>IF(N165="nulová",J165,0)</f>
        <v>0</v>
      </c>
      <c r="BJ165" s="18" t="s">
        <v>91</v>
      </c>
      <c r="BK165" s="205">
        <f>ROUND(I165*H165,2)</f>
        <v>0</v>
      </c>
      <c r="BL165" s="18" t="s">
        <v>378</v>
      </c>
      <c r="BM165" s="204" t="s">
        <v>3069</v>
      </c>
    </row>
    <row r="166" spans="1:65" s="2" customFormat="1" ht="16.5" customHeight="1">
      <c r="A166" s="36"/>
      <c r="B166" s="37"/>
      <c r="C166" s="247" t="s">
        <v>394</v>
      </c>
      <c r="D166" s="247" t="s">
        <v>350</v>
      </c>
      <c r="E166" s="248" t="s">
        <v>2850</v>
      </c>
      <c r="F166" s="249" t="s">
        <v>2851</v>
      </c>
      <c r="G166" s="250" t="s">
        <v>1422</v>
      </c>
      <c r="H166" s="251">
        <v>31</v>
      </c>
      <c r="I166" s="252"/>
      <c r="J166" s="253">
        <f>ROUND(I166*H166,2)</f>
        <v>0</v>
      </c>
      <c r="K166" s="249" t="s">
        <v>601</v>
      </c>
      <c r="L166" s="254"/>
      <c r="M166" s="255" t="s">
        <v>1</v>
      </c>
      <c r="N166" s="256" t="s">
        <v>48</v>
      </c>
      <c r="O166" s="73"/>
      <c r="P166" s="202">
        <f>O166*H166</f>
        <v>0</v>
      </c>
      <c r="Q166" s="202">
        <v>0</v>
      </c>
      <c r="R166" s="202">
        <f>Q166*H166</f>
        <v>0</v>
      </c>
      <c r="S166" s="202">
        <v>0</v>
      </c>
      <c r="T166" s="203">
        <f>S166*H166</f>
        <v>0</v>
      </c>
      <c r="U166" s="36"/>
      <c r="V166" s="36"/>
      <c r="W166" s="36"/>
      <c r="X166" s="36"/>
      <c r="Y166" s="36"/>
      <c r="Z166" s="36"/>
      <c r="AA166" s="36"/>
      <c r="AB166" s="36"/>
      <c r="AC166" s="36"/>
      <c r="AD166" s="36"/>
      <c r="AE166" s="36"/>
      <c r="AR166" s="204" t="s">
        <v>450</v>
      </c>
      <c r="AT166" s="204" t="s">
        <v>350</v>
      </c>
      <c r="AU166" s="204" t="s">
        <v>93</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378</v>
      </c>
      <c r="BM166" s="204" t="s">
        <v>3070</v>
      </c>
    </row>
    <row r="167" spans="2:51" s="14" customFormat="1" ht="10.2">
      <c r="B167" s="225"/>
      <c r="C167" s="226"/>
      <c r="D167" s="206" t="s">
        <v>309</v>
      </c>
      <c r="E167" s="227" t="s">
        <v>1</v>
      </c>
      <c r="F167" s="228" t="s">
        <v>3071</v>
      </c>
      <c r="G167" s="226"/>
      <c r="H167" s="229">
        <v>31</v>
      </c>
      <c r="I167" s="230"/>
      <c r="J167" s="226"/>
      <c r="K167" s="226"/>
      <c r="L167" s="231"/>
      <c r="M167" s="232"/>
      <c r="N167" s="233"/>
      <c r="O167" s="233"/>
      <c r="P167" s="233"/>
      <c r="Q167" s="233"/>
      <c r="R167" s="233"/>
      <c r="S167" s="233"/>
      <c r="T167" s="234"/>
      <c r="AT167" s="235" t="s">
        <v>309</v>
      </c>
      <c r="AU167" s="235" t="s">
        <v>93</v>
      </c>
      <c r="AV167" s="14" t="s">
        <v>93</v>
      </c>
      <c r="AW167" s="14" t="s">
        <v>38</v>
      </c>
      <c r="AX167" s="14" t="s">
        <v>91</v>
      </c>
      <c r="AY167" s="235" t="s">
        <v>203</v>
      </c>
    </row>
    <row r="168" spans="1:65" s="2" customFormat="1" ht="16.5" customHeight="1">
      <c r="A168" s="36"/>
      <c r="B168" s="37"/>
      <c r="C168" s="247" t="s">
        <v>401</v>
      </c>
      <c r="D168" s="247" t="s">
        <v>350</v>
      </c>
      <c r="E168" s="248" t="s">
        <v>2854</v>
      </c>
      <c r="F168" s="249" t="s">
        <v>2855</v>
      </c>
      <c r="G168" s="250" t="s">
        <v>404</v>
      </c>
      <c r="H168" s="251">
        <v>2</v>
      </c>
      <c r="I168" s="252"/>
      <c r="J168" s="253">
        <f>ROUND(I168*H168,2)</f>
        <v>0</v>
      </c>
      <c r="K168" s="249" t="s">
        <v>210</v>
      </c>
      <c r="L168" s="254"/>
      <c r="M168" s="255" t="s">
        <v>1</v>
      </c>
      <c r="N168" s="256" t="s">
        <v>48</v>
      </c>
      <c r="O168" s="73"/>
      <c r="P168" s="202">
        <f>O168*H168</f>
        <v>0</v>
      </c>
      <c r="Q168" s="202">
        <v>0.0002</v>
      </c>
      <c r="R168" s="202">
        <f>Q168*H168</f>
        <v>0.0004</v>
      </c>
      <c r="S168" s="202">
        <v>0</v>
      </c>
      <c r="T168" s="203">
        <f>S168*H168</f>
        <v>0</v>
      </c>
      <c r="U168" s="36"/>
      <c r="V168" s="36"/>
      <c r="W168" s="36"/>
      <c r="X168" s="36"/>
      <c r="Y168" s="36"/>
      <c r="Z168" s="36"/>
      <c r="AA168" s="36"/>
      <c r="AB168" s="36"/>
      <c r="AC168" s="36"/>
      <c r="AD168" s="36"/>
      <c r="AE168" s="36"/>
      <c r="AR168" s="204" t="s">
        <v>450</v>
      </c>
      <c r="AT168" s="204" t="s">
        <v>350</v>
      </c>
      <c r="AU168" s="204" t="s">
        <v>93</v>
      </c>
      <c r="AY168" s="18" t="s">
        <v>203</v>
      </c>
      <c r="BE168" s="205">
        <f>IF(N168="základní",J168,0)</f>
        <v>0</v>
      </c>
      <c r="BF168" s="205">
        <f>IF(N168="snížená",J168,0)</f>
        <v>0</v>
      </c>
      <c r="BG168" s="205">
        <f>IF(N168="zákl. přenesená",J168,0)</f>
        <v>0</v>
      </c>
      <c r="BH168" s="205">
        <f>IF(N168="sníž. přenesená",J168,0)</f>
        <v>0</v>
      </c>
      <c r="BI168" s="205">
        <f>IF(N168="nulová",J168,0)</f>
        <v>0</v>
      </c>
      <c r="BJ168" s="18" t="s">
        <v>91</v>
      </c>
      <c r="BK168" s="205">
        <f>ROUND(I168*H168,2)</f>
        <v>0</v>
      </c>
      <c r="BL168" s="18" t="s">
        <v>378</v>
      </c>
      <c r="BM168" s="204" t="s">
        <v>3072</v>
      </c>
    </row>
    <row r="169" spans="2:51" s="14" customFormat="1" ht="10.2">
      <c r="B169" s="225"/>
      <c r="C169" s="226"/>
      <c r="D169" s="206" t="s">
        <v>309</v>
      </c>
      <c r="E169" s="227" t="s">
        <v>1</v>
      </c>
      <c r="F169" s="228" t="s">
        <v>2857</v>
      </c>
      <c r="G169" s="226"/>
      <c r="H169" s="229">
        <v>2</v>
      </c>
      <c r="I169" s="230"/>
      <c r="J169" s="226"/>
      <c r="K169" s="226"/>
      <c r="L169" s="231"/>
      <c r="M169" s="232"/>
      <c r="N169" s="233"/>
      <c r="O169" s="233"/>
      <c r="P169" s="233"/>
      <c r="Q169" s="233"/>
      <c r="R169" s="233"/>
      <c r="S169" s="233"/>
      <c r="T169" s="234"/>
      <c r="AT169" s="235" t="s">
        <v>309</v>
      </c>
      <c r="AU169" s="235" t="s">
        <v>93</v>
      </c>
      <c r="AV169" s="14" t="s">
        <v>93</v>
      </c>
      <c r="AW169" s="14" t="s">
        <v>38</v>
      </c>
      <c r="AX169" s="14" t="s">
        <v>91</v>
      </c>
      <c r="AY169" s="235" t="s">
        <v>203</v>
      </c>
    </row>
    <row r="170" spans="1:65" s="2" customFormat="1" ht="16.5" customHeight="1">
      <c r="A170" s="36"/>
      <c r="B170" s="37"/>
      <c r="C170" s="193" t="s">
        <v>7</v>
      </c>
      <c r="D170" s="193" t="s">
        <v>206</v>
      </c>
      <c r="E170" s="194" t="s">
        <v>2858</v>
      </c>
      <c r="F170" s="195" t="s">
        <v>2859</v>
      </c>
      <c r="G170" s="196" t="s">
        <v>404</v>
      </c>
      <c r="H170" s="197">
        <v>4</v>
      </c>
      <c r="I170" s="198"/>
      <c r="J170" s="199">
        <f>ROUND(I170*H170,2)</f>
        <v>0</v>
      </c>
      <c r="K170" s="195" t="s">
        <v>210</v>
      </c>
      <c r="L170" s="41"/>
      <c r="M170" s="200" t="s">
        <v>1</v>
      </c>
      <c r="N170" s="201" t="s">
        <v>48</v>
      </c>
      <c r="O170" s="73"/>
      <c r="P170" s="202">
        <f>O170*H170</f>
        <v>0</v>
      </c>
      <c r="Q170" s="202">
        <v>3E-05</v>
      </c>
      <c r="R170" s="202">
        <f>Q170*H170</f>
        <v>0.00012</v>
      </c>
      <c r="S170" s="202">
        <v>0</v>
      </c>
      <c r="T170" s="203">
        <f>S170*H170</f>
        <v>0</v>
      </c>
      <c r="U170" s="36"/>
      <c r="V170" s="36"/>
      <c r="W170" s="36"/>
      <c r="X170" s="36"/>
      <c r="Y170" s="36"/>
      <c r="Z170" s="36"/>
      <c r="AA170" s="36"/>
      <c r="AB170" s="36"/>
      <c r="AC170" s="36"/>
      <c r="AD170" s="36"/>
      <c r="AE170" s="36"/>
      <c r="AR170" s="204" t="s">
        <v>378</v>
      </c>
      <c r="AT170" s="204" t="s">
        <v>206</v>
      </c>
      <c r="AU170" s="204" t="s">
        <v>93</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378</v>
      </c>
      <c r="BM170" s="204" t="s">
        <v>3073</v>
      </c>
    </row>
    <row r="171" spans="1:65" s="2" customFormat="1" ht="16.5" customHeight="1">
      <c r="A171" s="36"/>
      <c r="B171" s="37"/>
      <c r="C171" s="247" t="s">
        <v>409</v>
      </c>
      <c r="D171" s="247" t="s">
        <v>350</v>
      </c>
      <c r="E171" s="248" t="s">
        <v>2861</v>
      </c>
      <c r="F171" s="249" t="s">
        <v>2862</v>
      </c>
      <c r="G171" s="250" t="s">
        <v>404</v>
      </c>
      <c r="H171" s="251">
        <v>4</v>
      </c>
      <c r="I171" s="252"/>
      <c r="J171" s="253">
        <f>ROUND(I171*H171,2)</f>
        <v>0</v>
      </c>
      <c r="K171" s="249" t="s">
        <v>210</v>
      </c>
      <c r="L171" s="254"/>
      <c r="M171" s="255" t="s">
        <v>1</v>
      </c>
      <c r="N171" s="256" t="s">
        <v>48</v>
      </c>
      <c r="O171" s="73"/>
      <c r="P171" s="202">
        <f>O171*H171</f>
        <v>0</v>
      </c>
      <c r="Q171" s="202">
        <v>0.00019</v>
      </c>
      <c r="R171" s="202">
        <f>Q171*H171</f>
        <v>0.00076</v>
      </c>
      <c r="S171" s="202">
        <v>0</v>
      </c>
      <c r="T171" s="203">
        <f>S171*H171</f>
        <v>0</v>
      </c>
      <c r="U171" s="36"/>
      <c r="V171" s="36"/>
      <c r="W171" s="36"/>
      <c r="X171" s="36"/>
      <c r="Y171" s="36"/>
      <c r="Z171" s="36"/>
      <c r="AA171" s="36"/>
      <c r="AB171" s="36"/>
      <c r="AC171" s="36"/>
      <c r="AD171" s="36"/>
      <c r="AE171" s="36"/>
      <c r="AR171" s="204" t="s">
        <v>450</v>
      </c>
      <c r="AT171" s="204" t="s">
        <v>350</v>
      </c>
      <c r="AU171" s="204" t="s">
        <v>93</v>
      </c>
      <c r="AY171" s="18" t="s">
        <v>203</v>
      </c>
      <c r="BE171" s="205">
        <f>IF(N171="základní",J171,0)</f>
        <v>0</v>
      </c>
      <c r="BF171" s="205">
        <f>IF(N171="snížená",J171,0)</f>
        <v>0</v>
      </c>
      <c r="BG171" s="205">
        <f>IF(N171="zákl. přenesená",J171,0)</f>
        <v>0</v>
      </c>
      <c r="BH171" s="205">
        <f>IF(N171="sníž. přenesená",J171,0)</f>
        <v>0</v>
      </c>
      <c r="BI171" s="205">
        <f>IF(N171="nulová",J171,0)</f>
        <v>0</v>
      </c>
      <c r="BJ171" s="18" t="s">
        <v>91</v>
      </c>
      <c r="BK171" s="205">
        <f>ROUND(I171*H171,2)</f>
        <v>0</v>
      </c>
      <c r="BL171" s="18" t="s">
        <v>378</v>
      </c>
      <c r="BM171" s="204" t="s">
        <v>3074</v>
      </c>
    </row>
    <row r="172" spans="2:51" s="14" customFormat="1" ht="10.2">
      <c r="B172" s="225"/>
      <c r="C172" s="226"/>
      <c r="D172" s="206" t="s">
        <v>309</v>
      </c>
      <c r="E172" s="227" t="s">
        <v>1</v>
      </c>
      <c r="F172" s="228" t="s">
        <v>2864</v>
      </c>
      <c r="G172" s="226"/>
      <c r="H172" s="229">
        <v>4</v>
      </c>
      <c r="I172" s="230"/>
      <c r="J172" s="226"/>
      <c r="K172" s="226"/>
      <c r="L172" s="231"/>
      <c r="M172" s="232"/>
      <c r="N172" s="233"/>
      <c r="O172" s="233"/>
      <c r="P172" s="233"/>
      <c r="Q172" s="233"/>
      <c r="R172" s="233"/>
      <c r="S172" s="233"/>
      <c r="T172" s="234"/>
      <c r="AT172" s="235" t="s">
        <v>309</v>
      </c>
      <c r="AU172" s="235" t="s">
        <v>93</v>
      </c>
      <c r="AV172" s="14" t="s">
        <v>93</v>
      </c>
      <c r="AW172" s="14" t="s">
        <v>38</v>
      </c>
      <c r="AX172" s="14" t="s">
        <v>91</v>
      </c>
      <c r="AY172" s="235" t="s">
        <v>203</v>
      </c>
    </row>
    <row r="173" spans="1:65" s="2" customFormat="1" ht="16.5" customHeight="1">
      <c r="A173" s="36"/>
      <c r="B173" s="37"/>
      <c r="C173" s="193" t="s">
        <v>413</v>
      </c>
      <c r="D173" s="193" t="s">
        <v>206</v>
      </c>
      <c r="E173" s="194" t="s">
        <v>2865</v>
      </c>
      <c r="F173" s="195" t="s">
        <v>2866</v>
      </c>
      <c r="G173" s="196" t="s">
        <v>404</v>
      </c>
      <c r="H173" s="197">
        <v>124</v>
      </c>
      <c r="I173" s="198"/>
      <c r="J173" s="199">
        <f>ROUND(I173*H173,2)</f>
        <v>0</v>
      </c>
      <c r="K173" s="195" t="s">
        <v>210</v>
      </c>
      <c r="L173" s="41"/>
      <c r="M173" s="200" t="s">
        <v>1</v>
      </c>
      <c r="N173" s="201" t="s">
        <v>48</v>
      </c>
      <c r="O173" s="73"/>
      <c r="P173" s="202">
        <f>O173*H173</f>
        <v>0</v>
      </c>
      <c r="Q173" s="202">
        <v>8E-05</v>
      </c>
      <c r="R173" s="202">
        <f>Q173*H173</f>
        <v>0.00992</v>
      </c>
      <c r="S173" s="202">
        <v>0</v>
      </c>
      <c r="T173" s="203">
        <f>S173*H173</f>
        <v>0</v>
      </c>
      <c r="U173" s="36"/>
      <c r="V173" s="36"/>
      <c r="W173" s="36"/>
      <c r="X173" s="36"/>
      <c r="Y173" s="36"/>
      <c r="Z173" s="36"/>
      <c r="AA173" s="36"/>
      <c r="AB173" s="36"/>
      <c r="AC173" s="36"/>
      <c r="AD173" s="36"/>
      <c r="AE173" s="36"/>
      <c r="AR173" s="204" t="s">
        <v>378</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378</v>
      </c>
      <c r="BM173" s="204" t="s">
        <v>3075</v>
      </c>
    </row>
    <row r="174" spans="1:65" s="2" customFormat="1" ht="16.5" customHeight="1">
      <c r="A174" s="36"/>
      <c r="B174" s="37"/>
      <c r="C174" s="247" t="s">
        <v>417</v>
      </c>
      <c r="D174" s="247" t="s">
        <v>350</v>
      </c>
      <c r="E174" s="248" t="s">
        <v>2868</v>
      </c>
      <c r="F174" s="249" t="s">
        <v>2869</v>
      </c>
      <c r="G174" s="250" t="s">
        <v>1422</v>
      </c>
      <c r="H174" s="251">
        <v>31</v>
      </c>
      <c r="I174" s="252"/>
      <c r="J174" s="253">
        <f>ROUND(I174*H174,2)</f>
        <v>0</v>
      </c>
      <c r="K174" s="249" t="s">
        <v>601</v>
      </c>
      <c r="L174" s="254"/>
      <c r="M174" s="255" t="s">
        <v>1</v>
      </c>
      <c r="N174" s="256" t="s">
        <v>48</v>
      </c>
      <c r="O174" s="73"/>
      <c r="P174" s="202">
        <f>O174*H174</f>
        <v>0</v>
      </c>
      <c r="Q174" s="202">
        <v>0</v>
      </c>
      <c r="R174" s="202">
        <f>Q174*H174</f>
        <v>0</v>
      </c>
      <c r="S174" s="202">
        <v>0</v>
      </c>
      <c r="T174" s="203">
        <f>S174*H174</f>
        <v>0</v>
      </c>
      <c r="U174" s="36"/>
      <c r="V174" s="36"/>
      <c r="W174" s="36"/>
      <c r="X174" s="36"/>
      <c r="Y174" s="36"/>
      <c r="Z174" s="36"/>
      <c r="AA174" s="36"/>
      <c r="AB174" s="36"/>
      <c r="AC174" s="36"/>
      <c r="AD174" s="36"/>
      <c r="AE174" s="36"/>
      <c r="AR174" s="204" t="s">
        <v>450</v>
      </c>
      <c r="AT174" s="204" t="s">
        <v>350</v>
      </c>
      <c r="AU174" s="204" t="s">
        <v>93</v>
      </c>
      <c r="AY174" s="18" t="s">
        <v>203</v>
      </c>
      <c r="BE174" s="205">
        <f>IF(N174="základní",J174,0)</f>
        <v>0</v>
      </c>
      <c r="BF174" s="205">
        <f>IF(N174="snížená",J174,0)</f>
        <v>0</v>
      </c>
      <c r="BG174" s="205">
        <f>IF(N174="zákl. přenesená",J174,0)</f>
        <v>0</v>
      </c>
      <c r="BH174" s="205">
        <f>IF(N174="sníž. přenesená",J174,0)</f>
        <v>0</v>
      </c>
      <c r="BI174" s="205">
        <f>IF(N174="nulová",J174,0)</f>
        <v>0</v>
      </c>
      <c r="BJ174" s="18" t="s">
        <v>91</v>
      </c>
      <c r="BK174" s="205">
        <f>ROUND(I174*H174,2)</f>
        <v>0</v>
      </c>
      <c r="BL174" s="18" t="s">
        <v>378</v>
      </c>
      <c r="BM174" s="204" t="s">
        <v>3076</v>
      </c>
    </row>
    <row r="175" spans="2:51" s="14" customFormat="1" ht="10.2">
      <c r="B175" s="225"/>
      <c r="C175" s="226"/>
      <c r="D175" s="206" t="s">
        <v>309</v>
      </c>
      <c r="E175" s="227" t="s">
        <v>1</v>
      </c>
      <c r="F175" s="228" t="s">
        <v>3071</v>
      </c>
      <c r="G175" s="226"/>
      <c r="H175" s="229">
        <v>31</v>
      </c>
      <c r="I175" s="230"/>
      <c r="J175" s="226"/>
      <c r="K175" s="226"/>
      <c r="L175" s="231"/>
      <c r="M175" s="232"/>
      <c r="N175" s="233"/>
      <c r="O175" s="233"/>
      <c r="P175" s="233"/>
      <c r="Q175" s="233"/>
      <c r="R175" s="233"/>
      <c r="S175" s="233"/>
      <c r="T175" s="234"/>
      <c r="AT175" s="235" t="s">
        <v>309</v>
      </c>
      <c r="AU175" s="235" t="s">
        <v>93</v>
      </c>
      <c r="AV175" s="14" t="s">
        <v>93</v>
      </c>
      <c r="AW175" s="14" t="s">
        <v>38</v>
      </c>
      <c r="AX175" s="14" t="s">
        <v>91</v>
      </c>
      <c r="AY175" s="235" t="s">
        <v>203</v>
      </c>
    </row>
    <row r="176" spans="1:65" s="2" customFormat="1" ht="16.5" customHeight="1">
      <c r="A176" s="36"/>
      <c r="B176" s="37"/>
      <c r="C176" s="247" t="s">
        <v>421</v>
      </c>
      <c r="D176" s="247" t="s">
        <v>350</v>
      </c>
      <c r="E176" s="248" t="s">
        <v>2876</v>
      </c>
      <c r="F176" s="249" t="s">
        <v>2877</v>
      </c>
      <c r="G176" s="250" t="s">
        <v>1422</v>
      </c>
      <c r="H176" s="251">
        <v>31</v>
      </c>
      <c r="I176" s="252"/>
      <c r="J176" s="253">
        <f>ROUND(I176*H176,2)</f>
        <v>0</v>
      </c>
      <c r="K176" s="249" t="s">
        <v>601</v>
      </c>
      <c r="L176" s="254"/>
      <c r="M176" s="255" t="s">
        <v>1</v>
      </c>
      <c r="N176" s="256" t="s">
        <v>48</v>
      </c>
      <c r="O176" s="73"/>
      <c r="P176" s="202">
        <f>O176*H176</f>
        <v>0</v>
      </c>
      <c r="Q176" s="202">
        <v>0</v>
      </c>
      <c r="R176" s="202">
        <f>Q176*H176</f>
        <v>0</v>
      </c>
      <c r="S176" s="202">
        <v>0</v>
      </c>
      <c r="T176" s="203">
        <f>S176*H176</f>
        <v>0</v>
      </c>
      <c r="U176" s="36"/>
      <c r="V176" s="36"/>
      <c r="W176" s="36"/>
      <c r="X176" s="36"/>
      <c r="Y176" s="36"/>
      <c r="Z176" s="36"/>
      <c r="AA176" s="36"/>
      <c r="AB176" s="36"/>
      <c r="AC176" s="36"/>
      <c r="AD176" s="36"/>
      <c r="AE176" s="36"/>
      <c r="AR176" s="204" t="s">
        <v>450</v>
      </c>
      <c r="AT176" s="204" t="s">
        <v>350</v>
      </c>
      <c r="AU176" s="204" t="s">
        <v>93</v>
      </c>
      <c r="AY176" s="18" t="s">
        <v>203</v>
      </c>
      <c r="BE176" s="205">
        <f>IF(N176="základní",J176,0)</f>
        <v>0</v>
      </c>
      <c r="BF176" s="205">
        <f>IF(N176="snížená",J176,0)</f>
        <v>0</v>
      </c>
      <c r="BG176" s="205">
        <f>IF(N176="zákl. přenesená",J176,0)</f>
        <v>0</v>
      </c>
      <c r="BH176" s="205">
        <f>IF(N176="sníž. přenesená",J176,0)</f>
        <v>0</v>
      </c>
      <c r="BI176" s="205">
        <f>IF(N176="nulová",J176,0)</f>
        <v>0</v>
      </c>
      <c r="BJ176" s="18" t="s">
        <v>91</v>
      </c>
      <c r="BK176" s="205">
        <f>ROUND(I176*H176,2)</f>
        <v>0</v>
      </c>
      <c r="BL176" s="18" t="s">
        <v>378</v>
      </c>
      <c r="BM176" s="204" t="s">
        <v>3077</v>
      </c>
    </row>
    <row r="177" spans="2:51" s="14" customFormat="1" ht="10.2">
      <c r="B177" s="225"/>
      <c r="C177" s="226"/>
      <c r="D177" s="206" t="s">
        <v>309</v>
      </c>
      <c r="E177" s="227" t="s">
        <v>1</v>
      </c>
      <c r="F177" s="228" t="s">
        <v>3071</v>
      </c>
      <c r="G177" s="226"/>
      <c r="H177" s="229">
        <v>31</v>
      </c>
      <c r="I177" s="230"/>
      <c r="J177" s="226"/>
      <c r="K177" s="226"/>
      <c r="L177" s="231"/>
      <c r="M177" s="232"/>
      <c r="N177" s="233"/>
      <c r="O177" s="233"/>
      <c r="P177" s="233"/>
      <c r="Q177" s="233"/>
      <c r="R177" s="233"/>
      <c r="S177" s="233"/>
      <c r="T177" s="234"/>
      <c r="AT177" s="235" t="s">
        <v>309</v>
      </c>
      <c r="AU177" s="235" t="s">
        <v>93</v>
      </c>
      <c r="AV177" s="14" t="s">
        <v>93</v>
      </c>
      <c r="AW177" s="14" t="s">
        <v>38</v>
      </c>
      <c r="AX177" s="14" t="s">
        <v>91</v>
      </c>
      <c r="AY177" s="235" t="s">
        <v>203</v>
      </c>
    </row>
    <row r="178" spans="1:65" s="2" customFormat="1" ht="16.5" customHeight="1">
      <c r="A178" s="36"/>
      <c r="B178" s="37"/>
      <c r="C178" s="247" t="s">
        <v>425</v>
      </c>
      <c r="D178" s="247" t="s">
        <v>350</v>
      </c>
      <c r="E178" s="248" t="s">
        <v>2886</v>
      </c>
      <c r="F178" s="249" t="s">
        <v>2887</v>
      </c>
      <c r="G178" s="250" t="s">
        <v>1422</v>
      </c>
      <c r="H178" s="251">
        <v>62</v>
      </c>
      <c r="I178" s="252"/>
      <c r="J178" s="253">
        <f>ROUND(I178*H178,2)</f>
        <v>0</v>
      </c>
      <c r="K178" s="249" t="s">
        <v>601</v>
      </c>
      <c r="L178" s="254"/>
      <c r="M178" s="255" t="s">
        <v>1</v>
      </c>
      <c r="N178" s="256" t="s">
        <v>48</v>
      </c>
      <c r="O178" s="73"/>
      <c r="P178" s="202">
        <f>O178*H178</f>
        <v>0</v>
      </c>
      <c r="Q178" s="202">
        <v>0.001</v>
      </c>
      <c r="R178" s="202">
        <f>Q178*H178</f>
        <v>0.062</v>
      </c>
      <c r="S178" s="202">
        <v>0</v>
      </c>
      <c r="T178" s="203">
        <f>S178*H178</f>
        <v>0</v>
      </c>
      <c r="U178" s="36"/>
      <c r="V178" s="36"/>
      <c r="W178" s="36"/>
      <c r="X178" s="36"/>
      <c r="Y178" s="36"/>
      <c r="Z178" s="36"/>
      <c r="AA178" s="36"/>
      <c r="AB178" s="36"/>
      <c r="AC178" s="36"/>
      <c r="AD178" s="36"/>
      <c r="AE178" s="36"/>
      <c r="AR178" s="204" t="s">
        <v>450</v>
      </c>
      <c r="AT178" s="204" t="s">
        <v>350</v>
      </c>
      <c r="AU178" s="204" t="s">
        <v>93</v>
      </c>
      <c r="AY178" s="18" t="s">
        <v>203</v>
      </c>
      <c r="BE178" s="205">
        <f>IF(N178="základní",J178,0)</f>
        <v>0</v>
      </c>
      <c r="BF178" s="205">
        <f>IF(N178="snížená",J178,0)</f>
        <v>0</v>
      </c>
      <c r="BG178" s="205">
        <f>IF(N178="zákl. přenesená",J178,0)</f>
        <v>0</v>
      </c>
      <c r="BH178" s="205">
        <f>IF(N178="sníž. přenesená",J178,0)</f>
        <v>0</v>
      </c>
      <c r="BI178" s="205">
        <f>IF(N178="nulová",J178,0)</f>
        <v>0</v>
      </c>
      <c r="BJ178" s="18" t="s">
        <v>91</v>
      </c>
      <c r="BK178" s="205">
        <f>ROUND(I178*H178,2)</f>
        <v>0</v>
      </c>
      <c r="BL178" s="18" t="s">
        <v>378</v>
      </c>
      <c r="BM178" s="204" t="s">
        <v>3078</v>
      </c>
    </row>
    <row r="179" spans="2:51" s="14" customFormat="1" ht="10.2">
      <c r="B179" s="225"/>
      <c r="C179" s="226"/>
      <c r="D179" s="206" t="s">
        <v>309</v>
      </c>
      <c r="E179" s="227" t="s">
        <v>1</v>
      </c>
      <c r="F179" s="228" t="s">
        <v>3079</v>
      </c>
      <c r="G179" s="226"/>
      <c r="H179" s="229">
        <v>62</v>
      </c>
      <c r="I179" s="230"/>
      <c r="J179" s="226"/>
      <c r="K179" s="226"/>
      <c r="L179" s="231"/>
      <c r="M179" s="232"/>
      <c r="N179" s="233"/>
      <c r="O179" s="233"/>
      <c r="P179" s="233"/>
      <c r="Q179" s="233"/>
      <c r="R179" s="233"/>
      <c r="S179" s="233"/>
      <c r="T179" s="234"/>
      <c r="AT179" s="235" t="s">
        <v>309</v>
      </c>
      <c r="AU179" s="235" t="s">
        <v>93</v>
      </c>
      <c r="AV179" s="14" t="s">
        <v>93</v>
      </c>
      <c r="AW179" s="14" t="s">
        <v>38</v>
      </c>
      <c r="AX179" s="14" t="s">
        <v>91</v>
      </c>
      <c r="AY179" s="235" t="s">
        <v>203</v>
      </c>
    </row>
    <row r="180" spans="1:65" s="2" customFormat="1" ht="16.5" customHeight="1">
      <c r="A180" s="36"/>
      <c r="B180" s="37"/>
      <c r="C180" s="193" t="s">
        <v>429</v>
      </c>
      <c r="D180" s="193" t="s">
        <v>206</v>
      </c>
      <c r="E180" s="194" t="s">
        <v>3080</v>
      </c>
      <c r="F180" s="195" t="s">
        <v>3081</v>
      </c>
      <c r="G180" s="196" t="s">
        <v>404</v>
      </c>
      <c r="H180" s="197">
        <v>5</v>
      </c>
      <c r="I180" s="198"/>
      <c r="J180" s="199">
        <f>ROUND(I180*H180,2)</f>
        <v>0</v>
      </c>
      <c r="K180" s="195" t="s">
        <v>210</v>
      </c>
      <c r="L180" s="41"/>
      <c r="M180" s="200" t="s">
        <v>1</v>
      </c>
      <c r="N180" s="201" t="s">
        <v>48</v>
      </c>
      <c r="O180" s="73"/>
      <c r="P180" s="202">
        <f>O180*H180</f>
        <v>0</v>
      </c>
      <c r="Q180" s="202">
        <v>0.00021</v>
      </c>
      <c r="R180" s="202">
        <f>Q180*H180</f>
        <v>0.0010500000000000002</v>
      </c>
      <c r="S180" s="202">
        <v>0</v>
      </c>
      <c r="T180" s="203">
        <f>S180*H180</f>
        <v>0</v>
      </c>
      <c r="U180" s="36"/>
      <c r="V180" s="36"/>
      <c r="W180" s="36"/>
      <c r="X180" s="36"/>
      <c r="Y180" s="36"/>
      <c r="Z180" s="36"/>
      <c r="AA180" s="36"/>
      <c r="AB180" s="36"/>
      <c r="AC180" s="36"/>
      <c r="AD180" s="36"/>
      <c r="AE180" s="36"/>
      <c r="AR180" s="204" t="s">
        <v>378</v>
      </c>
      <c r="AT180" s="204" t="s">
        <v>206</v>
      </c>
      <c r="AU180" s="204" t="s">
        <v>93</v>
      </c>
      <c r="AY180" s="18" t="s">
        <v>203</v>
      </c>
      <c r="BE180" s="205">
        <f>IF(N180="základní",J180,0)</f>
        <v>0</v>
      </c>
      <c r="BF180" s="205">
        <f>IF(N180="snížená",J180,0)</f>
        <v>0</v>
      </c>
      <c r="BG180" s="205">
        <f>IF(N180="zákl. přenesená",J180,0)</f>
        <v>0</v>
      </c>
      <c r="BH180" s="205">
        <f>IF(N180="sníž. přenesená",J180,0)</f>
        <v>0</v>
      </c>
      <c r="BI180" s="205">
        <f>IF(N180="nulová",J180,0)</f>
        <v>0</v>
      </c>
      <c r="BJ180" s="18" t="s">
        <v>91</v>
      </c>
      <c r="BK180" s="205">
        <f>ROUND(I180*H180,2)</f>
        <v>0</v>
      </c>
      <c r="BL180" s="18" t="s">
        <v>378</v>
      </c>
      <c r="BM180" s="204" t="s">
        <v>3082</v>
      </c>
    </row>
    <row r="181" spans="1:65" s="2" customFormat="1" ht="16.5" customHeight="1">
      <c r="A181" s="36"/>
      <c r="B181" s="37"/>
      <c r="C181" s="247" t="s">
        <v>433</v>
      </c>
      <c r="D181" s="247" t="s">
        <v>350</v>
      </c>
      <c r="E181" s="248" t="s">
        <v>3083</v>
      </c>
      <c r="F181" s="249" t="s">
        <v>3084</v>
      </c>
      <c r="G181" s="250" t="s">
        <v>404</v>
      </c>
      <c r="H181" s="251">
        <v>1</v>
      </c>
      <c r="I181" s="252"/>
      <c r="J181" s="253">
        <f>ROUND(I181*H181,2)</f>
        <v>0</v>
      </c>
      <c r="K181" s="249" t="s">
        <v>210</v>
      </c>
      <c r="L181" s="254"/>
      <c r="M181" s="255" t="s">
        <v>1</v>
      </c>
      <c r="N181" s="256" t="s">
        <v>48</v>
      </c>
      <c r="O181" s="73"/>
      <c r="P181" s="202">
        <f>O181*H181</f>
        <v>0</v>
      </c>
      <c r="Q181" s="202">
        <v>0.00034</v>
      </c>
      <c r="R181" s="202">
        <f>Q181*H181</f>
        <v>0.00034</v>
      </c>
      <c r="S181" s="202">
        <v>0</v>
      </c>
      <c r="T181" s="203">
        <f>S181*H181</f>
        <v>0</v>
      </c>
      <c r="U181" s="36"/>
      <c r="V181" s="36"/>
      <c r="W181" s="36"/>
      <c r="X181" s="36"/>
      <c r="Y181" s="36"/>
      <c r="Z181" s="36"/>
      <c r="AA181" s="36"/>
      <c r="AB181" s="36"/>
      <c r="AC181" s="36"/>
      <c r="AD181" s="36"/>
      <c r="AE181" s="36"/>
      <c r="AR181" s="204" t="s">
        <v>450</v>
      </c>
      <c r="AT181" s="204" t="s">
        <v>350</v>
      </c>
      <c r="AU181" s="204" t="s">
        <v>93</v>
      </c>
      <c r="AY181" s="18" t="s">
        <v>203</v>
      </c>
      <c r="BE181" s="205">
        <f>IF(N181="základní",J181,0)</f>
        <v>0</v>
      </c>
      <c r="BF181" s="205">
        <f>IF(N181="snížená",J181,0)</f>
        <v>0</v>
      </c>
      <c r="BG181" s="205">
        <f>IF(N181="zákl. přenesená",J181,0)</f>
        <v>0</v>
      </c>
      <c r="BH181" s="205">
        <f>IF(N181="sníž. přenesená",J181,0)</f>
        <v>0</v>
      </c>
      <c r="BI181" s="205">
        <f>IF(N181="nulová",J181,0)</f>
        <v>0</v>
      </c>
      <c r="BJ181" s="18" t="s">
        <v>91</v>
      </c>
      <c r="BK181" s="205">
        <f>ROUND(I181*H181,2)</f>
        <v>0</v>
      </c>
      <c r="BL181" s="18" t="s">
        <v>378</v>
      </c>
      <c r="BM181" s="204" t="s">
        <v>3085</v>
      </c>
    </row>
    <row r="182" spans="2:51" s="14" customFormat="1" ht="10.2">
      <c r="B182" s="225"/>
      <c r="C182" s="226"/>
      <c r="D182" s="206" t="s">
        <v>309</v>
      </c>
      <c r="E182" s="227" t="s">
        <v>1</v>
      </c>
      <c r="F182" s="228" t="s">
        <v>2896</v>
      </c>
      <c r="G182" s="226"/>
      <c r="H182" s="229">
        <v>1</v>
      </c>
      <c r="I182" s="230"/>
      <c r="J182" s="226"/>
      <c r="K182" s="226"/>
      <c r="L182" s="231"/>
      <c r="M182" s="232"/>
      <c r="N182" s="233"/>
      <c r="O182" s="233"/>
      <c r="P182" s="233"/>
      <c r="Q182" s="233"/>
      <c r="R182" s="233"/>
      <c r="S182" s="233"/>
      <c r="T182" s="234"/>
      <c r="AT182" s="235" t="s">
        <v>309</v>
      </c>
      <c r="AU182" s="235" t="s">
        <v>93</v>
      </c>
      <c r="AV182" s="14" t="s">
        <v>93</v>
      </c>
      <c r="AW182" s="14" t="s">
        <v>38</v>
      </c>
      <c r="AX182" s="14" t="s">
        <v>91</v>
      </c>
      <c r="AY182" s="235" t="s">
        <v>203</v>
      </c>
    </row>
    <row r="183" spans="1:65" s="2" customFormat="1" ht="16.5" customHeight="1">
      <c r="A183" s="36"/>
      <c r="B183" s="37"/>
      <c r="C183" s="247" t="s">
        <v>437</v>
      </c>
      <c r="D183" s="247" t="s">
        <v>350</v>
      </c>
      <c r="E183" s="248" t="s">
        <v>3086</v>
      </c>
      <c r="F183" s="249" t="s">
        <v>3087</v>
      </c>
      <c r="G183" s="250" t="s">
        <v>404</v>
      </c>
      <c r="H183" s="251">
        <v>3</v>
      </c>
      <c r="I183" s="252"/>
      <c r="J183" s="253">
        <f>ROUND(I183*H183,2)</f>
        <v>0</v>
      </c>
      <c r="K183" s="249" t="s">
        <v>601</v>
      </c>
      <c r="L183" s="254"/>
      <c r="M183" s="255" t="s">
        <v>1</v>
      </c>
      <c r="N183" s="256" t="s">
        <v>48</v>
      </c>
      <c r="O183" s="73"/>
      <c r="P183" s="202">
        <f>O183*H183</f>
        <v>0</v>
      </c>
      <c r="Q183" s="202">
        <v>0.00077</v>
      </c>
      <c r="R183" s="202">
        <f>Q183*H183</f>
        <v>0.00231</v>
      </c>
      <c r="S183" s="202">
        <v>0</v>
      </c>
      <c r="T183" s="203">
        <f>S183*H183</f>
        <v>0</v>
      </c>
      <c r="U183" s="36"/>
      <c r="V183" s="36"/>
      <c r="W183" s="36"/>
      <c r="X183" s="36"/>
      <c r="Y183" s="36"/>
      <c r="Z183" s="36"/>
      <c r="AA183" s="36"/>
      <c r="AB183" s="36"/>
      <c r="AC183" s="36"/>
      <c r="AD183" s="36"/>
      <c r="AE183" s="36"/>
      <c r="AR183" s="204" t="s">
        <v>450</v>
      </c>
      <c r="AT183" s="204" t="s">
        <v>350</v>
      </c>
      <c r="AU183" s="204" t="s">
        <v>93</v>
      </c>
      <c r="AY183" s="18" t="s">
        <v>203</v>
      </c>
      <c r="BE183" s="205">
        <f>IF(N183="základní",J183,0)</f>
        <v>0</v>
      </c>
      <c r="BF183" s="205">
        <f>IF(N183="snížená",J183,0)</f>
        <v>0</v>
      </c>
      <c r="BG183" s="205">
        <f>IF(N183="zákl. přenesená",J183,0)</f>
        <v>0</v>
      </c>
      <c r="BH183" s="205">
        <f>IF(N183="sníž. přenesená",J183,0)</f>
        <v>0</v>
      </c>
      <c r="BI183" s="205">
        <f>IF(N183="nulová",J183,0)</f>
        <v>0</v>
      </c>
      <c r="BJ183" s="18" t="s">
        <v>91</v>
      </c>
      <c r="BK183" s="205">
        <f>ROUND(I183*H183,2)</f>
        <v>0</v>
      </c>
      <c r="BL183" s="18" t="s">
        <v>378</v>
      </c>
      <c r="BM183" s="204" t="s">
        <v>3088</v>
      </c>
    </row>
    <row r="184" spans="2:51" s="14" customFormat="1" ht="10.2">
      <c r="B184" s="225"/>
      <c r="C184" s="226"/>
      <c r="D184" s="206" t="s">
        <v>309</v>
      </c>
      <c r="E184" s="227" t="s">
        <v>1</v>
      </c>
      <c r="F184" s="228" t="s">
        <v>2903</v>
      </c>
      <c r="G184" s="226"/>
      <c r="H184" s="229">
        <v>3</v>
      </c>
      <c r="I184" s="230"/>
      <c r="J184" s="226"/>
      <c r="K184" s="226"/>
      <c r="L184" s="231"/>
      <c r="M184" s="232"/>
      <c r="N184" s="233"/>
      <c r="O184" s="233"/>
      <c r="P184" s="233"/>
      <c r="Q184" s="233"/>
      <c r="R184" s="233"/>
      <c r="S184" s="233"/>
      <c r="T184" s="234"/>
      <c r="AT184" s="235" t="s">
        <v>309</v>
      </c>
      <c r="AU184" s="235" t="s">
        <v>93</v>
      </c>
      <c r="AV184" s="14" t="s">
        <v>93</v>
      </c>
      <c r="AW184" s="14" t="s">
        <v>38</v>
      </c>
      <c r="AX184" s="14" t="s">
        <v>91</v>
      </c>
      <c r="AY184" s="235" t="s">
        <v>203</v>
      </c>
    </row>
    <row r="185" spans="1:65" s="2" customFormat="1" ht="16.5" customHeight="1">
      <c r="A185" s="36"/>
      <c r="B185" s="37"/>
      <c r="C185" s="247" t="s">
        <v>441</v>
      </c>
      <c r="D185" s="247" t="s">
        <v>350</v>
      </c>
      <c r="E185" s="248" t="s">
        <v>3089</v>
      </c>
      <c r="F185" s="249" t="s">
        <v>3090</v>
      </c>
      <c r="G185" s="250" t="s">
        <v>1422</v>
      </c>
      <c r="H185" s="251">
        <v>1</v>
      </c>
      <c r="I185" s="252"/>
      <c r="J185" s="253">
        <f>ROUND(I185*H185,2)</f>
        <v>0</v>
      </c>
      <c r="K185" s="249" t="s">
        <v>601</v>
      </c>
      <c r="L185" s="254"/>
      <c r="M185" s="255" t="s">
        <v>1</v>
      </c>
      <c r="N185" s="256" t="s">
        <v>48</v>
      </c>
      <c r="O185" s="73"/>
      <c r="P185" s="202">
        <f>O185*H185</f>
        <v>0</v>
      </c>
      <c r="Q185" s="202">
        <v>0.006</v>
      </c>
      <c r="R185" s="202">
        <f>Q185*H185</f>
        <v>0.006</v>
      </c>
      <c r="S185" s="202">
        <v>0</v>
      </c>
      <c r="T185" s="203">
        <f>S185*H185</f>
        <v>0</v>
      </c>
      <c r="U185" s="36"/>
      <c r="V185" s="36"/>
      <c r="W185" s="36"/>
      <c r="X185" s="36"/>
      <c r="Y185" s="36"/>
      <c r="Z185" s="36"/>
      <c r="AA185" s="36"/>
      <c r="AB185" s="36"/>
      <c r="AC185" s="36"/>
      <c r="AD185" s="36"/>
      <c r="AE185" s="36"/>
      <c r="AR185" s="204" t="s">
        <v>450</v>
      </c>
      <c r="AT185" s="204" t="s">
        <v>350</v>
      </c>
      <c r="AU185" s="204" t="s">
        <v>93</v>
      </c>
      <c r="AY185" s="18" t="s">
        <v>203</v>
      </c>
      <c r="BE185" s="205">
        <f>IF(N185="základní",J185,0)</f>
        <v>0</v>
      </c>
      <c r="BF185" s="205">
        <f>IF(N185="snížená",J185,0)</f>
        <v>0</v>
      </c>
      <c r="BG185" s="205">
        <f>IF(N185="zákl. přenesená",J185,0)</f>
        <v>0</v>
      </c>
      <c r="BH185" s="205">
        <f>IF(N185="sníž. přenesená",J185,0)</f>
        <v>0</v>
      </c>
      <c r="BI185" s="205">
        <f>IF(N185="nulová",J185,0)</f>
        <v>0</v>
      </c>
      <c r="BJ185" s="18" t="s">
        <v>91</v>
      </c>
      <c r="BK185" s="205">
        <f>ROUND(I185*H185,2)</f>
        <v>0</v>
      </c>
      <c r="BL185" s="18" t="s">
        <v>378</v>
      </c>
      <c r="BM185" s="204" t="s">
        <v>3091</v>
      </c>
    </row>
    <row r="186" spans="2:51" s="14" customFormat="1" ht="10.2">
      <c r="B186" s="225"/>
      <c r="C186" s="226"/>
      <c r="D186" s="206" t="s">
        <v>309</v>
      </c>
      <c r="E186" s="227" t="s">
        <v>1</v>
      </c>
      <c r="F186" s="228" t="s">
        <v>2896</v>
      </c>
      <c r="G186" s="226"/>
      <c r="H186" s="229">
        <v>1</v>
      </c>
      <c r="I186" s="230"/>
      <c r="J186" s="226"/>
      <c r="K186" s="226"/>
      <c r="L186" s="231"/>
      <c r="M186" s="232"/>
      <c r="N186" s="233"/>
      <c r="O186" s="233"/>
      <c r="P186" s="233"/>
      <c r="Q186" s="233"/>
      <c r="R186" s="233"/>
      <c r="S186" s="233"/>
      <c r="T186" s="234"/>
      <c r="AT186" s="235" t="s">
        <v>309</v>
      </c>
      <c r="AU186" s="235" t="s">
        <v>93</v>
      </c>
      <c r="AV186" s="14" t="s">
        <v>93</v>
      </c>
      <c r="AW186" s="14" t="s">
        <v>38</v>
      </c>
      <c r="AX186" s="14" t="s">
        <v>91</v>
      </c>
      <c r="AY186" s="235" t="s">
        <v>203</v>
      </c>
    </row>
    <row r="187" spans="1:65" s="2" customFormat="1" ht="16.5" customHeight="1">
      <c r="A187" s="36"/>
      <c r="B187" s="37"/>
      <c r="C187" s="193" t="s">
        <v>445</v>
      </c>
      <c r="D187" s="193" t="s">
        <v>206</v>
      </c>
      <c r="E187" s="194" t="s">
        <v>3092</v>
      </c>
      <c r="F187" s="195" t="s">
        <v>3093</v>
      </c>
      <c r="G187" s="196" t="s">
        <v>404</v>
      </c>
      <c r="H187" s="197">
        <v>1</v>
      </c>
      <c r="I187" s="198"/>
      <c r="J187" s="199">
        <f>ROUND(I187*H187,2)</f>
        <v>0</v>
      </c>
      <c r="K187" s="195" t="s">
        <v>210</v>
      </c>
      <c r="L187" s="41"/>
      <c r="M187" s="200" t="s">
        <v>1</v>
      </c>
      <c r="N187" s="201" t="s">
        <v>48</v>
      </c>
      <c r="O187" s="73"/>
      <c r="P187" s="202">
        <f>O187*H187</f>
        <v>0</v>
      </c>
      <c r="Q187" s="202">
        <v>0.00012</v>
      </c>
      <c r="R187" s="202">
        <f>Q187*H187</f>
        <v>0.00012</v>
      </c>
      <c r="S187" s="202">
        <v>0</v>
      </c>
      <c r="T187" s="203">
        <f>S187*H187</f>
        <v>0</v>
      </c>
      <c r="U187" s="36"/>
      <c r="V187" s="36"/>
      <c r="W187" s="36"/>
      <c r="X187" s="36"/>
      <c r="Y187" s="36"/>
      <c r="Z187" s="36"/>
      <c r="AA187" s="36"/>
      <c r="AB187" s="36"/>
      <c r="AC187" s="36"/>
      <c r="AD187" s="36"/>
      <c r="AE187" s="36"/>
      <c r="AR187" s="204" t="s">
        <v>378</v>
      </c>
      <c r="AT187" s="204" t="s">
        <v>206</v>
      </c>
      <c r="AU187" s="204" t="s">
        <v>93</v>
      </c>
      <c r="AY187" s="18" t="s">
        <v>203</v>
      </c>
      <c r="BE187" s="205">
        <f>IF(N187="základní",J187,0)</f>
        <v>0</v>
      </c>
      <c r="BF187" s="205">
        <f>IF(N187="snížená",J187,0)</f>
        <v>0</v>
      </c>
      <c r="BG187" s="205">
        <f>IF(N187="zákl. přenesená",J187,0)</f>
        <v>0</v>
      </c>
      <c r="BH187" s="205">
        <f>IF(N187="sníž. přenesená",J187,0)</f>
        <v>0</v>
      </c>
      <c r="BI187" s="205">
        <f>IF(N187="nulová",J187,0)</f>
        <v>0</v>
      </c>
      <c r="BJ187" s="18" t="s">
        <v>91</v>
      </c>
      <c r="BK187" s="205">
        <f>ROUND(I187*H187,2)</f>
        <v>0</v>
      </c>
      <c r="BL187" s="18" t="s">
        <v>378</v>
      </c>
      <c r="BM187" s="204" t="s">
        <v>3094</v>
      </c>
    </row>
    <row r="188" spans="1:65" s="2" customFormat="1" ht="16.5" customHeight="1">
      <c r="A188" s="36"/>
      <c r="B188" s="37"/>
      <c r="C188" s="193" t="s">
        <v>450</v>
      </c>
      <c r="D188" s="193" t="s">
        <v>206</v>
      </c>
      <c r="E188" s="194" t="s">
        <v>2907</v>
      </c>
      <c r="F188" s="195" t="s">
        <v>2908</v>
      </c>
      <c r="G188" s="196" t="s">
        <v>404</v>
      </c>
      <c r="H188" s="197">
        <v>28</v>
      </c>
      <c r="I188" s="198"/>
      <c r="J188" s="199">
        <f>ROUND(I188*H188,2)</f>
        <v>0</v>
      </c>
      <c r="K188" s="195" t="s">
        <v>210</v>
      </c>
      <c r="L188" s="41"/>
      <c r="M188" s="200" t="s">
        <v>1</v>
      </c>
      <c r="N188" s="201" t="s">
        <v>48</v>
      </c>
      <c r="O188" s="73"/>
      <c r="P188" s="202">
        <f>O188*H188</f>
        <v>0</v>
      </c>
      <c r="Q188" s="202">
        <v>0.00022</v>
      </c>
      <c r="R188" s="202">
        <f>Q188*H188</f>
        <v>0.0061600000000000005</v>
      </c>
      <c r="S188" s="202">
        <v>0</v>
      </c>
      <c r="T188" s="203">
        <f>S188*H188</f>
        <v>0</v>
      </c>
      <c r="U188" s="36"/>
      <c r="V188" s="36"/>
      <c r="W188" s="36"/>
      <c r="X188" s="36"/>
      <c r="Y188" s="36"/>
      <c r="Z188" s="36"/>
      <c r="AA188" s="36"/>
      <c r="AB188" s="36"/>
      <c r="AC188" s="36"/>
      <c r="AD188" s="36"/>
      <c r="AE188" s="36"/>
      <c r="AR188" s="204" t="s">
        <v>378</v>
      </c>
      <c r="AT188" s="204" t="s">
        <v>206</v>
      </c>
      <c r="AU188" s="204" t="s">
        <v>93</v>
      </c>
      <c r="AY188" s="18" t="s">
        <v>203</v>
      </c>
      <c r="BE188" s="205">
        <f>IF(N188="základní",J188,0)</f>
        <v>0</v>
      </c>
      <c r="BF188" s="205">
        <f>IF(N188="snížená",J188,0)</f>
        <v>0</v>
      </c>
      <c r="BG188" s="205">
        <f>IF(N188="zákl. přenesená",J188,0)</f>
        <v>0</v>
      </c>
      <c r="BH188" s="205">
        <f>IF(N188="sníž. přenesená",J188,0)</f>
        <v>0</v>
      </c>
      <c r="BI188" s="205">
        <f>IF(N188="nulová",J188,0)</f>
        <v>0</v>
      </c>
      <c r="BJ188" s="18" t="s">
        <v>91</v>
      </c>
      <c r="BK188" s="205">
        <f>ROUND(I188*H188,2)</f>
        <v>0</v>
      </c>
      <c r="BL188" s="18" t="s">
        <v>378</v>
      </c>
      <c r="BM188" s="204" t="s">
        <v>3095</v>
      </c>
    </row>
    <row r="189" spans="1:65" s="2" customFormat="1" ht="16.5" customHeight="1">
      <c r="A189" s="36"/>
      <c r="B189" s="37"/>
      <c r="C189" s="193" t="s">
        <v>456</v>
      </c>
      <c r="D189" s="193" t="s">
        <v>206</v>
      </c>
      <c r="E189" s="194" t="s">
        <v>2910</v>
      </c>
      <c r="F189" s="195" t="s">
        <v>2911</v>
      </c>
      <c r="G189" s="196" t="s">
        <v>404</v>
      </c>
      <c r="H189" s="197">
        <v>2</v>
      </c>
      <c r="I189" s="198"/>
      <c r="J189" s="199">
        <f>ROUND(I189*H189,2)</f>
        <v>0</v>
      </c>
      <c r="K189" s="195" t="s">
        <v>210</v>
      </c>
      <c r="L189" s="41"/>
      <c r="M189" s="200" t="s">
        <v>1</v>
      </c>
      <c r="N189" s="201" t="s">
        <v>48</v>
      </c>
      <c r="O189" s="73"/>
      <c r="P189" s="202">
        <f>O189*H189</f>
        <v>0</v>
      </c>
      <c r="Q189" s="202">
        <v>0.00027</v>
      </c>
      <c r="R189" s="202">
        <f>Q189*H189</f>
        <v>0.00054</v>
      </c>
      <c r="S189" s="202">
        <v>0</v>
      </c>
      <c r="T189" s="203">
        <f>S189*H189</f>
        <v>0</v>
      </c>
      <c r="U189" s="36"/>
      <c r="V189" s="36"/>
      <c r="W189" s="36"/>
      <c r="X189" s="36"/>
      <c r="Y189" s="36"/>
      <c r="Z189" s="36"/>
      <c r="AA189" s="36"/>
      <c r="AB189" s="36"/>
      <c r="AC189" s="36"/>
      <c r="AD189" s="36"/>
      <c r="AE189" s="36"/>
      <c r="AR189" s="204" t="s">
        <v>378</v>
      </c>
      <c r="AT189" s="204" t="s">
        <v>206</v>
      </c>
      <c r="AU189" s="204" t="s">
        <v>93</v>
      </c>
      <c r="AY189" s="18" t="s">
        <v>203</v>
      </c>
      <c r="BE189" s="205">
        <f>IF(N189="základní",J189,0)</f>
        <v>0</v>
      </c>
      <c r="BF189" s="205">
        <f>IF(N189="snížená",J189,0)</f>
        <v>0</v>
      </c>
      <c r="BG189" s="205">
        <f>IF(N189="zákl. přenesená",J189,0)</f>
        <v>0</v>
      </c>
      <c r="BH189" s="205">
        <f>IF(N189="sníž. přenesená",J189,0)</f>
        <v>0</v>
      </c>
      <c r="BI189" s="205">
        <f>IF(N189="nulová",J189,0)</f>
        <v>0</v>
      </c>
      <c r="BJ189" s="18" t="s">
        <v>91</v>
      </c>
      <c r="BK189" s="205">
        <f>ROUND(I189*H189,2)</f>
        <v>0</v>
      </c>
      <c r="BL189" s="18" t="s">
        <v>378</v>
      </c>
      <c r="BM189" s="204" t="s">
        <v>3096</v>
      </c>
    </row>
    <row r="190" spans="1:65" s="2" customFormat="1" ht="16.5" customHeight="1">
      <c r="A190" s="36"/>
      <c r="B190" s="37"/>
      <c r="C190" s="247" t="s">
        <v>461</v>
      </c>
      <c r="D190" s="247" t="s">
        <v>350</v>
      </c>
      <c r="E190" s="248" t="s">
        <v>2913</v>
      </c>
      <c r="F190" s="249" t="s">
        <v>2914</v>
      </c>
      <c r="G190" s="250" t="s">
        <v>404</v>
      </c>
      <c r="H190" s="251">
        <v>2</v>
      </c>
      <c r="I190" s="252"/>
      <c r="J190" s="253">
        <f>ROUND(I190*H190,2)</f>
        <v>0</v>
      </c>
      <c r="K190" s="249" t="s">
        <v>210</v>
      </c>
      <c r="L190" s="254"/>
      <c r="M190" s="255" t="s">
        <v>1</v>
      </c>
      <c r="N190" s="256" t="s">
        <v>48</v>
      </c>
      <c r="O190" s="73"/>
      <c r="P190" s="202">
        <f>O190*H190</f>
        <v>0</v>
      </c>
      <c r="Q190" s="202">
        <v>0.00034</v>
      </c>
      <c r="R190" s="202">
        <f>Q190*H190</f>
        <v>0.00068</v>
      </c>
      <c r="S190" s="202">
        <v>0</v>
      </c>
      <c r="T190" s="203">
        <f>S190*H190</f>
        <v>0</v>
      </c>
      <c r="U190" s="36"/>
      <c r="V190" s="36"/>
      <c r="W190" s="36"/>
      <c r="X190" s="36"/>
      <c r="Y190" s="36"/>
      <c r="Z190" s="36"/>
      <c r="AA190" s="36"/>
      <c r="AB190" s="36"/>
      <c r="AC190" s="36"/>
      <c r="AD190" s="36"/>
      <c r="AE190" s="36"/>
      <c r="AR190" s="204" t="s">
        <v>450</v>
      </c>
      <c r="AT190" s="204" t="s">
        <v>350</v>
      </c>
      <c r="AU190" s="204" t="s">
        <v>93</v>
      </c>
      <c r="AY190" s="18" t="s">
        <v>203</v>
      </c>
      <c r="BE190" s="205">
        <f>IF(N190="základní",J190,0)</f>
        <v>0</v>
      </c>
      <c r="BF190" s="205">
        <f>IF(N190="snížená",J190,0)</f>
        <v>0</v>
      </c>
      <c r="BG190" s="205">
        <f>IF(N190="zákl. přenesená",J190,0)</f>
        <v>0</v>
      </c>
      <c r="BH190" s="205">
        <f>IF(N190="sníž. přenesená",J190,0)</f>
        <v>0</v>
      </c>
      <c r="BI190" s="205">
        <f>IF(N190="nulová",J190,0)</f>
        <v>0</v>
      </c>
      <c r="BJ190" s="18" t="s">
        <v>91</v>
      </c>
      <c r="BK190" s="205">
        <f>ROUND(I190*H190,2)</f>
        <v>0</v>
      </c>
      <c r="BL190" s="18" t="s">
        <v>378</v>
      </c>
      <c r="BM190" s="204" t="s">
        <v>3097</v>
      </c>
    </row>
    <row r="191" spans="2:51" s="14" customFormat="1" ht="10.2">
      <c r="B191" s="225"/>
      <c r="C191" s="226"/>
      <c r="D191" s="206" t="s">
        <v>309</v>
      </c>
      <c r="E191" s="227" t="s">
        <v>1</v>
      </c>
      <c r="F191" s="228" t="s">
        <v>2916</v>
      </c>
      <c r="G191" s="226"/>
      <c r="H191" s="229">
        <v>2</v>
      </c>
      <c r="I191" s="230"/>
      <c r="J191" s="226"/>
      <c r="K191" s="226"/>
      <c r="L191" s="231"/>
      <c r="M191" s="232"/>
      <c r="N191" s="233"/>
      <c r="O191" s="233"/>
      <c r="P191" s="233"/>
      <c r="Q191" s="233"/>
      <c r="R191" s="233"/>
      <c r="S191" s="233"/>
      <c r="T191" s="234"/>
      <c r="AT191" s="235" t="s">
        <v>309</v>
      </c>
      <c r="AU191" s="235" t="s">
        <v>93</v>
      </c>
      <c r="AV191" s="14" t="s">
        <v>93</v>
      </c>
      <c r="AW191" s="14" t="s">
        <v>38</v>
      </c>
      <c r="AX191" s="14" t="s">
        <v>91</v>
      </c>
      <c r="AY191" s="235" t="s">
        <v>203</v>
      </c>
    </row>
    <row r="192" spans="1:65" s="2" customFormat="1" ht="16.5" customHeight="1">
      <c r="A192" s="36"/>
      <c r="B192" s="37"/>
      <c r="C192" s="193" t="s">
        <v>466</v>
      </c>
      <c r="D192" s="193" t="s">
        <v>206</v>
      </c>
      <c r="E192" s="194" t="s">
        <v>2917</v>
      </c>
      <c r="F192" s="195" t="s">
        <v>2918</v>
      </c>
      <c r="G192" s="196" t="s">
        <v>404</v>
      </c>
      <c r="H192" s="197">
        <v>2</v>
      </c>
      <c r="I192" s="198"/>
      <c r="J192" s="199">
        <f>ROUND(I192*H192,2)</f>
        <v>0</v>
      </c>
      <c r="K192" s="195" t="s">
        <v>210</v>
      </c>
      <c r="L192" s="41"/>
      <c r="M192" s="200" t="s">
        <v>1</v>
      </c>
      <c r="N192" s="201" t="s">
        <v>48</v>
      </c>
      <c r="O192" s="73"/>
      <c r="P192" s="202">
        <f>O192*H192</f>
        <v>0</v>
      </c>
      <c r="Q192" s="202">
        <v>0.00221</v>
      </c>
      <c r="R192" s="202">
        <f>Q192*H192</f>
        <v>0.00442</v>
      </c>
      <c r="S192" s="202">
        <v>0</v>
      </c>
      <c r="T192" s="203">
        <f>S192*H192</f>
        <v>0</v>
      </c>
      <c r="U192" s="36"/>
      <c r="V192" s="36"/>
      <c r="W192" s="36"/>
      <c r="X192" s="36"/>
      <c r="Y192" s="36"/>
      <c r="Z192" s="36"/>
      <c r="AA192" s="36"/>
      <c r="AB192" s="36"/>
      <c r="AC192" s="36"/>
      <c r="AD192" s="36"/>
      <c r="AE192" s="36"/>
      <c r="AR192" s="204" t="s">
        <v>378</v>
      </c>
      <c r="AT192" s="204" t="s">
        <v>206</v>
      </c>
      <c r="AU192" s="204" t="s">
        <v>93</v>
      </c>
      <c r="AY192" s="18" t="s">
        <v>203</v>
      </c>
      <c r="BE192" s="205">
        <f>IF(N192="základní",J192,0)</f>
        <v>0</v>
      </c>
      <c r="BF192" s="205">
        <f>IF(N192="snížená",J192,0)</f>
        <v>0</v>
      </c>
      <c r="BG192" s="205">
        <f>IF(N192="zákl. přenesená",J192,0)</f>
        <v>0</v>
      </c>
      <c r="BH192" s="205">
        <f>IF(N192="sníž. přenesená",J192,0)</f>
        <v>0</v>
      </c>
      <c r="BI192" s="205">
        <f>IF(N192="nulová",J192,0)</f>
        <v>0</v>
      </c>
      <c r="BJ192" s="18" t="s">
        <v>91</v>
      </c>
      <c r="BK192" s="205">
        <f>ROUND(I192*H192,2)</f>
        <v>0</v>
      </c>
      <c r="BL192" s="18" t="s">
        <v>378</v>
      </c>
      <c r="BM192" s="204" t="s">
        <v>3098</v>
      </c>
    </row>
    <row r="193" spans="2:51" s="14" customFormat="1" ht="10.2">
      <c r="B193" s="225"/>
      <c r="C193" s="226"/>
      <c r="D193" s="206" t="s">
        <v>309</v>
      </c>
      <c r="E193" s="227" t="s">
        <v>1</v>
      </c>
      <c r="F193" s="228" t="s">
        <v>2916</v>
      </c>
      <c r="G193" s="226"/>
      <c r="H193" s="229">
        <v>2</v>
      </c>
      <c r="I193" s="230"/>
      <c r="J193" s="226"/>
      <c r="K193" s="226"/>
      <c r="L193" s="231"/>
      <c r="M193" s="232"/>
      <c r="N193" s="233"/>
      <c r="O193" s="233"/>
      <c r="P193" s="233"/>
      <c r="Q193" s="233"/>
      <c r="R193" s="233"/>
      <c r="S193" s="233"/>
      <c r="T193" s="234"/>
      <c r="AT193" s="235" t="s">
        <v>309</v>
      </c>
      <c r="AU193" s="235" t="s">
        <v>93</v>
      </c>
      <c r="AV193" s="14" t="s">
        <v>93</v>
      </c>
      <c r="AW193" s="14" t="s">
        <v>38</v>
      </c>
      <c r="AX193" s="14" t="s">
        <v>91</v>
      </c>
      <c r="AY193" s="235" t="s">
        <v>203</v>
      </c>
    </row>
    <row r="194" spans="1:65" s="2" customFormat="1" ht="16.5" customHeight="1">
      <c r="A194" s="36"/>
      <c r="B194" s="37"/>
      <c r="C194" s="193" t="s">
        <v>471</v>
      </c>
      <c r="D194" s="193" t="s">
        <v>206</v>
      </c>
      <c r="E194" s="194" t="s">
        <v>2920</v>
      </c>
      <c r="F194" s="195" t="s">
        <v>2921</v>
      </c>
      <c r="G194" s="196" t="s">
        <v>338</v>
      </c>
      <c r="H194" s="197">
        <v>0.096</v>
      </c>
      <c r="I194" s="198"/>
      <c r="J194" s="199">
        <f>ROUND(I194*H194,2)</f>
        <v>0</v>
      </c>
      <c r="K194" s="195" t="s">
        <v>210</v>
      </c>
      <c r="L194" s="41"/>
      <c r="M194" s="200" t="s">
        <v>1</v>
      </c>
      <c r="N194" s="201" t="s">
        <v>48</v>
      </c>
      <c r="O194" s="73"/>
      <c r="P194" s="202">
        <f>O194*H194</f>
        <v>0</v>
      </c>
      <c r="Q194" s="202">
        <v>0</v>
      </c>
      <c r="R194" s="202">
        <f>Q194*H194</f>
        <v>0</v>
      </c>
      <c r="S194" s="202">
        <v>0</v>
      </c>
      <c r="T194" s="203">
        <f>S194*H194</f>
        <v>0</v>
      </c>
      <c r="U194" s="36"/>
      <c r="V194" s="36"/>
      <c r="W194" s="36"/>
      <c r="X194" s="36"/>
      <c r="Y194" s="36"/>
      <c r="Z194" s="36"/>
      <c r="AA194" s="36"/>
      <c r="AB194" s="36"/>
      <c r="AC194" s="36"/>
      <c r="AD194" s="36"/>
      <c r="AE194" s="36"/>
      <c r="AR194" s="204" t="s">
        <v>378</v>
      </c>
      <c r="AT194" s="204" t="s">
        <v>206</v>
      </c>
      <c r="AU194" s="204" t="s">
        <v>93</v>
      </c>
      <c r="AY194" s="18" t="s">
        <v>203</v>
      </c>
      <c r="BE194" s="205">
        <f>IF(N194="základní",J194,0)</f>
        <v>0</v>
      </c>
      <c r="BF194" s="205">
        <f>IF(N194="snížená",J194,0)</f>
        <v>0</v>
      </c>
      <c r="BG194" s="205">
        <f>IF(N194="zákl. přenesená",J194,0)</f>
        <v>0</v>
      </c>
      <c r="BH194" s="205">
        <f>IF(N194="sníž. přenesená",J194,0)</f>
        <v>0</v>
      </c>
      <c r="BI194" s="205">
        <f>IF(N194="nulová",J194,0)</f>
        <v>0</v>
      </c>
      <c r="BJ194" s="18" t="s">
        <v>91</v>
      </c>
      <c r="BK194" s="205">
        <f>ROUND(I194*H194,2)</f>
        <v>0</v>
      </c>
      <c r="BL194" s="18" t="s">
        <v>378</v>
      </c>
      <c r="BM194" s="204" t="s">
        <v>3099</v>
      </c>
    </row>
    <row r="195" spans="2:63" s="12" customFormat="1" ht="22.8" customHeight="1">
      <c r="B195" s="177"/>
      <c r="C195" s="178"/>
      <c r="D195" s="179" t="s">
        <v>82</v>
      </c>
      <c r="E195" s="191" t="s">
        <v>2715</v>
      </c>
      <c r="F195" s="191" t="s">
        <v>2716</v>
      </c>
      <c r="G195" s="178"/>
      <c r="H195" s="178"/>
      <c r="I195" s="181"/>
      <c r="J195" s="192">
        <f>BK195</f>
        <v>0</v>
      </c>
      <c r="K195" s="178"/>
      <c r="L195" s="183"/>
      <c r="M195" s="184"/>
      <c r="N195" s="185"/>
      <c r="O195" s="185"/>
      <c r="P195" s="186">
        <f>SUM(P196:P241)</f>
        <v>0</v>
      </c>
      <c r="Q195" s="185"/>
      <c r="R195" s="186">
        <f>SUM(R196:R241)</f>
        <v>1.12704</v>
      </c>
      <c r="S195" s="185"/>
      <c r="T195" s="187">
        <f>SUM(T196:T241)</f>
        <v>0</v>
      </c>
      <c r="AR195" s="188" t="s">
        <v>93</v>
      </c>
      <c r="AT195" s="189" t="s">
        <v>82</v>
      </c>
      <c r="AU195" s="189" t="s">
        <v>91</v>
      </c>
      <c r="AY195" s="188" t="s">
        <v>203</v>
      </c>
      <c r="BK195" s="190">
        <f>SUM(BK196:BK241)</f>
        <v>0</v>
      </c>
    </row>
    <row r="196" spans="1:65" s="2" customFormat="1" ht="16.5" customHeight="1">
      <c r="A196" s="36"/>
      <c r="B196" s="37"/>
      <c r="C196" s="193" t="s">
        <v>477</v>
      </c>
      <c r="D196" s="193" t="s">
        <v>206</v>
      </c>
      <c r="E196" s="194" t="s">
        <v>2923</v>
      </c>
      <c r="F196" s="195" t="s">
        <v>2924</v>
      </c>
      <c r="G196" s="196" t="s">
        <v>404</v>
      </c>
      <c r="H196" s="197">
        <v>1</v>
      </c>
      <c r="I196" s="198"/>
      <c r="J196" s="199">
        <f>ROUND(I196*H196,2)</f>
        <v>0</v>
      </c>
      <c r="K196" s="195" t="s">
        <v>210</v>
      </c>
      <c r="L196" s="41"/>
      <c r="M196" s="200" t="s">
        <v>1</v>
      </c>
      <c r="N196" s="201" t="s">
        <v>48</v>
      </c>
      <c r="O196" s="73"/>
      <c r="P196" s="202">
        <f>O196*H196</f>
        <v>0</v>
      </c>
      <c r="Q196" s="202">
        <v>0</v>
      </c>
      <c r="R196" s="202">
        <f>Q196*H196</f>
        <v>0</v>
      </c>
      <c r="S196" s="202">
        <v>0</v>
      </c>
      <c r="T196" s="203">
        <f>S196*H196</f>
        <v>0</v>
      </c>
      <c r="U196" s="36"/>
      <c r="V196" s="36"/>
      <c r="W196" s="36"/>
      <c r="X196" s="36"/>
      <c r="Y196" s="36"/>
      <c r="Z196" s="36"/>
      <c r="AA196" s="36"/>
      <c r="AB196" s="36"/>
      <c r="AC196" s="36"/>
      <c r="AD196" s="36"/>
      <c r="AE196" s="36"/>
      <c r="AR196" s="204" t="s">
        <v>378</v>
      </c>
      <c r="AT196" s="204" t="s">
        <v>206</v>
      </c>
      <c r="AU196" s="204" t="s">
        <v>93</v>
      </c>
      <c r="AY196" s="18" t="s">
        <v>203</v>
      </c>
      <c r="BE196" s="205">
        <f>IF(N196="základní",J196,0)</f>
        <v>0</v>
      </c>
      <c r="BF196" s="205">
        <f>IF(N196="snížená",J196,0)</f>
        <v>0</v>
      </c>
      <c r="BG196" s="205">
        <f>IF(N196="zákl. přenesená",J196,0)</f>
        <v>0</v>
      </c>
      <c r="BH196" s="205">
        <f>IF(N196="sníž. přenesená",J196,0)</f>
        <v>0</v>
      </c>
      <c r="BI196" s="205">
        <f>IF(N196="nulová",J196,0)</f>
        <v>0</v>
      </c>
      <c r="BJ196" s="18" t="s">
        <v>91</v>
      </c>
      <c r="BK196" s="205">
        <f>ROUND(I196*H196,2)</f>
        <v>0</v>
      </c>
      <c r="BL196" s="18" t="s">
        <v>378</v>
      </c>
      <c r="BM196" s="204" t="s">
        <v>3100</v>
      </c>
    </row>
    <row r="197" spans="1:65" s="2" customFormat="1" ht="16.5" customHeight="1">
      <c r="A197" s="36"/>
      <c r="B197" s="37"/>
      <c r="C197" s="193" t="s">
        <v>481</v>
      </c>
      <c r="D197" s="193" t="s">
        <v>206</v>
      </c>
      <c r="E197" s="194" t="s">
        <v>2926</v>
      </c>
      <c r="F197" s="195" t="s">
        <v>2927</v>
      </c>
      <c r="G197" s="196" t="s">
        <v>404</v>
      </c>
      <c r="H197" s="197">
        <v>31</v>
      </c>
      <c r="I197" s="198"/>
      <c r="J197" s="199">
        <f>ROUND(I197*H197,2)</f>
        <v>0</v>
      </c>
      <c r="K197" s="195" t="s">
        <v>210</v>
      </c>
      <c r="L197" s="41"/>
      <c r="M197" s="200" t="s">
        <v>1</v>
      </c>
      <c r="N197" s="201" t="s">
        <v>48</v>
      </c>
      <c r="O197" s="73"/>
      <c r="P197" s="202">
        <f>O197*H197</f>
        <v>0</v>
      </c>
      <c r="Q197" s="202">
        <v>0</v>
      </c>
      <c r="R197" s="202">
        <f>Q197*H197</f>
        <v>0</v>
      </c>
      <c r="S197" s="202">
        <v>0</v>
      </c>
      <c r="T197" s="203">
        <f>S197*H197</f>
        <v>0</v>
      </c>
      <c r="U197" s="36"/>
      <c r="V197" s="36"/>
      <c r="W197" s="36"/>
      <c r="X197" s="36"/>
      <c r="Y197" s="36"/>
      <c r="Z197" s="36"/>
      <c r="AA197" s="36"/>
      <c r="AB197" s="36"/>
      <c r="AC197" s="36"/>
      <c r="AD197" s="36"/>
      <c r="AE197" s="36"/>
      <c r="AR197" s="204" t="s">
        <v>378</v>
      </c>
      <c r="AT197" s="204" t="s">
        <v>206</v>
      </c>
      <c r="AU197" s="204" t="s">
        <v>93</v>
      </c>
      <c r="AY197" s="18" t="s">
        <v>203</v>
      </c>
      <c r="BE197" s="205">
        <f>IF(N197="základní",J197,0)</f>
        <v>0</v>
      </c>
      <c r="BF197" s="205">
        <f>IF(N197="snížená",J197,0)</f>
        <v>0</v>
      </c>
      <c r="BG197" s="205">
        <f>IF(N197="zákl. přenesená",J197,0)</f>
        <v>0</v>
      </c>
      <c r="BH197" s="205">
        <f>IF(N197="sníž. přenesená",J197,0)</f>
        <v>0</v>
      </c>
      <c r="BI197" s="205">
        <f>IF(N197="nulová",J197,0)</f>
        <v>0</v>
      </c>
      <c r="BJ197" s="18" t="s">
        <v>91</v>
      </c>
      <c r="BK197" s="205">
        <f>ROUND(I197*H197,2)</f>
        <v>0</v>
      </c>
      <c r="BL197" s="18" t="s">
        <v>378</v>
      </c>
      <c r="BM197" s="204" t="s">
        <v>3101</v>
      </c>
    </row>
    <row r="198" spans="1:65" s="2" customFormat="1" ht="16.5" customHeight="1">
      <c r="A198" s="36"/>
      <c r="B198" s="37"/>
      <c r="C198" s="193" t="s">
        <v>485</v>
      </c>
      <c r="D198" s="193" t="s">
        <v>206</v>
      </c>
      <c r="E198" s="194" t="s">
        <v>3102</v>
      </c>
      <c r="F198" s="195" t="s">
        <v>3103</v>
      </c>
      <c r="G198" s="196" t="s">
        <v>404</v>
      </c>
      <c r="H198" s="197">
        <v>1</v>
      </c>
      <c r="I198" s="198"/>
      <c r="J198" s="199">
        <f>ROUND(I198*H198,2)</f>
        <v>0</v>
      </c>
      <c r="K198" s="195" t="s">
        <v>601</v>
      </c>
      <c r="L198" s="41"/>
      <c r="M198" s="200" t="s">
        <v>1</v>
      </c>
      <c r="N198" s="201" t="s">
        <v>48</v>
      </c>
      <c r="O198" s="73"/>
      <c r="P198" s="202">
        <f>O198*H198</f>
        <v>0</v>
      </c>
      <c r="Q198" s="202">
        <v>0.0084</v>
      </c>
      <c r="R198" s="202">
        <f>Q198*H198</f>
        <v>0.0084</v>
      </c>
      <c r="S198" s="202">
        <v>0</v>
      </c>
      <c r="T198" s="203">
        <f>S198*H198</f>
        <v>0</v>
      </c>
      <c r="U198" s="36"/>
      <c r="V198" s="36"/>
      <c r="W198" s="36"/>
      <c r="X198" s="36"/>
      <c r="Y198" s="36"/>
      <c r="Z198" s="36"/>
      <c r="AA198" s="36"/>
      <c r="AB198" s="36"/>
      <c r="AC198" s="36"/>
      <c r="AD198" s="36"/>
      <c r="AE198" s="36"/>
      <c r="AR198" s="204" t="s">
        <v>378</v>
      </c>
      <c r="AT198" s="204" t="s">
        <v>206</v>
      </c>
      <c r="AU198" s="204" t="s">
        <v>93</v>
      </c>
      <c r="AY198" s="18" t="s">
        <v>203</v>
      </c>
      <c r="BE198" s="205">
        <f>IF(N198="základní",J198,0)</f>
        <v>0</v>
      </c>
      <c r="BF198" s="205">
        <f>IF(N198="snížená",J198,0)</f>
        <v>0</v>
      </c>
      <c r="BG198" s="205">
        <f>IF(N198="zákl. přenesená",J198,0)</f>
        <v>0</v>
      </c>
      <c r="BH198" s="205">
        <f>IF(N198="sníž. přenesená",J198,0)</f>
        <v>0</v>
      </c>
      <c r="BI198" s="205">
        <f>IF(N198="nulová",J198,0)</f>
        <v>0</v>
      </c>
      <c r="BJ198" s="18" t="s">
        <v>91</v>
      </c>
      <c r="BK198" s="205">
        <f>ROUND(I198*H198,2)</f>
        <v>0</v>
      </c>
      <c r="BL198" s="18" t="s">
        <v>378</v>
      </c>
      <c r="BM198" s="204" t="s">
        <v>3104</v>
      </c>
    </row>
    <row r="199" spans="2:51" s="14" customFormat="1" ht="10.2">
      <c r="B199" s="225"/>
      <c r="C199" s="226"/>
      <c r="D199" s="206" t="s">
        <v>309</v>
      </c>
      <c r="E199" s="227" t="s">
        <v>1</v>
      </c>
      <c r="F199" s="228" t="s">
        <v>3105</v>
      </c>
      <c r="G199" s="226"/>
      <c r="H199" s="229">
        <v>1</v>
      </c>
      <c r="I199" s="230"/>
      <c r="J199" s="226"/>
      <c r="K199" s="226"/>
      <c r="L199" s="231"/>
      <c r="M199" s="232"/>
      <c r="N199" s="233"/>
      <c r="O199" s="233"/>
      <c r="P199" s="233"/>
      <c r="Q199" s="233"/>
      <c r="R199" s="233"/>
      <c r="S199" s="233"/>
      <c r="T199" s="234"/>
      <c r="AT199" s="235" t="s">
        <v>309</v>
      </c>
      <c r="AU199" s="235" t="s">
        <v>93</v>
      </c>
      <c r="AV199" s="14" t="s">
        <v>93</v>
      </c>
      <c r="AW199" s="14" t="s">
        <v>38</v>
      </c>
      <c r="AX199" s="14" t="s">
        <v>91</v>
      </c>
      <c r="AY199" s="235" t="s">
        <v>203</v>
      </c>
    </row>
    <row r="200" spans="1:65" s="2" customFormat="1" ht="16.5" customHeight="1">
      <c r="A200" s="36"/>
      <c r="B200" s="37"/>
      <c r="C200" s="193" t="s">
        <v>490</v>
      </c>
      <c r="D200" s="193" t="s">
        <v>206</v>
      </c>
      <c r="E200" s="194" t="s">
        <v>3106</v>
      </c>
      <c r="F200" s="195" t="s">
        <v>3107</v>
      </c>
      <c r="G200" s="196" t="s">
        <v>404</v>
      </c>
      <c r="H200" s="197">
        <v>1</v>
      </c>
      <c r="I200" s="198"/>
      <c r="J200" s="199">
        <f>ROUND(I200*H200,2)</f>
        <v>0</v>
      </c>
      <c r="K200" s="195" t="s">
        <v>601</v>
      </c>
      <c r="L200" s="41"/>
      <c r="M200" s="200" t="s">
        <v>1</v>
      </c>
      <c r="N200" s="201" t="s">
        <v>48</v>
      </c>
      <c r="O200" s="73"/>
      <c r="P200" s="202">
        <f>O200*H200</f>
        <v>0</v>
      </c>
      <c r="Q200" s="202">
        <v>0.01956</v>
      </c>
      <c r="R200" s="202">
        <f>Q200*H200</f>
        <v>0.01956</v>
      </c>
      <c r="S200" s="202">
        <v>0</v>
      </c>
      <c r="T200" s="203">
        <f>S200*H200</f>
        <v>0</v>
      </c>
      <c r="U200" s="36"/>
      <c r="V200" s="36"/>
      <c r="W200" s="36"/>
      <c r="X200" s="36"/>
      <c r="Y200" s="36"/>
      <c r="Z200" s="36"/>
      <c r="AA200" s="36"/>
      <c r="AB200" s="36"/>
      <c r="AC200" s="36"/>
      <c r="AD200" s="36"/>
      <c r="AE200" s="36"/>
      <c r="AR200" s="204" t="s">
        <v>378</v>
      </c>
      <c r="AT200" s="204" t="s">
        <v>206</v>
      </c>
      <c r="AU200" s="204" t="s">
        <v>93</v>
      </c>
      <c r="AY200" s="18" t="s">
        <v>203</v>
      </c>
      <c r="BE200" s="205">
        <f>IF(N200="základní",J200,0)</f>
        <v>0</v>
      </c>
      <c r="BF200" s="205">
        <f>IF(N200="snížená",J200,0)</f>
        <v>0</v>
      </c>
      <c r="BG200" s="205">
        <f>IF(N200="zákl. přenesená",J200,0)</f>
        <v>0</v>
      </c>
      <c r="BH200" s="205">
        <f>IF(N200="sníž. přenesená",J200,0)</f>
        <v>0</v>
      </c>
      <c r="BI200" s="205">
        <f>IF(N200="nulová",J200,0)</f>
        <v>0</v>
      </c>
      <c r="BJ200" s="18" t="s">
        <v>91</v>
      </c>
      <c r="BK200" s="205">
        <f>ROUND(I200*H200,2)</f>
        <v>0</v>
      </c>
      <c r="BL200" s="18" t="s">
        <v>378</v>
      </c>
      <c r="BM200" s="204" t="s">
        <v>3108</v>
      </c>
    </row>
    <row r="201" spans="2:51" s="14" customFormat="1" ht="10.2">
      <c r="B201" s="225"/>
      <c r="C201" s="226"/>
      <c r="D201" s="206" t="s">
        <v>309</v>
      </c>
      <c r="E201" s="227" t="s">
        <v>1</v>
      </c>
      <c r="F201" s="228" t="s">
        <v>3105</v>
      </c>
      <c r="G201" s="226"/>
      <c r="H201" s="229">
        <v>1</v>
      </c>
      <c r="I201" s="230"/>
      <c r="J201" s="226"/>
      <c r="K201" s="226"/>
      <c r="L201" s="231"/>
      <c r="M201" s="232"/>
      <c r="N201" s="233"/>
      <c r="O201" s="233"/>
      <c r="P201" s="233"/>
      <c r="Q201" s="233"/>
      <c r="R201" s="233"/>
      <c r="S201" s="233"/>
      <c r="T201" s="234"/>
      <c r="AT201" s="235" t="s">
        <v>309</v>
      </c>
      <c r="AU201" s="235" t="s">
        <v>93</v>
      </c>
      <c r="AV201" s="14" t="s">
        <v>93</v>
      </c>
      <c r="AW201" s="14" t="s">
        <v>38</v>
      </c>
      <c r="AX201" s="14" t="s">
        <v>91</v>
      </c>
      <c r="AY201" s="235" t="s">
        <v>203</v>
      </c>
    </row>
    <row r="202" spans="1:65" s="2" customFormat="1" ht="16.5" customHeight="1">
      <c r="A202" s="36"/>
      <c r="B202" s="37"/>
      <c r="C202" s="193" t="s">
        <v>494</v>
      </c>
      <c r="D202" s="193" t="s">
        <v>206</v>
      </c>
      <c r="E202" s="194" t="s">
        <v>3109</v>
      </c>
      <c r="F202" s="195" t="s">
        <v>3110</v>
      </c>
      <c r="G202" s="196" t="s">
        <v>404</v>
      </c>
      <c r="H202" s="197">
        <v>2</v>
      </c>
      <c r="I202" s="198"/>
      <c r="J202" s="199">
        <f>ROUND(I202*H202,2)</f>
        <v>0</v>
      </c>
      <c r="K202" s="195" t="s">
        <v>601</v>
      </c>
      <c r="L202" s="41"/>
      <c r="M202" s="200" t="s">
        <v>1</v>
      </c>
      <c r="N202" s="201" t="s">
        <v>48</v>
      </c>
      <c r="O202" s="73"/>
      <c r="P202" s="202">
        <f>O202*H202</f>
        <v>0</v>
      </c>
      <c r="Q202" s="202">
        <v>0.0145</v>
      </c>
      <c r="R202" s="202">
        <f>Q202*H202</f>
        <v>0.029</v>
      </c>
      <c r="S202" s="202">
        <v>0</v>
      </c>
      <c r="T202" s="203">
        <f>S202*H202</f>
        <v>0</v>
      </c>
      <c r="U202" s="36"/>
      <c r="V202" s="36"/>
      <c r="W202" s="36"/>
      <c r="X202" s="36"/>
      <c r="Y202" s="36"/>
      <c r="Z202" s="36"/>
      <c r="AA202" s="36"/>
      <c r="AB202" s="36"/>
      <c r="AC202" s="36"/>
      <c r="AD202" s="36"/>
      <c r="AE202" s="36"/>
      <c r="AR202" s="204" t="s">
        <v>378</v>
      </c>
      <c r="AT202" s="204" t="s">
        <v>206</v>
      </c>
      <c r="AU202" s="204" t="s">
        <v>93</v>
      </c>
      <c r="AY202" s="18" t="s">
        <v>203</v>
      </c>
      <c r="BE202" s="205">
        <f>IF(N202="základní",J202,0)</f>
        <v>0</v>
      </c>
      <c r="BF202" s="205">
        <f>IF(N202="snížená",J202,0)</f>
        <v>0</v>
      </c>
      <c r="BG202" s="205">
        <f>IF(N202="zákl. přenesená",J202,0)</f>
        <v>0</v>
      </c>
      <c r="BH202" s="205">
        <f>IF(N202="sníž. přenesená",J202,0)</f>
        <v>0</v>
      </c>
      <c r="BI202" s="205">
        <f>IF(N202="nulová",J202,0)</f>
        <v>0</v>
      </c>
      <c r="BJ202" s="18" t="s">
        <v>91</v>
      </c>
      <c r="BK202" s="205">
        <f>ROUND(I202*H202,2)</f>
        <v>0</v>
      </c>
      <c r="BL202" s="18" t="s">
        <v>378</v>
      </c>
      <c r="BM202" s="204" t="s">
        <v>3111</v>
      </c>
    </row>
    <row r="203" spans="2:51" s="14" customFormat="1" ht="10.2">
      <c r="B203" s="225"/>
      <c r="C203" s="226"/>
      <c r="D203" s="206" t="s">
        <v>309</v>
      </c>
      <c r="E203" s="227" t="s">
        <v>1</v>
      </c>
      <c r="F203" s="228" t="s">
        <v>3112</v>
      </c>
      <c r="G203" s="226"/>
      <c r="H203" s="229">
        <v>2</v>
      </c>
      <c r="I203" s="230"/>
      <c r="J203" s="226"/>
      <c r="K203" s="226"/>
      <c r="L203" s="231"/>
      <c r="M203" s="232"/>
      <c r="N203" s="233"/>
      <c r="O203" s="233"/>
      <c r="P203" s="233"/>
      <c r="Q203" s="233"/>
      <c r="R203" s="233"/>
      <c r="S203" s="233"/>
      <c r="T203" s="234"/>
      <c r="AT203" s="235" t="s">
        <v>309</v>
      </c>
      <c r="AU203" s="235" t="s">
        <v>93</v>
      </c>
      <c r="AV203" s="14" t="s">
        <v>93</v>
      </c>
      <c r="AW203" s="14" t="s">
        <v>38</v>
      </c>
      <c r="AX203" s="14" t="s">
        <v>91</v>
      </c>
      <c r="AY203" s="235" t="s">
        <v>203</v>
      </c>
    </row>
    <row r="204" spans="1:65" s="2" customFormat="1" ht="16.5" customHeight="1">
      <c r="A204" s="36"/>
      <c r="B204" s="37"/>
      <c r="C204" s="193" t="s">
        <v>498</v>
      </c>
      <c r="D204" s="193" t="s">
        <v>206</v>
      </c>
      <c r="E204" s="194" t="s">
        <v>3113</v>
      </c>
      <c r="F204" s="195" t="s">
        <v>3114</v>
      </c>
      <c r="G204" s="196" t="s">
        <v>404</v>
      </c>
      <c r="H204" s="197">
        <v>3</v>
      </c>
      <c r="I204" s="198"/>
      <c r="J204" s="199">
        <f>ROUND(I204*H204,2)</f>
        <v>0</v>
      </c>
      <c r="K204" s="195" t="s">
        <v>601</v>
      </c>
      <c r="L204" s="41"/>
      <c r="M204" s="200" t="s">
        <v>1</v>
      </c>
      <c r="N204" s="201" t="s">
        <v>48</v>
      </c>
      <c r="O204" s="73"/>
      <c r="P204" s="202">
        <f>O204*H204</f>
        <v>0</v>
      </c>
      <c r="Q204" s="202">
        <v>0.0227</v>
      </c>
      <c r="R204" s="202">
        <f>Q204*H204</f>
        <v>0.06810000000000001</v>
      </c>
      <c r="S204" s="202">
        <v>0</v>
      </c>
      <c r="T204" s="203">
        <f>S204*H204</f>
        <v>0</v>
      </c>
      <c r="U204" s="36"/>
      <c r="V204" s="36"/>
      <c r="W204" s="36"/>
      <c r="X204" s="36"/>
      <c r="Y204" s="36"/>
      <c r="Z204" s="36"/>
      <c r="AA204" s="36"/>
      <c r="AB204" s="36"/>
      <c r="AC204" s="36"/>
      <c r="AD204" s="36"/>
      <c r="AE204" s="36"/>
      <c r="AR204" s="204" t="s">
        <v>378</v>
      </c>
      <c r="AT204" s="204" t="s">
        <v>206</v>
      </c>
      <c r="AU204" s="204" t="s">
        <v>93</v>
      </c>
      <c r="AY204" s="18" t="s">
        <v>203</v>
      </c>
      <c r="BE204" s="205">
        <f>IF(N204="základní",J204,0)</f>
        <v>0</v>
      </c>
      <c r="BF204" s="205">
        <f>IF(N204="snížená",J204,0)</f>
        <v>0</v>
      </c>
      <c r="BG204" s="205">
        <f>IF(N204="zákl. přenesená",J204,0)</f>
        <v>0</v>
      </c>
      <c r="BH204" s="205">
        <f>IF(N204="sníž. přenesená",J204,0)</f>
        <v>0</v>
      </c>
      <c r="BI204" s="205">
        <f>IF(N204="nulová",J204,0)</f>
        <v>0</v>
      </c>
      <c r="BJ204" s="18" t="s">
        <v>91</v>
      </c>
      <c r="BK204" s="205">
        <f>ROUND(I204*H204,2)</f>
        <v>0</v>
      </c>
      <c r="BL204" s="18" t="s">
        <v>378</v>
      </c>
      <c r="BM204" s="204" t="s">
        <v>3115</v>
      </c>
    </row>
    <row r="205" spans="2:51" s="14" customFormat="1" ht="10.2">
      <c r="B205" s="225"/>
      <c r="C205" s="226"/>
      <c r="D205" s="206" t="s">
        <v>309</v>
      </c>
      <c r="E205" s="227" t="s">
        <v>1</v>
      </c>
      <c r="F205" s="228" t="s">
        <v>3116</v>
      </c>
      <c r="G205" s="226"/>
      <c r="H205" s="229">
        <v>3</v>
      </c>
      <c r="I205" s="230"/>
      <c r="J205" s="226"/>
      <c r="K205" s="226"/>
      <c r="L205" s="231"/>
      <c r="M205" s="232"/>
      <c r="N205" s="233"/>
      <c r="O205" s="233"/>
      <c r="P205" s="233"/>
      <c r="Q205" s="233"/>
      <c r="R205" s="233"/>
      <c r="S205" s="233"/>
      <c r="T205" s="234"/>
      <c r="AT205" s="235" t="s">
        <v>309</v>
      </c>
      <c r="AU205" s="235" t="s">
        <v>93</v>
      </c>
      <c r="AV205" s="14" t="s">
        <v>93</v>
      </c>
      <c r="AW205" s="14" t="s">
        <v>38</v>
      </c>
      <c r="AX205" s="14" t="s">
        <v>91</v>
      </c>
      <c r="AY205" s="235" t="s">
        <v>203</v>
      </c>
    </row>
    <row r="206" spans="1:65" s="2" customFormat="1" ht="16.5" customHeight="1">
      <c r="A206" s="36"/>
      <c r="B206" s="37"/>
      <c r="C206" s="193" t="s">
        <v>503</v>
      </c>
      <c r="D206" s="193" t="s">
        <v>206</v>
      </c>
      <c r="E206" s="194" t="s">
        <v>3117</v>
      </c>
      <c r="F206" s="195" t="s">
        <v>3118</v>
      </c>
      <c r="G206" s="196" t="s">
        <v>404</v>
      </c>
      <c r="H206" s="197">
        <v>1</v>
      </c>
      <c r="I206" s="198"/>
      <c r="J206" s="199">
        <f>ROUND(I206*H206,2)</f>
        <v>0</v>
      </c>
      <c r="K206" s="195" t="s">
        <v>601</v>
      </c>
      <c r="L206" s="41"/>
      <c r="M206" s="200" t="s">
        <v>1</v>
      </c>
      <c r="N206" s="201" t="s">
        <v>48</v>
      </c>
      <c r="O206" s="73"/>
      <c r="P206" s="202">
        <f>O206*H206</f>
        <v>0</v>
      </c>
      <c r="Q206" s="202">
        <v>0.02452</v>
      </c>
      <c r="R206" s="202">
        <f>Q206*H206</f>
        <v>0.02452</v>
      </c>
      <c r="S206" s="202">
        <v>0</v>
      </c>
      <c r="T206" s="203">
        <f>S206*H206</f>
        <v>0</v>
      </c>
      <c r="U206" s="36"/>
      <c r="V206" s="36"/>
      <c r="W206" s="36"/>
      <c r="X206" s="36"/>
      <c r="Y206" s="36"/>
      <c r="Z206" s="36"/>
      <c r="AA206" s="36"/>
      <c r="AB206" s="36"/>
      <c r="AC206" s="36"/>
      <c r="AD206" s="36"/>
      <c r="AE206" s="36"/>
      <c r="AR206" s="204" t="s">
        <v>378</v>
      </c>
      <c r="AT206" s="204" t="s">
        <v>206</v>
      </c>
      <c r="AU206" s="204" t="s">
        <v>93</v>
      </c>
      <c r="AY206" s="18" t="s">
        <v>203</v>
      </c>
      <c r="BE206" s="205">
        <f>IF(N206="základní",J206,0)</f>
        <v>0</v>
      </c>
      <c r="BF206" s="205">
        <f>IF(N206="snížená",J206,0)</f>
        <v>0</v>
      </c>
      <c r="BG206" s="205">
        <f>IF(N206="zákl. přenesená",J206,0)</f>
        <v>0</v>
      </c>
      <c r="BH206" s="205">
        <f>IF(N206="sníž. přenesená",J206,0)</f>
        <v>0</v>
      </c>
      <c r="BI206" s="205">
        <f>IF(N206="nulová",J206,0)</f>
        <v>0</v>
      </c>
      <c r="BJ206" s="18" t="s">
        <v>91</v>
      </c>
      <c r="BK206" s="205">
        <f>ROUND(I206*H206,2)</f>
        <v>0</v>
      </c>
      <c r="BL206" s="18" t="s">
        <v>378</v>
      </c>
      <c r="BM206" s="204" t="s">
        <v>3119</v>
      </c>
    </row>
    <row r="207" spans="2:51" s="14" customFormat="1" ht="10.2">
      <c r="B207" s="225"/>
      <c r="C207" s="226"/>
      <c r="D207" s="206" t="s">
        <v>309</v>
      </c>
      <c r="E207" s="227" t="s">
        <v>1</v>
      </c>
      <c r="F207" s="228" t="s">
        <v>3105</v>
      </c>
      <c r="G207" s="226"/>
      <c r="H207" s="229">
        <v>1</v>
      </c>
      <c r="I207" s="230"/>
      <c r="J207" s="226"/>
      <c r="K207" s="226"/>
      <c r="L207" s="231"/>
      <c r="M207" s="232"/>
      <c r="N207" s="233"/>
      <c r="O207" s="233"/>
      <c r="P207" s="233"/>
      <c r="Q207" s="233"/>
      <c r="R207" s="233"/>
      <c r="S207" s="233"/>
      <c r="T207" s="234"/>
      <c r="AT207" s="235" t="s">
        <v>309</v>
      </c>
      <c r="AU207" s="235" t="s">
        <v>93</v>
      </c>
      <c r="AV207" s="14" t="s">
        <v>93</v>
      </c>
      <c r="AW207" s="14" t="s">
        <v>38</v>
      </c>
      <c r="AX207" s="14" t="s">
        <v>91</v>
      </c>
      <c r="AY207" s="235" t="s">
        <v>203</v>
      </c>
    </row>
    <row r="208" spans="1:65" s="2" customFormat="1" ht="16.5" customHeight="1">
      <c r="A208" s="36"/>
      <c r="B208" s="37"/>
      <c r="C208" s="193" t="s">
        <v>507</v>
      </c>
      <c r="D208" s="193" t="s">
        <v>206</v>
      </c>
      <c r="E208" s="194" t="s">
        <v>3120</v>
      </c>
      <c r="F208" s="195" t="s">
        <v>3121</v>
      </c>
      <c r="G208" s="196" t="s">
        <v>404</v>
      </c>
      <c r="H208" s="197">
        <v>2</v>
      </c>
      <c r="I208" s="198"/>
      <c r="J208" s="199">
        <f>ROUND(I208*H208,2)</f>
        <v>0</v>
      </c>
      <c r="K208" s="195" t="s">
        <v>601</v>
      </c>
      <c r="L208" s="41"/>
      <c r="M208" s="200" t="s">
        <v>1</v>
      </c>
      <c r="N208" s="201" t="s">
        <v>48</v>
      </c>
      <c r="O208" s="73"/>
      <c r="P208" s="202">
        <f>O208*H208</f>
        <v>0</v>
      </c>
      <c r="Q208" s="202">
        <v>0.02828</v>
      </c>
      <c r="R208" s="202">
        <f>Q208*H208</f>
        <v>0.05656</v>
      </c>
      <c r="S208" s="202">
        <v>0</v>
      </c>
      <c r="T208" s="203">
        <f>S208*H208</f>
        <v>0</v>
      </c>
      <c r="U208" s="36"/>
      <c r="V208" s="36"/>
      <c r="W208" s="36"/>
      <c r="X208" s="36"/>
      <c r="Y208" s="36"/>
      <c r="Z208" s="36"/>
      <c r="AA208" s="36"/>
      <c r="AB208" s="36"/>
      <c r="AC208" s="36"/>
      <c r="AD208" s="36"/>
      <c r="AE208" s="36"/>
      <c r="AR208" s="204" t="s">
        <v>378</v>
      </c>
      <c r="AT208" s="204" t="s">
        <v>206</v>
      </c>
      <c r="AU208" s="204" t="s">
        <v>93</v>
      </c>
      <c r="AY208" s="18" t="s">
        <v>203</v>
      </c>
      <c r="BE208" s="205">
        <f>IF(N208="základní",J208,0)</f>
        <v>0</v>
      </c>
      <c r="BF208" s="205">
        <f>IF(N208="snížená",J208,0)</f>
        <v>0</v>
      </c>
      <c r="BG208" s="205">
        <f>IF(N208="zákl. přenesená",J208,0)</f>
        <v>0</v>
      </c>
      <c r="BH208" s="205">
        <f>IF(N208="sníž. přenesená",J208,0)</f>
        <v>0</v>
      </c>
      <c r="BI208" s="205">
        <f>IF(N208="nulová",J208,0)</f>
        <v>0</v>
      </c>
      <c r="BJ208" s="18" t="s">
        <v>91</v>
      </c>
      <c r="BK208" s="205">
        <f>ROUND(I208*H208,2)</f>
        <v>0</v>
      </c>
      <c r="BL208" s="18" t="s">
        <v>378</v>
      </c>
      <c r="BM208" s="204" t="s">
        <v>3122</v>
      </c>
    </row>
    <row r="209" spans="2:51" s="14" customFormat="1" ht="10.2">
      <c r="B209" s="225"/>
      <c r="C209" s="226"/>
      <c r="D209" s="206" t="s">
        <v>309</v>
      </c>
      <c r="E209" s="227" t="s">
        <v>1</v>
      </c>
      <c r="F209" s="228" t="s">
        <v>3112</v>
      </c>
      <c r="G209" s="226"/>
      <c r="H209" s="229">
        <v>2</v>
      </c>
      <c r="I209" s="230"/>
      <c r="J209" s="226"/>
      <c r="K209" s="226"/>
      <c r="L209" s="231"/>
      <c r="M209" s="232"/>
      <c r="N209" s="233"/>
      <c r="O209" s="233"/>
      <c r="P209" s="233"/>
      <c r="Q209" s="233"/>
      <c r="R209" s="233"/>
      <c r="S209" s="233"/>
      <c r="T209" s="234"/>
      <c r="AT209" s="235" t="s">
        <v>309</v>
      </c>
      <c r="AU209" s="235" t="s">
        <v>93</v>
      </c>
      <c r="AV209" s="14" t="s">
        <v>93</v>
      </c>
      <c r="AW209" s="14" t="s">
        <v>38</v>
      </c>
      <c r="AX209" s="14" t="s">
        <v>91</v>
      </c>
      <c r="AY209" s="235" t="s">
        <v>203</v>
      </c>
    </row>
    <row r="210" spans="1:65" s="2" customFormat="1" ht="16.5" customHeight="1">
      <c r="A210" s="36"/>
      <c r="B210" s="37"/>
      <c r="C210" s="193" t="s">
        <v>511</v>
      </c>
      <c r="D210" s="193" t="s">
        <v>206</v>
      </c>
      <c r="E210" s="194" t="s">
        <v>3123</v>
      </c>
      <c r="F210" s="195" t="s">
        <v>3124</v>
      </c>
      <c r="G210" s="196" t="s">
        <v>404</v>
      </c>
      <c r="H210" s="197">
        <v>9</v>
      </c>
      <c r="I210" s="198"/>
      <c r="J210" s="199">
        <f>ROUND(I210*H210,2)</f>
        <v>0</v>
      </c>
      <c r="K210" s="195" t="s">
        <v>601</v>
      </c>
      <c r="L210" s="41"/>
      <c r="M210" s="200" t="s">
        <v>1</v>
      </c>
      <c r="N210" s="201" t="s">
        <v>48</v>
      </c>
      <c r="O210" s="73"/>
      <c r="P210" s="202">
        <f>O210*H210</f>
        <v>0</v>
      </c>
      <c r="Q210" s="202">
        <v>0.0348</v>
      </c>
      <c r="R210" s="202">
        <f>Q210*H210</f>
        <v>0.3132</v>
      </c>
      <c r="S210" s="202">
        <v>0</v>
      </c>
      <c r="T210" s="203">
        <f>S210*H210</f>
        <v>0</v>
      </c>
      <c r="U210" s="36"/>
      <c r="V210" s="36"/>
      <c r="W210" s="36"/>
      <c r="X210" s="36"/>
      <c r="Y210" s="36"/>
      <c r="Z210" s="36"/>
      <c r="AA210" s="36"/>
      <c r="AB210" s="36"/>
      <c r="AC210" s="36"/>
      <c r="AD210" s="36"/>
      <c r="AE210" s="36"/>
      <c r="AR210" s="204" t="s">
        <v>378</v>
      </c>
      <c r="AT210" s="204" t="s">
        <v>206</v>
      </c>
      <c r="AU210" s="204" t="s">
        <v>93</v>
      </c>
      <c r="AY210" s="18" t="s">
        <v>203</v>
      </c>
      <c r="BE210" s="205">
        <f>IF(N210="základní",J210,0)</f>
        <v>0</v>
      </c>
      <c r="BF210" s="205">
        <f>IF(N210="snížená",J210,0)</f>
        <v>0</v>
      </c>
      <c r="BG210" s="205">
        <f>IF(N210="zákl. přenesená",J210,0)</f>
        <v>0</v>
      </c>
      <c r="BH210" s="205">
        <f>IF(N210="sníž. přenesená",J210,0)</f>
        <v>0</v>
      </c>
      <c r="BI210" s="205">
        <f>IF(N210="nulová",J210,0)</f>
        <v>0</v>
      </c>
      <c r="BJ210" s="18" t="s">
        <v>91</v>
      </c>
      <c r="BK210" s="205">
        <f>ROUND(I210*H210,2)</f>
        <v>0</v>
      </c>
      <c r="BL210" s="18" t="s">
        <v>378</v>
      </c>
      <c r="BM210" s="204" t="s">
        <v>3125</v>
      </c>
    </row>
    <row r="211" spans="2:51" s="14" customFormat="1" ht="10.2">
      <c r="B211" s="225"/>
      <c r="C211" s="226"/>
      <c r="D211" s="206" t="s">
        <v>309</v>
      </c>
      <c r="E211" s="227" t="s">
        <v>1</v>
      </c>
      <c r="F211" s="228" t="s">
        <v>3126</v>
      </c>
      <c r="G211" s="226"/>
      <c r="H211" s="229">
        <v>9</v>
      </c>
      <c r="I211" s="230"/>
      <c r="J211" s="226"/>
      <c r="K211" s="226"/>
      <c r="L211" s="231"/>
      <c r="M211" s="232"/>
      <c r="N211" s="233"/>
      <c r="O211" s="233"/>
      <c r="P211" s="233"/>
      <c r="Q211" s="233"/>
      <c r="R211" s="233"/>
      <c r="S211" s="233"/>
      <c r="T211" s="234"/>
      <c r="AT211" s="235" t="s">
        <v>309</v>
      </c>
      <c r="AU211" s="235" t="s">
        <v>93</v>
      </c>
      <c r="AV211" s="14" t="s">
        <v>93</v>
      </c>
      <c r="AW211" s="14" t="s">
        <v>38</v>
      </c>
      <c r="AX211" s="14" t="s">
        <v>91</v>
      </c>
      <c r="AY211" s="235" t="s">
        <v>203</v>
      </c>
    </row>
    <row r="212" spans="1:65" s="2" customFormat="1" ht="16.5" customHeight="1">
      <c r="A212" s="36"/>
      <c r="B212" s="37"/>
      <c r="C212" s="193" t="s">
        <v>515</v>
      </c>
      <c r="D212" s="193" t="s">
        <v>206</v>
      </c>
      <c r="E212" s="194" t="s">
        <v>3127</v>
      </c>
      <c r="F212" s="195" t="s">
        <v>3128</v>
      </c>
      <c r="G212" s="196" t="s">
        <v>404</v>
      </c>
      <c r="H212" s="197">
        <v>1</v>
      </c>
      <c r="I212" s="198"/>
      <c r="J212" s="199">
        <f>ROUND(I212*H212,2)</f>
        <v>0</v>
      </c>
      <c r="K212" s="195" t="s">
        <v>601</v>
      </c>
      <c r="L212" s="41"/>
      <c r="M212" s="200" t="s">
        <v>1</v>
      </c>
      <c r="N212" s="201" t="s">
        <v>48</v>
      </c>
      <c r="O212" s="73"/>
      <c r="P212" s="202">
        <f>O212*H212</f>
        <v>0</v>
      </c>
      <c r="Q212" s="202">
        <v>0.04132</v>
      </c>
      <c r="R212" s="202">
        <f>Q212*H212</f>
        <v>0.04132</v>
      </c>
      <c r="S212" s="202">
        <v>0</v>
      </c>
      <c r="T212" s="203">
        <f>S212*H212</f>
        <v>0</v>
      </c>
      <c r="U212" s="36"/>
      <c r="V212" s="36"/>
      <c r="W212" s="36"/>
      <c r="X212" s="36"/>
      <c r="Y212" s="36"/>
      <c r="Z212" s="36"/>
      <c r="AA212" s="36"/>
      <c r="AB212" s="36"/>
      <c r="AC212" s="36"/>
      <c r="AD212" s="36"/>
      <c r="AE212" s="36"/>
      <c r="AR212" s="204" t="s">
        <v>378</v>
      </c>
      <c r="AT212" s="204" t="s">
        <v>206</v>
      </c>
      <c r="AU212" s="204" t="s">
        <v>93</v>
      </c>
      <c r="AY212" s="18" t="s">
        <v>203</v>
      </c>
      <c r="BE212" s="205">
        <f>IF(N212="základní",J212,0)</f>
        <v>0</v>
      </c>
      <c r="BF212" s="205">
        <f>IF(N212="snížená",J212,0)</f>
        <v>0</v>
      </c>
      <c r="BG212" s="205">
        <f>IF(N212="zákl. přenesená",J212,0)</f>
        <v>0</v>
      </c>
      <c r="BH212" s="205">
        <f>IF(N212="sníž. přenesená",J212,0)</f>
        <v>0</v>
      </c>
      <c r="BI212" s="205">
        <f>IF(N212="nulová",J212,0)</f>
        <v>0</v>
      </c>
      <c r="BJ212" s="18" t="s">
        <v>91</v>
      </c>
      <c r="BK212" s="205">
        <f>ROUND(I212*H212,2)</f>
        <v>0</v>
      </c>
      <c r="BL212" s="18" t="s">
        <v>378</v>
      </c>
      <c r="BM212" s="204" t="s">
        <v>3129</v>
      </c>
    </row>
    <row r="213" spans="2:51" s="14" customFormat="1" ht="10.2">
      <c r="B213" s="225"/>
      <c r="C213" s="226"/>
      <c r="D213" s="206" t="s">
        <v>309</v>
      </c>
      <c r="E213" s="227" t="s">
        <v>1</v>
      </c>
      <c r="F213" s="228" t="s">
        <v>3105</v>
      </c>
      <c r="G213" s="226"/>
      <c r="H213" s="229">
        <v>1</v>
      </c>
      <c r="I213" s="230"/>
      <c r="J213" s="226"/>
      <c r="K213" s="226"/>
      <c r="L213" s="231"/>
      <c r="M213" s="232"/>
      <c r="N213" s="233"/>
      <c r="O213" s="233"/>
      <c r="P213" s="233"/>
      <c r="Q213" s="233"/>
      <c r="R213" s="233"/>
      <c r="S213" s="233"/>
      <c r="T213" s="234"/>
      <c r="AT213" s="235" t="s">
        <v>309</v>
      </c>
      <c r="AU213" s="235" t="s">
        <v>93</v>
      </c>
      <c r="AV213" s="14" t="s">
        <v>93</v>
      </c>
      <c r="AW213" s="14" t="s">
        <v>38</v>
      </c>
      <c r="AX213" s="14" t="s">
        <v>91</v>
      </c>
      <c r="AY213" s="235" t="s">
        <v>203</v>
      </c>
    </row>
    <row r="214" spans="1:65" s="2" customFormat="1" ht="16.5" customHeight="1">
      <c r="A214" s="36"/>
      <c r="B214" s="37"/>
      <c r="C214" s="193" t="s">
        <v>519</v>
      </c>
      <c r="D214" s="193" t="s">
        <v>206</v>
      </c>
      <c r="E214" s="194" t="s">
        <v>3130</v>
      </c>
      <c r="F214" s="195" t="s">
        <v>3131</v>
      </c>
      <c r="G214" s="196" t="s">
        <v>404</v>
      </c>
      <c r="H214" s="197">
        <v>1</v>
      </c>
      <c r="I214" s="198"/>
      <c r="J214" s="199">
        <f>ROUND(I214*H214,2)</f>
        <v>0</v>
      </c>
      <c r="K214" s="195" t="s">
        <v>601</v>
      </c>
      <c r="L214" s="41"/>
      <c r="M214" s="200" t="s">
        <v>1</v>
      </c>
      <c r="N214" s="201" t="s">
        <v>48</v>
      </c>
      <c r="O214" s="73"/>
      <c r="P214" s="202">
        <f>O214*H214</f>
        <v>0</v>
      </c>
      <c r="Q214" s="202">
        <v>0.05436</v>
      </c>
      <c r="R214" s="202">
        <f>Q214*H214</f>
        <v>0.05436</v>
      </c>
      <c r="S214" s="202">
        <v>0</v>
      </c>
      <c r="T214" s="203">
        <f>S214*H214</f>
        <v>0</v>
      </c>
      <c r="U214" s="36"/>
      <c r="V214" s="36"/>
      <c r="W214" s="36"/>
      <c r="X214" s="36"/>
      <c r="Y214" s="36"/>
      <c r="Z214" s="36"/>
      <c r="AA214" s="36"/>
      <c r="AB214" s="36"/>
      <c r="AC214" s="36"/>
      <c r="AD214" s="36"/>
      <c r="AE214" s="36"/>
      <c r="AR214" s="204" t="s">
        <v>378</v>
      </c>
      <c r="AT214" s="204" t="s">
        <v>206</v>
      </c>
      <c r="AU214" s="204" t="s">
        <v>93</v>
      </c>
      <c r="AY214" s="18" t="s">
        <v>203</v>
      </c>
      <c r="BE214" s="205">
        <f>IF(N214="základní",J214,0)</f>
        <v>0</v>
      </c>
      <c r="BF214" s="205">
        <f>IF(N214="snížená",J214,0)</f>
        <v>0</v>
      </c>
      <c r="BG214" s="205">
        <f>IF(N214="zákl. přenesená",J214,0)</f>
        <v>0</v>
      </c>
      <c r="BH214" s="205">
        <f>IF(N214="sníž. přenesená",J214,0)</f>
        <v>0</v>
      </c>
      <c r="BI214" s="205">
        <f>IF(N214="nulová",J214,0)</f>
        <v>0</v>
      </c>
      <c r="BJ214" s="18" t="s">
        <v>91</v>
      </c>
      <c r="BK214" s="205">
        <f>ROUND(I214*H214,2)</f>
        <v>0</v>
      </c>
      <c r="BL214" s="18" t="s">
        <v>378</v>
      </c>
      <c r="BM214" s="204" t="s">
        <v>3132</v>
      </c>
    </row>
    <row r="215" spans="2:51" s="14" customFormat="1" ht="10.2">
      <c r="B215" s="225"/>
      <c r="C215" s="226"/>
      <c r="D215" s="206" t="s">
        <v>309</v>
      </c>
      <c r="E215" s="227" t="s">
        <v>1</v>
      </c>
      <c r="F215" s="228" t="s">
        <v>3105</v>
      </c>
      <c r="G215" s="226"/>
      <c r="H215" s="229">
        <v>1</v>
      </c>
      <c r="I215" s="230"/>
      <c r="J215" s="226"/>
      <c r="K215" s="226"/>
      <c r="L215" s="231"/>
      <c r="M215" s="232"/>
      <c r="N215" s="233"/>
      <c r="O215" s="233"/>
      <c r="P215" s="233"/>
      <c r="Q215" s="233"/>
      <c r="R215" s="233"/>
      <c r="S215" s="233"/>
      <c r="T215" s="234"/>
      <c r="AT215" s="235" t="s">
        <v>309</v>
      </c>
      <c r="AU215" s="235" t="s">
        <v>93</v>
      </c>
      <c r="AV215" s="14" t="s">
        <v>93</v>
      </c>
      <c r="AW215" s="14" t="s">
        <v>38</v>
      </c>
      <c r="AX215" s="14" t="s">
        <v>91</v>
      </c>
      <c r="AY215" s="235" t="s">
        <v>203</v>
      </c>
    </row>
    <row r="216" spans="1:65" s="2" customFormat="1" ht="16.5" customHeight="1">
      <c r="A216" s="36"/>
      <c r="B216" s="37"/>
      <c r="C216" s="193" t="s">
        <v>525</v>
      </c>
      <c r="D216" s="193" t="s">
        <v>206</v>
      </c>
      <c r="E216" s="194" t="s">
        <v>3133</v>
      </c>
      <c r="F216" s="195" t="s">
        <v>3134</v>
      </c>
      <c r="G216" s="196" t="s">
        <v>404</v>
      </c>
      <c r="H216" s="197">
        <v>1</v>
      </c>
      <c r="I216" s="198"/>
      <c r="J216" s="199">
        <f>ROUND(I216*H216,2)</f>
        <v>0</v>
      </c>
      <c r="K216" s="195" t="s">
        <v>601</v>
      </c>
      <c r="L216" s="41"/>
      <c r="M216" s="200" t="s">
        <v>1</v>
      </c>
      <c r="N216" s="201" t="s">
        <v>48</v>
      </c>
      <c r="O216" s="73"/>
      <c r="P216" s="202">
        <f>O216*H216</f>
        <v>0</v>
      </c>
      <c r="Q216" s="202">
        <v>0.03454</v>
      </c>
      <c r="R216" s="202">
        <f>Q216*H216</f>
        <v>0.03454</v>
      </c>
      <c r="S216" s="202">
        <v>0</v>
      </c>
      <c r="T216" s="203">
        <f>S216*H216</f>
        <v>0</v>
      </c>
      <c r="U216" s="36"/>
      <c r="V216" s="36"/>
      <c r="W216" s="36"/>
      <c r="X216" s="36"/>
      <c r="Y216" s="36"/>
      <c r="Z216" s="36"/>
      <c r="AA216" s="36"/>
      <c r="AB216" s="36"/>
      <c r="AC216" s="36"/>
      <c r="AD216" s="36"/>
      <c r="AE216" s="36"/>
      <c r="AR216" s="204" t="s">
        <v>378</v>
      </c>
      <c r="AT216" s="204" t="s">
        <v>206</v>
      </c>
      <c r="AU216" s="204" t="s">
        <v>93</v>
      </c>
      <c r="AY216" s="18" t="s">
        <v>203</v>
      </c>
      <c r="BE216" s="205">
        <f>IF(N216="základní",J216,0)</f>
        <v>0</v>
      </c>
      <c r="BF216" s="205">
        <f>IF(N216="snížená",J216,0)</f>
        <v>0</v>
      </c>
      <c r="BG216" s="205">
        <f>IF(N216="zákl. přenesená",J216,0)</f>
        <v>0</v>
      </c>
      <c r="BH216" s="205">
        <f>IF(N216="sníž. přenesená",J216,0)</f>
        <v>0</v>
      </c>
      <c r="BI216" s="205">
        <f>IF(N216="nulová",J216,0)</f>
        <v>0</v>
      </c>
      <c r="BJ216" s="18" t="s">
        <v>91</v>
      </c>
      <c r="BK216" s="205">
        <f>ROUND(I216*H216,2)</f>
        <v>0</v>
      </c>
      <c r="BL216" s="18" t="s">
        <v>378</v>
      </c>
      <c r="BM216" s="204" t="s">
        <v>3135</v>
      </c>
    </row>
    <row r="217" spans="2:51" s="14" customFormat="1" ht="10.2">
      <c r="B217" s="225"/>
      <c r="C217" s="226"/>
      <c r="D217" s="206" t="s">
        <v>309</v>
      </c>
      <c r="E217" s="227" t="s">
        <v>1</v>
      </c>
      <c r="F217" s="228" t="s">
        <v>3105</v>
      </c>
      <c r="G217" s="226"/>
      <c r="H217" s="229">
        <v>1</v>
      </c>
      <c r="I217" s="230"/>
      <c r="J217" s="226"/>
      <c r="K217" s="226"/>
      <c r="L217" s="231"/>
      <c r="M217" s="232"/>
      <c r="N217" s="233"/>
      <c r="O217" s="233"/>
      <c r="P217" s="233"/>
      <c r="Q217" s="233"/>
      <c r="R217" s="233"/>
      <c r="S217" s="233"/>
      <c r="T217" s="234"/>
      <c r="AT217" s="235" t="s">
        <v>309</v>
      </c>
      <c r="AU217" s="235" t="s">
        <v>93</v>
      </c>
      <c r="AV217" s="14" t="s">
        <v>93</v>
      </c>
      <c r="AW217" s="14" t="s">
        <v>38</v>
      </c>
      <c r="AX217" s="14" t="s">
        <v>91</v>
      </c>
      <c r="AY217" s="235" t="s">
        <v>203</v>
      </c>
    </row>
    <row r="218" spans="1:65" s="2" customFormat="1" ht="16.5" customHeight="1">
      <c r="A218" s="36"/>
      <c r="B218" s="37"/>
      <c r="C218" s="193" t="s">
        <v>529</v>
      </c>
      <c r="D218" s="193" t="s">
        <v>206</v>
      </c>
      <c r="E218" s="194" t="s">
        <v>2943</v>
      </c>
      <c r="F218" s="195" t="s">
        <v>2944</v>
      </c>
      <c r="G218" s="196" t="s">
        <v>404</v>
      </c>
      <c r="H218" s="197">
        <v>1</v>
      </c>
      <c r="I218" s="198"/>
      <c r="J218" s="199">
        <f>ROUND(I218*H218,2)</f>
        <v>0</v>
      </c>
      <c r="K218" s="195" t="s">
        <v>601</v>
      </c>
      <c r="L218" s="41"/>
      <c r="M218" s="200" t="s">
        <v>1</v>
      </c>
      <c r="N218" s="201" t="s">
        <v>48</v>
      </c>
      <c r="O218" s="73"/>
      <c r="P218" s="202">
        <f>O218*H218</f>
        <v>0</v>
      </c>
      <c r="Q218" s="202">
        <v>0.07324</v>
      </c>
      <c r="R218" s="202">
        <f>Q218*H218</f>
        <v>0.07324</v>
      </c>
      <c r="S218" s="202">
        <v>0</v>
      </c>
      <c r="T218" s="203">
        <f>S218*H218</f>
        <v>0</v>
      </c>
      <c r="U218" s="36"/>
      <c r="V218" s="36"/>
      <c r="W218" s="36"/>
      <c r="X218" s="36"/>
      <c r="Y218" s="36"/>
      <c r="Z218" s="36"/>
      <c r="AA218" s="36"/>
      <c r="AB218" s="36"/>
      <c r="AC218" s="36"/>
      <c r="AD218" s="36"/>
      <c r="AE218" s="36"/>
      <c r="AR218" s="204" t="s">
        <v>378</v>
      </c>
      <c r="AT218" s="204" t="s">
        <v>206</v>
      </c>
      <c r="AU218" s="204" t="s">
        <v>93</v>
      </c>
      <c r="AY218" s="18" t="s">
        <v>203</v>
      </c>
      <c r="BE218" s="205">
        <f>IF(N218="základní",J218,0)</f>
        <v>0</v>
      </c>
      <c r="BF218" s="205">
        <f>IF(N218="snížená",J218,0)</f>
        <v>0</v>
      </c>
      <c r="BG218" s="205">
        <f>IF(N218="zákl. přenesená",J218,0)</f>
        <v>0</v>
      </c>
      <c r="BH218" s="205">
        <f>IF(N218="sníž. přenesená",J218,0)</f>
        <v>0</v>
      </c>
      <c r="BI218" s="205">
        <f>IF(N218="nulová",J218,0)</f>
        <v>0</v>
      </c>
      <c r="BJ218" s="18" t="s">
        <v>91</v>
      </c>
      <c r="BK218" s="205">
        <f>ROUND(I218*H218,2)</f>
        <v>0</v>
      </c>
      <c r="BL218" s="18" t="s">
        <v>378</v>
      </c>
      <c r="BM218" s="204" t="s">
        <v>3136</v>
      </c>
    </row>
    <row r="219" spans="2:51" s="14" customFormat="1" ht="10.2">
      <c r="B219" s="225"/>
      <c r="C219" s="226"/>
      <c r="D219" s="206" t="s">
        <v>309</v>
      </c>
      <c r="E219" s="227" t="s">
        <v>1</v>
      </c>
      <c r="F219" s="228" t="s">
        <v>2939</v>
      </c>
      <c r="G219" s="226"/>
      <c r="H219" s="229">
        <v>1</v>
      </c>
      <c r="I219" s="230"/>
      <c r="J219" s="226"/>
      <c r="K219" s="226"/>
      <c r="L219" s="231"/>
      <c r="M219" s="232"/>
      <c r="N219" s="233"/>
      <c r="O219" s="233"/>
      <c r="P219" s="233"/>
      <c r="Q219" s="233"/>
      <c r="R219" s="233"/>
      <c r="S219" s="233"/>
      <c r="T219" s="234"/>
      <c r="AT219" s="235" t="s">
        <v>309</v>
      </c>
      <c r="AU219" s="235" t="s">
        <v>93</v>
      </c>
      <c r="AV219" s="14" t="s">
        <v>93</v>
      </c>
      <c r="AW219" s="14" t="s">
        <v>38</v>
      </c>
      <c r="AX219" s="14" t="s">
        <v>91</v>
      </c>
      <c r="AY219" s="235" t="s">
        <v>203</v>
      </c>
    </row>
    <row r="220" spans="1:65" s="2" customFormat="1" ht="16.5" customHeight="1">
      <c r="A220" s="36"/>
      <c r="B220" s="37"/>
      <c r="C220" s="193" t="s">
        <v>534</v>
      </c>
      <c r="D220" s="193" t="s">
        <v>206</v>
      </c>
      <c r="E220" s="194" t="s">
        <v>3137</v>
      </c>
      <c r="F220" s="195" t="s">
        <v>3138</v>
      </c>
      <c r="G220" s="196" t="s">
        <v>404</v>
      </c>
      <c r="H220" s="197">
        <v>3</v>
      </c>
      <c r="I220" s="198"/>
      <c r="J220" s="199">
        <f>ROUND(I220*H220,2)</f>
        <v>0</v>
      </c>
      <c r="K220" s="195" t="s">
        <v>601</v>
      </c>
      <c r="L220" s="41"/>
      <c r="M220" s="200" t="s">
        <v>1</v>
      </c>
      <c r="N220" s="201" t="s">
        <v>48</v>
      </c>
      <c r="O220" s="73"/>
      <c r="P220" s="202">
        <f>O220*H220</f>
        <v>0</v>
      </c>
      <c r="Q220" s="202">
        <v>0.08032</v>
      </c>
      <c r="R220" s="202">
        <f>Q220*H220</f>
        <v>0.24096</v>
      </c>
      <c r="S220" s="202">
        <v>0</v>
      </c>
      <c r="T220" s="203">
        <f>S220*H220</f>
        <v>0</v>
      </c>
      <c r="U220" s="36"/>
      <c r="V220" s="36"/>
      <c r="W220" s="36"/>
      <c r="X220" s="36"/>
      <c r="Y220" s="36"/>
      <c r="Z220" s="36"/>
      <c r="AA220" s="36"/>
      <c r="AB220" s="36"/>
      <c r="AC220" s="36"/>
      <c r="AD220" s="36"/>
      <c r="AE220" s="36"/>
      <c r="AR220" s="204" t="s">
        <v>378</v>
      </c>
      <c r="AT220" s="204" t="s">
        <v>206</v>
      </c>
      <c r="AU220" s="204" t="s">
        <v>93</v>
      </c>
      <c r="AY220" s="18" t="s">
        <v>203</v>
      </c>
      <c r="BE220" s="205">
        <f>IF(N220="základní",J220,0)</f>
        <v>0</v>
      </c>
      <c r="BF220" s="205">
        <f>IF(N220="snížená",J220,0)</f>
        <v>0</v>
      </c>
      <c r="BG220" s="205">
        <f>IF(N220="zákl. přenesená",J220,0)</f>
        <v>0</v>
      </c>
      <c r="BH220" s="205">
        <f>IF(N220="sníž. přenesená",J220,0)</f>
        <v>0</v>
      </c>
      <c r="BI220" s="205">
        <f>IF(N220="nulová",J220,0)</f>
        <v>0</v>
      </c>
      <c r="BJ220" s="18" t="s">
        <v>91</v>
      </c>
      <c r="BK220" s="205">
        <f>ROUND(I220*H220,2)</f>
        <v>0</v>
      </c>
      <c r="BL220" s="18" t="s">
        <v>378</v>
      </c>
      <c r="BM220" s="204" t="s">
        <v>3139</v>
      </c>
    </row>
    <row r="221" spans="2:51" s="14" customFormat="1" ht="10.2">
      <c r="B221" s="225"/>
      <c r="C221" s="226"/>
      <c r="D221" s="206" t="s">
        <v>309</v>
      </c>
      <c r="E221" s="227" t="s">
        <v>1</v>
      </c>
      <c r="F221" s="228" t="s">
        <v>3116</v>
      </c>
      <c r="G221" s="226"/>
      <c r="H221" s="229">
        <v>3</v>
      </c>
      <c r="I221" s="230"/>
      <c r="J221" s="226"/>
      <c r="K221" s="226"/>
      <c r="L221" s="231"/>
      <c r="M221" s="232"/>
      <c r="N221" s="233"/>
      <c r="O221" s="233"/>
      <c r="P221" s="233"/>
      <c r="Q221" s="233"/>
      <c r="R221" s="233"/>
      <c r="S221" s="233"/>
      <c r="T221" s="234"/>
      <c r="AT221" s="235" t="s">
        <v>309</v>
      </c>
      <c r="AU221" s="235" t="s">
        <v>93</v>
      </c>
      <c r="AV221" s="14" t="s">
        <v>93</v>
      </c>
      <c r="AW221" s="14" t="s">
        <v>38</v>
      </c>
      <c r="AX221" s="14" t="s">
        <v>91</v>
      </c>
      <c r="AY221" s="235" t="s">
        <v>203</v>
      </c>
    </row>
    <row r="222" spans="1:65" s="2" customFormat="1" ht="16.5" customHeight="1">
      <c r="A222" s="36"/>
      <c r="B222" s="37"/>
      <c r="C222" s="193" t="s">
        <v>538</v>
      </c>
      <c r="D222" s="193" t="s">
        <v>206</v>
      </c>
      <c r="E222" s="194" t="s">
        <v>3140</v>
      </c>
      <c r="F222" s="195" t="s">
        <v>3141</v>
      </c>
      <c r="G222" s="196" t="s">
        <v>404</v>
      </c>
      <c r="H222" s="197">
        <v>1</v>
      </c>
      <c r="I222" s="198"/>
      <c r="J222" s="199">
        <f>ROUND(I222*H222,2)</f>
        <v>0</v>
      </c>
      <c r="K222" s="195" t="s">
        <v>601</v>
      </c>
      <c r="L222" s="41"/>
      <c r="M222" s="200" t="s">
        <v>1</v>
      </c>
      <c r="N222" s="201" t="s">
        <v>48</v>
      </c>
      <c r="O222" s="73"/>
      <c r="P222" s="202">
        <f>O222*H222</f>
        <v>0</v>
      </c>
      <c r="Q222" s="202">
        <v>0.09148</v>
      </c>
      <c r="R222" s="202">
        <f>Q222*H222</f>
        <v>0.09148</v>
      </c>
      <c r="S222" s="202">
        <v>0</v>
      </c>
      <c r="T222" s="203">
        <f>S222*H222</f>
        <v>0</v>
      </c>
      <c r="U222" s="36"/>
      <c r="V222" s="36"/>
      <c r="W222" s="36"/>
      <c r="X222" s="36"/>
      <c r="Y222" s="36"/>
      <c r="Z222" s="36"/>
      <c r="AA222" s="36"/>
      <c r="AB222" s="36"/>
      <c r="AC222" s="36"/>
      <c r="AD222" s="36"/>
      <c r="AE222" s="36"/>
      <c r="AR222" s="204" t="s">
        <v>378</v>
      </c>
      <c r="AT222" s="204" t="s">
        <v>206</v>
      </c>
      <c r="AU222" s="204" t="s">
        <v>93</v>
      </c>
      <c r="AY222" s="18" t="s">
        <v>203</v>
      </c>
      <c r="BE222" s="205">
        <f>IF(N222="základní",J222,0)</f>
        <v>0</v>
      </c>
      <c r="BF222" s="205">
        <f>IF(N222="snížená",J222,0)</f>
        <v>0</v>
      </c>
      <c r="BG222" s="205">
        <f>IF(N222="zákl. přenesená",J222,0)</f>
        <v>0</v>
      </c>
      <c r="BH222" s="205">
        <f>IF(N222="sníž. přenesená",J222,0)</f>
        <v>0</v>
      </c>
      <c r="BI222" s="205">
        <f>IF(N222="nulová",J222,0)</f>
        <v>0</v>
      </c>
      <c r="BJ222" s="18" t="s">
        <v>91</v>
      </c>
      <c r="BK222" s="205">
        <f>ROUND(I222*H222,2)</f>
        <v>0</v>
      </c>
      <c r="BL222" s="18" t="s">
        <v>378</v>
      </c>
      <c r="BM222" s="204" t="s">
        <v>3142</v>
      </c>
    </row>
    <row r="223" spans="2:51" s="14" customFormat="1" ht="10.2">
      <c r="B223" s="225"/>
      <c r="C223" s="226"/>
      <c r="D223" s="206" t="s">
        <v>309</v>
      </c>
      <c r="E223" s="227" t="s">
        <v>1</v>
      </c>
      <c r="F223" s="228" t="s">
        <v>3105</v>
      </c>
      <c r="G223" s="226"/>
      <c r="H223" s="229">
        <v>1</v>
      </c>
      <c r="I223" s="230"/>
      <c r="J223" s="226"/>
      <c r="K223" s="226"/>
      <c r="L223" s="231"/>
      <c r="M223" s="232"/>
      <c r="N223" s="233"/>
      <c r="O223" s="233"/>
      <c r="P223" s="233"/>
      <c r="Q223" s="233"/>
      <c r="R223" s="233"/>
      <c r="S223" s="233"/>
      <c r="T223" s="234"/>
      <c r="AT223" s="235" t="s">
        <v>309</v>
      </c>
      <c r="AU223" s="235" t="s">
        <v>93</v>
      </c>
      <c r="AV223" s="14" t="s">
        <v>93</v>
      </c>
      <c r="AW223" s="14" t="s">
        <v>38</v>
      </c>
      <c r="AX223" s="14" t="s">
        <v>91</v>
      </c>
      <c r="AY223" s="235" t="s">
        <v>203</v>
      </c>
    </row>
    <row r="224" spans="1:65" s="2" customFormat="1" ht="16.5" customHeight="1">
      <c r="A224" s="36"/>
      <c r="B224" s="37"/>
      <c r="C224" s="193" t="s">
        <v>542</v>
      </c>
      <c r="D224" s="193" t="s">
        <v>206</v>
      </c>
      <c r="E224" s="194" t="s">
        <v>3143</v>
      </c>
      <c r="F224" s="195" t="s">
        <v>3144</v>
      </c>
      <c r="G224" s="196" t="s">
        <v>404</v>
      </c>
      <c r="H224" s="197">
        <v>1</v>
      </c>
      <c r="I224" s="198"/>
      <c r="J224" s="199">
        <f>ROUND(I224*H224,2)</f>
        <v>0</v>
      </c>
      <c r="K224" s="195" t="s">
        <v>601</v>
      </c>
      <c r="L224" s="41"/>
      <c r="M224" s="200" t="s">
        <v>1</v>
      </c>
      <c r="N224" s="201" t="s">
        <v>48</v>
      </c>
      <c r="O224" s="73"/>
      <c r="P224" s="202">
        <f>O224*H224</f>
        <v>0</v>
      </c>
      <c r="Q224" s="202">
        <v>0.0658</v>
      </c>
      <c r="R224" s="202">
        <f>Q224*H224</f>
        <v>0.0658</v>
      </c>
      <c r="S224" s="202">
        <v>0</v>
      </c>
      <c r="T224" s="203">
        <f>S224*H224</f>
        <v>0</v>
      </c>
      <c r="U224" s="36"/>
      <c r="V224" s="36"/>
      <c r="W224" s="36"/>
      <c r="X224" s="36"/>
      <c r="Y224" s="36"/>
      <c r="Z224" s="36"/>
      <c r="AA224" s="36"/>
      <c r="AB224" s="36"/>
      <c r="AC224" s="36"/>
      <c r="AD224" s="36"/>
      <c r="AE224" s="36"/>
      <c r="AR224" s="204" t="s">
        <v>378</v>
      </c>
      <c r="AT224" s="204" t="s">
        <v>206</v>
      </c>
      <c r="AU224" s="204" t="s">
        <v>93</v>
      </c>
      <c r="AY224" s="18" t="s">
        <v>203</v>
      </c>
      <c r="BE224" s="205">
        <f>IF(N224="základní",J224,0)</f>
        <v>0</v>
      </c>
      <c r="BF224" s="205">
        <f>IF(N224="snížená",J224,0)</f>
        <v>0</v>
      </c>
      <c r="BG224" s="205">
        <f>IF(N224="zákl. přenesená",J224,0)</f>
        <v>0</v>
      </c>
      <c r="BH224" s="205">
        <f>IF(N224="sníž. přenesená",J224,0)</f>
        <v>0</v>
      </c>
      <c r="BI224" s="205">
        <f>IF(N224="nulová",J224,0)</f>
        <v>0</v>
      </c>
      <c r="BJ224" s="18" t="s">
        <v>91</v>
      </c>
      <c r="BK224" s="205">
        <f>ROUND(I224*H224,2)</f>
        <v>0</v>
      </c>
      <c r="BL224" s="18" t="s">
        <v>378</v>
      </c>
      <c r="BM224" s="204" t="s">
        <v>3145</v>
      </c>
    </row>
    <row r="225" spans="2:51" s="14" customFormat="1" ht="10.2">
      <c r="B225" s="225"/>
      <c r="C225" s="226"/>
      <c r="D225" s="206" t="s">
        <v>309</v>
      </c>
      <c r="E225" s="227" t="s">
        <v>1</v>
      </c>
      <c r="F225" s="228" t="s">
        <v>3105</v>
      </c>
      <c r="G225" s="226"/>
      <c r="H225" s="229">
        <v>1</v>
      </c>
      <c r="I225" s="230"/>
      <c r="J225" s="226"/>
      <c r="K225" s="226"/>
      <c r="L225" s="231"/>
      <c r="M225" s="232"/>
      <c r="N225" s="233"/>
      <c r="O225" s="233"/>
      <c r="P225" s="233"/>
      <c r="Q225" s="233"/>
      <c r="R225" s="233"/>
      <c r="S225" s="233"/>
      <c r="T225" s="234"/>
      <c r="AT225" s="235" t="s">
        <v>309</v>
      </c>
      <c r="AU225" s="235" t="s">
        <v>93</v>
      </c>
      <c r="AV225" s="14" t="s">
        <v>93</v>
      </c>
      <c r="AW225" s="14" t="s">
        <v>38</v>
      </c>
      <c r="AX225" s="14" t="s">
        <v>91</v>
      </c>
      <c r="AY225" s="235" t="s">
        <v>203</v>
      </c>
    </row>
    <row r="226" spans="1:65" s="2" customFormat="1" ht="16.5" customHeight="1">
      <c r="A226" s="36"/>
      <c r="B226" s="37"/>
      <c r="C226" s="193" t="s">
        <v>546</v>
      </c>
      <c r="D226" s="193" t="s">
        <v>206</v>
      </c>
      <c r="E226" s="194" t="s">
        <v>3146</v>
      </c>
      <c r="F226" s="195" t="s">
        <v>3147</v>
      </c>
      <c r="G226" s="196" t="s">
        <v>404</v>
      </c>
      <c r="H226" s="197">
        <v>7</v>
      </c>
      <c r="I226" s="198"/>
      <c r="J226" s="199">
        <f aca="true" t="shared" si="0" ref="J226:J235">ROUND(I226*H226,2)</f>
        <v>0</v>
      </c>
      <c r="K226" s="195" t="s">
        <v>210</v>
      </c>
      <c r="L226" s="41"/>
      <c r="M226" s="200" t="s">
        <v>1</v>
      </c>
      <c r="N226" s="201" t="s">
        <v>48</v>
      </c>
      <c r="O226" s="73"/>
      <c r="P226" s="202">
        <f aca="true" t="shared" si="1" ref="P226:P235">O226*H226</f>
        <v>0</v>
      </c>
      <c r="Q226" s="202">
        <v>0</v>
      </c>
      <c r="R226" s="202">
        <f aca="true" t="shared" si="2" ref="R226:R235">Q226*H226</f>
        <v>0</v>
      </c>
      <c r="S226" s="202">
        <v>0</v>
      </c>
      <c r="T226" s="203">
        <f aca="true" t="shared" si="3" ref="T226:T235">S226*H226</f>
        <v>0</v>
      </c>
      <c r="U226" s="36"/>
      <c r="V226" s="36"/>
      <c r="W226" s="36"/>
      <c r="X226" s="36"/>
      <c r="Y226" s="36"/>
      <c r="Z226" s="36"/>
      <c r="AA226" s="36"/>
      <c r="AB226" s="36"/>
      <c r="AC226" s="36"/>
      <c r="AD226" s="36"/>
      <c r="AE226" s="36"/>
      <c r="AR226" s="204" t="s">
        <v>378</v>
      </c>
      <c r="AT226" s="204" t="s">
        <v>206</v>
      </c>
      <c r="AU226" s="204" t="s">
        <v>93</v>
      </c>
      <c r="AY226" s="18" t="s">
        <v>203</v>
      </c>
      <c r="BE226" s="205">
        <f aca="true" t="shared" si="4" ref="BE226:BE235">IF(N226="základní",J226,0)</f>
        <v>0</v>
      </c>
      <c r="BF226" s="205">
        <f aca="true" t="shared" si="5" ref="BF226:BF235">IF(N226="snížená",J226,0)</f>
        <v>0</v>
      </c>
      <c r="BG226" s="205">
        <f aca="true" t="shared" si="6" ref="BG226:BG235">IF(N226="zákl. přenesená",J226,0)</f>
        <v>0</v>
      </c>
      <c r="BH226" s="205">
        <f aca="true" t="shared" si="7" ref="BH226:BH235">IF(N226="sníž. přenesená",J226,0)</f>
        <v>0</v>
      </c>
      <c r="BI226" s="205">
        <f aca="true" t="shared" si="8" ref="BI226:BI235">IF(N226="nulová",J226,0)</f>
        <v>0</v>
      </c>
      <c r="BJ226" s="18" t="s">
        <v>91</v>
      </c>
      <c r="BK226" s="205">
        <f aca="true" t="shared" si="9" ref="BK226:BK235">ROUND(I226*H226,2)</f>
        <v>0</v>
      </c>
      <c r="BL226" s="18" t="s">
        <v>378</v>
      </c>
      <c r="BM226" s="204" t="s">
        <v>3148</v>
      </c>
    </row>
    <row r="227" spans="1:65" s="2" customFormat="1" ht="16.5" customHeight="1">
      <c r="A227" s="36"/>
      <c r="B227" s="37"/>
      <c r="C227" s="193" t="s">
        <v>551</v>
      </c>
      <c r="D227" s="193" t="s">
        <v>206</v>
      </c>
      <c r="E227" s="194" t="s">
        <v>2962</v>
      </c>
      <c r="F227" s="195" t="s">
        <v>2963</v>
      </c>
      <c r="G227" s="196" t="s">
        <v>404</v>
      </c>
      <c r="H227" s="197">
        <v>13</v>
      </c>
      <c r="I227" s="198"/>
      <c r="J227" s="199">
        <f t="shared" si="0"/>
        <v>0</v>
      </c>
      <c r="K227" s="195" t="s">
        <v>210</v>
      </c>
      <c r="L227" s="41"/>
      <c r="M227" s="200" t="s">
        <v>1</v>
      </c>
      <c r="N227" s="201" t="s">
        <v>48</v>
      </c>
      <c r="O227" s="73"/>
      <c r="P227" s="202">
        <f t="shared" si="1"/>
        <v>0</v>
      </c>
      <c r="Q227" s="202">
        <v>0</v>
      </c>
      <c r="R227" s="202">
        <f t="shared" si="2"/>
        <v>0</v>
      </c>
      <c r="S227" s="202">
        <v>0</v>
      </c>
      <c r="T227" s="203">
        <f t="shared" si="3"/>
        <v>0</v>
      </c>
      <c r="U227" s="36"/>
      <c r="V227" s="36"/>
      <c r="W227" s="36"/>
      <c r="X227" s="36"/>
      <c r="Y227" s="36"/>
      <c r="Z227" s="36"/>
      <c r="AA227" s="36"/>
      <c r="AB227" s="36"/>
      <c r="AC227" s="36"/>
      <c r="AD227" s="36"/>
      <c r="AE227" s="36"/>
      <c r="AR227" s="204" t="s">
        <v>378</v>
      </c>
      <c r="AT227" s="204" t="s">
        <v>206</v>
      </c>
      <c r="AU227" s="204" t="s">
        <v>93</v>
      </c>
      <c r="AY227" s="18" t="s">
        <v>203</v>
      </c>
      <c r="BE227" s="205">
        <f t="shared" si="4"/>
        <v>0</v>
      </c>
      <c r="BF227" s="205">
        <f t="shared" si="5"/>
        <v>0</v>
      </c>
      <c r="BG227" s="205">
        <f t="shared" si="6"/>
        <v>0</v>
      </c>
      <c r="BH227" s="205">
        <f t="shared" si="7"/>
        <v>0</v>
      </c>
      <c r="BI227" s="205">
        <f t="shared" si="8"/>
        <v>0</v>
      </c>
      <c r="BJ227" s="18" t="s">
        <v>91</v>
      </c>
      <c r="BK227" s="205">
        <f t="shared" si="9"/>
        <v>0</v>
      </c>
      <c r="BL227" s="18" t="s">
        <v>378</v>
      </c>
      <c r="BM227" s="204" t="s">
        <v>3149</v>
      </c>
    </row>
    <row r="228" spans="1:65" s="2" customFormat="1" ht="16.5" customHeight="1">
      <c r="A228" s="36"/>
      <c r="B228" s="37"/>
      <c r="C228" s="193" t="s">
        <v>558</v>
      </c>
      <c r="D228" s="193" t="s">
        <v>206</v>
      </c>
      <c r="E228" s="194" t="s">
        <v>2965</v>
      </c>
      <c r="F228" s="195" t="s">
        <v>2966</v>
      </c>
      <c r="G228" s="196" t="s">
        <v>404</v>
      </c>
      <c r="H228" s="197">
        <v>1</v>
      </c>
      <c r="I228" s="198"/>
      <c r="J228" s="199">
        <f t="shared" si="0"/>
        <v>0</v>
      </c>
      <c r="K228" s="195" t="s">
        <v>210</v>
      </c>
      <c r="L228" s="41"/>
      <c r="M228" s="200" t="s">
        <v>1</v>
      </c>
      <c r="N228" s="201" t="s">
        <v>48</v>
      </c>
      <c r="O228" s="73"/>
      <c r="P228" s="202">
        <f t="shared" si="1"/>
        <v>0</v>
      </c>
      <c r="Q228" s="202">
        <v>0</v>
      </c>
      <c r="R228" s="202">
        <f t="shared" si="2"/>
        <v>0</v>
      </c>
      <c r="S228" s="202">
        <v>0</v>
      </c>
      <c r="T228" s="203">
        <f t="shared" si="3"/>
        <v>0</v>
      </c>
      <c r="U228" s="36"/>
      <c r="V228" s="36"/>
      <c r="W228" s="36"/>
      <c r="X228" s="36"/>
      <c r="Y228" s="36"/>
      <c r="Z228" s="36"/>
      <c r="AA228" s="36"/>
      <c r="AB228" s="36"/>
      <c r="AC228" s="36"/>
      <c r="AD228" s="36"/>
      <c r="AE228" s="36"/>
      <c r="AR228" s="204" t="s">
        <v>378</v>
      </c>
      <c r="AT228" s="204" t="s">
        <v>206</v>
      </c>
      <c r="AU228" s="204" t="s">
        <v>93</v>
      </c>
      <c r="AY228" s="18" t="s">
        <v>203</v>
      </c>
      <c r="BE228" s="205">
        <f t="shared" si="4"/>
        <v>0</v>
      </c>
      <c r="BF228" s="205">
        <f t="shared" si="5"/>
        <v>0</v>
      </c>
      <c r="BG228" s="205">
        <f t="shared" si="6"/>
        <v>0</v>
      </c>
      <c r="BH228" s="205">
        <f t="shared" si="7"/>
        <v>0</v>
      </c>
      <c r="BI228" s="205">
        <f t="shared" si="8"/>
        <v>0</v>
      </c>
      <c r="BJ228" s="18" t="s">
        <v>91</v>
      </c>
      <c r="BK228" s="205">
        <f t="shared" si="9"/>
        <v>0</v>
      </c>
      <c r="BL228" s="18" t="s">
        <v>378</v>
      </c>
      <c r="BM228" s="204" t="s">
        <v>3150</v>
      </c>
    </row>
    <row r="229" spans="1:65" s="2" customFormat="1" ht="16.5" customHeight="1">
      <c r="A229" s="36"/>
      <c r="B229" s="37"/>
      <c r="C229" s="193" t="s">
        <v>563</v>
      </c>
      <c r="D229" s="193" t="s">
        <v>206</v>
      </c>
      <c r="E229" s="194" t="s">
        <v>2968</v>
      </c>
      <c r="F229" s="195" t="s">
        <v>2969</v>
      </c>
      <c r="G229" s="196" t="s">
        <v>404</v>
      </c>
      <c r="H229" s="197">
        <v>1</v>
      </c>
      <c r="I229" s="198"/>
      <c r="J229" s="199">
        <f t="shared" si="0"/>
        <v>0</v>
      </c>
      <c r="K229" s="195" t="s">
        <v>210</v>
      </c>
      <c r="L229" s="41"/>
      <c r="M229" s="200" t="s">
        <v>1</v>
      </c>
      <c r="N229" s="201" t="s">
        <v>48</v>
      </c>
      <c r="O229" s="73"/>
      <c r="P229" s="202">
        <f t="shared" si="1"/>
        <v>0</v>
      </c>
      <c r="Q229" s="202">
        <v>0</v>
      </c>
      <c r="R229" s="202">
        <f t="shared" si="2"/>
        <v>0</v>
      </c>
      <c r="S229" s="202">
        <v>0</v>
      </c>
      <c r="T229" s="203">
        <f t="shared" si="3"/>
        <v>0</v>
      </c>
      <c r="U229" s="36"/>
      <c r="V229" s="36"/>
      <c r="W229" s="36"/>
      <c r="X229" s="36"/>
      <c r="Y229" s="36"/>
      <c r="Z229" s="36"/>
      <c r="AA229" s="36"/>
      <c r="AB229" s="36"/>
      <c r="AC229" s="36"/>
      <c r="AD229" s="36"/>
      <c r="AE229" s="36"/>
      <c r="AR229" s="204" t="s">
        <v>378</v>
      </c>
      <c r="AT229" s="204" t="s">
        <v>206</v>
      </c>
      <c r="AU229" s="204" t="s">
        <v>93</v>
      </c>
      <c r="AY229" s="18" t="s">
        <v>203</v>
      </c>
      <c r="BE229" s="205">
        <f t="shared" si="4"/>
        <v>0</v>
      </c>
      <c r="BF229" s="205">
        <f t="shared" si="5"/>
        <v>0</v>
      </c>
      <c r="BG229" s="205">
        <f t="shared" si="6"/>
        <v>0</v>
      </c>
      <c r="BH229" s="205">
        <f t="shared" si="7"/>
        <v>0</v>
      </c>
      <c r="BI229" s="205">
        <f t="shared" si="8"/>
        <v>0</v>
      </c>
      <c r="BJ229" s="18" t="s">
        <v>91</v>
      </c>
      <c r="BK229" s="205">
        <f t="shared" si="9"/>
        <v>0</v>
      </c>
      <c r="BL229" s="18" t="s">
        <v>378</v>
      </c>
      <c r="BM229" s="204" t="s">
        <v>3151</v>
      </c>
    </row>
    <row r="230" spans="1:65" s="2" customFormat="1" ht="16.5" customHeight="1">
      <c r="A230" s="36"/>
      <c r="B230" s="37"/>
      <c r="C230" s="193" t="s">
        <v>567</v>
      </c>
      <c r="D230" s="193" t="s">
        <v>206</v>
      </c>
      <c r="E230" s="194" t="s">
        <v>3152</v>
      </c>
      <c r="F230" s="195" t="s">
        <v>3153</v>
      </c>
      <c r="G230" s="196" t="s">
        <v>404</v>
      </c>
      <c r="H230" s="197">
        <v>1</v>
      </c>
      <c r="I230" s="198"/>
      <c r="J230" s="199">
        <f t="shared" si="0"/>
        <v>0</v>
      </c>
      <c r="K230" s="195" t="s">
        <v>210</v>
      </c>
      <c r="L230" s="41"/>
      <c r="M230" s="200" t="s">
        <v>1</v>
      </c>
      <c r="N230" s="201" t="s">
        <v>48</v>
      </c>
      <c r="O230" s="73"/>
      <c r="P230" s="202">
        <f t="shared" si="1"/>
        <v>0</v>
      </c>
      <c r="Q230" s="202">
        <v>0</v>
      </c>
      <c r="R230" s="202">
        <f t="shared" si="2"/>
        <v>0</v>
      </c>
      <c r="S230" s="202">
        <v>0</v>
      </c>
      <c r="T230" s="203">
        <f t="shared" si="3"/>
        <v>0</v>
      </c>
      <c r="U230" s="36"/>
      <c r="V230" s="36"/>
      <c r="W230" s="36"/>
      <c r="X230" s="36"/>
      <c r="Y230" s="36"/>
      <c r="Z230" s="36"/>
      <c r="AA230" s="36"/>
      <c r="AB230" s="36"/>
      <c r="AC230" s="36"/>
      <c r="AD230" s="36"/>
      <c r="AE230" s="36"/>
      <c r="AR230" s="204" t="s">
        <v>378</v>
      </c>
      <c r="AT230" s="204" t="s">
        <v>206</v>
      </c>
      <c r="AU230" s="204" t="s">
        <v>93</v>
      </c>
      <c r="AY230" s="18" t="s">
        <v>203</v>
      </c>
      <c r="BE230" s="205">
        <f t="shared" si="4"/>
        <v>0</v>
      </c>
      <c r="BF230" s="205">
        <f t="shared" si="5"/>
        <v>0</v>
      </c>
      <c r="BG230" s="205">
        <f t="shared" si="6"/>
        <v>0</v>
      </c>
      <c r="BH230" s="205">
        <f t="shared" si="7"/>
        <v>0</v>
      </c>
      <c r="BI230" s="205">
        <f t="shared" si="8"/>
        <v>0</v>
      </c>
      <c r="BJ230" s="18" t="s">
        <v>91</v>
      </c>
      <c r="BK230" s="205">
        <f t="shared" si="9"/>
        <v>0</v>
      </c>
      <c r="BL230" s="18" t="s">
        <v>378</v>
      </c>
      <c r="BM230" s="204" t="s">
        <v>3154</v>
      </c>
    </row>
    <row r="231" spans="1:65" s="2" customFormat="1" ht="16.5" customHeight="1">
      <c r="A231" s="36"/>
      <c r="B231" s="37"/>
      <c r="C231" s="193" t="s">
        <v>571</v>
      </c>
      <c r="D231" s="193" t="s">
        <v>206</v>
      </c>
      <c r="E231" s="194" t="s">
        <v>2974</v>
      </c>
      <c r="F231" s="195" t="s">
        <v>2975</v>
      </c>
      <c r="G231" s="196" t="s">
        <v>404</v>
      </c>
      <c r="H231" s="197">
        <v>3</v>
      </c>
      <c r="I231" s="198"/>
      <c r="J231" s="199">
        <f t="shared" si="0"/>
        <v>0</v>
      </c>
      <c r="K231" s="195" t="s">
        <v>210</v>
      </c>
      <c r="L231" s="41"/>
      <c r="M231" s="200" t="s">
        <v>1</v>
      </c>
      <c r="N231" s="201" t="s">
        <v>48</v>
      </c>
      <c r="O231" s="73"/>
      <c r="P231" s="202">
        <f t="shared" si="1"/>
        <v>0</v>
      </c>
      <c r="Q231" s="202">
        <v>0</v>
      </c>
      <c r="R231" s="202">
        <f t="shared" si="2"/>
        <v>0</v>
      </c>
      <c r="S231" s="202">
        <v>0</v>
      </c>
      <c r="T231" s="203">
        <f t="shared" si="3"/>
        <v>0</v>
      </c>
      <c r="U231" s="36"/>
      <c r="V231" s="36"/>
      <c r="W231" s="36"/>
      <c r="X231" s="36"/>
      <c r="Y231" s="36"/>
      <c r="Z231" s="36"/>
      <c r="AA231" s="36"/>
      <c r="AB231" s="36"/>
      <c r="AC231" s="36"/>
      <c r="AD231" s="36"/>
      <c r="AE231" s="36"/>
      <c r="AR231" s="204" t="s">
        <v>378</v>
      </c>
      <c r="AT231" s="204" t="s">
        <v>206</v>
      </c>
      <c r="AU231" s="204" t="s">
        <v>93</v>
      </c>
      <c r="AY231" s="18" t="s">
        <v>203</v>
      </c>
      <c r="BE231" s="205">
        <f t="shared" si="4"/>
        <v>0</v>
      </c>
      <c r="BF231" s="205">
        <f t="shared" si="5"/>
        <v>0</v>
      </c>
      <c r="BG231" s="205">
        <f t="shared" si="6"/>
        <v>0</v>
      </c>
      <c r="BH231" s="205">
        <f t="shared" si="7"/>
        <v>0</v>
      </c>
      <c r="BI231" s="205">
        <f t="shared" si="8"/>
        <v>0</v>
      </c>
      <c r="BJ231" s="18" t="s">
        <v>91</v>
      </c>
      <c r="BK231" s="205">
        <f t="shared" si="9"/>
        <v>0</v>
      </c>
      <c r="BL231" s="18" t="s">
        <v>378</v>
      </c>
      <c r="BM231" s="204" t="s">
        <v>3155</v>
      </c>
    </row>
    <row r="232" spans="1:65" s="2" customFormat="1" ht="16.5" customHeight="1">
      <c r="A232" s="36"/>
      <c r="B232" s="37"/>
      <c r="C232" s="193" t="s">
        <v>576</v>
      </c>
      <c r="D232" s="193" t="s">
        <v>206</v>
      </c>
      <c r="E232" s="194" t="s">
        <v>3156</v>
      </c>
      <c r="F232" s="195" t="s">
        <v>3157</v>
      </c>
      <c r="G232" s="196" t="s">
        <v>404</v>
      </c>
      <c r="H232" s="197">
        <v>1</v>
      </c>
      <c r="I232" s="198"/>
      <c r="J232" s="199">
        <f t="shared" si="0"/>
        <v>0</v>
      </c>
      <c r="K232" s="195" t="s">
        <v>210</v>
      </c>
      <c r="L232" s="41"/>
      <c r="M232" s="200" t="s">
        <v>1</v>
      </c>
      <c r="N232" s="201" t="s">
        <v>48</v>
      </c>
      <c r="O232" s="73"/>
      <c r="P232" s="202">
        <f t="shared" si="1"/>
        <v>0</v>
      </c>
      <c r="Q232" s="202">
        <v>0</v>
      </c>
      <c r="R232" s="202">
        <f t="shared" si="2"/>
        <v>0</v>
      </c>
      <c r="S232" s="202">
        <v>0</v>
      </c>
      <c r="T232" s="203">
        <f t="shared" si="3"/>
        <v>0</v>
      </c>
      <c r="U232" s="36"/>
      <c r="V232" s="36"/>
      <c r="W232" s="36"/>
      <c r="X232" s="36"/>
      <c r="Y232" s="36"/>
      <c r="Z232" s="36"/>
      <c r="AA232" s="36"/>
      <c r="AB232" s="36"/>
      <c r="AC232" s="36"/>
      <c r="AD232" s="36"/>
      <c r="AE232" s="36"/>
      <c r="AR232" s="204" t="s">
        <v>378</v>
      </c>
      <c r="AT232" s="204" t="s">
        <v>206</v>
      </c>
      <c r="AU232" s="204" t="s">
        <v>93</v>
      </c>
      <c r="AY232" s="18" t="s">
        <v>203</v>
      </c>
      <c r="BE232" s="205">
        <f t="shared" si="4"/>
        <v>0</v>
      </c>
      <c r="BF232" s="205">
        <f t="shared" si="5"/>
        <v>0</v>
      </c>
      <c r="BG232" s="205">
        <f t="shared" si="6"/>
        <v>0</v>
      </c>
      <c r="BH232" s="205">
        <f t="shared" si="7"/>
        <v>0</v>
      </c>
      <c r="BI232" s="205">
        <f t="shared" si="8"/>
        <v>0</v>
      </c>
      <c r="BJ232" s="18" t="s">
        <v>91</v>
      </c>
      <c r="BK232" s="205">
        <f t="shared" si="9"/>
        <v>0</v>
      </c>
      <c r="BL232" s="18" t="s">
        <v>378</v>
      </c>
      <c r="BM232" s="204" t="s">
        <v>3158</v>
      </c>
    </row>
    <row r="233" spans="1:65" s="2" customFormat="1" ht="16.5" customHeight="1">
      <c r="A233" s="36"/>
      <c r="B233" s="37"/>
      <c r="C233" s="193" t="s">
        <v>581</v>
      </c>
      <c r="D233" s="193" t="s">
        <v>206</v>
      </c>
      <c r="E233" s="194" t="s">
        <v>3159</v>
      </c>
      <c r="F233" s="195" t="s">
        <v>3160</v>
      </c>
      <c r="G233" s="196" t="s">
        <v>404</v>
      </c>
      <c r="H233" s="197">
        <v>1</v>
      </c>
      <c r="I233" s="198"/>
      <c r="J233" s="199">
        <f t="shared" si="0"/>
        <v>0</v>
      </c>
      <c r="K233" s="195" t="s">
        <v>210</v>
      </c>
      <c r="L233" s="41"/>
      <c r="M233" s="200" t="s">
        <v>1</v>
      </c>
      <c r="N233" s="201" t="s">
        <v>48</v>
      </c>
      <c r="O233" s="73"/>
      <c r="P233" s="202">
        <f t="shared" si="1"/>
        <v>0</v>
      </c>
      <c r="Q233" s="202">
        <v>0</v>
      </c>
      <c r="R233" s="202">
        <f t="shared" si="2"/>
        <v>0</v>
      </c>
      <c r="S233" s="202">
        <v>0</v>
      </c>
      <c r="T233" s="203">
        <f t="shared" si="3"/>
        <v>0</v>
      </c>
      <c r="U233" s="36"/>
      <c r="V233" s="36"/>
      <c r="W233" s="36"/>
      <c r="X233" s="36"/>
      <c r="Y233" s="36"/>
      <c r="Z233" s="36"/>
      <c r="AA233" s="36"/>
      <c r="AB233" s="36"/>
      <c r="AC233" s="36"/>
      <c r="AD233" s="36"/>
      <c r="AE233" s="36"/>
      <c r="AR233" s="204" t="s">
        <v>378</v>
      </c>
      <c r="AT233" s="204" t="s">
        <v>206</v>
      </c>
      <c r="AU233" s="204" t="s">
        <v>93</v>
      </c>
      <c r="AY233" s="18" t="s">
        <v>203</v>
      </c>
      <c r="BE233" s="205">
        <f t="shared" si="4"/>
        <v>0</v>
      </c>
      <c r="BF233" s="205">
        <f t="shared" si="5"/>
        <v>0</v>
      </c>
      <c r="BG233" s="205">
        <f t="shared" si="6"/>
        <v>0</v>
      </c>
      <c r="BH233" s="205">
        <f t="shared" si="7"/>
        <v>0</v>
      </c>
      <c r="BI233" s="205">
        <f t="shared" si="8"/>
        <v>0</v>
      </c>
      <c r="BJ233" s="18" t="s">
        <v>91</v>
      </c>
      <c r="BK233" s="205">
        <f t="shared" si="9"/>
        <v>0</v>
      </c>
      <c r="BL233" s="18" t="s">
        <v>378</v>
      </c>
      <c r="BM233" s="204" t="s">
        <v>3161</v>
      </c>
    </row>
    <row r="234" spans="1:65" s="2" customFormat="1" ht="16.5" customHeight="1">
      <c r="A234" s="36"/>
      <c r="B234" s="37"/>
      <c r="C234" s="193" t="s">
        <v>585</v>
      </c>
      <c r="D234" s="193" t="s">
        <v>206</v>
      </c>
      <c r="E234" s="194" t="s">
        <v>2977</v>
      </c>
      <c r="F234" s="195" t="s">
        <v>2978</v>
      </c>
      <c r="G234" s="196" t="s">
        <v>404</v>
      </c>
      <c r="H234" s="197">
        <v>3</v>
      </c>
      <c r="I234" s="198"/>
      <c r="J234" s="199">
        <f t="shared" si="0"/>
        <v>0</v>
      </c>
      <c r="K234" s="195" t="s">
        <v>210</v>
      </c>
      <c r="L234" s="41"/>
      <c r="M234" s="200" t="s">
        <v>1</v>
      </c>
      <c r="N234" s="201" t="s">
        <v>48</v>
      </c>
      <c r="O234" s="73"/>
      <c r="P234" s="202">
        <f t="shared" si="1"/>
        <v>0</v>
      </c>
      <c r="Q234" s="202">
        <v>0</v>
      </c>
      <c r="R234" s="202">
        <f t="shared" si="2"/>
        <v>0</v>
      </c>
      <c r="S234" s="202">
        <v>0</v>
      </c>
      <c r="T234" s="203">
        <f t="shared" si="3"/>
        <v>0</v>
      </c>
      <c r="U234" s="36"/>
      <c r="V234" s="36"/>
      <c r="W234" s="36"/>
      <c r="X234" s="36"/>
      <c r="Y234" s="36"/>
      <c r="Z234" s="36"/>
      <c r="AA234" s="36"/>
      <c r="AB234" s="36"/>
      <c r="AC234" s="36"/>
      <c r="AD234" s="36"/>
      <c r="AE234" s="36"/>
      <c r="AR234" s="204" t="s">
        <v>378</v>
      </c>
      <c r="AT234" s="204" t="s">
        <v>206</v>
      </c>
      <c r="AU234" s="204" t="s">
        <v>93</v>
      </c>
      <c r="AY234" s="18" t="s">
        <v>203</v>
      </c>
      <c r="BE234" s="205">
        <f t="shared" si="4"/>
        <v>0</v>
      </c>
      <c r="BF234" s="205">
        <f t="shared" si="5"/>
        <v>0</v>
      </c>
      <c r="BG234" s="205">
        <f t="shared" si="6"/>
        <v>0</v>
      </c>
      <c r="BH234" s="205">
        <f t="shared" si="7"/>
        <v>0</v>
      </c>
      <c r="BI234" s="205">
        <f t="shared" si="8"/>
        <v>0</v>
      </c>
      <c r="BJ234" s="18" t="s">
        <v>91</v>
      </c>
      <c r="BK234" s="205">
        <f t="shared" si="9"/>
        <v>0</v>
      </c>
      <c r="BL234" s="18" t="s">
        <v>378</v>
      </c>
      <c r="BM234" s="204" t="s">
        <v>3162</v>
      </c>
    </row>
    <row r="235" spans="1:65" s="2" customFormat="1" ht="16.5" customHeight="1">
      <c r="A235" s="36"/>
      <c r="B235" s="37"/>
      <c r="C235" s="247" t="s">
        <v>589</v>
      </c>
      <c r="D235" s="247" t="s">
        <v>350</v>
      </c>
      <c r="E235" s="248" t="s">
        <v>3163</v>
      </c>
      <c r="F235" s="249" t="s">
        <v>3164</v>
      </c>
      <c r="G235" s="250" t="s">
        <v>1422</v>
      </c>
      <c r="H235" s="251">
        <v>1</v>
      </c>
      <c r="I235" s="252"/>
      <c r="J235" s="253">
        <f t="shared" si="0"/>
        <v>0</v>
      </c>
      <c r="K235" s="249" t="s">
        <v>601</v>
      </c>
      <c r="L235" s="254"/>
      <c r="M235" s="255" t="s">
        <v>1</v>
      </c>
      <c r="N235" s="256" t="s">
        <v>48</v>
      </c>
      <c r="O235" s="73"/>
      <c r="P235" s="202">
        <f t="shared" si="1"/>
        <v>0</v>
      </c>
      <c r="Q235" s="202">
        <v>0.002</v>
      </c>
      <c r="R235" s="202">
        <f t="shared" si="2"/>
        <v>0.002</v>
      </c>
      <c r="S235" s="202">
        <v>0</v>
      </c>
      <c r="T235" s="203">
        <f t="shared" si="3"/>
        <v>0</v>
      </c>
      <c r="U235" s="36"/>
      <c r="V235" s="36"/>
      <c r="W235" s="36"/>
      <c r="X235" s="36"/>
      <c r="Y235" s="36"/>
      <c r="Z235" s="36"/>
      <c r="AA235" s="36"/>
      <c r="AB235" s="36"/>
      <c r="AC235" s="36"/>
      <c r="AD235" s="36"/>
      <c r="AE235" s="36"/>
      <c r="AR235" s="204" t="s">
        <v>450</v>
      </c>
      <c r="AT235" s="204" t="s">
        <v>350</v>
      </c>
      <c r="AU235" s="204" t="s">
        <v>93</v>
      </c>
      <c r="AY235" s="18" t="s">
        <v>203</v>
      </c>
      <c r="BE235" s="205">
        <f t="shared" si="4"/>
        <v>0</v>
      </c>
      <c r="BF235" s="205">
        <f t="shared" si="5"/>
        <v>0</v>
      </c>
      <c r="BG235" s="205">
        <f t="shared" si="6"/>
        <v>0</v>
      </c>
      <c r="BH235" s="205">
        <f t="shared" si="7"/>
        <v>0</v>
      </c>
      <c r="BI235" s="205">
        <f t="shared" si="8"/>
        <v>0</v>
      </c>
      <c r="BJ235" s="18" t="s">
        <v>91</v>
      </c>
      <c r="BK235" s="205">
        <f t="shared" si="9"/>
        <v>0</v>
      </c>
      <c r="BL235" s="18" t="s">
        <v>378</v>
      </c>
      <c r="BM235" s="204" t="s">
        <v>3165</v>
      </c>
    </row>
    <row r="236" spans="2:51" s="14" customFormat="1" ht="10.2">
      <c r="B236" s="225"/>
      <c r="C236" s="226"/>
      <c r="D236" s="206" t="s">
        <v>309</v>
      </c>
      <c r="E236" s="227" t="s">
        <v>1</v>
      </c>
      <c r="F236" s="228" t="s">
        <v>2896</v>
      </c>
      <c r="G236" s="226"/>
      <c r="H236" s="229">
        <v>1</v>
      </c>
      <c r="I236" s="230"/>
      <c r="J236" s="226"/>
      <c r="K236" s="226"/>
      <c r="L236" s="231"/>
      <c r="M236" s="232"/>
      <c r="N236" s="233"/>
      <c r="O236" s="233"/>
      <c r="P236" s="233"/>
      <c r="Q236" s="233"/>
      <c r="R236" s="233"/>
      <c r="S236" s="233"/>
      <c r="T236" s="234"/>
      <c r="AT236" s="235" t="s">
        <v>309</v>
      </c>
      <c r="AU236" s="235" t="s">
        <v>93</v>
      </c>
      <c r="AV236" s="14" t="s">
        <v>93</v>
      </c>
      <c r="AW236" s="14" t="s">
        <v>38</v>
      </c>
      <c r="AX236" s="14" t="s">
        <v>91</v>
      </c>
      <c r="AY236" s="235" t="s">
        <v>203</v>
      </c>
    </row>
    <row r="237" spans="1:65" s="2" customFormat="1" ht="16.5" customHeight="1">
      <c r="A237" s="36"/>
      <c r="B237" s="37"/>
      <c r="C237" s="247" t="s">
        <v>594</v>
      </c>
      <c r="D237" s="247" t="s">
        <v>350</v>
      </c>
      <c r="E237" s="248" t="s">
        <v>3166</v>
      </c>
      <c r="F237" s="249" t="s">
        <v>3167</v>
      </c>
      <c r="G237" s="250" t="s">
        <v>1422</v>
      </c>
      <c r="H237" s="251">
        <v>2</v>
      </c>
      <c r="I237" s="252"/>
      <c r="J237" s="253">
        <f>ROUND(I237*H237,2)</f>
        <v>0</v>
      </c>
      <c r="K237" s="249" t="s">
        <v>601</v>
      </c>
      <c r="L237" s="254"/>
      <c r="M237" s="255" t="s">
        <v>1</v>
      </c>
      <c r="N237" s="256" t="s">
        <v>48</v>
      </c>
      <c r="O237" s="73"/>
      <c r="P237" s="202">
        <f>O237*H237</f>
        <v>0</v>
      </c>
      <c r="Q237" s="202">
        <v>0.002</v>
      </c>
      <c r="R237" s="202">
        <f>Q237*H237</f>
        <v>0.004</v>
      </c>
      <c r="S237" s="202">
        <v>0</v>
      </c>
      <c r="T237" s="203">
        <f>S237*H237</f>
        <v>0</v>
      </c>
      <c r="U237" s="36"/>
      <c r="V237" s="36"/>
      <c r="W237" s="36"/>
      <c r="X237" s="36"/>
      <c r="Y237" s="36"/>
      <c r="Z237" s="36"/>
      <c r="AA237" s="36"/>
      <c r="AB237" s="36"/>
      <c r="AC237" s="36"/>
      <c r="AD237" s="36"/>
      <c r="AE237" s="36"/>
      <c r="AR237" s="204" t="s">
        <v>450</v>
      </c>
      <c r="AT237" s="204" t="s">
        <v>350</v>
      </c>
      <c r="AU237" s="204" t="s">
        <v>93</v>
      </c>
      <c r="AY237" s="18" t="s">
        <v>203</v>
      </c>
      <c r="BE237" s="205">
        <f>IF(N237="základní",J237,0)</f>
        <v>0</v>
      </c>
      <c r="BF237" s="205">
        <f>IF(N237="snížená",J237,0)</f>
        <v>0</v>
      </c>
      <c r="BG237" s="205">
        <f>IF(N237="zákl. přenesená",J237,0)</f>
        <v>0</v>
      </c>
      <c r="BH237" s="205">
        <f>IF(N237="sníž. přenesená",J237,0)</f>
        <v>0</v>
      </c>
      <c r="BI237" s="205">
        <f>IF(N237="nulová",J237,0)</f>
        <v>0</v>
      </c>
      <c r="BJ237" s="18" t="s">
        <v>91</v>
      </c>
      <c r="BK237" s="205">
        <f>ROUND(I237*H237,2)</f>
        <v>0</v>
      </c>
      <c r="BL237" s="18" t="s">
        <v>378</v>
      </c>
      <c r="BM237" s="204" t="s">
        <v>3168</v>
      </c>
    </row>
    <row r="238" spans="2:51" s="14" customFormat="1" ht="10.2">
      <c r="B238" s="225"/>
      <c r="C238" s="226"/>
      <c r="D238" s="206" t="s">
        <v>309</v>
      </c>
      <c r="E238" s="227" t="s">
        <v>1</v>
      </c>
      <c r="F238" s="228" t="s">
        <v>2916</v>
      </c>
      <c r="G238" s="226"/>
      <c r="H238" s="229">
        <v>2</v>
      </c>
      <c r="I238" s="230"/>
      <c r="J238" s="226"/>
      <c r="K238" s="226"/>
      <c r="L238" s="231"/>
      <c r="M238" s="232"/>
      <c r="N238" s="233"/>
      <c r="O238" s="233"/>
      <c r="P238" s="233"/>
      <c r="Q238" s="233"/>
      <c r="R238" s="233"/>
      <c r="S238" s="233"/>
      <c r="T238" s="234"/>
      <c r="AT238" s="235" t="s">
        <v>309</v>
      </c>
      <c r="AU238" s="235" t="s">
        <v>93</v>
      </c>
      <c r="AV238" s="14" t="s">
        <v>93</v>
      </c>
      <c r="AW238" s="14" t="s">
        <v>38</v>
      </c>
      <c r="AX238" s="14" t="s">
        <v>91</v>
      </c>
      <c r="AY238" s="235" t="s">
        <v>203</v>
      </c>
    </row>
    <row r="239" spans="1:65" s="2" customFormat="1" ht="16.5" customHeight="1">
      <c r="A239" s="36"/>
      <c r="B239" s="37"/>
      <c r="C239" s="193" t="s">
        <v>598</v>
      </c>
      <c r="D239" s="193" t="s">
        <v>206</v>
      </c>
      <c r="E239" s="194" t="s">
        <v>2983</v>
      </c>
      <c r="F239" s="195" t="s">
        <v>2984</v>
      </c>
      <c r="G239" s="196" t="s">
        <v>404</v>
      </c>
      <c r="H239" s="197">
        <v>3</v>
      </c>
      <c r="I239" s="198"/>
      <c r="J239" s="199">
        <f>ROUND(I239*H239,2)</f>
        <v>0</v>
      </c>
      <c r="K239" s="195" t="s">
        <v>210</v>
      </c>
      <c r="L239" s="41"/>
      <c r="M239" s="200" t="s">
        <v>1</v>
      </c>
      <c r="N239" s="201" t="s">
        <v>48</v>
      </c>
      <c r="O239" s="73"/>
      <c r="P239" s="202">
        <f>O239*H239</f>
        <v>0</v>
      </c>
      <c r="Q239" s="202">
        <v>0</v>
      </c>
      <c r="R239" s="202">
        <f>Q239*H239</f>
        <v>0</v>
      </c>
      <c r="S239" s="202">
        <v>0</v>
      </c>
      <c r="T239" s="203">
        <f>S239*H239</f>
        <v>0</v>
      </c>
      <c r="U239" s="36"/>
      <c r="V239" s="36"/>
      <c r="W239" s="36"/>
      <c r="X239" s="36"/>
      <c r="Y239" s="36"/>
      <c r="Z239" s="36"/>
      <c r="AA239" s="36"/>
      <c r="AB239" s="36"/>
      <c r="AC239" s="36"/>
      <c r="AD239" s="36"/>
      <c r="AE239" s="36"/>
      <c r="AR239" s="204" t="s">
        <v>378</v>
      </c>
      <c r="AT239" s="204" t="s">
        <v>206</v>
      </c>
      <c r="AU239" s="204" t="s">
        <v>93</v>
      </c>
      <c r="AY239" s="18" t="s">
        <v>203</v>
      </c>
      <c r="BE239" s="205">
        <f>IF(N239="základní",J239,0)</f>
        <v>0</v>
      </c>
      <c r="BF239" s="205">
        <f>IF(N239="snížená",J239,0)</f>
        <v>0</v>
      </c>
      <c r="BG239" s="205">
        <f>IF(N239="zákl. přenesená",J239,0)</f>
        <v>0</v>
      </c>
      <c r="BH239" s="205">
        <f>IF(N239="sníž. přenesená",J239,0)</f>
        <v>0</v>
      </c>
      <c r="BI239" s="205">
        <f>IF(N239="nulová",J239,0)</f>
        <v>0</v>
      </c>
      <c r="BJ239" s="18" t="s">
        <v>91</v>
      </c>
      <c r="BK239" s="205">
        <f>ROUND(I239*H239,2)</f>
        <v>0</v>
      </c>
      <c r="BL239" s="18" t="s">
        <v>378</v>
      </c>
      <c r="BM239" s="204" t="s">
        <v>3169</v>
      </c>
    </row>
    <row r="240" spans="1:65" s="2" customFormat="1" ht="16.5" customHeight="1">
      <c r="A240" s="36"/>
      <c r="B240" s="37"/>
      <c r="C240" s="193" t="s">
        <v>605</v>
      </c>
      <c r="D240" s="193" t="s">
        <v>206</v>
      </c>
      <c r="E240" s="194" t="s">
        <v>2986</v>
      </c>
      <c r="F240" s="195" t="s">
        <v>2987</v>
      </c>
      <c r="G240" s="196" t="s">
        <v>357</v>
      </c>
      <c r="H240" s="197">
        <v>300</v>
      </c>
      <c r="I240" s="198"/>
      <c r="J240" s="199">
        <f>ROUND(I240*H240,2)</f>
        <v>0</v>
      </c>
      <c r="K240" s="195" t="s">
        <v>210</v>
      </c>
      <c r="L240" s="41"/>
      <c r="M240" s="200" t="s">
        <v>1</v>
      </c>
      <c r="N240" s="201" t="s">
        <v>48</v>
      </c>
      <c r="O240" s="73"/>
      <c r="P240" s="202">
        <f>O240*H240</f>
        <v>0</v>
      </c>
      <c r="Q240" s="202">
        <v>0</v>
      </c>
      <c r="R240" s="202">
        <f>Q240*H240</f>
        <v>0</v>
      </c>
      <c r="S240" s="202">
        <v>0</v>
      </c>
      <c r="T240" s="203">
        <f>S240*H240</f>
        <v>0</v>
      </c>
      <c r="U240" s="36"/>
      <c r="V240" s="36"/>
      <c r="W240" s="36"/>
      <c r="X240" s="36"/>
      <c r="Y240" s="36"/>
      <c r="Z240" s="36"/>
      <c r="AA240" s="36"/>
      <c r="AB240" s="36"/>
      <c r="AC240" s="36"/>
      <c r="AD240" s="36"/>
      <c r="AE240" s="36"/>
      <c r="AR240" s="204" t="s">
        <v>378</v>
      </c>
      <c r="AT240" s="204" t="s">
        <v>206</v>
      </c>
      <c r="AU240" s="204" t="s">
        <v>93</v>
      </c>
      <c r="AY240" s="18" t="s">
        <v>203</v>
      </c>
      <c r="BE240" s="205">
        <f>IF(N240="základní",J240,0)</f>
        <v>0</v>
      </c>
      <c r="BF240" s="205">
        <f>IF(N240="snížená",J240,0)</f>
        <v>0</v>
      </c>
      <c r="BG240" s="205">
        <f>IF(N240="zákl. přenesená",J240,0)</f>
        <v>0</v>
      </c>
      <c r="BH240" s="205">
        <f>IF(N240="sníž. přenesená",J240,0)</f>
        <v>0</v>
      </c>
      <c r="BI240" s="205">
        <f>IF(N240="nulová",J240,0)</f>
        <v>0</v>
      </c>
      <c r="BJ240" s="18" t="s">
        <v>91</v>
      </c>
      <c r="BK240" s="205">
        <f>ROUND(I240*H240,2)</f>
        <v>0</v>
      </c>
      <c r="BL240" s="18" t="s">
        <v>378</v>
      </c>
      <c r="BM240" s="204" t="s">
        <v>3170</v>
      </c>
    </row>
    <row r="241" spans="1:65" s="2" customFormat="1" ht="16.5" customHeight="1">
      <c r="A241" s="36"/>
      <c r="B241" s="37"/>
      <c r="C241" s="193" t="s">
        <v>611</v>
      </c>
      <c r="D241" s="193" t="s">
        <v>206</v>
      </c>
      <c r="E241" s="194" t="s">
        <v>3027</v>
      </c>
      <c r="F241" s="195" t="s">
        <v>3028</v>
      </c>
      <c r="G241" s="196" t="s">
        <v>338</v>
      </c>
      <c r="H241" s="197">
        <v>1.127</v>
      </c>
      <c r="I241" s="198"/>
      <c r="J241" s="199">
        <f>ROUND(I241*H241,2)</f>
        <v>0</v>
      </c>
      <c r="K241" s="195" t="s">
        <v>210</v>
      </c>
      <c r="L241" s="41"/>
      <c r="M241" s="200" t="s">
        <v>1</v>
      </c>
      <c r="N241" s="201" t="s">
        <v>48</v>
      </c>
      <c r="O241" s="73"/>
      <c r="P241" s="202">
        <f>O241*H241</f>
        <v>0</v>
      </c>
      <c r="Q241" s="202">
        <v>0</v>
      </c>
      <c r="R241" s="202">
        <f>Q241*H241</f>
        <v>0</v>
      </c>
      <c r="S241" s="202">
        <v>0</v>
      </c>
      <c r="T241" s="203">
        <f>S241*H241</f>
        <v>0</v>
      </c>
      <c r="U241" s="36"/>
      <c r="V241" s="36"/>
      <c r="W241" s="36"/>
      <c r="X241" s="36"/>
      <c r="Y241" s="36"/>
      <c r="Z241" s="36"/>
      <c r="AA241" s="36"/>
      <c r="AB241" s="36"/>
      <c r="AC241" s="36"/>
      <c r="AD241" s="36"/>
      <c r="AE241" s="36"/>
      <c r="AR241" s="204" t="s">
        <v>378</v>
      </c>
      <c r="AT241" s="204" t="s">
        <v>206</v>
      </c>
      <c r="AU241" s="204" t="s">
        <v>93</v>
      </c>
      <c r="AY241" s="18" t="s">
        <v>203</v>
      </c>
      <c r="BE241" s="205">
        <f>IF(N241="základní",J241,0)</f>
        <v>0</v>
      </c>
      <c r="BF241" s="205">
        <f>IF(N241="snížená",J241,0)</f>
        <v>0</v>
      </c>
      <c r="BG241" s="205">
        <f>IF(N241="zákl. přenesená",J241,0)</f>
        <v>0</v>
      </c>
      <c r="BH241" s="205">
        <f>IF(N241="sníž. přenesená",J241,0)</f>
        <v>0</v>
      </c>
      <c r="BI241" s="205">
        <f>IF(N241="nulová",J241,0)</f>
        <v>0</v>
      </c>
      <c r="BJ241" s="18" t="s">
        <v>91</v>
      </c>
      <c r="BK241" s="205">
        <f>ROUND(I241*H241,2)</f>
        <v>0</v>
      </c>
      <c r="BL241" s="18" t="s">
        <v>378</v>
      </c>
      <c r="BM241" s="204" t="s">
        <v>3171</v>
      </c>
    </row>
    <row r="242" spans="2:63" s="12" customFormat="1" ht="22.8" customHeight="1">
      <c r="B242" s="177"/>
      <c r="C242" s="178"/>
      <c r="D242" s="179" t="s">
        <v>82</v>
      </c>
      <c r="E242" s="191" t="s">
        <v>1474</v>
      </c>
      <c r="F242" s="191" t="s">
        <v>1475</v>
      </c>
      <c r="G242" s="178"/>
      <c r="H242" s="178"/>
      <c r="I242" s="181"/>
      <c r="J242" s="192">
        <f>BK242</f>
        <v>0</v>
      </c>
      <c r="K242" s="178"/>
      <c r="L242" s="183"/>
      <c r="M242" s="184"/>
      <c r="N242" s="185"/>
      <c r="O242" s="185"/>
      <c r="P242" s="186">
        <f>SUM(P243:P246)</f>
        <v>0</v>
      </c>
      <c r="Q242" s="185"/>
      <c r="R242" s="186">
        <f>SUM(R243:R246)</f>
        <v>0.05</v>
      </c>
      <c r="S242" s="185"/>
      <c r="T242" s="187">
        <f>SUM(T243:T246)</f>
        <v>0</v>
      </c>
      <c r="AR242" s="188" t="s">
        <v>93</v>
      </c>
      <c r="AT242" s="189" t="s">
        <v>82</v>
      </c>
      <c r="AU242" s="189" t="s">
        <v>91</v>
      </c>
      <c r="AY242" s="188" t="s">
        <v>203</v>
      </c>
      <c r="BK242" s="190">
        <f>SUM(BK243:BK246)</f>
        <v>0</v>
      </c>
    </row>
    <row r="243" spans="1:65" s="2" customFormat="1" ht="16.5" customHeight="1">
      <c r="A243" s="36"/>
      <c r="B243" s="37"/>
      <c r="C243" s="193" t="s">
        <v>616</v>
      </c>
      <c r="D243" s="193" t="s">
        <v>206</v>
      </c>
      <c r="E243" s="194" t="s">
        <v>3030</v>
      </c>
      <c r="F243" s="195" t="s">
        <v>3031</v>
      </c>
      <c r="G243" s="196" t="s">
        <v>1479</v>
      </c>
      <c r="H243" s="197">
        <v>50</v>
      </c>
      <c r="I243" s="198"/>
      <c r="J243" s="199">
        <f>ROUND(I243*H243,2)</f>
        <v>0</v>
      </c>
      <c r="K243" s="195" t="s">
        <v>601</v>
      </c>
      <c r="L243" s="41"/>
      <c r="M243" s="200" t="s">
        <v>1</v>
      </c>
      <c r="N243" s="201" t="s">
        <v>48</v>
      </c>
      <c r="O243" s="73"/>
      <c r="P243" s="202">
        <f>O243*H243</f>
        <v>0</v>
      </c>
      <c r="Q243" s="202">
        <v>0</v>
      </c>
      <c r="R243" s="202">
        <f>Q243*H243</f>
        <v>0</v>
      </c>
      <c r="S243" s="202">
        <v>0</v>
      </c>
      <c r="T243" s="203">
        <f>S243*H243</f>
        <v>0</v>
      </c>
      <c r="U243" s="36"/>
      <c r="V243" s="36"/>
      <c r="W243" s="36"/>
      <c r="X243" s="36"/>
      <c r="Y243" s="36"/>
      <c r="Z243" s="36"/>
      <c r="AA243" s="36"/>
      <c r="AB243" s="36"/>
      <c r="AC243" s="36"/>
      <c r="AD243" s="36"/>
      <c r="AE243" s="36"/>
      <c r="AR243" s="204" t="s">
        <v>378</v>
      </c>
      <c r="AT243" s="204" t="s">
        <v>206</v>
      </c>
      <c r="AU243" s="204" t="s">
        <v>93</v>
      </c>
      <c r="AY243" s="18" t="s">
        <v>203</v>
      </c>
      <c r="BE243" s="205">
        <f>IF(N243="základní",J243,0)</f>
        <v>0</v>
      </c>
      <c r="BF243" s="205">
        <f>IF(N243="snížená",J243,0)</f>
        <v>0</v>
      </c>
      <c r="BG243" s="205">
        <f>IF(N243="zákl. přenesená",J243,0)</f>
        <v>0</v>
      </c>
      <c r="BH243" s="205">
        <f>IF(N243="sníž. přenesená",J243,0)</f>
        <v>0</v>
      </c>
      <c r="BI243" s="205">
        <f>IF(N243="nulová",J243,0)</f>
        <v>0</v>
      </c>
      <c r="BJ243" s="18" t="s">
        <v>91</v>
      </c>
      <c r="BK243" s="205">
        <f>ROUND(I243*H243,2)</f>
        <v>0</v>
      </c>
      <c r="BL243" s="18" t="s">
        <v>378</v>
      </c>
      <c r="BM243" s="204" t="s">
        <v>3172</v>
      </c>
    </row>
    <row r="244" spans="1:65" s="2" customFormat="1" ht="16.5" customHeight="1">
      <c r="A244" s="36"/>
      <c r="B244" s="37"/>
      <c r="C244" s="247" t="s">
        <v>621</v>
      </c>
      <c r="D244" s="247" t="s">
        <v>350</v>
      </c>
      <c r="E244" s="248" t="s">
        <v>3033</v>
      </c>
      <c r="F244" s="249" t="s">
        <v>3034</v>
      </c>
      <c r="G244" s="250" t="s">
        <v>2314</v>
      </c>
      <c r="H244" s="251">
        <v>1</v>
      </c>
      <c r="I244" s="252"/>
      <c r="J244" s="253">
        <f>ROUND(I244*H244,2)</f>
        <v>0</v>
      </c>
      <c r="K244" s="249" t="s">
        <v>601</v>
      </c>
      <c r="L244" s="254"/>
      <c r="M244" s="255" t="s">
        <v>1</v>
      </c>
      <c r="N244" s="256" t="s">
        <v>48</v>
      </c>
      <c r="O244" s="73"/>
      <c r="P244" s="202">
        <f>O244*H244</f>
        <v>0</v>
      </c>
      <c r="Q244" s="202">
        <v>0.05</v>
      </c>
      <c r="R244" s="202">
        <f>Q244*H244</f>
        <v>0.05</v>
      </c>
      <c r="S244" s="202">
        <v>0</v>
      </c>
      <c r="T244" s="203">
        <f>S244*H244</f>
        <v>0</v>
      </c>
      <c r="U244" s="36"/>
      <c r="V244" s="36"/>
      <c r="W244" s="36"/>
      <c r="X244" s="36"/>
      <c r="Y244" s="36"/>
      <c r="Z244" s="36"/>
      <c r="AA244" s="36"/>
      <c r="AB244" s="36"/>
      <c r="AC244" s="36"/>
      <c r="AD244" s="36"/>
      <c r="AE244" s="36"/>
      <c r="AR244" s="204" t="s">
        <v>450</v>
      </c>
      <c r="AT244" s="204" t="s">
        <v>350</v>
      </c>
      <c r="AU244" s="204" t="s">
        <v>93</v>
      </c>
      <c r="AY244" s="18" t="s">
        <v>203</v>
      </c>
      <c r="BE244" s="205">
        <f>IF(N244="základní",J244,0)</f>
        <v>0</v>
      </c>
      <c r="BF244" s="205">
        <f>IF(N244="snížená",J244,0)</f>
        <v>0</v>
      </c>
      <c r="BG244" s="205">
        <f>IF(N244="zákl. přenesená",J244,0)</f>
        <v>0</v>
      </c>
      <c r="BH244" s="205">
        <f>IF(N244="sníž. přenesená",J244,0)</f>
        <v>0</v>
      </c>
      <c r="BI244" s="205">
        <f>IF(N244="nulová",J244,0)</f>
        <v>0</v>
      </c>
      <c r="BJ244" s="18" t="s">
        <v>91</v>
      </c>
      <c r="BK244" s="205">
        <f>ROUND(I244*H244,2)</f>
        <v>0</v>
      </c>
      <c r="BL244" s="18" t="s">
        <v>378</v>
      </c>
      <c r="BM244" s="204" t="s">
        <v>3173</v>
      </c>
    </row>
    <row r="245" spans="2:51" s="14" customFormat="1" ht="10.2">
      <c r="B245" s="225"/>
      <c r="C245" s="226"/>
      <c r="D245" s="206" t="s">
        <v>309</v>
      </c>
      <c r="E245" s="227" t="s">
        <v>1</v>
      </c>
      <c r="F245" s="228" t="s">
        <v>3036</v>
      </c>
      <c r="G245" s="226"/>
      <c r="H245" s="229">
        <v>1</v>
      </c>
      <c r="I245" s="230"/>
      <c r="J245" s="226"/>
      <c r="K245" s="226"/>
      <c r="L245" s="231"/>
      <c r="M245" s="232"/>
      <c r="N245" s="233"/>
      <c r="O245" s="233"/>
      <c r="P245" s="233"/>
      <c r="Q245" s="233"/>
      <c r="R245" s="233"/>
      <c r="S245" s="233"/>
      <c r="T245" s="234"/>
      <c r="AT245" s="235" t="s">
        <v>309</v>
      </c>
      <c r="AU245" s="235" t="s">
        <v>93</v>
      </c>
      <c r="AV245" s="14" t="s">
        <v>93</v>
      </c>
      <c r="AW245" s="14" t="s">
        <v>38</v>
      </c>
      <c r="AX245" s="14" t="s">
        <v>91</v>
      </c>
      <c r="AY245" s="235" t="s">
        <v>203</v>
      </c>
    </row>
    <row r="246" spans="1:65" s="2" customFormat="1" ht="16.5" customHeight="1">
      <c r="A246" s="36"/>
      <c r="B246" s="37"/>
      <c r="C246" s="193" t="s">
        <v>626</v>
      </c>
      <c r="D246" s="193" t="s">
        <v>206</v>
      </c>
      <c r="E246" s="194" t="s">
        <v>3037</v>
      </c>
      <c r="F246" s="195" t="s">
        <v>3038</v>
      </c>
      <c r="G246" s="196" t="s">
        <v>338</v>
      </c>
      <c r="H246" s="197">
        <v>0.05</v>
      </c>
      <c r="I246" s="198"/>
      <c r="J246" s="199">
        <f>ROUND(I246*H246,2)</f>
        <v>0</v>
      </c>
      <c r="K246" s="195" t="s">
        <v>210</v>
      </c>
      <c r="L246" s="41"/>
      <c r="M246" s="200" t="s">
        <v>1</v>
      </c>
      <c r="N246" s="201" t="s">
        <v>48</v>
      </c>
      <c r="O246" s="73"/>
      <c r="P246" s="202">
        <f>O246*H246</f>
        <v>0</v>
      </c>
      <c r="Q246" s="202">
        <v>0</v>
      </c>
      <c r="R246" s="202">
        <f>Q246*H246</f>
        <v>0</v>
      </c>
      <c r="S246" s="202">
        <v>0</v>
      </c>
      <c r="T246" s="203">
        <f>S246*H246</f>
        <v>0</v>
      </c>
      <c r="U246" s="36"/>
      <c r="V246" s="36"/>
      <c r="W246" s="36"/>
      <c r="X246" s="36"/>
      <c r="Y246" s="36"/>
      <c r="Z246" s="36"/>
      <c r="AA246" s="36"/>
      <c r="AB246" s="36"/>
      <c r="AC246" s="36"/>
      <c r="AD246" s="36"/>
      <c r="AE246" s="36"/>
      <c r="AR246" s="204" t="s">
        <v>378</v>
      </c>
      <c r="AT246" s="204" t="s">
        <v>206</v>
      </c>
      <c r="AU246" s="204" t="s">
        <v>93</v>
      </c>
      <c r="AY246" s="18" t="s">
        <v>203</v>
      </c>
      <c r="BE246" s="205">
        <f>IF(N246="základní",J246,0)</f>
        <v>0</v>
      </c>
      <c r="BF246" s="205">
        <f>IF(N246="snížená",J246,0)</f>
        <v>0</v>
      </c>
      <c r="BG246" s="205">
        <f>IF(N246="zákl. přenesená",J246,0)</f>
        <v>0</v>
      </c>
      <c r="BH246" s="205">
        <f>IF(N246="sníž. přenesená",J246,0)</f>
        <v>0</v>
      </c>
      <c r="BI246" s="205">
        <f>IF(N246="nulová",J246,0)</f>
        <v>0</v>
      </c>
      <c r="BJ246" s="18" t="s">
        <v>91</v>
      </c>
      <c r="BK246" s="205">
        <f>ROUND(I246*H246,2)</f>
        <v>0</v>
      </c>
      <c r="BL246" s="18" t="s">
        <v>378</v>
      </c>
      <c r="BM246" s="204" t="s">
        <v>3174</v>
      </c>
    </row>
    <row r="247" spans="2:63" s="12" customFormat="1" ht="25.95" customHeight="1">
      <c r="B247" s="177"/>
      <c r="C247" s="178"/>
      <c r="D247" s="179" t="s">
        <v>82</v>
      </c>
      <c r="E247" s="180" t="s">
        <v>2738</v>
      </c>
      <c r="F247" s="180" t="s">
        <v>1868</v>
      </c>
      <c r="G247" s="178"/>
      <c r="H247" s="178"/>
      <c r="I247" s="181"/>
      <c r="J247" s="182">
        <f>BK247</f>
        <v>0</v>
      </c>
      <c r="K247" s="178"/>
      <c r="L247" s="183"/>
      <c r="M247" s="184"/>
      <c r="N247" s="185"/>
      <c r="O247" s="185"/>
      <c r="P247" s="186">
        <f>SUM(P248:P249)</f>
        <v>0</v>
      </c>
      <c r="Q247" s="185"/>
      <c r="R247" s="186">
        <f>SUM(R248:R249)</f>
        <v>0</v>
      </c>
      <c r="S247" s="185"/>
      <c r="T247" s="187">
        <f>SUM(T248:T249)</f>
        <v>0</v>
      </c>
      <c r="AR247" s="188" t="s">
        <v>121</v>
      </c>
      <c r="AT247" s="189" t="s">
        <v>82</v>
      </c>
      <c r="AU247" s="189" t="s">
        <v>83</v>
      </c>
      <c r="AY247" s="188" t="s">
        <v>203</v>
      </c>
      <c r="BK247" s="190">
        <f>SUM(BK248:BK249)</f>
        <v>0</v>
      </c>
    </row>
    <row r="248" spans="1:65" s="2" customFormat="1" ht="16.5" customHeight="1">
      <c r="A248" s="36"/>
      <c r="B248" s="37"/>
      <c r="C248" s="193" t="s">
        <v>631</v>
      </c>
      <c r="D248" s="193" t="s">
        <v>206</v>
      </c>
      <c r="E248" s="194" t="s">
        <v>3040</v>
      </c>
      <c r="F248" s="195" t="s">
        <v>3041</v>
      </c>
      <c r="G248" s="196" t="s">
        <v>2741</v>
      </c>
      <c r="H248" s="197">
        <v>72</v>
      </c>
      <c r="I248" s="198"/>
      <c r="J248" s="199">
        <f>ROUND(I248*H248,2)</f>
        <v>0</v>
      </c>
      <c r="K248" s="195" t="s">
        <v>601</v>
      </c>
      <c r="L248" s="41"/>
      <c r="M248" s="200" t="s">
        <v>1</v>
      </c>
      <c r="N248" s="201" t="s">
        <v>48</v>
      </c>
      <c r="O248" s="73"/>
      <c r="P248" s="202">
        <f>O248*H248</f>
        <v>0</v>
      </c>
      <c r="Q248" s="202">
        <v>0</v>
      </c>
      <c r="R248" s="202">
        <f>Q248*H248</f>
        <v>0</v>
      </c>
      <c r="S248" s="202">
        <v>0</v>
      </c>
      <c r="T248" s="203">
        <f>S248*H248</f>
        <v>0</v>
      </c>
      <c r="U248" s="36"/>
      <c r="V248" s="36"/>
      <c r="W248" s="36"/>
      <c r="X248" s="36"/>
      <c r="Y248" s="36"/>
      <c r="Z248" s="36"/>
      <c r="AA248" s="36"/>
      <c r="AB248" s="36"/>
      <c r="AC248" s="36"/>
      <c r="AD248" s="36"/>
      <c r="AE248" s="36"/>
      <c r="AR248" s="204" t="s">
        <v>1859</v>
      </c>
      <c r="AT248" s="204" t="s">
        <v>206</v>
      </c>
      <c r="AU248" s="204" t="s">
        <v>91</v>
      </c>
      <c r="AY248" s="18" t="s">
        <v>203</v>
      </c>
      <c r="BE248" s="205">
        <f>IF(N248="základní",J248,0)</f>
        <v>0</v>
      </c>
      <c r="BF248" s="205">
        <f>IF(N248="snížená",J248,0)</f>
        <v>0</v>
      </c>
      <c r="BG248" s="205">
        <f>IF(N248="zákl. přenesená",J248,0)</f>
        <v>0</v>
      </c>
      <c r="BH248" s="205">
        <f>IF(N248="sníž. přenesená",J248,0)</f>
        <v>0</v>
      </c>
      <c r="BI248" s="205">
        <f>IF(N248="nulová",J248,0)</f>
        <v>0</v>
      </c>
      <c r="BJ248" s="18" t="s">
        <v>91</v>
      </c>
      <c r="BK248" s="205">
        <f>ROUND(I248*H248,2)</f>
        <v>0</v>
      </c>
      <c r="BL248" s="18" t="s">
        <v>1859</v>
      </c>
      <c r="BM248" s="204" t="s">
        <v>3175</v>
      </c>
    </row>
    <row r="249" spans="1:65" s="2" customFormat="1" ht="16.5" customHeight="1">
      <c r="A249" s="36"/>
      <c r="B249" s="37"/>
      <c r="C249" s="193" t="s">
        <v>637</v>
      </c>
      <c r="D249" s="193" t="s">
        <v>206</v>
      </c>
      <c r="E249" s="194" t="s">
        <v>3043</v>
      </c>
      <c r="F249" s="195" t="s">
        <v>3044</v>
      </c>
      <c r="G249" s="196" t="s">
        <v>2741</v>
      </c>
      <c r="H249" s="197">
        <v>40</v>
      </c>
      <c r="I249" s="198"/>
      <c r="J249" s="199">
        <f>ROUND(I249*H249,2)</f>
        <v>0</v>
      </c>
      <c r="K249" s="195" t="s">
        <v>601</v>
      </c>
      <c r="L249" s="41"/>
      <c r="M249" s="269" t="s">
        <v>1</v>
      </c>
      <c r="N249" s="270" t="s">
        <v>48</v>
      </c>
      <c r="O249" s="213"/>
      <c r="P249" s="271">
        <f>O249*H249</f>
        <v>0</v>
      </c>
      <c r="Q249" s="271">
        <v>0</v>
      </c>
      <c r="R249" s="271">
        <f>Q249*H249</f>
        <v>0</v>
      </c>
      <c r="S249" s="271">
        <v>0</v>
      </c>
      <c r="T249" s="272">
        <f>S249*H249</f>
        <v>0</v>
      </c>
      <c r="U249" s="36"/>
      <c r="V249" s="36"/>
      <c r="W249" s="36"/>
      <c r="X249" s="36"/>
      <c r="Y249" s="36"/>
      <c r="Z249" s="36"/>
      <c r="AA249" s="36"/>
      <c r="AB249" s="36"/>
      <c r="AC249" s="36"/>
      <c r="AD249" s="36"/>
      <c r="AE249" s="36"/>
      <c r="AR249" s="204" t="s">
        <v>1859</v>
      </c>
      <c r="AT249" s="204" t="s">
        <v>206</v>
      </c>
      <c r="AU249" s="204" t="s">
        <v>91</v>
      </c>
      <c r="AY249" s="18" t="s">
        <v>203</v>
      </c>
      <c r="BE249" s="205">
        <f>IF(N249="základní",J249,0)</f>
        <v>0</v>
      </c>
      <c r="BF249" s="205">
        <f>IF(N249="snížená",J249,0)</f>
        <v>0</v>
      </c>
      <c r="BG249" s="205">
        <f>IF(N249="zákl. přenesená",J249,0)</f>
        <v>0</v>
      </c>
      <c r="BH249" s="205">
        <f>IF(N249="sníž. přenesená",J249,0)</f>
        <v>0</v>
      </c>
      <c r="BI249" s="205">
        <f>IF(N249="nulová",J249,0)</f>
        <v>0</v>
      </c>
      <c r="BJ249" s="18" t="s">
        <v>91</v>
      </c>
      <c r="BK249" s="205">
        <f>ROUND(I249*H249,2)</f>
        <v>0</v>
      </c>
      <c r="BL249" s="18" t="s">
        <v>1859</v>
      </c>
      <c r="BM249" s="204" t="s">
        <v>3176</v>
      </c>
    </row>
    <row r="250" spans="1:31" s="2" customFormat="1" ht="6.9" customHeight="1">
      <c r="A250" s="36"/>
      <c r="B250" s="56"/>
      <c r="C250" s="57"/>
      <c r="D250" s="57"/>
      <c r="E250" s="57"/>
      <c r="F250" s="57"/>
      <c r="G250" s="57"/>
      <c r="H250" s="57"/>
      <c r="I250" s="57"/>
      <c r="J250" s="57"/>
      <c r="K250" s="57"/>
      <c r="L250" s="41"/>
      <c r="M250" s="36"/>
      <c r="O250" s="36"/>
      <c r="P250" s="36"/>
      <c r="Q250" s="36"/>
      <c r="R250" s="36"/>
      <c r="S250" s="36"/>
      <c r="T250" s="36"/>
      <c r="U250" s="36"/>
      <c r="V250" s="36"/>
      <c r="W250" s="36"/>
      <c r="X250" s="36"/>
      <c r="Y250" s="36"/>
      <c r="Z250" s="36"/>
      <c r="AA250" s="36"/>
      <c r="AB250" s="36"/>
      <c r="AC250" s="36"/>
      <c r="AD250" s="36"/>
      <c r="AE250" s="36"/>
    </row>
  </sheetData>
  <sheetProtection algorithmName="SHA-512" hashValue="wwdDKszfg84tU0ToPUVUi510XvtuKZvK2hOwNFkRodIEjZKy6FnAFQHRs75DfhR8pJHJOTWryxL3sfvLAKkisQ==" saltValue="FHellvl55cAY0ToNr5hzRjyIuWxygoeB0YDim2M4Fn/A2aZQnItP1noK+3Wis0RvimhoMLceLjYJhvQly/4ymg==" spinCount="100000" sheet="1" objects="1" scenarios="1" formatColumns="0" formatRows="0" autoFilter="0"/>
  <autoFilter ref="C131:K249"/>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129</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2317</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3177</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3.25" customHeight="1">
      <c r="A31" s="123"/>
      <c r="B31" s="124"/>
      <c r="C31" s="123"/>
      <c r="D31" s="123"/>
      <c r="E31" s="330" t="s">
        <v>3178</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ROUND(J132,2)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ROUND((SUM(BE132:BE166)),2)</f>
        <v>0</v>
      </c>
      <c r="G37" s="36"/>
      <c r="H37" s="36"/>
      <c r="I37" s="132">
        <v>0.21</v>
      </c>
      <c r="J37" s="131">
        <f>ROUND(((SUM(BE132:BE166))*I37),2)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ROUND((SUM(BF132:BF166)),2)</f>
        <v>0</v>
      </c>
      <c r="G38" s="36"/>
      <c r="H38" s="36"/>
      <c r="I38" s="132">
        <v>0.15</v>
      </c>
      <c r="J38" s="131">
        <f>ROUND(((SUM(BF132:BF166))*I38),2)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ROUND((SUM(BG132:BG166)),2)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ROUND((SUM(BH132:BH166)),2)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ROUND((SUM(BI132:BI166)),2)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2317</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D.1.4.4 - MaR</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J132</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3179</v>
      </c>
      <c r="E101" s="158"/>
      <c r="F101" s="158"/>
      <c r="G101" s="158"/>
      <c r="H101" s="158"/>
      <c r="I101" s="158"/>
      <c r="J101" s="159">
        <f>J133</f>
        <v>0</v>
      </c>
      <c r="K101" s="156"/>
      <c r="L101" s="160"/>
    </row>
    <row r="102" spans="2:12" s="9" customFormat="1" ht="24.9" customHeight="1">
      <c r="B102" s="155"/>
      <c r="C102" s="156"/>
      <c r="D102" s="157" t="s">
        <v>3180</v>
      </c>
      <c r="E102" s="158"/>
      <c r="F102" s="158"/>
      <c r="G102" s="158"/>
      <c r="H102" s="158"/>
      <c r="I102" s="158"/>
      <c r="J102" s="159">
        <f>J140</f>
        <v>0</v>
      </c>
      <c r="K102" s="156"/>
      <c r="L102" s="160"/>
    </row>
    <row r="103" spans="2:12" s="9" customFormat="1" ht="24.9" customHeight="1">
      <c r="B103" s="155"/>
      <c r="C103" s="156"/>
      <c r="D103" s="157" t="s">
        <v>3181</v>
      </c>
      <c r="E103" s="158"/>
      <c r="F103" s="158"/>
      <c r="G103" s="158"/>
      <c r="H103" s="158"/>
      <c r="I103" s="158"/>
      <c r="J103" s="159">
        <f>J147</f>
        <v>0</v>
      </c>
      <c r="K103" s="156"/>
      <c r="L103" s="160"/>
    </row>
    <row r="104" spans="2:12" s="9" customFormat="1" ht="24.9" customHeight="1">
      <c r="B104" s="155"/>
      <c r="C104" s="156"/>
      <c r="D104" s="157" t="s">
        <v>3182</v>
      </c>
      <c r="E104" s="158"/>
      <c r="F104" s="158"/>
      <c r="G104" s="158"/>
      <c r="H104" s="158"/>
      <c r="I104" s="158"/>
      <c r="J104" s="159">
        <f>J150</f>
        <v>0</v>
      </c>
      <c r="K104" s="156"/>
      <c r="L104" s="160"/>
    </row>
    <row r="105" spans="2:12" s="9" customFormat="1" ht="24.9" customHeight="1">
      <c r="B105" s="155"/>
      <c r="C105" s="156"/>
      <c r="D105" s="157" t="s">
        <v>3183</v>
      </c>
      <c r="E105" s="158"/>
      <c r="F105" s="158"/>
      <c r="G105" s="158"/>
      <c r="H105" s="158"/>
      <c r="I105" s="158"/>
      <c r="J105" s="159">
        <f>J153</f>
        <v>0</v>
      </c>
      <c r="K105" s="156"/>
      <c r="L105" s="160"/>
    </row>
    <row r="106" spans="2:12" s="9" customFormat="1" ht="24.9" customHeight="1">
      <c r="B106" s="155"/>
      <c r="C106" s="156"/>
      <c r="D106" s="157" t="s">
        <v>3184</v>
      </c>
      <c r="E106" s="158"/>
      <c r="F106" s="158"/>
      <c r="G106" s="158"/>
      <c r="H106" s="158"/>
      <c r="I106" s="158"/>
      <c r="J106" s="159">
        <f>J159</f>
        <v>0</v>
      </c>
      <c r="K106" s="156"/>
      <c r="L106" s="160"/>
    </row>
    <row r="107" spans="2:12" s="9" customFormat="1" ht="24.9" customHeight="1">
      <c r="B107" s="155"/>
      <c r="C107" s="156"/>
      <c r="D107" s="157" t="s">
        <v>3185</v>
      </c>
      <c r="E107" s="158"/>
      <c r="F107" s="158"/>
      <c r="G107" s="158"/>
      <c r="H107" s="158"/>
      <c r="I107" s="158"/>
      <c r="J107" s="159">
        <f>J162</f>
        <v>0</v>
      </c>
      <c r="K107" s="156"/>
      <c r="L107" s="160"/>
    </row>
    <row r="108" spans="2:12" s="9" customFormat="1" ht="24.9" customHeight="1">
      <c r="B108" s="155"/>
      <c r="C108" s="156"/>
      <c r="D108" s="157" t="s">
        <v>3186</v>
      </c>
      <c r="E108" s="158"/>
      <c r="F108" s="158"/>
      <c r="G108" s="158"/>
      <c r="H108" s="158"/>
      <c r="I108" s="158"/>
      <c r="J108" s="159">
        <f>J165</f>
        <v>0</v>
      </c>
      <c r="K108" s="156"/>
      <c r="L108" s="160"/>
    </row>
    <row r="109" spans="1:31" s="2" customFormat="1" ht="21.75"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56"/>
      <c r="C110" s="57"/>
      <c r="D110" s="57"/>
      <c r="E110" s="57"/>
      <c r="F110" s="57"/>
      <c r="G110" s="57"/>
      <c r="H110" s="57"/>
      <c r="I110" s="57"/>
      <c r="J110" s="57"/>
      <c r="K110" s="57"/>
      <c r="L110" s="53"/>
      <c r="S110" s="36"/>
      <c r="T110" s="36"/>
      <c r="U110" s="36"/>
      <c r="V110" s="36"/>
      <c r="W110" s="36"/>
      <c r="X110" s="36"/>
      <c r="Y110" s="36"/>
      <c r="Z110" s="36"/>
      <c r="AA110" s="36"/>
      <c r="AB110" s="36"/>
      <c r="AC110" s="36"/>
      <c r="AD110" s="36"/>
      <c r="AE110" s="36"/>
    </row>
    <row r="114" spans="1:31" s="2" customFormat="1" ht="6.9" customHeight="1">
      <c r="A114" s="36"/>
      <c r="B114" s="58"/>
      <c r="C114" s="59"/>
      <c r="D114" s="59"/>
      <c r="E114" s="59"/>
      <c r="F114" s="59"/>
      <c r="G114" s="59"/>
      <c r="H114" s="59"/>
      <c r="I114" s="59"/>
      <c r="J114" s="59"/>
      <c r="K114" s="59"/>
      <c r="L114" s="53"/>
      <c r="S114" s="36"/>
      <c r="T114" s="36"/>
      <c r="U114" s="36"/>
      <c r="V114" s="36"/>
      <c r="W114" s="36"/>
      <c r="X114" s="36"/>
      <c r="Y114" s="36"/>
      <c r="Z114" s="36"/>
      <c r="AA114" s="36"/>
      <c r="AB114" s="36"/>
      <c r="AC114" s="36"/>
      <c r="AD114" s="36"/>
      <c r="AE114" s="36"/>
    </row>
    <row r="115" spans="1:31" s="2" customFormat="1" ht="24.9" customHeight="1">
      <c r="A115" s="36"/>
      <c r="B115" s="37"/>
      <c r="C115" s="24" t="s">
        <v>189</v>
      </c>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6.9"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1" t="str">
        <f>E7</f>
        <v>REVITALIZACE ŠKOLNÍ JÍDELNY A DRUŽINY ZŠ ŠKOLNÍ</v>
      </c>
      <c r="F118" s="332"/>
      <c r="G118" s="332"/>
      <c r="H118" s="332"/>
      <c r="I118" s="38"/>
      <c r="J118" s="38"/>
      <c r="K118" s="38"/>
      <c r="L118" s="53"/>
      <c r="S118" s="36"/>
      <c r="T118" s="36"/>
      <c r="U118" s="36"/>
      <c r="V118" s="36"/>
      <c r="W118" s="36"/>
      <c r="X118" s="36"/>
      <c r="Y118" s="36"/>
      <c r="Z118" s="36"/>
      <c r="AA118" s="36"/>
      <c r="AB118" s="36"/>
      <c r="AC118" s="36"/>
      <c r="AD118" s="36"/>
      <c r="AE118" s="36"/>
    </row>
    <row r="119" spans="2:12" s="1" customFormat="1" ht="12" customHeight="1">
      <c r="B119" s="22"/>
      <c r="C119" s="30" t="s">
        <v>175</v>
      </c>
      <c r="D119" s="23"/>
      <c r="E119" s="23"/>
      <c r="F119" s="23"/>
      <c r="G119" s="23"/>
      <c r="H119" s="23"/>
      <c r="I119" s="23"/>
      <c r="J119" s="23"/>
      <c r="K119" s="23"/>
      <c r="L119" s="21"/>
    </row>
    <row r="120" spans="2:12" s="1" customFormat="1" ht="16.5" customHeight="1">
      <c r="B120" s="22"/>
      <c r="C120" s="23"/>
      <c r="D120" s="23"/>
      <c r="E120" s="331" t="s">
        <v>272</v>
      </c>
      <c r="F120" s="308"/>
      <c r="G120" s="308"/>
      <c r="H120" s="308"/>
      <c r="I120" s="23"/>
      <c r="J120" s="23"/>
      <c r="K120" s="23"/>
      <c r="L120" s="21"/>
    </row>
    <row r="121" spans="2:12" s="1" customFormat="1" ht="12" customHeight="1">
      <c r="B121" s="22"/>
      <c r="C121" s="30" t="s">
        <v>273</v>
      </c>
      <c r="D121" s="23"/>
      <c r="E121" s="23"/>
      <c r="F121" s="23"/>
      <c r="G121" s="23"/>
      <c r="H121" s="23"/>
      <c r="I121" s="23"/>
      <c r="J121" s="23"/>
      <c r="K121" s="23"/>
      <c r="L121" s="21"/>
    </row>
    <row r="122" spans="1:31" s="2" customFormat="1" ht="16.5" customHeight="1">
      <c r="A122" s="36"/>
      <c r="B122" s="37"/>
      <c r="C122" s="38"/>
      <c r="D122" s="38"/>
      <c r="E122" s="335" t="s">
        <v>2316</v>
      </c>
      <c r="F122" s="333"/>
      <c r="G122" s="333"/>
      <c r="H122" s="333"/>
      <c r="I122" s="38"/>
      <c r="J122" s="38"/>
      <c r="K122" s="38"/>
      <c r="L122" s="53"/>
      <c r="S122" s="36"/>
      <c r="T122" s="36"/>
      <c r="U122" s="36"/>
      <c r="V122" s="36"/>
      <c r="W122" s="36"/>
      <c r="X122" s="36"/>
      <c r="Y122" s="36"/>
      <c r="Z122" s="36"/>
      <c r="AA122" s="36"/>
      <c r="AB122" s="36"/>
      <c r="AC122" s="36"/>
      <c r="AD122" s="36"/>
      <c r="AE122" s="36"/>
    </row>
    <row r="123" spans="1:31" s="2" customFormat="1" ht="12" customHeight="1">
      <c r="A123" s="36"/>
      <c r="B123" s="37"/>
      <c r="C123" s="30" t="s">
        <v>2317</v>
      </c>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6.5" customHeight="1">
      <c r="A124" s="36"/>
      <c r="B124" s="37"/>
      <c r="C124" s="38"/>
      <c r="D124" s="38"/>
      <c r="E124" s="286" t="str">
        <f>E13</f>
        <v>D.1.4.4 - MaR</v>
      </c>
      <c r="F124" s="333"/>
      <c r="G124" s="333"/>
      <c r="H124" s="333"/>
      <c r="I124" s="38"/>
      <c r="J124" s="38"/>
      <c r="K124" s="38"/>
      <c r="L124" s="53"/>
      <c r="S124" s="36"/>
      <c r="T124" s="36"/>
      <c r="U124" s="36"/>
      <c r="V124" s="36"/>
      <c r="W124" s="36"/>
      <c r="X124" s="36"/>
      <c r="Y124" s="36"/>
      <c r="Z124" s="36"/>
      <c r="AA124" s="36"/>
      <c r="AB124" s="36"/>
      <c r="AC124" s="36"/>
      <c r="AD124" s="36"/>
      <c r="AE124" s="36"/>
    </row>
    <row r="125" spans="1:31" s="2" customFormat="1" ht="6.9"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2" customFormat="1" ht="12" customHeight="1">
      <c r="A126" s="36"/>
      <c r="B126" s="37"/>
      <c r="C126" s="30" t="s">
        <v>22</v>
      </c>
      <c r="D126" s="38"/>
      <c r="E126" s="38"/>
      <c r="F126" s="28" t="str">
        <f>F16</f>
        <v xml:space="preserve"> </v>
      </c>
      <c r="G126" s="38"/>
      <c r="H126" s="38"/>
      <c r="I126" s="30" t="s">
        <v>24</v>
      </c>
      <c r="J126" s="68" t="str">
        <f>IF(J16="","",J16)</f>
        <v>6. 3. 2020</v>
      </c>
      <c r="K126" s="38"/>
      <c r="L126" s="53"/>
      <c r="S126" s="36"/>
      <c r="T126" s="36"/>
      <c r="U126" s="36"/>
      <c r="V126" s="36"/>
      <c r="W126" s="36"/>
      <c r="X126" s="36"/>
      <c r="Y126" s="36"/>
      <c r="Z126" s="36"/>
      <c r="AA126" s="36"/>
      <c r="AB126" s="36"/>
      <c r="AC126" s="36"/>
      <c r="AD126" s="36"/>
      <c r="AE126" s="36"/>
    </row>
    <row r="127" spans="1:31" s="2" customFormat="1" ht="6.9"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2" customFormat="1" ht="15.15" customHeight="1">
      <c r="A128" s="36"/>
      <c r="B128" s="37"/>
      <c r="C128" s="30" t="s">
        <v>30</v>
      </c>
      <c r="D128" s="38"/>
      <c r="E128" s="38"/>
      <c r="F128" s="28" t="str">
        <f>E19</f>
        <v>Město Petřvald</v>
      </c>
      <c r="G128" s="38"/>
      <c r="H128" s="38"/>
      <c r="I128" s="30" t="s">
        <v>36</v>
      </c>
      <c r="J128" s="34" t="str">
        <f>E25</f>
        <v>Kania a.s.</v>
      </c>
      <c r="K128" s="38"/>
      <c r="L128" s="53"/>
      <c r="S128" s="36"/>
      <c r="T128" s="36"/>
      <c r="U128" s="36"/>
      <c r="V128" s="36"/>
      <c r="W128" s="36"/>
      <c r="X128" s="36"/>
      <c r="Y128" s="36"/>
      <c r="Z128" s="36"/>
      <c r="AA128" s="36"/>
      <c r="AB128" s="36"/>
      <c r="AC128" s="36"/>
      <c r="AD128" s="36"/>
      <c r="AE128" s="36"/>
    </row>
    <row r="129" spans="1:31" s="2" customFormat="1" ht="15.15" customHeight="1">
      <c r="A129" s="36"/>
      <c r="B129" s="37"/>
      <c r="C129" s="30" t="s">
        <v>34</v>
      </c>
      <c r="D129" s="38"/>
      <c r="E129" s="38"/>
      <c r="F129" s="28" t="str">
        <f>IF(E22="","",E22)</f>
        <v>Vyplň údaj</v>
      </c>
      <c r="G129" s="38"/>
      <c r="H129" s="38"/>
      <c r="I129" s="30" t="s">
        <v>39</v>
      </c>
      <c r="J129" s="34" t="str">
        <f>E28</f>
        <v xml:space="preserve"> </v>
      </c>
      <c r="K129" s="38"/>
      <c r="L129" s="53"/>
      <c r="S129" s="36"/>
      <c r="T129" s="36"/>
      <c r="U129" s="36"/>
      <c r="V129" s="36"/>
      <c r="W129" s="36"/>
      <c r="X129" s="36"/>
      <c r="Y129" s="36"/>
      <c r="Z129" s="36"/>
      <c r="AA129" s="36"/>
      <c r="AB129" s="36"/>
      <c r="AC129" s="36"/>
      <c r="AD129" s="36"/>
      <c r="AE129" s="36"/>
    </row>
    <row r="130" spans="1:31" s="2" customFormat="1" ht="10.35" customHeight="1">
      <c r="A130" s="36"/>
      <c r="B130" s="37"/>
      <c r="C130" s="38"/>
      <c r="D130" s="38"/>
      <c r="E130" s="38"/>
      <c r="F130" s="38"/>
      <c r="G130" s="38"/>
      <c r="H130" s="38"/>
      <c r="I130" s="38"/>
      <c r="J130" s="38"/>
      <c r="K130" s="38"/>
      <c r="L130" s="53"/>
      <c r="S130" s="36"/>
      <c r="T130" s="36"/>
      <c r="U130" s="36"/>
      <c r="V130" s="36"/>
      <c r="W130" s="36"/>
      <c r="X130" s="36"/>
      <c r="Y130" s="36"/>
      <c r="Z130" s="36"/>
      <c r="AA130" s="36"/>
      <c r="AB130" s="36"/>
      <c r="AC130" s="36"/>
      <c r="AD130" s="36"/>
      <c r="AE130" s="36"/>
    </row>
    <row r="131" spans="1:31" s="11" customFormat="1" ht="29.25" customHeight="1">
      <c r="A131" s="166"/>
      <c r="B131" s="167"/>
      <c r="C131" s="168" t="s">
        <v>190</v>
      </c>
      <c r="D131" s="169" t="s">
        <v>68</v>
      </c>
      <c r="E131" s="169" t="s">
        <v>64</v>
      </c>
      <c r="F131" s="169" t="s">
        <v>65</v>
      </c>
      <c r="G131" s="169" t="s">
        <v>191</v>
      </c>
      <c r="H131" s="169" t="s">
        <v>192</v>
      </c>
      <c r="I131" s="169" t="s">
        <v>193</v>
      </c>
      <c r="J131" s="169" t="s">
        <v>179</v>
      </c>
      <c r="K131" s="170" t="s">
        <v>194</v>
      </c>
      <c r="L131" s="171"/>
      <c r="M131" s="77" t="s">
        <v>1</v>
      </c>
      <c r="N131" s="78" t="s">
        <v>47</v>
      </c>
      <c r="O131" s="78" t="s">
        <v>195</v>
      </c>
      <c r="P131" s="78" t="s">
        <v>196</v>
      </c>
      <c r="Q131" s="78" t="s">
        <v>197</v>
      </c>
      <c r="R131" s="78" t="s">
        <v>198</v>
      </c>
      <c r="S131" s="78" t="s">
        <v>199</v>
      </c>
      <c r="T131" s="79" t="s">
        <v>200</v>
      </c>
      <c r="U131" s="166"/>
      <c r="V131" s="166"/>
      <c r="W131" s="166"/>
      <c r="X131" s="166"/>
      <c r="Y131" s="166"/>
      <c r="Z131" s="166"/>
      <c r="AA131" s="166"/>
      <c r="AB131" s="166"/>
      <c r="AC131" s="166"/>
      <c r="AD131" s="166"/>
      <c r="AE131" s="166"/>
    </row>
    <row r="132" spans="1:63" s="2" customFormat="1" ht="22.8" customHeight="1">
      <c r="A132" s="36"/>
      <c r="B132" s="37"/>
      <c r="C132" s="84" t="s">
        <v>201</v>
      </c>
      <c r="D132" s="38"/>
      <c r="E132" s="38"/>
      <c r="F132" s="38"/>
      <c r="G132" s="38"/>
      <c r="H132" s="38"/>
      <c r="I132" s="38"/>
      <c r="J132" s="172">
        <f>BK132</f>
        <v>0</v>
      </c>
      <c r="K132" s="38"/>
      <c r="L132" s="41"/>
      <c r="M132" s="80"/>
      <c r="N132" s="173"/>
      <c r="O132" s="81"/>
      <c r="P132" s="174">
        <f>P133+P140+P147+P150+P153+P159+P162+P165</f>
        <v>0</v>
      </c>
      <c r="Q132" s="81"/>
      <c r="R132" s="174">
        <f>R133+R140+R147+R150+R153+R159+R162+R165</f>
        <v>0</v>
      </c>
      <c r="S132" s="81"/>
      <c r="T132" s="175">
        <f>T133+T140+T147+T150+T153+T159+T162+T165</f>
        <v>0</v>
      </c>
      <c r="U132" s="36"/>
      <c r="V132" s="36"/>
      <c r="W132" s="36"/>
      <c r="X132" s="36"/>
      <c r="Y132" s="36"/>
      <c r="Z132" s="36"/>
      <c r="AA132" s="36"/>
      <c r="AB132" s="36"/>
      <c r="AC132" s="36"/>
      <c r="AD132" s="36"/>
      <c r="AE132" s="36"/>
      <c r="AT132" s="18" t="s">
        <v>82</v>
      </c>
      <c r="AU132" s="18" t="s">
        <v>181</v>
      </c>
      <c r="BK132" s="176">
        <f>BK133+BK140+BK147+BK150+BK153+BK159+BK162+BK165</f>
        <v>0</v>
      </c>
    </row>
    <row r="133" spans="2:63" s="12" customFormat="1" ht="25.95" customHeight="1">
      <c r="B133" s="177"/>
      <c r="C133" s="178"/>
      <c r="D133" s="179" t="s">
        <v>82</v>
      </c>
      <c r="E133" s="180" t="s">
        <v>2586</v>
      </c>
      <c r="F133" s="180" t="s">
        <v>3187</v>
      </c>
      <c r="G133" s="178"/>
      <c r="H133" s="178"/>
      <c r="I133" s="181"/>
      <c r="J133" s="182">
        <f>BK133</f>
        <v>0</v>
      </c>
      <c r="K133" s="178"/>
      <c r="L133" s="183"/>
      <c r="M133" s="184"/>
      <c r="N133" s="185"/>
      <c r="O133" s="185"/>
      <c r="P133" s="186">
        <f>SUM(P134:P139)</f>
        <v>0</v>
      </c>
      <c r="Q133" s="185"/>
      <c r="R133" s="186">
        <f>SUM(R134:R139)</f>
        <v>0</v>
      </c>
      <c r="S133" s="185"/>
      <c r="T133" s="187">
        <f>SUM(T134:T139)</f>
        <v>0</v>
      </c>
      <c r="AR133" s="188" t="s">
        <v>91</v>
      </c>
      <c r="AT133" s="189" t="s">
        <v>82</v>
      </c>
      <c r="AU133" s="189" t="s">
        <v>83</v>
      </c>
      <c r="AY133" s="188" t="s">
        <v>203</v>
      </c>
      <c r="BK133" s="190">
        <f>SUM(BK134:BK139)</f>
        <v>0</v>
      </c>
    </row>
    <row r="134" spans="1:65" s="2" customFormat="1" ht="16.5" customHeight="1">
      <c r="A134" s="36"/>
      <c r="B134" s="37"/>
      <c r="C134" s="193" t="s">
        <v>91</v>
      </c>
      <c r="D134" s="193" t="s">
        <v>206</v>
      </c>
      <c r="E134" s="194" t="s">
        <v>3188</v>
      </c>
      <c r="F134" s="195" t="s">
        <v>3189</v>
      </c>
      <c r="G134" s="196" t="s">
        <v>1422</v>
      </c>
      <c r="H134" s="197">
        <v>1</v>
      </c>
      <c r="I134" s="198"/>
      <c r="J134" s="199">
        <f>ROUND(I134*H134,2)</f>
        <v>0</v>
      </c>
      <c r="K134" s="195" t="s">
        <v>601</v>
      </c>
      <c r="L134" s="41"/>
      <c r="M134" s="200" t="s">
        <v>1</v>
      </c>
      <c r="N134" s="201" t="s">
        <v>48</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121</v>
      </c>
      <c r="AT134" s="204" t="s">
        <v>206</v>
      </c>
      <c r="AU134" s="204" t="s">
        <v>91</v>
      </c>
      <c r="AY134" s="18" t="s">
        <v>203</v>
      </c>
      <c r="BE134" s="205">
        <f>IF(N134="základní",J134,0)</f>
        <v>0</v>
      </c>
      <c r="BF134" s="205">
        <f>IF(N134="snížená",J134,0)</f>
        <v>0</v>
      </c>
      <c r="BG134" s="205">
        <f>IF(N134="zákl. přenesená",J134,0)</f>
        <v>0</v>
      </c>
      <c r="BH134" s="205">
        <f>IF(N134="sníž. přenesená",J134,0)</f>
        <v>0</v>
      </c>
      <c r="BI134" s="205">
        <f>IF(N134="nulová",J134,0)</f>
        <v>0</v>
      </c>
      <c r="BJ134" s="18" t="s">
        <v>91</v>
      </c>
      <c r="BK134" s="205">
        <f>ROUND(I134*H134,2)</f>
        <v>0</v>
      </c>
      <c r="BL134" s="18" t="s">
        <v>121</v>
      </c>
      <c r="BM134" s="204" t="s">
        <v>93</v>
      </c>
    </row>
    <row r="135" spans="1:47" s="2" customFormat="1" ht="67.2">
      <c r="A135" s="36"/>
      <c r="B135" s="37"/>
      <c r="C135" s="38"/>
      <c r="D135" s="206" t="s">
        <v>213</v>
      </c>
      <c r="E135" s="38"/>
      <c r="F135" s="207" t="s">
        <v>3190</v>
      </c>
      <c r="G135" s="38"/>
      <c r="H135" s="38"/>
      <c r="I135" s="208"/>
      <c r="J135" s="38"/>
      <c r="K135" s="38"/>
      <c r="L135" s="41"/>
      <c r="M135" s="209"/>
      <c r="N135" s="210"/>
      <c r="O135" s="73"/>
      <c r="P135" s="73"/>
      <c r="Q135" s="73"/>
      <c r="R135" s="73"/>
      <c r="S135" s="73"/>
      <c r="T135" s="74"/>
      <c r="U135" s="36"/>
      <c r="V135" s="36"/>
      <c r="W135" s="36"/>
      <c r="X135" s="36"/>
      <c r="Y135" s="36"/>
      <c r="Z135" s="36"/>
      <c r="AA135" s="36"/>
      <c r="AB135" s="36"/>
      <c r="AC135" s="36"/>
      <c r="AD135" s="36"/>
      <c r="AE135" s="36"/>
      <c r="AT135" s="18" t="s">
        <v>213</v>
      </c>
      <c r="AU135" s="18" t="s">
        <v>91</v>
      </c>
    </row>
    <row r="136" spans="1:65" s="2" customFormat="1" ht="16.5" customHeight="1">
      <c r="A136" s="36"/>
      <c r="B136" s="37"/>
      <c r="C136" s="193" t="s">
        <v>93</v>
      </c>
      <c r="D136" s="193" t="s">
        <v>206</v>
      </c>
      <c r="E136" s="194" t="s">
        <v>3191</v>
      </c>
      <c r="F136" s="195" t="s">
        <v>3192</v>
      </c>
      <c r="G136" s="196" t="s">
        <v>1422</v>
      </c>
      <c r="H136" s="197">
        <v>1</v>
      </c>
      <c r="I136" s="198"/>
      <c r="J136" s="199">
        <f>ROUND(I136*H136,2)</f>
        <v>0</v>
      </c>
      <c r="K136" s="195" t="s">
        <v>601</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91</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121</v>
      </c>
    </row>
    <row r="137" spans="1:65" s="2" customFormat="1" ht="16.5" customHeight="1">
      <c r="A137" s="36"/>
      <c r="B137" s="37"/>
      <c r="C137" s="193" t="s">
        <v>112</v>
      </c>
      <c r="D137" s="193" t="s">
        <v>206</v>
      </c>
      <c r="E137" s="194" t="s">
        <v>3193</v>
      </c>
      <c r="F137" s="195" t="s">
        <v>3194</v>
      </c>
      <c r="G137" s="196" t="s">
        <v>1422</v>
      </c>
      <c r="H137" s="197">
        <v>1</v>
      </c>
      <c r="I137" s="198"/>
      <c r="J137" s="199">
        <f>ROUND(I137*H137,2)</f>
        <v>0</v>
      </c>
      <c r="K137" s="195" t="s">
        <v>601</v>
      </c>
      <c r="L137" s="41"/>
      <c r="M137" s="200" t="s">
        <v>1</v>
      </c>
      <c r="N137" s="201" t="s">
        <v>48</v>
      </c>
      <c r="O137" s="73"/>
      <c r="P137" s="202">
        <f>O137*H137</f>
        <v>0</v>
      </c>
      <c r="Q137" s="202">
        <v>0</v>
      </c>
      <c r="R137" s="202">
        <f>Q137*H137</f>
        <v>0</v>
      </c>
      <c r="S137" s="202">
        <v>0</v>
      </c>
      <c r="T137" s="203">
        <f>S137*H137</f>
        <v>0</v>
      </c>
      <c r="U137" s="36"/>
      <c r="V137" s="36"/>
      <c r="W137" s="36"/>
      <c r="X137" s="36"/>
      <c r="Y137" s="36"/>
      <c r="Z137" s="36"/>
      <c r="AA137" s="36"/>
      <c r="AB137" s="36"/>
      <c r="AC137" s="36"/>
      <c r="AD137" s="36"/>
      <c r="AE137" s="36"/>
      <c r="AR137" s="204" t="s">
        <v>121</v>
      </c>
      <c r="AT137" s="204" t="s">
        <v>206</v>
      </c>
      <c r="AU137" s="204" t="s">
        <v>91</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147</v>
      </c>
    </row>
    <row r="138" spans="1:65" s="2" customFormat="1" ht="16.5" customHeight="1">
      <c r="A138" s="36"/>
      <c r="B138" s="37"/>
      <c r="C138" s="193" t="s">
        <v>121</v>
      </c>
      <c r="D138" s="193" t="s">
        <v>206</v>
      </c>
      <c r="E138" s="194" t="s">
        <v>3195</v>
      </c>
      <c r="F138" s="195" t="s">
        <v>3196</v>
      </c>
      <c r="G138" s="196" t="s">
        <v>1422</v>
      </c>
      <c r="H138" s="197">
        <v>1</v>
      </c>
      <c r="I138" s="198"/>
      <c r="J138" s="199">
        <f>ROUND(I138*H138,2)</f>
        <v>0</v>
      </c>
      <c r="K138" s="195" t="s">
        <v>601</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121</v>
      </c>
      <c r="AT138" s="204" t="s">
        <v>206</v>
      </c>
      <c r="AU138" s="204" t="s">
        <v>91</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153</v>
      </c>
    </row>
    <row r="139" spans="1:65" s="2" customFormat="1" ht="16.5" customHeight="1">
      <c r="A139" s="36"/>
      <c r="B139" s="37"/>
      <c r="C139" s="193" t="s">
        <v>144</v>
      </c>
      <c r="D139" s="193" t="s">
        <v>206</v>
      </c>
      <c r="E139" s="194" t="s">
        <v>3197</v>
      </c>
      <c r="F139" s="195" t="s">
        <v>3198</v>
      </c>
      <c r="G139" s="196" t="s">
        <v>1422</v>
      </c>
      <c r="H139" s="197">
        <v>1</v>
      </c>
      <c r="I139" s="198"/>
      <c r="J139" s="199">
        <f>ROUND(I139*H139,2)</f>
        <v>0</v>
      </c>
      <c r="K139" s="195" t="s">
        <v>601</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91</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254</v>
      </c>
    </row>
    <row r="140" spans="2:63" s="12" customFormat="1" ht="25.95" customHeight="1">
      <c r="B140" s="177"/>
      <c r="C140" s="178"/>
      <c r="D140" s="179" t="s">
        <v>82</v>
      </c>
      <c r="E140" s="180" t="s">
        <v>2638</v>
      </c>
      <c r="F140" s="180" t="s">
        <v>3199</v>
      </c>
      <c r="G140" s="178"/>
      <c r="H140" s="178"/>
      <c r="I140" s="181"/>
      <c r="J140" s="182">
        <f>BK140</f>
        <v>0</v>
      </c>
      <c r="K140" s="178"/>
      <c r="L140" s="183"/>
      <c r="M140" s="184"/>
      <c r="N140" s="185"/>
      <c r="O140" s="185"/>
      <c r="P140" s="186">
        <f>SUM(P141:P146)</f>
        <v>0</v>
      </c>
      <c r="Q140" s="185"/>
      <c r="R140" s="186">
        <f>SUM(R141:R146)</f>
        <v>0</v>
      </c>
      <c r="S140" s="185"/>
      <c r="T140" s="187">
        <f>SUM(T141:T146)</f>
        <v>0</v>
      </c>
      <c r="AR140" s="188" t="s">
        <v>91</v>
      </c>
      <c r="AT140" s="189" t="s">
        <v>82</v>
      </c>
      <c r="AU140" s="189" t="s">
        <v>83</v>
      </c>
      <c r="AY140" s="188" t="s">
        <v>203</v>
      </c>
      <c r="BK140" s="190">
        <f>SUM(BK141:BK146)</f>
        <v>0</v>
      </c>
    </row>
    <row r="141" spans="1:65" s="2" customFormat="1" ht="16.5" customHeight="1">
      <c r="A141" s="36"/>
      <c r="B141" s="37"/>
      <c r="C141" s="193" t="s">
        <v>147</v>
      </c>
      <c r="D141" s="193" t="s">
        <v>206</v>
      </c>
      <c r="E141" s="194" t="s">
        <v>3200</v>
      </c>
      <c r="F141" s="195" t="s">
        <v>3201</v>
      </c>
      <c r="G141" s="196" t="s">
        <v>1422</v>
      </c>
      <c r="H141" s="197">
        <v>2</v>
      </c>
      <c r="I141" s="198"/>
      <c r="J141" s="199">
        <f aca="true" t="shared" si="0" ref="J141:J146">ROUND(I141*H141,2)</f>
        <v>0</v>
      </c>
      <c r="K141" s="195" t="s">
        <v>601</v>
      </c>
      <c r="L141" s="41"/>
      <c r="M141" s="200" t="s">
        <v>1</v>
      </c>
      <c r="N141" s="201" t="s">
        <v>48</v>
      </c>
      <c r="O141" s="73"/>
      <c r="P141" s="202">
        <f aca="true" t="shared" si="1" ref="P141:P146">O141*H141</f>
        <v>0</v>
      </c>
      <c r="Q141" s="202">
        <v>0</v>
      </c>
      <c r="R141" s="202">
        <f aca="true" t="shared" si="2" ref="R141:R146">Q141*H141</f>
        <v>0</v>
      </c>
      <c r="S141" s="202">
        <v>0</v>
      </c>
      <c r="T141" s="203">
        <f aca="true" t="shared" si="3" ref="T141:T146">S141*H141</f>
        <v>0</v>
      </c>
      <c r="U141" s="36"/>
      <c r="V141" s="36"/>
      <c r="W141" s="36"/>
      <c r="X141" s="36"/>
      <c r="Y141" s="36"/>
      <c r="Z141" s="36"/>
      <c r="AA141" s="36"/>
      <c r="AB141" s="36"/>
      <c r="AC141" s="36"/>
      <c r="AD141" s="36"/>
      <c r="AE141" s="36"/>
      <c r="AR141" s="204" t="s">
        <v>121</v>
      </c>
      <c r="AT141" s="204" t="s">
        <v>206</v>
      </c>
      <c r="AU141" s="204" t="s">
        <v>91</v>
      </c>
      <c r="AY141" s="18" t="s">
        <v>203</v>
      </c>
      <c r="BE141" s="205">
        <f aca="true" t="shared" si="4" ref="BE141:BE146">IF(N141="základní",J141,0)</f>
        <v>0</v>
      </c>
      <c r="BF141" s="205">
        <f aca="true" t="shared" si="5" ref="BF141:BF146">IF(N141="snížená",J141,0)</f>
        <v>0</v>
      </c>
      <c r="BG141" s="205">
        <f aca="true" t="shared" si="6" ref="BG141:BG146">IF(N141="zákl. přenesená",J141,0)</f>
        <v>0</v>
      </c>
      <c r="BH141" s="205">
        <f aca="true" t="shared" si="7" ref="BH141:BH146">IF(N141="sníž. přenesená",J141,0)</f>
        <v>0</v>
      </c>
      <c r="BI141" s="205">
        <f aca="true" t="shared" si="8" ref="BI141:BI146">IF(N141="nulová",J141,0)</f>
        <v>0</v>
      </c>
      <c r="BJ141" s="18" t="s">
        <v>91</v>
      </c>
      <c r="BK141" s="205">
        <f aca="true" t="shared" si="9" ref="BK141:BK146">ROUND(I141*H141,2)</f>
        <v>0</v>
      </c>
      <c r="BL141" s="18" t="s">
        <v>121</v>
      </c>
      <c r="BM141" s="204" t="s">
        <v>268</v>
      </c>
    </row>
    <row r="142" spans="1:65" s="2" customFormat="1" ht="16.5" customHeight="1">
      <c r="A142" s="36"/>
      <c r="B142" s="37"/>
      <c r="C142" s="193" t="s">
        <v>150</v>
      </c>
      <c r="D142" s="193" t="s">
        <v>206</v>
      </c>
      <c r="E142" s="194" t="s">
        <v>3202</v>
      </c>
      <c r="F142" s="195" t="s">
        <v>3203</v>
      </c>
      <c r="G142" s="196" t="s">
        <v>1422</v>
      </c>
      <c r="H142" s="197">
        <v>1</v>
      </c>
      <c r="I142" s="198"/>
      <c r="J142" s="199">
        <f t="shared" si="0"/>
        <v>0</v>
      </c>
      <c r="K142" s="195" t="s">
        <v>601</v>
      </c>
      <c r="L142" s="41"/>
      <c r="M142" s="200" t="s">
        <v>1</v>
      </c>
      <c r="N142" s="201" t="s">
        <v>48</v>
      </c>
      <c r="O142" s="73"/>
      <c r="P142" s="202">
        <f t="shared" si="1"/>
        <v>0</v>
      </c>
      <c r="Q142" s="202">
        <v>0</v>
      </c>
      <c r="R142" s="202">
        <f t="shared" si="2"/>
        <v>0</v>
      </c>
      <c r="S142" s="202">
        <v>0</v>
      </c>
      <c r="T142" s="203">
        <f t="shared" si="3"/>
        <v>0</v>
      </c>
      <c r="U142" s="36"/>
      <c r="V142" s="36"/>
      <c r="W142" s="36"/>
      <c r="X142" s="36"/>
      <c r="Y142" s="36"/>
      <c r="Z142" s="36"/>
      <c r="AA142" s="36"/>
      <c r="AB142" s="36"/>
      <c r="AC142" s="36"/>
      <c r="AD142" s="36"/>
      <c r="AE142" s="36"/>
      <c r="AR142" s="204" t="s">
        <v>121</v>
      </c>
      <c r="AT142" s="204" t="s">
        <v>206</v>
      </c>
      <c r="AU142" s="204" t="s">
        <v>91</v>
      </c>
      <c r="AY142" s="18" t="s">
        <v>203</v>
      </c>
      <c r="BE142" s="205">
        <f t="shared" si="4"/>
        <v>0</v>
      </c>
      <c r="BF142" s="205">
        <f t="shared" si="5"/>
        <v>0</v>
      </c>
      <c r="BG142" s="205">
        <f t="shared" si="6"/>
        <v>0</v>
      </c>
      <c r="BH142" s="205">
        <f t="shared" si="7"/>
        <v>0</v>
      </c>
      <c r="BI142" s="205">
        <f t="shared" si="8"/>
        <v>0</v>
      </c>
      <c r="BJ142" s="18" t="s">
        <v>91</v>
      </c>
      <c r="BK142" s="205">
        <f t="shared" si="9"/>
        <v>0</v>
      </c>
      <c r="BL142" s="18" t="s">
        <v>121</v>
      </c>
      <c r="BM142" s="204" t="s">
        <v>369</v>
      </c>
    </row>
    <row r="143" spans="1:65" s="2" customFormat="1" ht="16.5" customHeight="1">
      <c r="A143" s="36"/>
      <c r="B143" s="37"/>
      <c r="C143" s="193" t="s">
        <v>153</v>
      </c>
      <c r="D143" s="193" t="s">
        <v>206</v>
      </c>
      <c r="E143" s="194" t="s">
        <v>3204</v>
      </c>
      <c r="F143" s="195" t="s">
        <v>3205</v>
      </c>
      <c r="G143" s="196" t="s">
        <v>1422</v>
      </c>
      <c r="H143" s="197">
        <v>1</v>
      </c>
      <c r="I143" s="198"/>
      <c r="J143" s="199">
        <f t="shared" si="0"/>
        <v>0</v>
      </c>
      <c r="K143" s="195" t="s">
        <v>601</v>
      </c>
      <c r="L143" s="41"/>
      <c r="M143" s="200" t="s">
        <v>1</v>
      </c>
      <c r="N143" s="201" t="s">
        <v>48</v>
      </c>
      <c r="O143" s="73"/>
      <c r="P143" s="202">
        <f t="shared" si="1"/>
        <v>0</v>
      </c>
      <c r="Q143" s="202">
        <v>0</v>
      </c>
      <c r="R143" s="202">
        <f t="shared" si="2"/>
        <v>0</v>
      </c>
      <c r="S143" s="202">
        <v>0</v>
      </c>
      <c r="T143" s="203">
        <f t="shared" si="3"/>
        <v>0</v>
      </c>
      <c r="U143" s="36"/>
      <c r="V143" s="36"/>
      <c r="W143" s="36"/>
      <c r="X143" s="36"/>
      <c r="Y143" s="36"/>
      <c r="Z143" s="36"/>
      <c r="AA143" s="36"/>
      <c r="AB143" s="36"/>
      <c r="AC143" s="36"/>
      <c r="AD143" s="36"/>
      <c r="AE143" s="36"/>
      <c r="AR143" s="204" t="s">
        <v>121</v>
      </c>
      <c r="AT143" s="204" t="s">
        <v>206</v>
      </c>
      <c r="AU143" s="204" t="s">
        <v>91</v>
      </c>
      <c r="AY143" s="18" t="s">
        <v>203</v>
      </c>
      <c r="BE143" s="205">
        <f t="shared" si="4"/>
        <v>0</v>
      </c>
      <c r="BF143" s="205">
        <f t="shared" si="5"/>
        <v>0</v>
      </c>
      <c r="BG143" s="205">
        <f t="shared" si="6"/>
        <v>0</v>
      </c>
      <c r="BH143" s="205">
        <f t="shared" si="7"/>
        <v>0</v>
      </c>
      <c r="BI143" s="205">
        <f t="shared" si="8"/>
        <v>0</v>
      </c>
      <c r="BJ143" s="18" t="s">
        <v>91</v>
      </c>
      <c r="BK143" s="205">
        <f t="shared" si="9"/>
        <v>0</v>
      </c>
      <c r="BL143" s="18" t="s">
        <v>121</v>
      </c>
      <c r="BM143" s="204" t="s">
        <v>378</v>
      </c>
    </row>
    <row r="144" spans="1:65" s="2" customFormat="1" ht="16.5" customHeight="1">
      <c r="A144" s="36"/>
      <c r="B144" s="37"/>
      <c r="C144" s="193" t="s">
        <v>249</v>
      </c>
      <c r="D144" s="193" t="s">
        <v>206</v>
      </c>
      <c r="E144" s="194" t="s">
        <v>3206</v>
      </c>
      <c r="F144" s="195" t="s">
        <v>3207</v>
      </c>
      <c r="G144" s="196" t="s">
        <v>1422</v>
      </c>
      <c r="H144" s="197">
        <v>1</v>
      </c>
      <c r="I144" s="198"/>
      <c r="J144" s="199">
        <f t="shared" si="0"/>
        <v>0</v>
      </c>
      <c r="K144" s="195" t="s">
        <v>601</v>
      </c>
      <c r="L144" s="41"/>
      <c r="M144" s="200" t="s">
        <v>1</v>
      </c>
      <c r="N144" s="201" t="s">
        <v>48</v>
      </c>
      <c r="O144" s="73"/>
      <c r="P144" s="202">
        <f t="shared" si="1"/>
        <v>0</v>
      </c>
      <c r="Q144" s="202">
        <v>0</v>
      </c>
      <c r="R144" s="202">
        <f t="shared" si="2"/>
        <v>0</v>
      </c>
      <c r="S144" s="202">
        <v>0</v>
      </c>
      <c r="T144" s="203">
        <f t="shared" si="3"/>
        <v>0</v>
      </c>
      <c r="U144" s="36"/>
      <c r="V144" s="36"/>
      <c r="W144" s="36"/>
      <c r="X144" s="36"/>
      <c r="Y144" s="36"/>
      <c r="Z144" s="36"/>
      <c r="AA144" s="36"/>
      <c r="AB144" s="36"/>
      <c r="AC144" s="36"/>
      <c r="AD144" s="36"/>
      <c r="AE144" s="36"/>
      <c r="AR144" s="204" t="s">
        <v>121</v>
      </c>
      <c r="AT144" s="204" t="s">
        <v>206</v>
      </c>
      <c r="AU144" s="204" t="s">
        <v>91</v>
      </c>
      <c r="AY144" s="18" t="s">
        <v>203</v>
      </c>
      <c r="BE144" s="205">
        <f t="shared" si="4"/>
        <v>0</v>
      </c>
      <c r="BF144" s="205">
        <f t="shared" si="5"/>
        <v>0</v>
      </c>
      <c r="BG144" s="205">
        <f t="shared" si="6"/>
        <v>0</v>
      </c>
      <c r="BH144" s="205">
        <f t="shared" si="7"/>
        <v>0</v>
      </c>
      <c r="BI144" s="205">
        <f t="shared" si="8"/>
        <v>0</v>
      </c>
      <c r="BJ144" s="18" t="s">
        <v>91</v>
      </c>
      <c r="BK144" s="205">
        <f t="shared" si="9"/>
        <v>0</v>
      </c>
      <c r="BL144" s="18" t="s">
        <v>121</v>
      </c>
      <c r="BM144" s="204" t="s">
        <v>389</v>
      </c>
    </row>
    <row r="145" spans="1:65" s="2" customFormat="1" ht="16.5" customHeight="1">
      <c r="A145" s="36"/>
      <c r="B145" s="37"/>
      <c r="C145" s="193" t="s">
        <v>254</v>
      </c>
      <c r="D145" s="193" t="s">
        <v>206</v>
      </c>
      <c r="E145" s="194" t="s">
        <v>3208</v>
      </c>
      <c r="F145" s="195" t="s">
        <v>3209</v>
      </c>
      <c r="G145" s="196" t="s">
        <v>1422</v>
      </c>
      <c r="H145" s="197">
        <v>1</v>
      </c>
      <c r="I145" s="198"/>
      <c r="J145" s="199">
        <f t="shared" si="0"/>
        <v>0</v>
      </c>
      <c r="K145" s="195" t="s">
        <v>601</v>
      </c>
      <c r="L145" s="41"/>
      <c r="M145" s="200" t="s">
        <v>1</v>
      </c>
      <c r="N145" s="201" t="s">
        <v>48</v>
      </c>
      <c r="O145" s="73"/>
      <c r="P145" s="202">
        <f t="shared" si="1"/>
        <v>0</v>
      </c>
      <c r="Q145" s="202">
        <v>0</v>
      </c>
      <c r="R145" s="202">
        <f t="shared" si="2"/>
        <v>0</v>
      </c>
      <c r="S145" s="202">
        <v>0</v>
      </c>
      <c r="T145" s="203">
        <f t="shared" si="3"/>
        <v>0</v>
      </c>
      <c r="U145" s="36"/>
      <c r="V145" s="36"/>
      <c r="W145" s="36"/>
      <c r="X145" s="36"/>
      <c r="Y145" s="36"/>
      <c r="Z145" s="36"/>
      <c r="AA145" s="36"/>
      <c r="AB145" s="36"/>
      <c r="AC145" s="36"/>
      <c r="AD145" s="36"/>
      <c r="AE145" s="36"/>
      <c r="AR145" s="204" t="s">
        <v>121</v>
      </c>
      <c r="AT145" s="204" t="s">
        <v>206</v>
      </c>
      <c r="AU145" s="204" t="s">
        <v>91</v>
      </c>
      <c r="AY145" s="18" t="s">
        <v>203</v>
      </c>
      <c r="BE145" s="205">
        <f t="shared" si="4"/>
        <v>0</v>
      </c>
      <c r="BF145" s="205">
        <f t="shared" si="5"/>
        <v>0</v>
      </c>
      <c r="BG145" s="205">
        <f t="shared" si="6"/>
        <v>0</v>
      </c>
      <c r="BH145" s="205">
        <f t="shared" si="7"/>
        <v>0</v>
      </c>
      <c r="BI145" s="205">
        <f t="shared" si="8"/>
        <v>0</v>
      </c>
      <c r="BJ145" s="18" t="s">
        <v>91</v>
      </c>
      <c r="BK145" s="205">
        <f t="shared" si="9"/>
        <v>0</v>
      </c>
      <c r="BL145" s="18" t="s">
        <v>121</v>
      </c>
      <c r="BM145" s="204" t="s">
        <v>401</v>
      </c>
    </row>
    <row r="146" spans="1:65" s="2" customFormat="1" ht="16.5" customHeight="1">
      <c r="A146" s="36"/>
      <c r="B146" s="37"/>
      <c r="C146" s="193" t="s">
        <v>261</v>
      </c>
      <c r="D146" s="193" t="s">
        <v>206</v>
      </c>
      <c r="E146" s="194" t="s">
        <v>3210</v>
      </c>
      <c r="F146" s="195" t="s">
        <v>3207</v>
      </c>
      <c r="G146" s="196" t="s">
        <v>1422</v>
      </c>
      <c r="H146" s="197">
        <v>1</v>
      </c>
      <c r="I146" s="198"/>
      <c r="J146" s="199">
        <f t="shared" si="0"/>
        <v>0</v>
      </c>
      <c r="K146" s="195" t="s">
        <v>601</v>
      </c>
      <c r="L146" s="41"/>
      <c r="M146" s="200" t="s">
        <v>1</v>
      </c>
      <c r="N146" s="201" t="s">
        <v>48</v>
      </c>
      <c r="O146" s="73"/>
      <c r="P146" s="202">
        <f t="shared" si="1"/>
        <v>0</v>
      </c>
      <c r="Q146" s="202">
        <v>0</v>
      </c>
      <c r="R146" s="202">
        <f t="shared" si="2"/>
        <v>0</v>
      </c>
      <c r="S146" s="202">
        <v>0</v>
      </c>
      <c r="T146" s="203">
        <f t="shared" si="3"/>
        <v>0</v>
      </c>
      <c r="U146" s="36"/>
      <c r="V146" s="36"/>
      <c r="W146" s="36"/>
      <c r="X146" s="36"/>
      <c r="Y146" s="36"/>
      <c r="Z146" s="36"/>
      <c r="AA146" s="36"/>
      <c r="AB146" s="36"/>
      <c r="AC146" s="36"/>
      <c r="AD146" s="36"/>
      <c r="AE146" s="36"/>
      <c r="AR146" s="204" t="s">
        <v>121</v>
      </c>
      <c r="AT146" s="204" t="s">
        <v>206</v>
      </c>
      <c r="AU146" s="204" t="s">
        <v>91</v>
      </c>
      <c r="AY146" s="18" t="s">
        <v>203</v>
      </c>
      <c r="BE146" s="205">
        <f t="shared" si="4"/>
        <v>0</v>
      </c>
      <c r="BF146" s="205">
        <f t="shared" si="5"/>
        <v>0</v>
      </c>
      <c r="BG146" s="205">
        <f t="shared" si="6"/>
        <v>0</v>
      </c>
      <c r="BH146" s="205">
        <f t="shared" si="7"/>
        <v>0</v>
      </c>
      <c r="BI146" s="205">
        <f t="shared" si="8"/>
        <v>0</v>
      </c>
      <c r="BJ146" s="18" t="s">
        <v>91</v>
      </c>
      <c r="BK146" s="205">
        <f t="shared" si="9"/>
        <v>0</v>
      </c>
      <c r="BL146" s="18" t="s">
        <v>121</v>
      </c>
      <c r="BM146" s="204" t="s">
        <v>409</v>
      </c>
    </row>
    <row r="147" spans="2:63" s="12" customFormat="1" ht="25.95" customHeight="1">
      <c r="B147" s="177"/>
      <c r="C147" s="178"/>
      <c r="D147" s="179" t="s">
        <v>82</v>
      </c>
      <c r="E147" s="180" t="s">
        <v>3211</v>
      </c>
      <c r="F147" s="180" t="s">
        <v>3212</v>
      </c>
      <c r="G147" s="178"/>
      <c r="H147" s="178"/>
      <c r="I147" s="181"/>
      <c r="J147" s="182">
        <f>BK147</f>
        <v>0</v>
      </c>
      <c r="K147" s="178"/>
      <c r="L147" s="183"/>
      <c r="M147" s="184"/>
      <c r="N147" s="185"/>
      <c r="O147" s="185"/>
      <c r="P147" s="186">
        <f>SUM(P148:P149)</f>
        <v>0</v>
      </c>
      <c r="Q147" s="185"/>
      <c r="R147" s="186">
        <f>SUM(R148:R149)</f>
        <v>0</v>
      </c>
      <c r="S147" s="185"/>
      <c r="T147" s="187">
        <f>SUM(T148:T149)</f>
        <v>0</v>
      </c>
      <c r="AR147" s="188" t="s">
        <v>91</v>
      </c>
      <c r="AT147" s="189" t="s">
        <v>82</v>
      </c>
      <c r="AU147" s="189" t="s">
        <v>83</v>
      </c>
      <c r="AY147" s="188" t="s">
        <v>203</v>
      </c>
      <c r="BK147" s="190">
        <f>SUM(BK148:BK149)</f>
        <v>0</v>
      </c>
    </row>
    <row r="148" spans="1:65" s="2" customFormat="1" ht="16.5" customHeight="1">
      <c r="A148" s="36"/>
      <c r="B148" s="37"/>
      <c r="C148" s="193" t="s">
        <v>268</v>
      </c>
      <c r="D148" s="193" t="s">
        <v>206</v>
      </c>
      <c r="E148" s="194" t="s">
        <v>3213</v>
      </c>
      <c r="F148" s="195" t="s">
        <v>3214</v>
      </c>
      <c r="G148" s="196" t="s">
        <v>1422</v>
      </c>
      <c r="H148" s="197">
        <v>12</v>
      </c>
      <c r="I148" s="198"/>
      <c r="J148" s="199">
        <f>ROUND(I148*H148,2)</f>
        <v>0</v>
      </c>
      <c r="K148" s="195" t="s">
        <v>601</v>
      </c>
      <c r="L148" s="41"/>
      <c r="M148" s="200" t="s">
        <v>1</v>
      </c>
      <c r="N148" s="201" t="s">
        <v>48</v>
      </c>
      <c r="O148" s="73"/>
      <c r="P148" s="202">
        <f>O148*H148</f>
        <v>0</v>
      </c>
      <c r="Q148" s="202">
        <v>0</v>
      </c>
      <c r="R148" s="202">
        <f>Q148*H148</f>
        <v>0</v>
      </c>
      <c r="S148" s="202">
        <v>0</v>
      </c>
      <c r="T148" s="203">
        <f>S148*H148</f>
        <v>0</v>
      </c>
      <c r="U148" s="36"/>
      <c r="V148" s="36"/>
      <c r="W148" s="36"/>
      <c r="X148" s="36"/>
      <c r="Y148" s="36"/>
      <c r="Z148" s="36"/>
      <c r="AA148" s="36"/>
      <c r="AB148" s="36"/>
      <c r="AC148" s="36"/>
      <c r="AD148" s="36"/>
      <c r="AE148" s="36"/>
      <c r="AR148" s="204" t="s">
        <v>121</v>
      </c>
      <c r="AT148" s="204" t="s">
        <v>206</v>
      </c>
      <c r="AU148" s="204" t="s">
        <v>91</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417</v>
      </c>
    </row>
    <row r="149" spans="1:65" s="2" customFormat="1" ht="16.5" customHeight="1">
      <c r="A149" s="36"/>
      <c r="B149" s="37"/>
      <c r="C149" s="193" t="s">
        <v>364</v>
      </c>
      <c r="D149" s="193" t="s">
        <v>206</v>
      </c>
      <c r="E149" s="194" t="s">
        <v>3215</v>
      </c>
      <c r="F149" s="195" t="s">
        <v>3216</v>
      </c>
      <c r="G149" s="196" t="s">
        <v>1422</v>
      </c>
      <c r="H149" s="197">
        <v>12</v>
      </c>
      <c r="I149" s="198"/>
      <c r="J149" s="199">
        <f>ROUND(I149*H149,2)</f>
        <v>0</v>
      </c>
      <c r="K149" s="195" t="s">
        <v>601</v>
      </c>
      <c r="L149" s="41"/>
      <c r="M149" s="200" t="s">
        <v>1</v>
      </c>
      <c r="N149" s="201" t="s">
        <v>48</v>
      </c>
      <c r="O149" s="73"/>
      <c r="P149" s="202">
        <f>O149*H149</f>
        <v>0</v>
      </c>
      <c r="Q149" s="202">
        <v>0</v>
      </c>
      <c r="R149" s="202">
        <f>Q149*H149</f>
        <v>0</v>
      </c>
      <c r="S149" s="202">
        <v>0</v>
      </c>
      <c r="T149" s="203">
        <f>S149*H149</f>
        <v>0</v>
      </c>
      <c r="U149" s="36"/>
      <c r="V149" s="36"/>
      <c r="W149" s="36"/>
      <c r="X149" s="36"/>
      <c r="Y149" s="36"/>
      <c r="Z149" s="36"/>
      <c r="AA149" s="36"/>
      <c r="AB149" s="36"/>
      <c r="AC149" s="36"/>
      <c r="AD149" s="36"/>
      <c r="AE149" s="36"/>
      <c r="AR149" s="204" t="s">
        <v>121</v>
      </c>
      <c r="AT149" s="204" t="s">
        <v>206</v>
      </c>
      <c r="AU149" s="204" t="s">
        <v>91</v>
      </c>
      <c r="AY149" s="18" t="s">
        <v>203</v>
      </c>
      <c r="BE149" s="205">
        <f>IF(N149="základní",J149,0)</f>
        <v>0</v>
      </c>
      <c r="BF149" s="205">
        <f>IF(N149="snížená",J149,0)</f>
        <v>0</v>
      </c>
      <c r="BG149" s="205">
        <f>IF(N149="zákl. přenesená",J149,0)</f>
        <v>0</v>
      </c>
      <c r="BH149" s="205">
        <f>IF(N149="sníž. přenesená",J149,0)</f>
        <v>0</v>
      </c>
      <c r="BI149" s="205">
        <f>IF(N149="nulová",J149,0)</f>
        <v>0</v>
      </c>
      <c r="BJ149" s="18" t="s">
        <v>91</v>
      </c>
      <c r="BK149" s="205">
        <f>ROUND(I149*H149,2)</f>
        <v>0</v>
      </c>
      <c r="BL149" s="18" t="s">
        <v>121</v>
      </c>
      <c r="BM149" s="204" t="s">
        <v>425</v>
      </c>
    </row>
    <row r="150" spans="2:63" s="12" customFormat="1" ht="25.95" customHeight="1">
      <c r="B150" s="177"/>
      <c r="C150" s="178"/>
      <c r="D150" s="179" t="s">
        <v>82</v>
      </c>
      <c r="E150" s="180" t="s">
        <v>3217</v>
      </c>
      <c r="F150" s="180" t="s">
        <v>3218</v>
      </c>
      <c r="G150" s="178"/>
      <c r="H150" s="178"/>
      <c r="I150" s="181"/>
      <c r="J150" s="182">
        <f>BK150</f>
        <v>0</v>
      </c>
      <c r="K150" s="178"/>
      <c r="L150" s="183"/>
      <c r="M150" s="184"/>
      <c r="N150" s="185"/>
      <c r="O150" s="185"/>
      <c r="P150" s="186">
        <f>SUM(P151:P152)</f>
        <v>0</v>
      </c>
      <c r="Q150" s="185"/>
      <c r="R150" s="186">
        <f>SUM(R151:R152)</f>
        <v>0</v>
      </c>
      <c r="S150" s="185"/>
      <c r="T150" s="187">
        <f>SUM(T151:T152)</f>
        <v>0</v>
      </c>
      <c r="AR150" s="188" t="s">
        <v>91</v>
      </c>
      <c r="AT150" s="189" t="s">
        <v>82</v>
      </c>
      <c r="AU150" s="189" t="s">
        <v>83</v>
      </c>
      <c r="AY150" s="188" t="s">
        <v>203</v>
      </c>
      <c r="BK150" s="190">
        <f>SUM(BK151:BK152)</f>
        <v>0</v>
      </c>
    </row>
    <row r="151" spans="1:65" s="2" customFormat="1" ht="16.5" customHeight="1">
      <c r="A151" s="36"/>
      <c r="B151" s="37"/>
      <c r="C151" s="193" t="s">
        <v>369</v>
      </c>
      <c r="D151" s="193" t="s">
        <v>206</v>
      </c>
      <c r="E151" s="194" t="s">
        <v>3219</v>
      </c>
      <c r="F151" s="195" t="s">
        <v>3220</v>
      </c>
      <c r="G151" s="196" t="s">
        <v>1422</v>
      </c>
      <c r="H151" s="197">
        <v>1</v>
      </c>
      <c r="I151" s="198"/>
      <c r="J151" s="199">
        <f>ROUND(I151*H151,2)</f>
        <v>0</v>
      </c>
      <c r="K151" s="195" t="s">
        <v>601</v>
      </c>
      <c r="L151" s="41"/>
      <c r="M151" s="200" t="s">
        <v>1</v>
      </c>
      <c r="N151" s="201" t="s">
        <v>48</v>
      </c>
      <c r="O151" s="73"/>
      <c r="P151" s="202">
        <f>O151*H151</f>
        <v>0</v>
      </c>
      <c r="Q151" s="202">
        <v>0</v>
      </c>
      <c r="R151" s="202">
        <f>Q151*H151</f>
        <v>0</v>
      </c>
      <c r="S151" s="202">
        <v>0</v>
      </c>
      <c r="T151" s="203">
        <f>S151*H151</f>
        <v>0</v>
      </c>
      <c r="U151" s="36"/>
      <c r="V151" s="36"/>
      <c r="W151" s="36"/>
      <c r="X151" s="36"/>
      <c r="Y151" s="36"/>
      <c r="Z151" s="36"/>
      <c r="AA151" s="36"/>
      <c r="AB151" s="36"/>
      <c r="AC151" s="36"/>
      <c r="AD151" s="36"/>
      <c r="AE151" s="36"/>
      <c r="AR151" s="204" t="s">
        <v>121</v>
      </c>
      <c r="AT151" s="204" t="s">
        <v>206</v>
      </c>
      <c r="AU151" s="204" t="s">
        <v>91</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121</v>
      </c>
      <c r="BM151" s="204" t="s">
        <v>433</v>
      </c>
    </row>
    <row r="152" spans="1:47" s="2" customFormat="1" ht="144">
      <c r="A152" s="36"/>
      <c r="B152" s="37"/>
      <c r="C152" s="38"/>
      <c r="D152" s="206" t="s">
        <v>213</v>
      </c>
      <c r="E152" s="38"/>
      <c r="F152" s="207" t="s">
        <v>3221</v>
      </c>
      <c r="G152" s="38"/>
      <c r="H152" s="38"/>
      <c r="I152" s="208"/>
      <c r="J152" s="38"/>
      <c r="K152" s="38"/>
      <c r="L152" s="41"/>
      <c r="M152" s="209"/>
      <c r="N152" s="210"/>
      <c r="O152" s="73"/>
      <c r="P152" s="73"/>
      <c r="Q152" s="73"/>
      <c r="R152" s="73"/>
      <c r="S152" s="73"/>
      <c r="T152" s="74"/>
      <c r="U152" s="36"/>
      <c r="V152" s="36"/>
      <c r="W152" s="36"/>
      <c r="X152" s="36"/>
      <c r="Y152" s="36"/>
      <c r="Z152" s="36"/>
      <c r="AA152" s="36"/>
      <c r="AB152" s="36"/>
      <c r="AC152" s="36"/>
      <c r="AD152" s="36"/>
      <c r="AE152" s="36"/>
      <c r="AT152" s="18" t="s">
        <v>213</v>
      </c>
      <c r="AU152" s="18" t="s">
        <v>91</v>
      </c>
    </row>
    <row r="153" spans="2:63" s="12" customFormat="1" ht="25.95" customHeight="1">
      <c r="B153" s="177"/>
      <c r="C153" s="178"/>
      <c r="D153" s="179" t="s">
        <v>82</v>
      </c>
      <c r="E153" s="180" t="s">
        <v>3222</v>
      </c>
      <c r="F153" s="180" t="s">
        <v>3223</v>
      </c>
      <c r="G153" s="178"/>
      <c r="H153" s="178"/>
      <c r="I153" s="181"/>
      <c r="J153" s="182">
        <f>BK153</f>
        <v>0</v>
      </c>
      <c r="K153" s="178"/>
      <c r="L153" s="183"/>
      <c r="M153" s="184"/>
      <c r="N153" s="185"/>
      <c r="O153" s="185"/>
      <c r="P153" s="186">
        <f>SUM(P154:P158)</f>
        <v>0</v>
      </c>
      <c r="Q153" s="185"/>
      <c r="R153" s="186">
        <f>SUM(R154:R158)</f>
        <v>0</v>
      </c>
      <c r="S153" s="185"/>
      <c r="T153" s="187">
        <f>SUM(T154:T158)</f>
        <v>0</v>
      </c>
      <c r="AR153" s="188" t="s">
        <v>91</v>
      </c>
      <c r="AT153" s="189" t="s">
        <v>82</v>
      </c>
      <c r="AU153" s="189" t="s">
        <v>83</v>
      </c>
      <c r="AY153" s="188" t="s">
        <v>203</v>
      </c>
      <c r="BK153" s="190">
        <f>SUM(BK154:BK158)</f>
        <v>0</v>
      </c>
    </row>
    <row r="154" spans="1:65" s="2" customFormat="1" ht="16.5" customHeight="1">
      <c r="A154" s="36"/>
      <c r="B154" s="37"/>
      <c r="C154" s="193" t="s">
        <v>8</v>
      </c>
      <c r="D154" s="193" t="s">
        <v>206</v>
      </c>
      <c r="E154" s="194" t="s">
        <v>3224</v>
      </c>
      <c r="F154" s="195" t="s">
        <v>3225</v>
      </c>
      <c r="G154" s="196" t="s">
        <v>448</v>
      </c>
      <c r="H154" s="197">
        <v>50</v>
      </c>
      <c r="I154" s="198"/>
      <c r="J154" s="199">
        <f>ROUND(I154*H154,2)</f>
        <v>0</v>
      </c>
      <c r="K154" s="195" t="s">
        <v>601</v>
      </c>
      <c r="L154" s="41"/>
      <c r="M154" s="200" t="s">
        <v>1</v>
      </c>
      <c r="N154" s="201" t="s">
        <v>48</v>
      </c>
      <c r="O154" s="73"/>
      <c r="P154" s="202">
        <f>O154*H154</f>
        <v>0</v>
      </c>
      <c r="Q154" s="202">
        <v>0</v>
      </c>
      <c r="R154" s="202">
        <f>Q154*H154</f>
        <v>0</v>
      </c>
      <c r="S154" s="202">
        <v>0</v>
      </c>
      <c r="T154" s="203">
        <f>S154*H154</f>
        <v>0</v>
      </c>
      <c r="U154" s="36"/>
      <c r="V154" s="36"/>
      <c r="W154" s="36"/>
      <c r="X154" s="36"/>
      <c r="Y154" s="36"/>
      <c r="Z154" s="36"/>
      <c r="AA154" s="36"/>
      <c r="AB154" s="36"/>
      <c r="AC154" s="36"/>
      <c r="AD154" s="36"/>
      <c r="AE154" s="36"/>
      <c r="AR154" s="204" t="s">
        <v>121</v>
      </c>
      <c r="AT154" s="204" t="s">
        <v>206</v>
      </c>
      <c r="AU154" s="204" t="s">
        <v>91</v>
      </c>
      <c r="AY154" s="18" t="s">
        <v>203</v>
      </c>
      <c r="BE154" s="205">
        <f>IF(N154="základní",J154,0)</f>
        <v>0</v>
      </c>
      <c r="BF154" s="205">
        <f>IF(N154="snížená",J154,0)</f>
        <v>0</v>
      </c>
      <c r="BG154" s="205">
        <f>IF(N154="zákl. přenesená",J154,0)</f>
        <v>0</v>
      </c>
      <c r="BH154" s="205">
        <f>IF(N154="sníž. přenesená",J154,0)</f>
        <v>0</v>
      </c>
      <c r="BI154" s="205">
        <f>IF(N154="nulová",J154,0)</f>
        <v>0</v>
      </c>
      <c r="BJ154" s="18" t="s">
        <v>91</v>
      </c>
      <c r="BK154" s="205">
        <f>ROUND(I154*H154,2)</f>
        <v>0</v>
      </c>
      <c r="BL154" s="18" t="s">
        <v>121</v>
      </c>
      <c r="BM154" s="204" t="s">
        <v>441</v>
      </c>
    </row>
    <row r="155" spans="1:65" s="2" customFormat="1" ht="16.5" customHeight="1">
      <c r="A155" s="36"/>
      <c r="B155" s="37"/>
      <c r="C155" s="193" t="s">
        <v>378</v>
      </c>
      <c r="D155" s="193" t="s">
        <v>206</v>
      </c>
      <c r="E155" s="194" t="s">
        <v>3226</v>
      </c>
      <c r="F155" s="195" t="s">
        <v>3227</v>
      </c>
      <c r="G155" s="196" t="s">
        <v>448</v>
      </c>
      <c r="H155" s="197">
        <v>20</v>
      </c>
      <c r="I155" s="198"/>
      <c r="J155" s="199">
        <f>ROUND(I155*H155,2)</f>
        <v>0</v>
      </c>
      <c r="K155" s="195" t="s">
        <v>601</v>
      </c>
      <c r="L155" s="41"/>
      <c r="M155" s="200" t="s">
        <v>1</v>
      </c>
      <c r="N155" s="201" t="s">
        <v>48</v>
      </c>
      <c r="O155" s="73"/>
      <c r="P155" s="202">
        <f>O155*H155</f>
        <v>0</v>
      </c>
      <c r="Q155" s="202">
        <v>0</v>
      </c>
      <c r="R155" s="202">
        <f>Q155*H155</f>
        <v>0</v>
      </c>
      <c r="S155" s="202">
        <v>0</v>
      </c>
      <c r="T155" s="203">
        <f>S155*H155</f>
        <v>0</v>
      </c>
      <c r="U155" s="36"/>
      <c r="V155" s="36"/>
      <c r="W155" s="36"/>
      <c r="X155" s="36"/>
      <c r="Y155" s="36"/>
      <c r="Z155" s="36"/>
      <c r="AA155" s="36"/>
      <c r="AB155" s="36"/>
      <c r="AC155" s="36"/>
      <c r="AD155" s="36"/>
      <c r="AE155" s="36"/>
      <c r="AR155" s="204" t="s">
        <v>121</v>
      </c>
      <c r="AT155" s="204" t="s">
        <v>206</v>
      </c>
      <c r="AU155" s="204" t="s">
        <v>91</v>
      </c>
      <c r="AY155" s="18" t="s">
        <v>203</v>
      </c>
      <c r="BE155" s="205">
        <f>IF(N155="základní",J155,0)</f>
        <v>0</v>
      </c>
      <c r="BF155" s="205">
        <f>IF(N155="snížená",J155,0)</f>
        <v>0</v>
      </c>
      <c r="BG155" s="205">
        <f>IF(N155="zákl. přenesená",J155,0)</f>
        <v>0</v>
      </c>
      <c r="BH155" s="205">
        <f>IF(N155="sníž. přenesená",J155,0)</f>
        <v>0</v>
      </c>
      <c r="BI155" s="205">
        <f>IF(N155="nulová",J155,0)</f>
        <v>0</v>
      </c>
      <c r="BJ155" s="18" t="s">
        <v>91</v>
      </c>
      <c r="BK155" s="205">
        <f>ROUND(I155*H155,2)</f>
        <v>0</v>
      </c>
      <c r="BL155" s="18" t="s">
        <v>121</v>
      </c>
      <c r="BM155" s="204" t="s">
        <v>450</v>
      </c>
    </row>
    <row r="156" spans="1:65" s="2" customFormat="1" ht="16.5" customHeight="1">
      <c r="A156" s="36"/>
      <c r="B156" s="37"/>
      <c r="C156" s="193" t="s">
        <v>383</v>
      </c>
      <c r="D156" s="193" t="s">
        <v>206</v>
      </c>
      <c r="E156" s="194" t="s">
        <v>3228</v>
      </c>
      <c r="F156" s="195" t="s">
        <v>3229</v>
      </c>
      <c r="G156" s="196" t="s">
        <v>448</v>
      </c>
      <c r="H156" s="197">
        <v>20</v>
      </c>
      <c r="I156" s="198"/>
      <c r="J156" s="199">
        <f>ROUND(I156*H156,2)</f>
        <v>0</v>
      </c>
      <c r="K156" s="195" t="s">
        <v>601</v>
      </c>
      <c r="L156" s="41"/>
      <c r="M156" s="200" t="s">
        <v>1</v>
      </c>
      <c r="N156" s="201" t="s">
        <v>48</v>
      </c>
      <c r="O156" s="73"/>
      <c r="P156" s="202">
        <f>O156*H156</f>
        <v>0</v>
      </c>
      <c r="Q156" s="202">
        <v>0</v>
      </c>
      <c r="R156" s="202">
        <f>Q156*H156</f>
        <v>0</v>
      </c>
      <c r="S156" s="202">
        <v>0</v>
      </c>
      <c r="T156" s="203">
        <f>S156*H156</f>
        <v>0</v>
      </c>
      <c r="U156" s="36"/>
      <c r="V156" s="36"/>
      <c r="W156" s="36"/>
      <c r="X156" s="36"/>
      <c r="Y156" s="36"/>
      <c r="Z156" s="36"/>
      <c r="AA156" s="36"/>
      <c r="AB156" s="36"/>
      <c r="AC156" s="36"/>
      <c r="AD156" s="36"/>
      <c r="AE156" s="36"/>
      <c r="AR156" s="204" t="s">
        <v>121</v>
      </c>
      <c r="AT156" s="204" t="s">
        <v>206</v>
      </c>
      <c r="AU156" s="204" t="s">
        <v>91</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121</v>
      </c>
      <c r="BM156" s="204" t="s">
        <v>461</v>
      </c>
    </row>
    <row r="157" spans="1:65" s="2" customFormat="1" ht="16.5" customHeight="1">
      <c r="A157" s="36"/>
      <c r="B157" s="37"/>
      <c r="C157" s="193" t="s">
        <v>389</v>
      </c>
      <c r="D157" s="193" t="s">
        <v>206</v>
      </c>
      <c r="E157" s="194" t="s">
        <v>3230</v>
      </c>
      <c r="F157" s="195" t="s">
        <v>3231</v>
      </c>
      <c r="G157" s="196" t="s">
        <v>448</v>
      </c>
      <c r="H157" s="197">
        <v>10</v>
      </c>
      <c r="I157" s="198"/>
      <c r="J157" s="199">
        <f>ROUND(I157*H157,2)</f>
        <v>0</v>
      </c>
      <c r="K157" s="195" t="s">
        <v>601</v>
      </c>
      <c r="L157" s="41"/>
      <c r="M157" s="200" t="s">
        <v>1</v>
      </c>
      <c r="N157" s="201" t="s">
        <v>48</v>
      </c>
      <c r="O157" s="73"/>
      <c r="P157" s="202">
        <f>O157*H157</f>
        <v>0</v>
      </c>
      <c r="Q157" s="202">
        <v>0</v>
      </c>
      <c r="R157" s="202">
        <f>Q157*H157</f>
        <v>0</v>
      </c>
      <c r="S157" s="202">
        <v>0</v>
      </c>
      <c r="T157" s="203">
        <f>S157*H157</f>
        <v>0</v>
      </c>
      <c r="U157" s="36"/>
      <c r="V157" s="36"/>
      <c r="W157" s="36"/>
      <c r="X157" s="36"/>
      <c r="Y157" s="36"/>
      <c r="Z157" s="36"/>
      <c r="AA157" s="36"/>
      <c r="AB157" s="36"/>
      <c r="AC157" s="36"/>
      <c r="AD157" s="36"/>
      <c r="AE157" s="36"/>
      <c r="AR157" s="204" t="s">
        <v>121</v>
      </c>
      <c r="AT157" s="204" t="s">
        <v>206</v>
      </c>
      <c r="AU157" s="204" t="s">
        <v>91</v>
      </c>
      <c r="AY157" s="18" t="s">
        <v>203</v>
      </c>
      <c r="BE157" s="205">
        <f>IF(N157="základní",J157,0)</f>
        <v>0</v>
      </c>
      <c r="BF157" s="205">
        <f>IF(N157="snížená",J157,0)</f>
        <v>0</v>
      </c>
      <c r="BG157" s="205">
        <f>IF(N157="zákl. přenesená",J157,0)</f>
        <v>0</v>
      </c>
      <c r="BH157" s="205">
        <f>IF(N157="sníž. přenesená",J157,0)</f>
        <v>0</v>
      </c>
      <c r="BI157" s="205">
        <f>IF(N157="nulová",J157,0)</f>
        <v>0</v>
      </c>
      <c r="BJ157" s="18" t="s">
        <v>91</v>
      </c>
      <c r="BK157" s="205">
        <f>ROUND(I157*H157,2)</f>
        <v>0</v>
      </c>
      <c r="BL157" s="18" t="s">
        <v>121</v>
      </c>
      <c r="BM157" s="204" t="s">
        <v>471</v>
      </c>
    </row>
    <row r="158" spans="1:65" s="2" customFormat="1" ht="16.5" customHeight="1">
      <c r="A158" s="36"/>
      <c r="B158" s="37"/>
      <c r="C158" s="193" t="s">
        <v>394</v>
      </c>
      <c r="D158" s="193" t="s">
        <v>206</v>
      </c>
      <c r="E158" s="194" t="s">
        <v>3232</v>
      </c>
      <c r="F158" s="195" t="s">
        <v>3233</v>
      </c>
      <c r="G158" s="196" t="s">
        <v>448</v>
      </c>
      <c r="H158" s="197">
        <v>10</v>
      </c>
      <c r="I158" s="198"/>
      <c r="J158" s="199">
        <f>ROUND(I158*H158,2)</f>
        <v>0</v>
      </c>
      <c r="K158" s="195" t="s">
        <v>601</v>
      </c>
      <c r="L158" s="41"/>
      <c r="M158" s="200" t="s">
        <v>1</v>
      </c>
      <c r="N158" s="201" t="s">
        <v>48</v>
      </c>
      <c r="O158" s="73"/>
      <c r="P158" s="202">
        <f>O158*H158</f>
        <v>0</v>
      </c>
      <c r="Q158" s="202">
        <v>0</v>
      </c>
      <c r="R158" s="202">
        <f>Q158*H158</f>
        <v>0</v>
      </c>
      <c r="S158" s="202">
        <v>0</v>
      </c>
      <c r="T158" s="203">
        <f>S158*H158</f>
        <v>0</v>
      </c>
      <c r="U158" s="36"/>
      <c r="V158" s="36"/>
      <c r="W158" s="36"/>
      <c r="X158" s="36"/>
      <c r="Y158" s="36"/>
      <c r="Z158" s="36"/>
      <c r="AA158" s="36"/>
      <c r="AB158" s="36"/>
      <c r="AC158" s="36"/>
      <c r="AD158" s="36"/>
      <c r="AE158" s="36"/>
      <c r="AR158" s="204" t="s">
        <v>121</v>
      </c>
      <c r="AT158" s="204" t="s">
        <v>206</v>
      </c>
      <c r="AU158" s="204" t="s">
        <v>91</v>
      </c>
      <c r="AY158" s="18" t="s">
        <v>203</v>
      </c>
      <c r="BE158" s="205">
        <f>IF(N158="základní",J158,0)</f>
        <v>0</v>
      </c>
      <c r="BF158" s="205">
        <f>IF(N158="snížená",J158,0)</f>
        <v>0</v>
      </c>
      <c r="BG158" s="205">
        <f>IF(N158="zákl. přenesená",J158,0)</f>
        <v>0</v>
      </c>
      <c r="BH158" s="205">
        <f>IF(N158="sníž. přenesená",J158,0)</f>
        <v>0</v>
      </c>
      <c r="BI158" s="205">
        <f>IF(N158="nulová",J158,0)</f>
        <v>0</v>
      </c>
      <c r="BJ158" s="18" t="s">
        <v>91</v>
      </c>
      <c r="BK158" s="205">
        <f>ROUND(I158*H158,2)</f>
        <v>0</v>
      </c>
      <c r="BL158" s="18" t="s">
        <v>121</v>
      </c>
      <c r="BM158" s="204" t="s">
        <v>481</v>
      </c>
    </row>
    <row r="159" spans="2:63" s="12" customFormat="1" ht="25.95" customHeight="1">
      <c r="B159" s="177"/>
      <c r="C159" s="178"/>
      <c r="D159" s="179" t="s">
        <v>82</v>
      </c>
      <c r="E159" s="180" t="s">
        <v>3234</v>
      </c>
      <c r="F159" s="180" t="s">
        <v>3235</v>
      </c>
      <c r="G159" s="178"/>
      <c r="H159" s="178"/>
      <c r="I159" s="181"/>
      <c r="J159" s="182">
        <f>BK159</f>
        <v>0</v>
      </c>
      <c r="K159" s="178"/>
      <c r="L159" s="183"/>
      <c r="M159" s="184"/>
      <c r="N159" s="185"/>
      <c r="O159" s="185"/>
      <c r="P159" s="186">
        <f>SUM(P160:P161)</f>
        <v>0</v>
      </c>
      <c r="Q159" s="185"/>
      <c r="R159" s="186">
        <f>SUM(R160:R161)</f>
        <v>0</v>
      </c>
      <c r="S159" s="185"/>
      <c r="T159" s="187">
        <f>SUM(T160:T161)</f>
        <v>0</v>
      </c>
      <c r="AR159" s="188" t="s">
        <v>91</v>
      </c>
      <c r="AT159" s="189" t="s">
        <v>82</v>
      </c>
      <c r="AU159" s="189" t="s">
        <v>83</v>
      </c>
      <c r="AY159" s="188" t="s">
        <v>203</v>
      </c>
      <c r="BK159" s="190">
        <f>SUM(BK160:BK161)</f>
        <v>0</v>
      </c>
    </row>
    <row r="160" spans="1:65" s="2" customFormat="1" ht="16.5" customHeight="1">
      <c r="A160" s="36"/>
      <c r="B160" s="37"/>
      <c r="C160" s="193" t="s">
        <v>401</v>
      </c>
      <c r="D160" s="193" t="s">
        <v>206</v>
      </c>
      <c r="E160" s="194" t="s">
        <v>3236</v>
      </c>
      <c r="F160" s="195" t="s">
        <v>3235</v>
      </c>
      <c r="G160" s="196" t="s">
        <v>1422</v>
      </c>
      <c r="H160" s="197">
        <v>1</v>
      </c>
      <c r="I160" s="198"/>
      <c r="J160" s="199">
        <f>ROUND(I160*H160,2)</f>
        <v>0</v>
      </c>
      <c r="K160" s="195" t="s">
        <v>601</v>
      </c>
      <c r="L160" s="41"/>
      <c r="M160" s="200" t="s">
        <v>1</v>
      </c>
      <c r="N160" s="201" t="s">
        <v>48</v>
      </c>
      <c r="O160" s="73"/>
      <c r="P160" s="202">
        <f>O160*H160</f>
        <v>0</v>
      </c>
      <c r="Q160" s="202">
        <v>0</v>
      </c>
      <c r="R160" s="202">
        <f>Q160*H160</f>
        <v>0</v>
      </c>
      <c r="S160" s="202">
        <v>0</v>
      </c>
      <c r="T160" s="203">
        <f>S160*H160</f>
        <v>0</v>
      </c>
      <c r="U160" s="36"/>
      <c r="V160" s="36"/>
      <c r="W160" s="36"/>
      <c r="X160" s="36"/>
      <c r="Y160" s="36"/>
      <c r="Z160" s="36"/>
      <c r="AA160" s="36"/>
      <c r="AB160" s="36"/>
      <c r="AC160" s="36"/>
      <c r="AD160" s="36"/>
      <c r="AE160" s="36"/>
      <c r="AR160" s="204" t="s">
        <v>121</v>
      </c>
      <c r="AT160" s="204" t="s">
        <v>206</v>
      </c>
      <c r="AU160" s="204" t="s">
        <v>91</v>
      </c>
      <c r="AY160" s="18" t="s">
        <v>203</v>
      </c>
      <c r="BE160" s="205">
        <f>IF(N160="základní",J160,0)</f>
        <v>0</v>
      </c>
      <c r="BF160" s="205">
        <f>IF(N160="snížená",J160,0)</f>
        <v>0</v>
      </c>
      <c r="BG160" s="205">
        <f>IF(N160="zákl. přenesená",J160,0)</f>
        <v>0</v>
      </c>
      <c r="BH160" s="205">
        <f>IF(N160="sníž. přenesená",J160,0)</f>
        <v>0</v>
      </c>
      <c r="BI160" s="205">
        <f>IF(N160="nulová",J160,0)</f>
        <v>0</v>
      </c>
      <c r="BJ160" s="18" t="s">
        <v>91</v>
      </c>
      <c r="BK160" s="205">
        <f>ROUND(I160*H160,2)</f>
        <v>0</v>
      </c>
      <c r="BL160" s="18" t="s">
        <v>121</v>
      </c>
      <c r="BM160" s="204" t="s">
        <v>490</v>
      </c>
    </row>
    <row r="161" spans="1:47" s="2" customFormat="1" ht="28.8">
      <c r="A161" s="36"/>
      <c r="B161" s="37"/>
      <c r="C161" s="38"/>
      <c r="D161" s="206" t="s">
        <v>213</v>
      </c>
      <c r="E161" s="38"/>
      <c r="F161" s="207" t="s">
        <v>3237</v>
      </c>
      <c r="G161" s="38"/>
      <c r="H161" s="38"/>
      <c r="I161" s="208"/>
      <c r="J161" s="38"/>
      <c r="K161" s="38"/>
      <c r="L161" s="41"/>
      <c r="M161" s="209"/>
      <c r="N161" s="210"/>
      <c r="O161" s="73"/>
      <c r="P161" s="73"/>
      <c r="Q161" s="73"/>
      <c r="R161" s="73"/>
      <c r="S161" s="73"/>
      <c r="T161" s="74"/>
      <c r="U161" s="36"/>
      <c r="V161" s="36"/>
      <c r="W161" s="36"/>
      <c r="X161" s="36"/>
      <c r="Y161" s="36"/>
      <c r="Z161" s="36"/>
      <c r="AA161" s="36"/>
      <c r="AB161" s="36"/>
      <c r="AC161" s="36"/>
      <c r="AD161" s="36"/>
      <c r="AE161" s="36"/>
      <c r="AT161" s="18" t="s">
        <v>213</v>
      </c>
      <c r="AU161" s="18" t="s">
        <v>91</v>
      </c>
    </row>
    <row r="162" spans="2:63" s="12" customFormat="1" ht="25.95" customHeight="1">
      <c r="B162" s="177"/>
      <c r="C162" s="178"/>
      <c r="D162" s="179" t="s">
        <v>82</v>
      </c>
      <c r="E162" s="180" t="s">
        <v>3238</v>
      </c>
      <c r="F162" s="180" t="s">
        <v>3239</v>
      </c>
      <c r="G162" s="178"/>
      <c r="H162" s="178"/>
      <c r="I162" s="181"/>
      <c r="J162" s="182">
        <f>BK162</f>
        <v>0</v>
      </c>
      <c r="K162" s="178"/>
      <c r="L162" s="183"/>
      <c r="M162" s="184"/>
      <c r="N162" s="185"/>
      <c r="O162" s="185"/>
      <c r="P162" s="186">
        <f>SUM(P163:P164)</f>
        <v>0</v>
      </c>
      <c r="Q162" s="185"/>
      <c r="R162" s="186">
        <f>SUM(R163:R164)</f>
        <v>0</v>
      </c>
      <c r="S162" s="185"/>
      <c r="T162" s="187">
        <f>SUM(T163:T164)</f>
        <v>0</v>
      </c>
      <c r="AR162" s="188" t="s">
        <v>91</v>
      </c>
      <c r="AT162" s="189" t="s">
        <v>82</v>
      </c>
      <c r="AU162" s="189" t="s">
        <v>83</v>
      </c>
      <c r="AY162" s="188" t="s">
        <v>203</v>
      </c>
      <c r="BK162" s="190">
        <f>SUM(BK163:BK164)</f>
        <v>0</v>
      </c>
    </row>
    <row r="163" spans="1:65" s="2" customFormat="1" ht="16.5" customHeight="1">
      <c r="A163" s="36"/>
      <c r="B163" s="37"/>
      <c r="C163" s="193" t="s">
        <v>7</v>
      </c>
      <c r="D163" s="193" t="s">
        <v>206</v>
      </c>
      <c r="E163" s="194" t="s">
        <v>3240</v>
      </c>
      <c r="F163" s="195" t="s">
        <v>3241</v>
      </c>
      <c r="G163" s="196" t="s">
        <v>1422</v>
      </c>
      <c r="H163" s="197">
        <v>1</v>
      </c>
      <c r="I163" s="198"/>
      <c r="J163" s="199">
        <f>ROUND(I163*H163,2)</f>
        <v>0</v>
      </c>
      <c r="K163" s="195" t="s">
        <v>601</v>
      </c>
      <c r="L163" s="41"/>
      <c r="M163" s="200" t="s">
        <v>1</v>
      </c>
      <c r="N163" s="201" t="s">
        <v>48</v>
      </c>
      <c r="O163" s="73"/>
      <c r="P163" s="202">
        <f>O163*H163</f>
        <v>0</v>
      </c>
      <c r="Q163" s="202">
        <v>0</v>
      </c>
      <c r="R163" s="202">
        <f>Q163*H163</f>
        <v>0</v>
      </c>
      <c r="S163" s="202">
        <v>0</v>
      </c>
      <c r="T163" s="203">
        <f>S163*H163</f>
        <v>0</v>
      </c>
      <c r="U163" s="36"/>
      <c r="V163" s="36"/>
      <c r="W163" s="36"/>
      <c r="X163" s="36"/>
      <c r="Y163" s="36"/>
      <c r="Z163" s="36"/>
      <c r="AA163" s="36"/>
      <c r="AB163" s="36"/>
      <c r="AC163" s="36"/>
      <c r="AD163" s="36"/>
      <c r="AE163" s="36"/>
      <c r="AR163" s="204" t="s">
        <v>121</v>
      </c>
      <c r="AT163" s="204" t="s">
        <v>206</v>
      </c>
      <c r="AU163" s="204" t="s">
        <v>91</v>
      </c>
      <c r="AY163" s="18" t="s">
        <v>203</v>
      </c>
      <c r="BE163" s="205">
        <f>IF(N163="základní",J163,0)</f>
        <v>0</v>
      </c>
      <c r="BF163" s="205">
        <f>IF(N163="snížená",J163,0)</f>
        <v>0</v>
      </c>
      <c r="BG163" s="205">
        <f>IF(N163="zákl. přenesená",J163,0)</f>
        <v>0</v>
      </c>
      <c r="BH163" s="205">
        <f>IF(N163="sníž. přenesená",J163,0)</f>
        <v>0</v>
      </c>
      <c r="BI163" s="205">
        <f>IF(N163="nulová",J163,0)</f>
        <v>0</v>
      </c>
      <c r="BJ163" s="18" t="s">
        <v>91</v>
      </c>
      <c r="BK163" s="205">
        <f>ROUND(I163*H163,2)</f>
        <v>0</v>
      </c>
      <c r="BL163" s="18" t="s">
        <v>121</v>
      </c>
      <c r="BM163" s="204" t="s">
        <v>498</v>
      </c>
    </row>
    <row r="164" spans="1:47" s="2" customFormat="1" ht="19.2">
      <c r="A164" s="36"/>
      <c r="B164" s="37"/>
      <c r="C164" s="38"/>
      <c r="D164" s="206" t="s">
        <v>213</v>
      </c>
      <c r="E164" s="38"/>
      <c r="F164" s="207" t="s">
        <v>3242</v>
      </c>
      <c r="G164" s="38"/>
      <c r="H164" s="38"/>
      <c r="I164" s="208"/>
      <c r="J164" s="38"/>
      <c r="K164" s="38"/>
      <c r="L164" s="41"/>
      <c r="M164" s="209"/>
      <c r="N164" s="210"/>
      <c r="O164" s="73"/>
      <c r="P164" s="73"/>
      <c r="Q164" s="73"/>
      <c r="R164" s="73"/>
      <c r="S164" s="73"/>
      <c r="T164" s="74"/>
      <c r="U164" s="36"/>
      <c r="V164" s="36"/>
      <c r="W164" s="36"/>
      <c r="X164" s="36"/>
      <c r="Y164" s="36"/>
      <c r="Z164" s="36"/>
      <c r="AA164" s="36"/>
      <c r="AB164" s="36"/>
      <c r="AC164" s="36"/>
      <c r="AD164" s="36"/>
      <c r="AE164" s="36"/>
      <c r="AT164" s="18" t="s">
        <v>213</v>
      </c>
      <c r="AU164" s="18" t="s">
        <v>91</v>
      </c>
    </row>
    <row r="165" spans="2:63" s="12" customFormat="1" ht="25.95" customHeight="1">
      <c r="B165" s="177"/>
      <c r="C165" s="178"/>
      <c r="D165" s="179" t="s">
        <v>82</v>
      </c>
      <c r="E165" s="180" t="s">
        <v>3243</v>
      </c>
      <c r="F165" s="180" t="s">
        <v>3244</v>
      </c>
      <c r="G165" s="178"/>
      <c r="H165" s="178"/>
      <c r="I165" s="181"/>
      <c r="J165" s="182">
        <f>BK165</f>
        <v>0</v>
      </c>
      <c r="K165" s="178"/>
      <c r="L165" s="183"/>
      <c r="M165" s="184"/>
      <c r="N165" s="185"/>
      <c r="O165" s="185"/>
      <c r="P165" s="186">
        <f>P166</f>
        <v>0</v>
      </c>
      <c r="Q165" s="185"/>
      <c r="R165" s="186">
        <f>R166</f>
        <v>0</v>
      </c>
      <c r="S165" s="185"/>
      <c r="T165" s="187">
        <f>T166</f>
        <v>0</v>
      </c>
      <c r="AR165" s="188" t="s">
        <v>91</v>
      </c>
      <c r="AT165" s="189" t="s">
        <v>82</v>
      </c>
      <c r="AU165" s="189" t="s">
        <v>83</v>
      </c>
      <c r="AY165" s="188" t="s">
        <v>203</v>
      </c>
      <c r="BK165" s="190">
        <f>BK166</f>
        <v>0</v>
      </c>
    </row>
    <row r="166" spans="1:65" s="2" customFormat="1" ht="16.5" customHeight="1">
      <c r="A166" s="36"/>
      <c r="B166" s="37"/>
      <c r="C166" s="193" t="s">
        <v>409</v>
      </c>
      <c r="D166" s="193" t="s">
        <v>206</v>
      </c>
      <c r="E166" s="194" t="s">
        <v>3245</v>
      </c>
      <c r="F166" s="195" t="s">
        <v>3246</v>
      </c>
      <c r="G166" s="196" t="s">
        <v>1422</v>
      </c>
      <c r="H166" s="197">
        <v>1</v>
      </c>
      <c r="I166" s="198"/>
      <c r="J166" s="199">
        <f>ROUND(I166*H166,2)</f>
        <v>0</v>
      </c>
      <c r="K166" s="195" t="s">
        <v>601</v>
      </c>
      <c r="L166" s="41"/>
      <c r="M166" s="269" t="s">
        <v>1</v>
      </c>
      <c r="N166" s="270" t="s">
        <v>48</v>
      </c>
      <c r="O166" s="213"/>
      <c r="P166" s="271">
        <f>O166*H166</f>
        <v>0</v>
      </c>
      <c r="Q166" s="271">
        <v>0</v>
      </c>
      <c r="R166" s="271">
        <f>Q166*H166</f>
        <v>0</v>
      </c>
      <c r="S166" s="271">
        <v>0</v>
      </c>
      <c r="T166" s="272">
        <f>S166*H166</f>
        <v>0</v>
      </c>
      <c r="U166" s="36"/>
      <c r="V166" s="36"/>
      <c r="W166" s="36"/>
      <c r="X166" s="36"/>
      <c r="Y166" s="36"/>
      <c r="Z166" s="36"/>
      <c r="AA166" s="36"/>
      <c r="AB166" s="36"/>
      <c r="AC166" s="36"/>
      <c r="AD166" s="36"/>
      <c r="AE166" s="36"/>
      <c r="AR166" s="204" t="s">
        <v>121</v>
      </c>
      <c r="AT166" s="204" t="s">
        <v>206</v>
      </c>
      <c r="AU166" s="204" t="s">
        <v>91</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121</v>
      </c>
      <c r="BM166" s="204" t="s">
        <v>507</v>
      </c>
    </row>
    <row r="167" spans="1:31" s="2" customFormat="1" ht="6.9" customHeight="1">
      <c r="A167" s="36"/>
      <c r="B167" s="56"/>
      <c r="C167" s="57"/>
      <c r="D167" s="57"/>
      <c r="E167" s="57"/>
      <c r="F167" s="57"/>
      <c r="G167" s="57"/>
      <c r="H167" s="57"/>
      <c r="I167" s="57"/>
      <c r="J167" s="57"/>
      <c r="K167" s="57"/>
      <c r="L167" s="41"/>
      <c r="M167" s="36"/>
      <c r="O167" s="36"/>
      <c r="P167" s="36"/>
      <c r="Q167" s="36"/>
      <c r="R167" s="36"/>
      <c r="S167" s="36"/>
      <c r="T167" s="36"/>
      <c r="U167" s="36"/>
      <c r="V167" s="36"/>
      <c r="W167" s="36"/>
      <c r="X167" s="36"/>
      <c r="Y167" s="36"/>
      <c r="Z167" s="36"/>
      <c r="AA167" s="36"/>
      <c r="AB167" s="36"/>
      <c r="AC167" s="36"/>
      <c r="AD167" s="36"/>
      <c r="AE167" s="36"/>
    </row>
  </sheetData>
  <sheetProtection algorithmName="SHA-512" hashValue="WGmOPQPPp0VKvKoT2UOQR1NUujW9E3vBzjujZnKCtxvu8lu5TEId2dcBW0CSQBpUq8cNRoSCUaPKWdI0eYzGRw==" saltValue="bwYppj9oNeZ2t8vKU0Z3uLUvWrIX485p9J+lIiEK6izwIB9JzQPEa5dcA+BmHSNFK6V5nTONhzQJwcOQIHykyQ==" spinCount="100000" sheet="1" objects="1" scenarios="1" formatColumns="0" formatRows="0" autoFilter="0"/>
  <autoFilter ref="C131:K166"/>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5"/>
  <sheetViews>
    <sheetView showGridLines="0" tabSelected="1" workbookViewId="0" topLeftCell="A162"/>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132</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2317</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3247</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71.25" customHeight="1">
      <c r="A31" s="123"/>
      <c r="B31" s="124"/>
      <c r="C31" s="123"/>
      <c r="D31" s="123"/>
      <c r="E31" s="330" t="s">
        <v>42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ROUND(J127,2)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ROUND((SUM(BE127:BE244)),2)</f>
        <v>0</v>
      </c>
      <c r="G37" s="36"/>
      <c r="H37" s="36"/>
      <c r="I37" s="132">
        <v>0.21</v>
      </c>
      <c r="J37" s="131">
        <f>ROUND(((SUM(BE127:BE244))*I37),2)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ROUND((SUM(BF127:BF244)),2)</f>
        <v>0</v>
      </c>
      <c r="G38" s="36"/>
      <c r="H38" s="36"/>
      <c r="I38" s="132">
        <v>0.15</v>
      </c>
      <c r="J38" s="131">
        <f>ROUND(((SUM(BF127:BF244))*I38),2)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ROUND((SUM(BG127:BG244)),2)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ROUND((SUM(BH127:BH244)),2)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ROUND((SUM(BI127:BI244)),2)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2317</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D.1.4.5_1 - Silnoproudá elektrotechnika</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J127</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3248</v>
      </c>
      <c r="E101" s="158"/>
      <c r="F101" s="158"/>
      <c r="G101" s="158"/>
      <c r="H101" s="158"/>
      <c r="I101" s="158"/>
      <c r="J101" s="159">
        <f>J128</f>
        <v>0</v>
      </c>
      <c r="K101" s="156"/>
      <c r="L101" s="160"/>
    </row>
    <row r="102" spans="2:12" s="9" customFormat="1" ht="24.9" customHeight="1">
      <c r="B102" s="155"/>
      <c r="C102" s="156"/>
      <c r="D102" s="157" t="s">
        <v>3249</v>
      </c>
      <c r="E102" s="158"/>
      <c r="F102" s="158"/>
      <c r="G102" s="158"/>
      <c r="H102" s="158"/>
      <c r="I102" s="158"/>
      <c r="J102" s="159">
        <f>J213</f>
        <v>0</v>
      </c>
      <c r="K102" s="156"/>
      <c r="L102" s="160"/>
    </row>
    <row r="103" spans="2:12" s="9" customFormat="1" ht="24.9" customHeight="1">
      <c r="B103" s="155"/>
      <c r="C103" s="156"/>
      <c r="D103" s="157" t="s">
        <v>3250</v>
      </c>
      <c r="E103" s="158"/>
      <c r="F103" s="158"/>
      <c r="G103" s="158"/>
      <c r="H103" s="158"/>
      <c r="I103" s="158"/>
      <c r="J103" s="159">
        <f>J236</f>
        <v>0</v>
      </c>
      <c r="K103" s="156"/>
      <c r="L103" s="160"/>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2:12" s="1" customFormat="1" ht="12" customHeight="1">
      <c r="B114" s="22"/>
      <c r="C114" s="30" t="s">
        <v>175</v>
      </c>
      <c r="D114" s="23"/>
      <c r="E114" s="23"/>
      <c r="F114" s="23"/>
      <c r="G114" s="23"/>
      <c r="H114" s="23"/>
      <c r="I114" s="23"/>
      <c r="J114" s="23"/>
      <c r="K114" s="23"/>
      <c r="L114" s="21"/>
    </row>
    <row r="115" spans="2:12" s="1" customFormat="1" ht="16.5" customHeight="1">
      <c r="B115" s="22"/>
      <c r="C115" s="23"/>
      <c r="D115" s="23"/>
      <c r="E115" s="331" t="s">
        <v>272</v>
      </c>
      <c r="F115" s="308"/>
      <c r="G115" s="308"/>
      <c r="H115" s="308"/>
      <c r="I115" s="23"/>
      <c r="J115" s="23"/>
      <c r="K115" s="23"/>
      <c r="L115" s="21"/>
    </row>
    <row r="116" spans="2:12" s="1" customFormat="1" ht="12" customHeight="1">
      <c r="B116" s="22"/>
      <c r="C116" s="30" t="s">
        <v>273</v>
      </c>
      <c r="D116" s="23"/>
      <c r="E116" s="23"/>
      <c r="F116" s="23"/>
      <c r="G116" s="23"/>
      <c r="H116" s="23"/>
      <c r="I116" s="23"/>
      <c r="J116" s="23"/>
      <c r="K116" s="23"/>
      <c r="L116" s="21"/>
    </row>
    <row r="117" spans="1:31" s="2" customFormat="1" ht="16.5" customHeight="1">
      <c r="A117" s="36"/>
      <c r="B117" s="37"/>
      <c r="C117" s="38"/>
      <c r="D117" s="38"/>
      <c r="E117" s="335" t="s">
        <v>2316</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12" customHeight="1">
      <c r="A118" s="36"/>
      <c r="B118" s="37"/>
      <c r="C118" s="30" t="s">
        <v>2317</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6.5" customHeight="1">
      <c r="A119" s="36"/>
      <c r="B119" s="37"/>
      <c r="C119" s="38"/>
      <c r="D119" s="38"/>
      <c r="E119" s="286" t="str">
        <f>E13</f>
        <v>D.1.4.5_1 - Silnoproudá elektrotechnika</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22</v>
      </c>
      <c r="D121" s="38"/>
      <c r="E121" s="38"/>
      <c r="F121" s="28" t="str">
        <f>F16</f>
        <v xml:space="preserve"> </v>
      </c>
      <c r="G121" s="38"/>
      <c r="H121" s="38"/>
      <c r="I121" s="30" t="s">
        <v>24</v>
      </c>
      <c r="J121" s="68" t="str">
        <f>IF(J16="","",J16)</f>
        <v>6. 3. 2020</v>
      </c>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30</v>
      </c>
      <c r="D123" s="38"/>
      <c r="E123" s="38"/>
      <c r="F123" s="28" t="str">
        <f>E19</f>
        <v>Město Petřvald</v>
      </c>
      <c r="G123" s="38"/>
      <c r="H123" s="38"/>
      <c r="I123" s="30" t="s">
        <v>36</v>
      </c>
      <c r="J123" s="34" t="str">
        <f>E25</f>
        <v>Kania a.s.</v>
      </c>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34</v>
      </c>
      <c r="D124" s="38"/>
      <c r="E124" s="38"/>
      <c r="F124" s="28" t="str">
        <f>IF(E22="","",E22)</f>
        <v>Vyplň údaj</v>
      </c>
      <c r="G124" s="38"/>
      <c r="H124" s="38"/>
      <c r="I124" s="30" t="s">
        <v>39</v>
      </c>
      <c r="J124" s="34" t="str">
        <f>E28</f>
        <v xml:space="preserve"> </v>
      </c>
      <c r="K124" s="38"/>
      <c r="L124" s="53"/>
      <c r="S124" s="36"/>
      <c r="T124" s="36"/>
      <c r="U124" s="36"/>
      <c r="V124" s="36"/>
      <c r="W124" s="36"/>
      <c r="X124" s="36"/>
      <c r="Y124" s="36"/>
      <c r="Z124" s="36"/>
      <c r="AA124" s="36"/>
      <c r="AB124" s="36"/>
      <c r="AC124" s="36"/>
      <c r="AD124" s="36"/>
      <c r="AE124" s="36"/>
    </row>
    <row r="125" spans="1:31" s="2" customFormat="1" ht="10.35"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11" customFormat="1" ht="29.25" customHeight="1">
      <c r="A126" s="166"/>
      <c r="B126" s="167"/>
      <c r="C126" s="168" t="s">
        <v>190</v>
      </c>
      <c r="D126" s="169" t="s">
        <v>68</v>
      </c>
      <c r="E126" s="169" t="s">
        <v>64</v>
      </c>
      <c r="F126" s="169" t="s">
        <v>65</v>
      </c>
      <c r="G126" s="169" t="s">
        <v>191</v>
      </c>
      <c r="H126" s="169" t="s">
        <v>192</v>
      </c>
      <c r="I126" s="169" t="s">
        <v>193</v>
      </c>
      <c r="J126" s="169" t="s">
        <v>179</v>
      </c>
      <c r="K126" s="170" t="s">
        <v>194</v>
      </c>
      <c r="L126" s="171"/>
      <c r="M126" s="77" t="s">
        <v>1</v>
      </c>
      <c r="N126" s="78" t="s">
        <v>47</v>
      </c>
      <c r="O126" s="78" t="s">
        <v>195</v>
      </c>
      <c r="P126" s="78" t="s">
        <v>196</v>
      </c>
      <c r="Q126" s="78" t="s">
        <v>197</v>
      </c>
      <c r="R126" s="78" t="s">
        <v>198</v>
      </c>
      <c r="S126" s="78" t="s">
        <v>199</v>
      </c>
      <c r="T126" s="79" t="s">
        <v>200</v>
      </c>
      <c r="U126" s="166"/>
      <c r="V126" s="166"/>
      <c r="W126" s="166"/>
      <c r="X126" s="166"/>
      <c r="Y126" s="166"/>
      <c r="Z126" s="166"/>
      <c r="AA126" s="166"/>
      <c r="AB126" s="166"/>
      <c r="AC126" s="166"/>
      <c r="AD126" s="166"/>
      <c r="AE126" s="166"/>
    </row>
    <row r="127" spans="1:63" s="2" customFormat="1" ht="22.8" customHeight="1">
      <c r="A127" s="36"/>
      <c r="B127" s="37"/>
      <c r="C127" s="84" t="s">
        <v>201</v>
      </c>
      <c r="D127" s="38"/>
      <c r="E127" s="38"/>
      <c r="F127" s="38"/>
      <c r="G127" s="38"/>
      <c r="H127" s="38"/>
      <c r="I127" s="38"/>
      <c r="J127" s="172">
        <f>BK127</f>
        <v>0</v>
      </c>
      <c r="K127" s="38"/>
      <c r="L127" s="41"/>
      <c r="M127" s="80"/>
      <c r="N127" s="173"/>
      <c r="O127" s="81"/>
      <c r="P127" s="174">
        <f>P128+P213+P236</f>
        <v>0</v>
      </c>
      <c r="Q127" s="81"/>
      <c r="R127" s="174">
        <f>R128+R213+R236</f>
        <v>0</v>
      </c>
      <c r="S127" s="81"/>
      <c r="T127" s="175">
        <f>T128+T213+T236</f>
        <v>0</v>
      </c>
      <c r="U127" s="36"/>
      <c r="V127" s="36"/>
      <c r="W127" s="36"/>
      <c r="X127" s="36"/>
      <c r="Y127" s="36"/>
      <c r="Z127" s="36"/>
      <c r="AA127" s="36"/>
      <c r="AB127" s="36"/>
      <c r="AC127" s="36"/>
      <c r="AD127" s="36"/>
      <c r="AE127" s="36"/>
      <c r="AT127" s="18" t="s">
        <v>82</v>
      </c>
      <c r="AU127" s="18" t="s">
        <v>181</v>
      </c>
      <c r="BK127" s="176">
        <f>BK128+BK213+BK236</f>
        <v>0</v>
      </c>
    </row>
    <row r="128" spans="2:63" s="12" customFormat="1" ht="25.95" customHeight="1">
      <c r="B128" s="177"/>
      <c r="C128" s="178"/>
      <c r="D128" s="179" t="s">
        <v>82</v>
      </c>
      <c r="E128" s="180" t="s">
        <v>2586</v>
      </c>
      <c r="F128" s="180" t="s">
        <v>3251</v>
      </c>
      <c r="G128" s="178"/>
      <c r="H128" s="178"/>
      <c r="I128" s="181"/>
      <c r="J128" s="182">
        <f>BK128</f>
        <v>0</v>
      </c>
      <c r="K128" s="178"/>
      <c r="L128" s="183"/>
      <c r="M128" s="184"/>
      <c r="N128" s="185"/>
      <c r="O128" s="185"/>
      <c r="P128" s="186">
        <f>SUM(P129:P212)</f>
        <v>0</v>
      </c>
      <c r="Q128" s="185"/>
      <c r="R128" s="186">
        <f>SUM(R129:R212)</f>
        <v>0</v>
      </c>
      <c r="S128" s="185"/>
      <c r="T128" s="187">
        <f>SUM(T129:T212)</f>
        <v>0</v>
      </c>
      <c r="AR128" s="188" t="s">
        <v>91</v>
      </c>
      <c r="AT128" s="189" t="s">
        <v>82</v>
      </c>
      <c r="AU128" s="189" t="s">
        <v>83</v>
      </c>
      <c r="AY128" s="188" t="s">
        <v>203</v>
      </c>
      <c r="BK128" s="190">
        <f>SUM(BK129:BK212)</f>
        <v>0</v>
      </c>
    </row>
    <row r="129" spans="1:65" s="2" customFormat="1" ht="16.5" customHeight="1">
      <c r="A129" s="36"/>
      <c r="B129" s="37"/>
      <c r="C129" s="193" t="s">
        <v>91</v>
      </c>
      <c r="D129" s="193" t="s">
        <v>206</v>
      </c>
      <c r="E129" s="194" t="s">
        <v>3252</v>
      </c>
      <c r="F129" s="195" t="s">
        <v>3253</v>
      </c>
      <c r="G129" s="196" t="s">
        <v>1422</v>
      </c>
      <c r="H129" s="197">
        <v>1</v>
      </c>
      <c r="I129" s="198"/>
      <c r="J129" s="199">
        <f aca="true" t="shared" si="0" ref="J129:J165">ROUND(I129*H129,2)</f>
        <v>0</v>
      </c>
      <c r="K129" s="195" t="s">
        <v>601</v>
      </c>
      <c r="L129" s="41"/>
      <c r="M129" s="200" t="s">
        <v>1</v>
      </c>
      <c r="N129" s="201" t="s">
        <v>48</v>
      </c>
      <c r="O129" s="73"/>
      <c r="P129" s="202">
        <f aca="true" t="shared" si="1" ref="P129:P165">O129*H129</f>
        <v>0</v>
      </c>
      <c r="Q129" s="202">
        <v>0</v>
      </c>
      <c r="R129" s="202">
        <f aca="true" t="shared" si="2" ref="R129:R165">Q129*H129</f>
        <v>0</v>
      </c>
      <c r="S129" s="202">
        <v>0</v>
      </c>
      <c r="T129" s="203">
        <f aca="true" t="shared" si="3" ref="T129:T165">S129*H129</f>
        <v>0</v>
      </c>
      <c r="U129" s="36"/>
      <c r="V129" s="36"/>
      <c r="W129" s="36"/>
      <c r="X129" s="36"/>
      <c r="Y129" s="36"/>
      <c r="Z129" s="36"/>
      <c r="AA129" s="36"/>
      <c r="AB129" s="36"/>
      <c r="AC129" s="36"/>
      <c r="AD129" s="36"/>
      <c r="AE129" s="36"/>
      <c r="AR129" s="204" t="s">
        <v>121</v>
      </c>
      <c r="AT129" s="204" t="s">
        <v>206</v>
      </c>
      <c r="AU129" s="204" t="s">
        <v>91</v>
      </c>
      <c r="AY129" s="18" t="s">
        <v>203</v>
      </c>
      <c r="BE129" s="205">
        <f aca="true" t="shared" si="4" ref="BE129:BE165">IF(N129="základní",J129,0)</f>
        <v>0</v>
      </c>
      <c r="BF129" s="205">
        <f aca="true" t="shared" si="5" ref="BF129:BF165">IF(N129="snížená",J129,0)</f>
        <v>0</v>
      </c>
      <c r="BG129" s="205">
        <f aca="true" t="shared" si="6" ref="BG129:BG165">IF(N129="zákl. přenesená",J129,0)</f>
        <v>0</v>
      </c>
      <c r="BH129" s="205">
        <f aca="true" t="shared" si="7" ref="BH129:BH165">IF(N129="sníž. přenesená",J129,0)</f>
        <v>0</v>
      </c>
      <c r="BI129" s="205">
        <f aca="true" t="shared" si="8" ref="BI129:BI165">IF(N129="nulová",J129,0)</f>
        <v>0</v>
      </c>
      <c r="BJ129" s="18" t="s">
        <v>91</v>
      </c>
      <c r="BK129" s="205">
        <f aca="true" t="shared" si="9" ref="BK129:BK165">ROUND(I129*H129,2)</f>
        <v>0</v>
      </c>
      <c r="BL129" s="18" t="s">
        <v>121</v>
      </c>
      <c r="BM129" s="204" t="s">
        <v>93</v>
      </c>
    </row>
    <row r="130" spans="1:65" s="2" customFormat="1" ht="16.5" customHeight="1">
      <c r="A130" s="36"/>
      <c r="B130" s="37"/>
      <c r="C130" s="193" t="s">
        <v>93</v>
      </c>
      <c r="D130" s="193" t="s">
        <v>206</v>
      </c>
      <c r="E130" s="194" t="s">
        <v>3254</v>
      </c>
      <c r="F130" s="195" t="s">
        <v>3255</v>
      </c>
      <c r="G130" s="196" t="s">
        <v>1422</v>
      </c>
      <c r="H130" s="197">
        <v>1</v>
      </c>
      <c r="I130" s="198"/>
      <c r="J130" s="199">
        <f t="shared" si="0"/>
        <v>0</v>
      </c>
      <c r="K130" s="195" t="s">
        <v>601</v>
      </c>
      <c r="L130" s="41"/>
      <c r="M130" s="200" t="s">
        <v>1</v>
      </c>
      <c r="N130" s="201" t="s">
        <v>48</v>
      </c>
      <c r="O130" s="73"/>
      <c r="P130" s="202">
        <f t="shared" si="1"/>
        <v>0</v>
      </c>
      <c r="Q130" s="202">
        <v>0</v>
      </c>
      <c r="R130" s="202">
        <f t="shared" si="2"/>
        <v>0</v>
      </c>
      <c r="S130" s="202">
        <v>0</v>
      </c>
      <c r="T130" s="203">
        <f t="shared" si="3"/>
        <v>0</v>
      </c>
      <c r="U130" s="36"/>
      <c r="V130" s="36"/>
      <c r="W130" s="36"/>
      <c r="X130" s="36"/>
      <c r="Y130" s="36"/>
      <c r="Z130" s="36"/>
      <c r="AA130" s="36"/>
      <c r="AB130" s="36"/>
      <c r="AC130" s="36"/>
      <c r="AD130" s="36"/>
      <c r="AE130" s="36"/>
      <c r="AR130" s="204" t="s">
        <v>121</v>
      </c>
      <c r="AT130" s="204" t="s">
        <v>206</v>
      </c>
      <c r="AU130" s="204" t="s">
        <v>91</v>
      </c>
      <c r="AY130" s="18" t="s">
        <v>203</v>
      </c>
      <c r="BE130" s="205">
        <f t="shared" si="4"/>
        <v>0</v>
      </c>
      <c r="BF130" s="205">
        <f t="shared" si="5"/>
        <v>0</v>
      </c>
      <c r="BG130" s="205">
        <f t="shared" si="6"/>
        <v>0</v>
      </c>
      <c r="BH130" s="205">
        <f t="shared" si="7"/>
        <v>0</v>
      </c>
      <c r="BI130" s="205">
        <f t="shared" si="8"/>
        <v>0</v>
      </c>
      <c r="BJ130" s="18" t="s">
        <v>91</v>
      </c>
      <c r="BK130" s="205">
        <f t="shared" si="9"/>
        <v>0</v>
      </c>
      <c r="BL130" s="18" t="s">
        <v>121</v>
      </c>
      <c r="BM130" s="204" t="s">
        <v>121</v>
      </c>
    </row>
    <row r="131" spans="1:65" s="2" customFormat="1" ht="16.5" customHeight="1">
      <c r="A131" s="36"/>
      <c r="B131" s="37"/>
      <c r="C131" s="193" t="s">
        <v>112</v>
      </c>
      <c r="D131" s="193" t="s">
        <v>206</v>
      </c>
      <c r="E131" s="194" t="s">
        <v>3256</v>
      </c>
      <c r="F131" s="195" t="s">
        <v>3257</v>
      </c>
      <c r="G131" s="196" t="s">
        <v>1422</v>
      </c>
      <c r="H131" s="197">
        <v>1</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147</v>
      </c>
    </row>
    <row r="132" spans="1:65" s="2" customFormat="1" ht="16.5" customHeight="1">
      <c r="A132" s="36"/>
      <c r="B132" s="37"/>
      <c r="C132" s="193" t="s">
        <v>121</v>
      </c>
      <c r="D132" s="193" t="s">
        <v>206</v>
      </c>
      <c r="E132" s="194" t="s">
        <v>3258</v>
      </c>
      <c r="F132" s="195" t="s">
        <v>3259</v>
      </c>
      <c r="G132" s="196" t="s">
        <v>1422</v>
      </c>
      <c r="H132" s="197">
        <v>1</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153</v>
      </c>
    </row>
    <row r="133" spans="1:65" s="2" customFormat="1" ht="16.5" customHeight="1">
      <c r="A133" s="36"/>
      <c r="B133" s="37"/>
      <c r="C133" s="193" t="s">
        <v>144</v>
      </c>
      <c r="D133" s="193" t="s">
        <v>206</v>
      </c>
      <c r="E133" s="194" t="s">
        <v>3260</v>
      </c>
      <c r="F133" s="195" t="s">
        <v>3261</v>
      </c>
      <c r="G133" s="196" t="s">
        <v>448</v>
      </c>
      <c r="H133" s="197">
        <v>70</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254</v>
      </c>
    </row>
    <row r="134" spans="1:65" s="2" customFormat="1" ht="16.5" customHeight="1">
      <c r="A134" s="36"/>
      <c r="B134" s="37"/>
      <c r="C134" s="193" t="s">
        <v>147</v>
      </c>
      <c r="D134" s="193" t="s">
        <v>206</v>
      </c>
      <c r="E134" s="194" t="s">
        <v>3262</v>
      </c>
      <c r="F134" s="195" t="s">
        <v>3263</v>
      </c>
      <c r="G134" s="196" t="s">
        <v>448</v>
      </c>
      <c r="H134" s="197">
        <v>45</v>
      </c>
      <c r="I134" s="198"/>
      <c r="J134" s="199">
        <f t="shared" si="0"/>
        <v>0</v>
      </c>
      <c r="K134" s="195" t="s">
        <v>601</v>
      </c>
      <c r="L134" s="41"/>
      <c r="M134" s="200" t="s">
        <v>1</v>
      </c>
      <c r="N134" s="201" t="s">
        <v>48</v>
      </c>
      <c r="O134" s="73"/>
      <c r="P134" s="202">
        <f t="shared" si="1"/>
        <v>0</v>
      </c>
      <c r="Q134" s="202">
        <v>0</v>
      </c>
      <c r="R134" s="202">
        <f t="shared" si="2"/>
        <v>0</v>
      </c>
      <c r="S134" s="202">
        <v>0</v>
      </c>
      <c r="T134" s="203">
        <f t="shared" si="3"/>
        <v>0</v>
      </c>
      <c r="U134" s="36"/>
      <c r="V134" s="36"/>
      <c r="W134" s="36"/>
      <c r="X134" s="36"/>
      <c r="Y134" s="36"/>
      <c r="Z134" s="36"/>
      <c r="AA134" s="36"/>
      <c r="AB134" s="36"/>
      <c r="AC134" s="36"/>
      <c r="AD134" s="36"/>
      <c r="AE134" s="36"/>
      <c r="AR134" s="204" t="s">
        <v>121</v>
      </c>
      <c r="AT134" s="204" t="s">
        <v>206</v>
      </c>
      <c r="AU134" s="204" t="s">
        <v>91</v>
      </c>
      <c r="AY134" s="18" t="s">
        <v>203</v>
      </c>
      <c r="BE134" s="205">
        <f t="shared" si="4"/>
        <v>0</v>
      </c>
      <c r="BF134" s="205">
        <f t="shared" si="5"/>
        <v>0</v>
      </c>
      <c r="BG134" s="205">
        <f t="shared" si="6"/>
        <v>0</v>
      </c>
      <c r="BH134" s="205">
        <f t="shared" si="7"/>
        <v>0</v>
      </c>
      <c r="BI134" s="205">
        <f t="shared" si="8"/>
        <v>0</v>
      </c>
      <c r="BJ134" s="18" t="s">
        <v>91</v>
      </c>
      <c r="BK134" s="205">
        <f t="shared" si="9"/>
        <v>0</v>
      </c>
      <c r="BL134" s="18" t="s">
        <v>121</v>
      </c>
      <c r="BM134" s="204" t="s">
        <v>268</v>
      </c>
    </row>
    <row r="135" spans="1:65" s="2" customFormat="1" ht="16.5" customHeight="1">
      <c r="A135" s="36"/>
      <c r="B135" s="37"/>
      <c r="C135" s="193" t="s">
        <v>150</v>
      </c>
      <c r="D135" s="193" t="s">
        <v>206</v>
      </c>
      <c r="E135" s="194" t="s">
        <v>3264</v>
      </c>
      <c r="F135" s="195" t="s">
        <v>3265</v>
      </c>
      <c r="G135" s="196" t="s">
        <v>448</v>
      </c>
      <c r="H135" s="197">
        <v>60</v>
      </c>
      <c r="I135" s="198"/>
      <c r="J135" s="199">
        <f t="shared" si="0"/>
        <v>0</v>
      </c>
      <c r="K135" s="195" t="s">
        <v>601</v>
      </c>
      <c r="L135" s="41"/>
      <c r="M135" s="200" t="s">
        <v>1</v>
      </c>
      <c r="N135" s="201" t="s">
        <v>48</v>
      </c>
      <c r="O135" s="73"/>
      <c r="P135" s="202">
        <f t="shared" si="1"/>
        <v>0</v>
      </c>
      <c r="Q135" s="202">
        <v>0</v>
      </c>
      <c r="R135" s="202">
        <f t="shared" si="2"/>
        <v>0</v>
      </c>
      <c r="S135" s="202">
        <v>0</v>
      </c>
      <c r="T135" s="203">
        <f t="shared" si="3"/>
        <v>0</v>
      </c>
      <c r="U135" s="36"/>
      <c r="V135" s="36"/>
      <c r="W135" s="36"/>
      <c r="X135" s="36"/>
      <c r="Y135" s="36"/>
      <c r="Z135" s="36"/>
      <c r="AA135" s="36"/>
      <c r="AB135" s="36"/>
      <c r="AC135" s="36"/>
      <c r="AD135" s="36"/>
      <c r="AE135" s="36"/>
      <c r="AR135" s="204" t="s">
        <v>121</v>
      </c>
      <c r="AT135" s="204" t="s">
        <v>206</v>
      </c>
      <c r="AU135" s="204" t="s">
        <v>91</v>
      </c>
      <c r="AY135" s="18" t="s">
        <v>203</v>
      </c>
      <c r="BE135" s="205">
        <f t="shared" si="4"/>
        <v>0</v>
      </c>
      <c r="BF135" s="205">
        <f t="shared" si="5"/>
        <v>0</v>
      </c>
      <c r="BG135" s="205">
        <f t="shared" si="6"/>
        <v>0</v>
      </c>
      <c r="BH135" s="205">
        <f t="shared" si="7"/>
        <v>0</v>
      </c>
      <c r="BI135" s="205">
        <f t="shared" si="8"/>
        <v>0</v>
      </c>
      <c r="BJ135" s="18" t="s">
        <v>91</v>
      </c>
      <c r="BK135" s="205">
        <f t="shared" si="9"/>
        <v>0</v>
      </c>
      <c r="BL135" s="18" t="s">
        <v>121</v>
      </c>
      <c r="BM135" s="204" t="s">
        <v>369</v>
      </c>
    </row>
    <row r="136" spans="1:65" s="2" customFormat="1" ht="16.5" customHeight="1">
      <c r="A136" s="36"/>
      <c r="B136" s="37"/>
      <c r="C136" s="193" t="s">
        <v>153</v>
      </c>
      <c r="D136" s="193" t="s">
        <v>206</v>
      </c>
      <c r="E136" s="194" t="s">
        <v>3266</v>
      </c>
      <c r="F136" s="195" t="s">
        <v>3267</v>
      </c>
      <c r="G136" s="196" t="s">
        <v>448</v>
      </c>
      <c r="H136" s="197">
        <v>35</v>
      </c>
      <c r="I136" s="198"/>
      <c r="J136" s="199">
        <f t="shared" si="0"/>
        <v>0</v>
      </c>
      <c r="K136" s="195" t="s">
        <v>601</v>
      </c>
      <c r="L136" s="41"/>
      <c r="M136" s="200" t="s">
        <v>1</v>
      </c>
      <c r="N136" s="201" t="s">
        <v>48</v>
      </c>
      <c r="O136" s="73"/>
      <c r="P136" s="202">
        <f t="shared" si="1"/>
        <v>0</v>
      </c>
      <c r="Q136" s="202">
        <v>0</v>
      </c>
      <c r="R136" s="202">
        <f t="shared" si="2"/>
        <v>0</v>
      </c>
      <c r="S136" s="202">
        <v>0</v>
      </c>
      <c r="T136" s="203">
        <f t="shared" si="3"/>
        <v>0</v>
      </c>
      <c r="U136" s="36"/>
      <c r="V136" s="36"/>
      <c r="W136" s="36"/>
      <c r="X136" s="36"/>
      <c r="Y136" s="36"/>
      <c r="Z136" s="36"/>
      <c r="AA136" s="36"/>
      <c r="AB136" s="36"/>
      <c r="AC136" s="36"/>
      <c r="AD136" s="36"/>
      <c r="AE136" s="36"/>
      <c r="AR136" s="204" t="s">
        <v>121</v>
      </c>
      <c r="AT136" s="204" t="s">
        <v>206</v>
      </c>
      <c r="AU136" s="204" t="s">
        <v>91</v>
      </c>
      <c r="AY136" s="18" t="s">
        <v>203</v>
      </c>
      <c r="BE136" s="205">
        <f t="shared" si="4"/>
        <v>0</v>
      </c>
      <c r="BF136" s="205">
        <f t="shared" si="5"/>
        <v>0</v>
      </c>
      <c r="BG136" s="205">
        <f t="shared" si="6"/>
        <v>0</v>
      </c>
      <c r="BH136" s="205">
        <f t="shared" si="7"/>
        <v>0</v>
      </c>
      <c r="BI136" s="205">
        <f t="shared" si="8"/>
        <v>0</v>
      </c>
      <c r="BJ136" s="18" t="s">
        <v>91</v>
      </c>
      <c r="BK136" s="205">
        <f t="shared" si="9"/>
        <v>0</v>
      </c>
      <c r="BL136" s="18" t="s">
        <v>121</v>
      </c>
      <c r="BM136" s="204" t="s">
        <v>378</v>
      </c>
    </row>
    <row r="137" spans="1:65" s="2" customFormat="1" ht="16.5" customHeight="1">
      <c r="A137" s="36"/>
      <c r="B137" s="37"/>
      <c r="C137" s="193" t="s">
        <v>249</v>
      </c>
      <c r="D137" s="193" t="s">
        <v>206</v>
      </c>
      <c r="E137" s="194" t="s">
        <v>3268</v>
      </c>
      <c r="F137" s="195" t="s">
        <v>3269</v>
      </c>
      <c r="G137" s="196" t="s">
        <v>448</v>
      </c>
      <c r="H137" s="197">
        <v>45</v>
      </c>
      <c r="I137" s="198"/>
      <c r="J137" s="199">
        <f t="shared" si="0"/>
        <v>0</v>
      </c>
      <c r="K137" s="195" t="s">
        <v>601</v>
      </c>
      <c r="L137" s="41"/>
      <c r="M137" s="200" t="s">
        <v>1</v>
      </c>
      <c r="N137" s="201" t="s">
        <v>48</v>
      </c>
      <c r="O137" s="73"/>
      <c r="P137" s="202">
        <f t="shared" si="1"/>
        <v>0</v>
      </c>
      <c r="Q137" s="202">
        <v>0</v>
      </c>
      <c r="R137" s="202">
        <f t="shared" si="2"/>
        <v>0</v>
      </c>
      <c r="S137" s="202">
        <v>0</v>
      </c>
      <c r="T137" s="203">
        <f t="shared" si="3"/>
        <v>0</v>
      </c>
      <c r="U137" s="36"/>
      <c r="V137" s="36"/>
      <c r="W137" s="36"/>
      <c r="X137" s="36"/>
      <c r="Y137" s="36"/>
      <c r="Z137" s="36"/>
      <c r="AA137" s="36"/>
      <c r="AB137" s="36"/>
      <c r="AC137" s="36"/>
      <c r="AD137" s="36"/>
      <c r="AE137" s="36"/>
      <c r="AR137" s="204" t="s">
        <v>121</v>
      </c>
      <c r="AT137" s="204" t="s">
        <v>206</v>
      </c>
      <c r="AU137" s="204" t="s">
        <v>91</v>
      </c>
      <c r="AY137" s="18" t="s">
        <v>203</v>
      </c>
      <c r="BE137" s="205">
        <f t="shared" si="4"/>
        <v>0</v>
      </c>
      <c r="BF137" s="205">
        <f t="shared" si="5"/>
        <v>0</v>
      </c>
      <c r="BG137" s="205">
        <f t="shared" si="6"/>
        <v>0</v>
      </c>
      <c r="BH137" s="205">
        <f t="shared" si="7"/>
        <v>0</v>
      </c>
      <c r="BI137" s="205">
        <f t="shared" si="8"/>
        <v>0</v>
      </c>
      <c r="BJ137" s="18" t="s">
        <v>91</v>
      </c>
      <c r="BK137" s="205">
        <f t="shared" si="9"/>
        <v>0</v>
      </c>
      <c r="BL137" s="18" t="s">
        <v>121</v>
      </c>
      <c r="BM137" s="204" t="s">
        <v>389</v>
      </c>
    </row>
    <row r="138" spans="1:65" s="2" customFormat="1" ht="16.5" customHeight="1">
      <c r="A138" s="36"/>
      <c r="B138" s="37"/>
      <c r="C138" s="193" t="s">
        <v>254</v>
      </c>
      <c r="D138" s="193" t="s">
        <v>206</v>
      </c>
      <c r="E138" s="194" t="s">
        <v>3270</v>
      </c>
      <c r="F138" s="195" t="s">
        <v>3271</v>
      </c>
      <c r="G138" s="196" t="s">
        <v>448</v>
      </c>
      <c r="H138" s="197">
        <v>2140</v>
      </c>
      <c r="I138" s="198"/>
      <c r="J138" s="199">
        <f t="shared" si="0"/>
        <v>0</v>
      </c>
      <c r="K138" s="195" t="s">
        <v>601</v>
      </c>
      <c r="L138" s="41"/>
      <c r="M138" s="200" t="s">
        <v>1</v>
      </c>
      <c r="N138" s="201" t="s">
        <v>48</v>
      </c>
      <c r="O138" s="73"/>
      <c r="P138" s="202">
        <f t="shared" si="1"/>
        <v>0</v>
      </c>
      <c r="Q138" s="202">
        <v>0</v>
      </c>
      <c r="R138" s="202">
        <f t="shared" si="2"/>
        <v>0</v>
      </c>
      <c r="S138" s="202">
        <v>0</v>
      </c>
      <c r="T138" s="203">
        <f t="shared" si="3"/>
        <v>0</v>
      </c>
      <c r="U138" s="36"/>
      <c r="V138" s="36"/>
      <c r="W138" s="36"/>
      <c r="X138" s="36"/>
      <c r="Y138" s="36"/>
      <c r="Z138" s="36"/>
      <c r="AA138" s="36"/>
      <c r="AB138" s="36"/>
      <c r="AC138" s="36"/>
      <c r="AD138" s="36"/>
      <c r="AE138" s="36"/>
      <c r="AR138" s="204" t="s">
        <v>121</v>
      </c>
      <c r="AT138" s="204" t="s">
        <v>206</v>
      </c>
      <c r="AU138" s="204" t="s">
        <v>91</v>
      </c>
      <c r="AY138" s="18" t="s">
        <v>203</v>
      </c>
      <c r="BE138" s="205">
        <f t="shared" si="4"/>
        <v>0</v>
      </c>
      <c r="BF138" s="205">
        <f t="shared" si="5"/>
        <v>0</v>
      </c>
      <c r="BG138" s="205">
        <f t="shared" si="6"/>
        <v>0</v>
      </c>
      <c r="BH138" s="205">
        <f t="shared" si="7"/>
        <v>0</v>
      </c>
      <c r="BI138" s="205">
        <f t="shared" si="8"/>
        <v>0</v>
      </c>
      <c r="BJ138" s="18" t="s">
        <v>91</v>
      </c>
      <c r="BK138" s="205">
        <f t="shared" si="9"/>
        <v>0</v>
      </c>
      <c r="BL138" s="18" t="s">
        <v>121</v>
      </c>
      <c r="BM138" s="204" t="s">
        <v>401</v>
      </c>
    </row>
    <row r="139" spans="1:65" s="2" customFormat="1" ht="16.5" customHeight="1">
      <c r="A139" s="36"/>
      <c r="B139" s="37"/>
      <c r="C139" s="193" t="s">
        <v>261</v>
      </c>
      <c r="D139" s="193" t="s">
        <v>206</v>
      </c>
      <c r="E139" s="194" t="s">
        <v>3272</v>
      </c>
      <c r="F139" s="195" t="s">
        <v>3273</v>
      </c>
      <c r="G139" s="196" t="s">
        <v>448</v>
      </c>
      <c r="H139" s="197">
        <v>130</v>
      </c>
      <c r="I139" s="198"/>
      <c r="J139" s="199">
        <f t="shared" si="0"/>
        <v>0</v>
      </c>
      <c r="K139" s="195" t="s">
        <v>601</v>
      </c>
      <c r="L139" s="41"/>
      <c r="M139" s="200" t="s">
        <v>1</v>
      </c>
      <c r="N139" s="201" t="s">
        <v>48</v>
      </c>
      <c r="O139" s="73"/>
      <c r="P139" s="202">
        <f t="shared" si="1"/>
        <v>0</v>
      </c>
      <c r="Q139" s="202">
        <v>0</v>
      </c>
      <c r="R139" s="202">
        <f t="shared" si="2"/>
        <v>0</v>
      </c>
      <c r="S139" s="202">
        <v>0</v>
      </c>
      <c r="T139" s="203">
        <f t="shared" si="3"/>
        <v>0</v>
      </c>
      <c r="U139" s="36"/>
      <c r="V139" s="36"/>
      <c r="W139" s="36"/>
      <c r="X139" s="36"/>
      <c r="Y139" s="36"/>
      <c r="Z139" s="36"/>
      <c r="AA139" s="36"/>
      <c r="AB139" s="36"/>
      <c r="AC139" s="36"/>
      <c r="AD139" s="36"/>
      <c r="AE139" s="36"/>
      <c r="AR139" s="204" t="s">
        <v>121</v>
      </c>
      <c r="AT139" s="204" t="s">
        <v>206</v>
      </c>
      <c r="AU139" s="204" t="s">
        <v>91</v>
      </c>
      <c r="AY139" s="18" t="s">
        <v>203</v>
      </c>
      <c r="BE139" s="205">
        <f t="shared" si="4"/>
        <v>0</v>
      </c>
      <c r="BF139" s="205">
        <f t="shared" si="5"/>
        <v>0</v>
      </c>
      <c r="BG139" s="205">
        <f t="shared" si="6"/>
        <v>0</v>
      </c>
      <c r="BH139" s="205">
        <f t="shared" si="7"/>
        <v>0</v>
      </c>
      <c r="BI139" s="205">
        <f t="shared" si="8"/>
        <v>0</v>
      </c>
      <c r="BJ139" s="18" t="s">
        <v>91</v>
      </c>
      <c r="BK139" s="205">
        <f t="shared" si="9"/>
        <v>0</v>
      </c>
      <c r="BL139" s="18" t="s">
        <v>121</v>
      </c>
      <c r="BM139" s="204" t="s">
        <v>409</v>
      </c>
    </row>
    <row r="140" spans="1:65" s="2" customFormat="1" ht="16.5" customHeight="1">
      <c r="A140" s="36"/>
      <c r="B140" s="37"/>
      <c r="C140" s="193" t="s">
        <v>268</v>
      </c>
      <c r="D140" s="193" t="s">
        <v>206</v>
      </c>
      <c r="E140" s="194" t="s">
        <v>3274</v>
      </c>
      <c r="F140" s="195" t="s">
        <v>3275</v>
      </c>
      <c r="G140" s="196" t="s">
        <v>448</v>
      </c>
      <c r="H140" s="197">
        <v>120</v>
      </c>
      <c r="I140" s="198"/>
      <c r="J140" s="199">
        <f t="shared" si="0"/>
        <v>0</v>
      </c>
      <c r="K140" s="195" t="s">
        <v>601</v>
      </c>
      <c r="L140" s="41"/>
      <c r="M140" s="200" t="s">
        <v>1</v>
      </c>
      <c r="N140" s="201" t="s">
        <v>48</v>
      </c>
      <c r="O140" s="73"/>
      <c r="P140" s="202">
        <f t="shared" si="1"/>
        <v>0</v>
      </c>
      <c r="Q140" s="202">
        <v>0</v>
      </c>
      <c r="R140" s="202">
        <f t="shared" si="2"/>
        <v>0</v>
      </c>
      <c r="S140" s="202">
        <v>0</v>
      </c>
      <c r="T140" s="203">
        <f t="shared" si="3"/>
        <v>0</v>
      </c>
      <c r="U140" s="36"/>
      <c r="V140" s="36"/>
      <c r="W140" s="36"/>
      <c r="X140" s="36"/>
      <c r="Y140" s="36"/>
      <c r="Z140" s="36"/>
      <c r="AA140" s="36"/>
      <c r="AB140" s="36"/>
      <c r="AC140" s="36"/>
      <c r="AD140" s="36"/>
      <c r="AE140" s="36"/>
      <c r="AR140" s="204" t="s">
        <v>121</v>
      </c>
      <c r="AT140" s="204" t="s">
        <v>206</v>
      </c>
      <c r="AU140" s="204" t="s">
        <v>91</v>
      </c>
      <c r="AY140" s="18" t="s">
        <v>203</v>
      </c>
      <c r="BE140" s="205">
        <f t="shared" si="4"/>
        <v>0</v>
      </c>
      <c r="BF140" s="205">
        <f t="shared" si="5"/>
        <v>0</v>
      </c>
      <c r="BG140" s="205">
        <f t="shared" si="6"/>
        <v>0</v>
      </c>
      <c r="BH140" s="205">
        <f t="shared" si="7"/>
        <v>0</v>
      </c>
      <c r="BI140" s="205">
        <f t="shared" si="8"/>
        <v>0</v>
      </c>
      <c r="BJ140" s="18" t="s">
        <v>91</v>
      </c>
      <c r="BK140" s="205">
        <f t="shared" si="9"/>
        <v>0</v>
      </c>
      <c r="BL140" s="18" t="s">
        <v>121</v>
      </c>
      <c r="BM140" s="204" t="s">
        <v>417</v>
      </c>
    </row>
    <row r="141" spans="1:65" s="2" customFormat="1" ht="16.5" customHeight="1">
      <c r="A141" s="36"/>
      <c r="B141" s="37"/>
      <c r="C141" s="193" t="s">
        <v>364</v>
      </c>
      <c r="D141" s="193" t="s">
        <v>206</v>
      </c>
      <c r="E141" s="194" t="s">
        <v>3276</v>
      </c>
      <c r="F141" s="195" t="s">
        <v>3277</v>
      </c>
      <c r="G141" s="196" t="s">
        <v>448</v>
      </c>
      <c r="H141" s="197">
        <v>1650</v>
      </c>
      <c r="I141" s="198"/>
      <c r="J141" s="199">
        <f t="shared" si="0"/>
        <v>0</v>
      </c>
      <c r="K141" s="195" t="s">
        <v>601</v>
      </c>
      <c r="L141" s="41"/>
      <c r="M141" s="200" t="s">
        <v>1</v>
      </c>
      <c r="N141" s="201" t="s">
        <v>48</v>
      </c>
      <c r="O141" s="73"/>
      <c r="P141" s="202">
        <f t="shared" si="1"/>
        <v>0</v>
      </c>
      <c r="Q141" s="202">
        <v>0</v>
      </c>
      <c r="R141" s="202">
        <f t="shared" si="2"/>
        <v>0</v>
      </c>
      <c r="S141" s="202">
        <v>0</v>
      </c>
      <c r="T141" s="203">
        <f t="shared" si="3"/>
        <v>0</v>
      </c>
      <c r="U141" s="36"/>
      <c r="V141" s="36"/>
      <c r="W141" s="36"/>
      <c r="X141" s="36"/>
      <c r="Y141" s="36"/>
      <c r="Z141" s="36"/>
      <c r="AA141" s="36"/>
      <c r="AB141" s="36"/>
      <c r="AC141" s="36"/>
      <c r="AD141" s="36"/>
      <c r="AE141" s="36"/>
      <c r="AR141" s="204" t="s">
        <v>121</v>
      </c>
      <c r="AT141" s="204" t="s">
        <v>206</v>
      </c>
      <c r="AU141" s="204" t="s">
        <v>91</v>
      </c>
      <c r="AY141" s="18" t="s">
        <v>203</v>
      </c>
      <c r="BE141" s="205">
        <f t="shared" si="4"/>
        <v>0</v>
      </c>
      <c r="BF141" s="205">
        <f t="shared" si="5"/>
        <v>0</v>
      </c>
      <c r="BG141" s="205">
        <f t="shared" si="6"/>
        <v>0</v>
      </c>
      <c r="BH141" s="205">
        <f t="shared" si="7"/>
        <v>0</v>
      </c>
      <c r="BI141" s="205">
        <f t="shared" si="8"/>
        <v>0</v>
      </c>
      <c r="BJ141" s="18" t="s">
        <v>91</v>
      </c>
      <c r="BK141" s="205">
        <f t="shared" si="9"/>
        <v>0</v>
      </c>
      <c r="BL141" s="18" t="s">
        <v>121</v>
      </c>
      <c r="BM141" s="204" t="s">
        <v>425</v>
      </c>
    </row>
    <row r="142" spans="1:65" s="2" customFormat="1" ht="16.5" customHeight="1">
      <c r="A142" s="36"/>
      <c r="B142" s="37"/>
      <c r="C142" s="193" t="s">
        <v>369</v>
      </c>
      <c r="D142" s="193" t="s">
        <v>206</v>
      </c>
      <c r="E142" s="194" t="s">
        <v>3278</v>
      </c>
      <c r="F142" s="195" t="s">
        <v>3279</v>
      </c>
      <c r="G142" s="196" t="s">
        <v>448</v>
      </c>
      <c r="H142" s="197">
        <v>125</v>
      </c>
      <c r="I142" s="198"/>
      <c r="J142" s="199">
        <f t="shared" si="0"/>
        <v>0</v>
      </c>
      <c r="K142" s="195" t="s">
        <v>601</v>
      </c>
      <c r="L142" s="41"/>
      <c r="M142" s="200" t="s">
        <v>1</v>
      </c>
      <c r="N142" s="201" t="s">
        <v>48</v>
      </c>
      <c r="O142" s="73"/>
      <c r="P142" s="202">
        <f t="shared" si="1"/>
        <v>0</v>
      </c>
      <c r="Q142" s="202">
        <v>0</v>
      </c>
      <c r="R142" s="202">
        <f t="shared" si="2"/>
        <v>0</v>
      </c>
      <c r="S142" s="202">
        <v>0</v>
      </c>
      <c r="T142" s="203">
        <f t="shared" si="3"/>
        <v>0</v>
      </c>
      <c r="U142" s="36"/>
      <c r="V142" s="36"/>
      <c r="W142" s="36"/>
      <c r="X142" s="36"/>
      <c r="Y142" s="36"/>
      <c r="Z142" s="36"/>
      <c r="AA142" s="36"/>
      <c r="AB142" s="36"/>
      <c r="AC142" s="36"/>
      <c r="AD142" s="36"/>
      <c r="AE142" s="36"/>
      <c r="AR142" s="204" t="s">
        <v>121</v>
      </c>
      <c r="AT142" s="204" t="s">
        <v>206</v>
      </c>
      <c r="AU142" s="204" t="s">
        <v>91</v>
      </c>
      <c r="AY142" s="18" t="s">
        <v>203</v>
      </c>
      <c r="BE142" s="205">
        <f t="shared" si="4"/>
        <v>0</v>
      </c>
      <c r="BF142" s="205">
        <f t="shared" si="5"/>
        <v>0</v>
      </c>
      <c r="BG142" s="205">
        <f t="shared" si="6"/>
        <v>0</v>
      </c>
      <c r="BH142" s="205">
        <f t="shared" si="7"/>
        <v>0</v>
      </c>
      <c r="BI142" s="205">
        <f t="shared" si="8"/>
        <v>0</v>
      </c>
      <c r="BJ142" s="18" t="s">
        <v>91</v>
      </c>
      <c r="BK142" s="205">
        <f t="shared" si="9"/>
        <v>0</v>
      </c>
      <c r="BL142" s="18" t="s">
        <v>121</v>
      </c>
      <c r="BM142" s="204" t="s">
        <v>433</v>
      </c>
    </row>
    <row r="143" spans="1:65" s="2" customFormat="1" ht="16.5" customHeight="1">
      <c r="A143" s="36"/>
      <c r="B143" s="37"/>
      <c r="C143" s="193" t="s">
        <v>8</v>
      </c>
      <c r="D143" s="193" t="s">
        <v>206</v>
      </c>
      <c r="E143" s="194" t="s">
        <v>3280</v>
      </c>
      <c r="F143" s="195" t="s">
        <v>3281</v>
      </c>
      <c r="G143" s="196" t="s">
        <v>448</v>
      </c>
      <c r="H143" s="197">
        <v>60</v>
      </c>
      <c r="I143" s="198"/>
      <c r="J143" s="199">
        <f t="shared" si="0"/>
        <v>0</v>
      </c>
      <c r="K143" s="195" t="s">
        <v>601</v>
      </c>
      <c r="L143" s="41"/>
      <c r="M143" s="200" t="s">
        <v>1</v>
      </c>
      <c r="N143" s="201" t="s">
        <v>48</v>
      </c>
      <c r="O143" s="73"/>
      <c r="P143" s="202">
        <f t="shared" si="1"/>
        <v>0</v>
      </c>
      <c r="Q143" s="202">
        <v>0</v>
      </c>
      <c r="R143" s="202">
        <f t="shared" si="2"/>
        <v>0</v>
      </c>
      <c r="S143" s="202">
        <v>0</v>
      </c>
      <c r="T143" s="203">
        <f t="shared" si="3"/>
        <v>0</v>
      </c>
      <c r="U143" s="36"/>
      <c r="V143" s="36"/>
      <c r="W143" s="36"/>
      <c r="X143" s="36"/>
      <c r="Y143" s="36"/>
      <c r="Z143" s="36"/>
      <c r="AA143" s="36"/>
      <c r="AB143" s="36"/>
      <c r="AC143" s="36"/>
      <c r="AD143" s="36"/>
      <c r="AE143" s="36"/>
      <c r="AR143" s="204" t="s">
        <v>121</v>
      </c>
      <c r="AT143" s="204" t="s">
        <v>206</v>
      </c>
      <c r="AU143" s="204" t="s">
        <v>91</v>
      </c>
      <c r="AY143" s="18" t="s">
        <v>203</v>
      </c>
      <c r="BE143" s="205">
        <f t="shared" si="4"/>
        <v>0</v>
      </c>
      <c r="BF143" s="205">
        <f t="shared" si="5"/>
        <v>0</v>
      </c>
      <c r="BG143" s="205">
        <f t="shared" si="6"/>
        <v>0</v>
      </c>
      <c r="BH143" s="205">
        <f t="shared" si="7"/>
        <v>0</v>
      </c>
      <c r="BI143" s="205">
        <f t="shared" si="8"/>
        <v>0</v>
      </c>
      <c r="BJ143" s="18" t="s">
        <v>91</v>
      </c>
      <c r="BK143" s="205">
        <f t="shared" si="9"/>
        <v>0</v>
      </c>
      <c r="BL143" s="18" t="s">
        <v>121</v>
      </c>
      <c r="BM143" s="204" t="s">
        <v>441</v>
      </c>
    </row>
    <row r="144" spans="1:65" s="2" customFormat="1" ht="16.5" customHeight="1">
      <c r="A144" s="36"/>
      <c r="B144" s="37"/>
      <c r="C144" s="193" t="s">
        <v>378</v>
      </c>
      <c r="D144" s="193" t="s">
        <v>206</v>
      </c>
      <c r="E144" s="194" t="s">
        <v>3282</v>
      </c>
      <c r="F144" s="195" t="s">
        <v>3283</v>
      </c>
      <c r="G144" s="196" t="s">
        <v>448</v>
      </c>
      <c r="H144" s="197">
        <v>85</v>
      </c>
      <c r="I144" s="198"/>
      <c r="J144" s="199">
        <f t="shared" si="0"/>
        <v>0</v>
      </c>
      <c r="K144" s="195" t="s">
        <v>601</v>
      </c>
      <c r="L144" s="41"/>
      <c r="M144" s="200" t="s">
        <v>1</v>
      </c>
      <c r="N144" s="201" t="s">
        <v>48</v>
      </c>
      <c r="O144" s="73"/>
      <c r="P144" s="202">
        <f t="shared" si="1"/>
        <v>0</v>
      </c>
      <c r="Q144" s="202">
        <v>0</v>
      </c>
      <c r="R144" s="202">
        <f t="shared" si="2"/>
        <v>0</v>
      </c>
      <c r="S144" s="202">
        <v>0</v>
      </c>
      <c r="T144" s="203">
        <f t="shared" si="3"/>
        <v>0</v>
      </c>
      <c r="U144" s="36"/>
      <c r="V144" s="36"/>
      <c r="W144" s="36"/>
      <c r="X144" s="36"/>
      <c r="Y144" s="36"/>
      <c r="Z144" s="36"/>
      <c r="AA144" s="36"/>
      <c r="AB144" s="36"/>
      <c r="AC144" s="36"/>
      <c r="AD144" s="36"/>
      <c r="AE144" s="36"/>
      <c r="AR144" s="204" t="s">
        <v>121</v>
      </c>
      <c r="AT144" s="204" t="s">
        <v>206</v>
      </c>
      <c r="AU144" s="204" t="s">
        <v>91</v>
      </c>
      <c r="AY144" s="18" t="s">
        <v>203</v>
      </c>
      <c r="BE144" s="205">
        <f t="shared" si="4"/>
        <v>0</v>
      </c>
      <c r="BF144" s="205">
        <f t="shared" si="5"/>
        <v>0</v>
      </c>
      <c r="BG144" s="205">
        <f t="shared" si="6"/>
        <v>0</v>
      </c>
      <c r="BH144" s="205">
        <f t="shared" si="7"/>
        <v>0</v>
      </c>
      <c r="BI144" s="205">
        <f t="shared" si="8"/>
        <v>0</v>
      </c>
      <c r="BJ144" s="18" t="s">
        <v>91</v>
      </c>
      <c r="BK144" s="205">
        <f t="shared" si="9"/>
        <v>0</v>
      </c>
      <c r="BL144" s="18" t="s">
        <v>121</v>
      </c>
      <c r="BM144" s="204" t="s">
        <v>450</v>
      </c>
    </row>
    <row r="145" spans="1:65" s="2" customFormat="1" ht="16.5" customHeight="1">
      <c r="A145" s="36"/>
      <c r="B145" s="37"/>
      <c r="C145" s="193" t="s">
        <v>383</v>
      </c>
      <c r="D145" s="193" t="s">
        <v>206</v>
      </c>
      <c r="E145" s="194" t="s">
        <v>3284</v>
      </c>
      <c r="F145" s="195" t="s">
        <v>3285</v>
      </c>
      <c r="G145" s="196" t="s">
        <v>448</v>
      </c>
      <c r="H145" s="197">
        <v>25</v>
      </c>
      <c r="I145" s="198"/>
      <c r="J145" s="199">
        <f t="shared" si="0"/>
        <v>0</v>
      </c>
      <c r="K145" s="195" t="s">
        <v>601</v>
      </c>
      <c r="L145" s="41"/>
      <c r="M145" s="200" t="s">
        <v>1</v>
      </c>
      <c r="N145" s="201" t="s">
        <v>48</v>
      </c>
      <c r="O145" s="73"/>
      <c r="P145" s="202">
        <f t="shared" si="1"/>
        <v>0</v>
      </c>
      <c r="Q145" s="202">
        <v>0</v>
      </c>
      <c r="R145" s="202">
        <f t="shared" si="2"/>
        <v>0</v>
      </c>
      <c r="S145" s="202">
        <v>0</v>
      </c>
      <c r="T145" s="203">
        <f t="shared" si="3"/>
        <v>0</v>
      </c>
      <c r="U145" s="36"/>
      <c r="V145" s="36"/>
      <c r="W145" s="36"/>
      <c r="X145" s="36"/>
      <c r="Y145" s="36"/>
      <c r="Z145" s="36"/>
      <c r="AA145" s="36"/>
      <c r="AB145" s="36"/>
      <c r="AC145" s="36"/>
      <c r="AD145" s="36"/>
      <c r="AE145" s="36"/>
      <c r="AR145" s="204" t="s">
        <v>121</v>
      </c>
      <c r="AT145" s="204" t="s">
        <v>206</v>
      </c>
      <c r="AU145" s="204" t="s">
        <v>91</v>
      </c>
      <c r="AY145" s="18" t="s">
        <v>203</v>
      </c>
      <c r="BE145" s="205">
        <f t="shared" si="4"/>
        <v>0</v>
      </c>
      <c r="BF145" s="205">
        <f t="shared" si="5"/>
        <v>0</v>
      </c>
      <c r="BG145" s="205">
        <f t="shared" si="6"/>
        <v>0</v>
      </c>
      <c r="BH145" s="205">
        <f t="shared" si="7"/>
        <v>0</v>
      </c>
      <c r="BI145" s="205">
        <f t="shared" si="8"/>
        <v>0</v>
      </c>
      <c r="BJ145" s="18" t="s">
        <v>91</v>
      </c>
      <c r="BK145" s="205">
        <f t="shared" si="9"/>
        <v>0</v>
      </c>
      <c r="BL145" s="18" t="s">
        <v>121</v>
      </c>
      <c r="BM145" s="204" t="s">
        <v>461</v>
      </c>
    </row>
    <row r="146" spans="1:65" s="2" customFormat="1" ht="16.5" customHeight="1">
      <c r="A146" s="36"/>
      <c r="B146" s="37"/>
      <c r="C146" s="193" t="s">
        <v>389</v>
      </c>
      <c r="D146" s="193" t="s">
        <v>206</v>
      </c>
      <c r="E146" s="194" t="s">
        <v>3286</v>
      </c>
      <c r="F146" s="195" t="s">
        <v>3287</v>
      </c>
      <c r="G146" s="196" t="s">
        <v>448</v>
      </c>
      <c r="H146" s="197">
        <v>105</v>
      </c>
      <c r="I146" s="198"/>
      <c r="J146" s="199">
        <f t="shared" si="0"/>
        <v>0</v>
      </c>
      <c r="K146" s="195" t="s">
        <v>601</v>
      </c>
      <c r="L146" s="41"/>
      <c r="M146" s="200" t="s">
        <v>1</v>
      </c>
      <c r="N146" s="201" t="s">
        <v>48</v>
      </c>
      <c r="O146" s="73"/>
      <c r="P146" s="202">
        <f t="shared" si="1"/>
        <v>0</v>
      </c>
      <c r="Q146" s="202">
        <v>0</v>
      </c>
      <c r="R146" s="202">
        <f t="shared" si="2"/>
        <v>0</v>
      </c>
      <c r="S146" s="202">
        <v>0</v>
      </c>
      <c r="T146" s="203">
        <f t="shared" si="3"/>
        <v>0</v>
      </c>
      <c r="U146" s="36"/>
      <c r="V146" s="36"/>
      <c r="W146" s="36"/>
      <c r="X146" s="36"/>
      <c r="Y146" s="36"/>
      <c r="Z146" s="36"/>
      <c r="AA146" s="36"/>
      <c r="AB146" s="36"/>
      <c r="AC146" s="36"/>
      <c r="AD146" s="36"/>
      <c r="AE146" s="36"/>
      <c r="AR146" s="204" t="s">
        <v>121</v>
      </c>
      <c r="AT146" s="204" t="s">
        <v>206</v>
      </c>
      <c r="AU146" s="204" t="s">
        <v>91</v>
      </c>
      <c r="AY146" s="18" t="s">
        <v>203</v>
      </c>
      <c r="BE146" s="205">
        <f t="shared" si="4"/>
        <v>0</v>
      </c>
      <c r="BF146" s="205">
        <f t="shared" si="5"/>
        <v>0</v>
      </c>
      <c r="BG146" s="205">
        <f t="shared" si="6"/>
        <v>0</v>
      </c>
      <c r="BH146" s="205">
        <f t="shared" si="7"/>
        <v>0</v>
      </c>
      <c r="BI146" s="205">
        <f t="shared" si="8"/>
        <v>0</v>
      </c>
      <c r="BJ146" s="18" t="s">
        <v>91</v>
      </c>
      <c r="BK146" s="205">
        <f t="shared" si="9"/>
        <v>0</v>
      </c>
      <c r="BL146" s="18" t="s">
        <v>121</v>
      </c>
      <c r="BM146" s="204" t="s">
        <v>471</v>
      </c>
    </row>
    <row r="147" spans="1:65" s="2" customFormat="1" ht="16.5" customHeight="1">
      <c r="A147" s="36"/>
      <c r="B147" s="37"/>
      <c r="C147" s="193" t="s">
        <v>394</v>
      </c>
      <c r="D147" s="193" t="s">
        <v>206</v>
      </c>
      <c r="E147" s="194" t="s">
        <v>3288</v>
      </c>
      <c r="F147" s="195" t="s">
        <v>3289</v>
      </c>
      <c r="G147" s="196" t="s">
        <v>448</v>
      </c>
      <c r="H147" s="197">
        <v>135</v>
      </c>
      <c r="I147" s="198"/>
      <c r="J147" s="199">
        <f t="shared" si="0"/>
        <v>0</v>
      </c>
      <c r="K147" s="195" t="s">
        <v>601</v>
      </c>
      <c r="L147" s="41"/>
      <c r="M147" s="200" t="s">
        <v>1</v>
      </c>
      <c r="N147" s="201" t="s">
        <v>48</v>
      </c>
      <c r="O147" s="73"/>
      <c r="P147" s="202">
        <f t="shared" si="1"/>
        <v>0</v>
      </c>
      <c r="Q147" s="202">
        <v>0</v>
      </c>
      <c r="R147" s="202">
        <f t="shared" si="2"/>
        <v>0</v>
      </c>
      <c r="S147" s="202">
        <v>0</v>
      </c>
      <c r="T147" s="203">
        <f t="shared" si="3"/>
        <v>0</v>
      </c>
      <c r="U147" s="36"/>
      <c r="V147" s="36"/>
      <c r="W147" s="36"/>
      <c r="X147" s="36"/>
      <c r="Y147" s="36"/>
      <c r="Z147" s="36"/>
      <c r="AA147" s="36"/>
      <c r="AB147" s="36"/>
      <c r="AC147" s="36"/>
      <c r="AD147" s="36"/>
      <c r="AE147" s="36"/>
      <c r="AR147" s="204" t="s">
        <v>121</v>
      </c>
      <c r="AT147" s="204" t="s">
        <v>206</v>
      </c>
      <c r="AU147" s="204" t="s">
        <v>91</v>
      </c>
      <c r="AY147" s="18" t="s">
        <v>203</v>
      </c>
      <c r="BE147" s="205">
        <f t="shared" si="4"/>
        <v>0</v>
      </c>
      <c r="BF147" s="205">
        <f t="shared" si="5"/>
        <v>0</v>
      </c>
      <c r="BG147" s="205">
        <f t="shared" si="6"/>
        <v>0</v>
      </c>
      <c r="BH147" s="205">
        <f t="shared" si="7"/>
        <v>0</v>
      </c>
      <c r="BI147" s="205">
        <f t="shared" si="8"/>
        <v>0</v>
      </c>
      <c r="BJ147" s="18" t="s">
        <v>91</v>
      </c>
      <c r="BK147" s="205">
        <f t="shared" si="9"/>
        <v>0</v>
      </c>
      <c r="BL147" s="18" t="s">
        <v>121</v>
      </c>
      <c r="BM147" s="204" t="s">
        <v>481</v>
      </c>
    </row>
    <row r="148" spans="1:65" s="2" customFormat="1" ht="16.5" customHeight="1">
      <c r="A148" s="36"/>
      <c r="B148" s="37"/>
      <c r="C148" s="193" t="s">
        <v>401</v>
      </c>
      <c r="D148" s="193" t="s">
        <v>206</v>
      </c>
      <c r="E148" s="194" t="s">
        <v>3290</v>
      </c>
      <c r="F148" s="195" t="s">
        <v>3291</v>
      </c>
      <c r="G148" s="196" t="s">
        <v>448</v>
      </c>
      <c r="H148" s="197">
        <v>45</v>
      </c>
      <c r="I148" s="198"/>
      <c r="J148" s="199">
        <f t="shared" si="0"/>
        <v>0</v>
      </c>
      <c r="K148" s="195" t="s">
        <v>601</v>
      </c>
      <c r="L148" s="41"/>
      <c r="M148" s="200" t="s">
        <v>1</v>
      </c>
      <c r="N148" s="201" t="s">
        <v>48</v>
      </c>
      <c r="O148" s="73"/>
      <c r="P148" s="202">
        <f t="shared" si="1"/>
        <v>0</v>
      </c>
      <c r="Q148" s="202">
        <v>0</v>
      </c>
      <c r="R148" s="202">
        <f t="shared" si="2"/>
        <v>0</v>
      </c>
      <c r="S148" s="202">
        <v>0</v>
      </c>
      <c r="T148" s="203">
        <f t="shared" si="3"/>
        <v>0</v>
      </c>
      <c r="U148" s="36"/>
      <c r="V148" s="36"/>
      <c r="W148" s="36"/>
      <c r="X148" s="36"/>
      <c r="Y148" s="36"/>
      <c r="Z148" s="36"/>
      <c r="AA148" s="36"/>
      <c r="AB148" s="36"/>
      <c r="AC148" s="36"/>
      <c r="AD148" s="36"/>
      <c r="AE148" s="36"/>
      <c r="AR148" s="204" t="s">
        <v>121</v>
      </c>
      <c r="AT148" s="204" t="s">
        <v>206</v>
      </c>
      <c r="AU148" s="204" t="s">
        <v>91</v>
      </c>
      <c r="AY148" s="18" t="s">
        <v>203</v>
      </c>
      <c r="BE148" s="205">
        <f t="shared" si="4"/>
        <v>0</v>
      </c>
      <c r="BF148" s="205">
        <f t="shared" si="5"/>
        <v>0</v>
      </c>
      <c r="BG148" s="205">
        <f t="shared" si="6"/>
        <v>0</v>
      </c>
      <c r="BH148" s="205">
        <f t="shared" si="7"/>
        <v>0</v>
      </c>
      <c r="BI148" s="205">
        <f t="shared" si="8"/>
        <v>0</v>
      </c>
      <c r="BJ148" s="18" t="s">
        <v>91</v>
      </c>
      <c r="BK148" s="205">
        <f t="shared" si="9"/>
        <v>0</v>
      </c>
      <c r="BL148" s="18" t="s">
        <v>121</v>
      </c>
      <c r="BM148" s="204" t="s">
        <v>490</v>
      </c>
    </row>
    <row r="149" spans="1:65" s="2" customFormat="1" ht="16.5" customHeight="1">
      <c r="A149" s="36"/>
      <c r="B149" s="37"/>
      <c r="C149" s="193" t="s">
        <v>7</v>
      </c>
      <c r="D149" s="193" t="s">
        <v>206</v>
      </c>
      <c r="E149" s="194" t="s">
        <v>3292</v>
      </c>
      <c r="F149" s="195" t="s">
        <v>3293</v>
      </c>
      <c r="G149" s="196" t="s">
        <v>448</v>
      </c>
      <c r="H149" s="197">
        <v>420</v>
      </c>
      <c r="I149" s="198"/>
      <c r="J149" s="199">
        <f t="shared" si="0"/>
        <v>0</v>
      </c>
      <c r="K149" s="195" t="s">
        <v>601</v>
      </c>
      <c r="L149" s="41"/>
      <c r="M149" s="200" t="s">
        <v>1</v>
      </c>
      <c r="N149" s="201" t="s">
        <v>48</v>
      </c>
      <c r="O149" s="73"/>
      <c r="P149" s="202">
        <f t="shared" si="1"/>
        <v>0</v>
      </c>
      <c r="Q149" s="202">
        <v>0</v>
      </c>
      <c r="R149" s="202">
        <f t="shared" si="2"/>
        <v>0</v>
      </c>
      <c r="S149" s="202">
        <v>0</v>
      </c>
      <c r="T149" s="203">
        <f t="shared" si="3"/>
        <v>0</v>
      </c>
      <c r="U149" s="36"/>
      <c r="V149" s="36"/>
      <c r="W149" s="36"/>
      <c r="X149" s="36"/>
      <c r="Y149" s="36"/>
      <c r="Z149" s="36"/>
      <c r="AA149" s="36"/>
      <c r="AB149" s="36"/>
      <c r="AC149" s="36"/>
      <c r="AD149" s="36"/>
      <c r="AE149" s="36"/>
      <c r="AR149" s="204" t="s">
        <v>121</v>
      </c>
      <c r="AT149" s="204" t="s">
        <v>206</v>
      </c>
      <c r="AU149" s="204" t="s">
        <v>91</v>
      </c>
      <c r="AY149" s="18" t="s">
        <v>203</v>
      </c>
      <c r="BE149" s="205">
        <f t="shared" si="4"/>
        <v>0</v>
      </c>
      <c r="BF149" s="205">
        <f t="shared" si="5"/>
        <v>0</v>
      </c>
      <c r="BG149" s="205">
        <f t="shared" si="6"/>
        <v>0</v>
      </c>
      <c r="BH149" s="205">
        <f t="shared" si="7"/>
        <v>0</v>
      </c>
      <c r="BI149" s="205">
        <f t="shared" si="8"/>
        <v>0</v>
      </c>
      <c r="BJ149" s="18" t="s">
        <v>91</v>
      </c>
      <c r="BK149" s="205">
        <f t="shared" si="9"/>
        <v>0</v>
      </c>
      <c r="BL149" s="18" t="s">
        <v>121</v>
      </c>
      <c r="BM149" s="204" t="s">
        <v>498</v>
      </c>
    </row>
    <row r="150" spans="1:65" s="2" customFormat="1" ht="16.5" customHeight="1">
      <c r="A150" s="36"/>
      <c r="B150" s="37"/>
      <c r="C150" s="193" t="s">
        <v>409</v>
      </c>
      <c r="D150" s="193" t="s">
        <v>206</v>
      </c>
      <c r="E150" s="194" t="s">
        <v>3294</v>
      </c>
      <c r="F150" s="195" t="s">
        <v>3295</v>
      </c>
      <c r="G150" s="196" t="s">
        <v>448</v>
      </c>
      <c r="H150" s="197">
        <v>65</v>
      </c>
      <c r="I150" s="198"/>
      <c r="J150" s="199">
        <f t="shared" si="0"/>
        <v>0</v>
      </c>
      <c r="K150" s="195" t="s">
        <v>601</v>
      </c>
      <c r="L150" s="41"/>
      <c r="M150" s="200" t="s">
        <v>1</v>
      </c>
      <c r="N150" s="201" t="s">
        <v>48</v>
      </c>
      <c r="O150" s="73"/>
      <c r="P150" s="202">
        <f t="shared" si="1"/>
        <v>0</v>
      </c>
      <c r="Q150" s="202">
        <v>0</v>
      </c>
      <c r="R150" s="202">
        <f t="shared" si="2"/>
        <v>0</v>
      </c>
      <c r="S150" s="202">
        <v>0</v>
      </c>
      <c r="T150" s="203">
        <f t="shared" si="3"/>
        <v>0</v>
      </c>
      <c r="U150" s="36"/>
      <c r="V150" s="36"/>
      <c r="W150" s="36"/>
      <c r="X150" s="36"/>
      <c r="Y150" s="36"/>
      <c r="Z150" s="36"/>
      <c r="AA150" s="36"/>
      <c r="AB150" s="36"/>
      <c r="AC150" s="36"/>
      <c r="AD150" s="36"/>
      <c r="AE150" s="36"/>
      <c r="AR150" s="204" t="s">
        <v>121</v>
      </c>
      <c r="AT150" s="204" t="s">
        <v>206</v>
      </c>
      <c r="AU150" s="204" t="s">
        <v>91</v>
      </c>
      <c r="AY150" s="18" t="s">
        <v>203</v>
      </c>
      <c r="BE150" s="205">
        <f t="shared" si="4"/>
        <v>0</v>
      </c>
      <c r="BF150" s="205">
        <f t="shared" si="5"/>
        <v>0</v>
      </c>
      <c r="BG150" s="205">
        <f t="shared" si="6"/>
        <v>0</v>
      </c>
      <c r="BH150" s="205">
        <f t="shared" si="7"/>
        <v>0</v>
      </c>
      <c r="BI150" s="205">
        <f t="shared" si="8"/>
        <v>0</v>
      </c>
      <c r="BJ150" s="18" t="s">
        <v>91</v>
      </c>
      <c r="BK150" s="205">
        <f t="shared" si="9"/>
        <v>0</v>
      </c>
      <c r="BL150" s="18" t="s">
        <v>121</v>
      </c>
      <c r="BM150" s="204" t="s">
        <v>507</v>
      </c>
    </row>
    <row r="151" spans="1:65" s="2" customFormat="1" ht="16.5" customHeight="1">
      <c r="A151" s="36"/>
      <c r="B151" s="37"/>
      <c r="C151" s="193" t="s">
        <v>413</v>
      </c>
      <c r="D151" s="193" t="s">
        <v>206</v>
      </c>
      <c r="E151" s="194" t="s">
        <v>3296</v>
      </c>
      <c r="F151" s="195" t="s">
        <v>3297</v>
      </c>
      <c r="G151" s="196" t="s">
        <v>448</v>
      </c>
      <c r="H151" s="197">
        <v>45</v>
      </c>
      <c r="I151" s="198"/>
      <c r="J151" s="199">
        <f t="shared" si="0"/>
        <v>0</v>
      </c>
      <c r="K151" s="195" t="s">
        <v>601</v>
      </c>
      <c r="L151" s="41"/>
      <c r="M151" s="200" t="s">
        <v>1</v>
      </c>
      <c r="N151" s="201" t="s">
        <v>48</v>
      </c>
      <c r="O151" s="73"/>
      <c r="P151" s="202">
        <f t="shared" si="1"/>
        <v>0</v>
      </c>
      <c r="Q151" s="202">
        <v>0</v>
      </c>
      <c r="R151" s="202">
        <f t="shared" si="2"/>
        <v>0</v>
      </c>
      <c r="S151" s="202">
        <v>0</v>
      </c>
      <c r="T151" s="203">
        <f t="shared" si="3"/>
        <v>0</v>
      </c>
      <c r="U151" s="36"/>
      <c r="V151" s="36"/>
      <c r="W151" s="36"/>
      <c r="X151" s="36"/>
      <c r="Y151" s="36"/>
      <c r="Z151" s="36"/>
      <c r="AA151" s="36"/>
      <c r="AB151" s="36"/>
      <c r="AC151" s="36"/>
      <c r="AD151" s="36"/>
      <c r="AE151" s="36"/>
      <c r="AR151" s="204" t="s">
        <v>121</v>
      </c>
      <c r="AT151" s="204" t="s">
        <v>206</v>
      </c>
      <c r="AU151" s="204" t="s">
        <v>91</v>
      </c>
      <c r="AY151" s="18" t="s">
        <v>203</v>
      </c>
      <c r="BE151" s="205">
        <f t="shared" si="4"/>
        <v>0</v>
      </c>
      <c r="BF151" s="205">
        <f t="shared" si="5"/>
        <v>0</v>
      </c>
      <c r="BG151" s="205">
        <f t="shared" si="6"/>
        <v>0</v>
      </c>
      <c r="BH151" s="205">
        <f t="shared" si="7"/>
        <v>0</v>
      </c>
      <c r="BI151" s="205">
        <f t="shared" si="8"/>
        <v>0</v>
      </c>
      <c r="BJ151" s="18" t="s">
        <v>91</v>
      </c>
      <c r="BK151" s="205">
        <f t="shared" si="9"/>
        <v>0</v>
      </c>
      <c r="BL151" s="18" t="s">
        <v>121</v>
      </c>
      <c r="BM151" s="204" t="s">
        <v>515</v>
      </c>
    </row>
    <row r="152" spans="1:65" s="2" customFormat="1" ht="16.5" customHeight="1">
      <c r="A152" s="36"/>
      <c r="B152" s="37"/>
      <c r="C152" s="193" t="s">
        <v>417</v>
      </c>
      <c r="D152" s="193" t="s">
        <v>206</v>
      </c>
      <c r="E152" s="194" t="s">
        <v>3298</v>
      </c>
      <c r="F152" s="195" t="s">
        <v>3299</v>
      </c>
      <c r="G152" s="196" t="s">
        <v>448</v>
      </c>
      <c r="H152" s="197">
        <v>125</v>
      </c>
      <c r="I152" s="198"/>
      <c r="J152" s="199">
        <f t="shared" si="0"/>
        <v>0</v>
      </c>
      <c r="K152" s="195" t="s">
        <v>601</v>
      </c>
      <c r="L152" s="41"/>
      <c r="M152" s="200" t="s">
        <v>1</v>
      </c>
      <c r="N152" s="201" t="s">
        <v>48</v>
      </c>
      <c r="O152" s="73"/>
      <c r="P152" s="202">
        <f t="shared" si="1"/>
        <v>0</v>
      </c>
      <c r="Q152" s="202">
        <v>0</v>
      </c>
      <c r="R152" s="202">
        <f t="shared" si="2"/>
        <v>0</v>
      </c>
      <c r="S152" s="202">
        <v>0</v>
      </c>
      <c r="T152" s="203">
        <f t="shared" si="3"/>
        <v>0</v>
      </c>
      <c r="U152" s="36"/>
      <c r="V152" s="36"/>
      <c r="W152" s="36"/>
      <c r="X152" s="36"/>
      <c r="Y152" s="36"/>
      <c r="Z152" s="36"/>
      <c r="AA152" s="36"/>
      <c r="AB152" s="36"/>
      <c r="AC152" s="36"/>
      <c r="AD152" s="36"/>
      <c r="AE152" s="36"/>
      <c r="AR152" s="204" t="s">
        <v>121</v>
      </c>
      <c r="AT152" s="204" t="s">
        <v>206</v>
      </c>
      <c r="AU152" s="204" t="s">
        <v>91</v>
      </c>
      <c r="AY152" s="18" t="s">
        <v>203</v>
      </c>
      <c r="BE152" s="205">
        <f t="shared" si="4"/>
        <v>0</v>
      </c>
      <c r="BF152" s="205">
        <f t="shared" si="5"/>
        <v>0</v>
      </c>
      <c r="BG152" s="205">
        <f t="shared" si="6"/>
        <v>0</v>
      </c>
      <c r="BH152" s="205">
        <f t="shared" si="7"/>
        <v>0</v>
      </c>
      <c r="BI152" s="205">
        <f t="shared" si="8"/>
        <v>0</v>
      </c>
      <c r="BJ152" s="18" t="s">
        <v>91</v>
      </c>
      <c r="BK152" s="205">
        <f t="shared" si="9"/>
        <v>0</v>
      </c>
      <c r="BL152" s="18" t="s">
        <v>121</v>
      </c>
      <c r="BM152" s="204" t="s">
        <v>525</v>
      </c>
    </row>
    <row r="153" spans="1:65" s="2" customFormat="1" ht="16.5" customHeight="1">
      <c r="A153" s="36"/>
      <c r="B153" s="37"/>
      <c r="C153" s="193" t="s">
        <v>421</v>
      </c>
      <c r="D153" s="193" t="s">
        <v>206</v>
      </c>
      <c r="E153" s="194" t="s">
        <v>3300</v>
      </c>
      <c r="F153" s="195" t="s">
        <v>3301</v>
      </c>
      <c r="G153" s="196" t="s">
        <v>448</v>
      </c>
      <c r="H153" s="197">
        <v>45</v>
      </c>
      <c r="I153" s="198"/>
      <c r="J153" s="199">
        <f t="shared" si="0"/>
        <v>0</v>
      </c>
      <c r="K153" s="195" t="s">
        <v>601</v>
      </c>
      <c r="L153" s="41"/>
      <c r="M153" s="200" t="s">
        <v>1</v>
      </c>
      <c r="N153" s="201" t="s">
        <v>48</v>
      </c>
      <c r="O153" s="73"/>
      <c r="P153" s="202">
        <f t="shared" si="1"/>
        <v>0</v>
      </c>
      <c r="Q153" s="202">
        <v>0</v>
      </c>
      <c r="R153" s="202">
        <f t="shared" si="2"/>
        <v>0</v>
      </c>
      <c r="S153" s="202">
        <v>0</v>
      </c>
      <c r="T153" s="203">
        <f t="shared" si="3"/>
        <v>0</v>
      </c>
      <c r="U153" s="36"/>
      <c r="V153" s="36"/>
      <c r="W153" s="36"/>
      <c r="X153" s="36"/>
      <c r="Y153" s="36"/>
      <c r="Z153" s="36"/>
      <c r="AA153" s="36"/>
      <c r="AB153" s="36"/>
      <c r="AC153" s="36"/>
      <c r="AD153" s="36"/>
      <c r="AE153" s="36"/>
      <c r="AR153" s="204" t="s">
        <v>121</v>
      </c>
      <c r="AT153" s="204" t="s">
        <v>206</v>
      </c>
      <c r="AU153" s="204" t="s">
        <v>91</v>
      </c>
      <c r="AY153" s="18" t="s">
        <v>203</v>
      </c>
      <c r="BE153" s="205">
        <f t="shared" si="4"/>
        <v>0</v>
      </c>
      <c r="BF153" s="205">
        <f t="shared" si="5"/>
        <v>0</v>
      </c>
      <c r="BG153" s="205">
        <f t="shared" si="6"/>
        <v>0</v>
      </c>
      <c r="BH153" s="205">
        <f t="shared" si="7"/>
        <v>0</v>
      </c>
      <c r="BI153" s="205">
        <f t="shared" si="8"/>
        <v>0</v>
      </c>
      <c r="BJ153" s="18" t="s">
        <v>91</v>
      </c>
      <c r="BK153" s="205">
        <f t="shared" si="9"/>
        <v>0</v>
      </c>
      <c r="BL153" s="18" t="s">
        <v>121</v>
      </c>
      <c r="BM153" s="204" t="s">
        <v>534</v>
      </c>
    </row>
    <row r="154" spans="1:65" s="2" customFormat="1" ht="16.5" customHeight="1">
      <c r="A154" s="36"/>
      <c r="B154" s="37"/>
      <c r="C154" s="193" t="s">
        <v>425</v>
      </c>
      <c r="D154" s="193" t="s">
        <v>206</v>
      </c>
      <c r="E154" s="194" t="s">
        <v>3302</v>
      </c>
      <c r="F154" s="195" t="s">
        <v>3303</v>
      </c>
      <c r="G154" s="196" t="s">
        <v>448</v>
      </c>
      <c r="H154" s="197">
        <v>70</v>
      </c>
      <c r="I154" s="198"/>
      <c r="J154" s="199">
        <f t="shared" si="0"/>
        <v>0</v>
      </c>
      <c r="K154" s="195" t="s">
        <v>601</v>
      </c>
      <c r="L154" s="41"/>
      <c r="M154" s="200" t="s">
        <v>1</v>
      </c>
      <c r="N154" s="201" t="s">
        <v>48</v>
      </c>
      <c r="O154" s="73"/>
      <c r="P154" s="202">
        <f t="shared" si="1"/>
        <v>0</v>
      </c>
      <c r="Q154" s="202">
        <v>0</v>
      </c>
      <c r="R154" s="202">
        <f t="shared" si="2"/>
        <v>0</v>
      </c>
      <c r="S154" s="202">
        <v>0</v>
      </c>
      <c r="T154" s="203">
        <f t="shared" si="3"/>
        <v>0</v>
      </c>
      <c r="U154" s="36"/>
      <c r="V154" s="36"/>
      <c r="W154" s="36"/>
      <c r="X154" s="36"/>
      <c r="Y154" s="36"/>
      <c r="Z154" s="36"/>
      <c r="AA154" s="36"/>
      <c r="AB154" s="36"/>
      <c r="AC154" s="36"/>
      <c r="AD154" s="36"/>
      <c r="AE154" s="36"/>
      <c r="AR154" s="204" t="s">
        <v>121</v>
      </c>
      <c r="AT154" s="204" t="s">
        <v>206</v>
      </c>
      <c r="AU154" s="204" t="s">
        <v>91</v>
      </c>
      <c r="AY154" s="18" t="s">
        <v>203</v>
      </c>
      <c r="BE154" s="205">
        <f t="shared" si="4"/>
        <v>0</v>
      </c>
      <c r="BF154" s="205">
        <f t="shared" si="5"/>
        <v>0</v>
      </c>
      <c r="BG154" s="205">
        <f t="shared" si="6"/>
        <v>0</v>
      </c>
      <c r="BH154" s="205">
        <f t="shared" si="7"/>
        <v>0</v>
      </c>
      <c r="BI154" s="205">
        <f t="shared" si="8"/>
        <v>0</v>
      </c>
      <c r="BJ154" s="18" t="s">
        <v>91</v>
      </c>
      <c r="BK154" s="205">
        <f t="shared" si="9"/>
        <v>0</v>
      </c>
      <c r="BL154" s="18" t="s">
        <v>121</v>
      </c>
      <c r="BM154" s="204" t="s">
        <v>542</v>
      </c>
    </row>
    <row r="155" spans="1:65" s="2" customFormat="1" ht="16.5" customHeight="1">
      <c r="A155" s="36"/>
      <c r="B155" s="37"/>
      <c r="C155" s="193" t="s">
        <v>429</v>
      </c>
      <c r="D155" s="193" t="s">
        <v>206</v>
      </c>
      <c r="E155" s="194" t="s">
        <v>3304</v>
      </c>
      <c r="F155" s="195" t="s">
        <v>3305</v>
      </c>
      <c r="G155" s="196" t="s">
        <v>448</v>
      </c>
      <c r="H155" s="197">
        <v>40</v>
      </c>
      <c r="I155" s="198"/>
      <c r="J155" s="199">
        <f t="shared" si="0"/>
        <v>0</v>
      </c>
      <c r="K155" s="195" t="s">
        <v>601</v>
      </c>
      <c r="L155" s="41"/>
      <c r="M155" s="200" t="s">
        <v>1</v>
      </c>
      <c r="N155" s="201" t="s">
        <v>48</v>
      </c>
      <c r="O155" s="73"/>
      <c r="P155" s="202">
        <f t="shared" si="1"/>
        <v>0</v>
      </c>
      <c r="Q155" s="202">
        <v>0</v>
      </c>
      <c r="R155" s="202">
        <f t="shared" si="2"/>
        <v>0</v>
      </c>
      <c r="S155" s="202">
        <v>0</v>
      </c>
      <c r="T155" s="203">
        <f t="shared" si="3"/>
        <v>0</v>
      </c>
      <c r="U155" s="36"/>
      <c r="V155" s="36"/>
      <c r="W155" s="36"/>
      <c r="X155" s="36"/>
      <c r="Y155" s="36"/>
      <c r="Z155" s="36"/>
      <c r="AA155" s="36"/>
      <c r="AB155" s="36"/>
      <c r="AC155" s="36"/>
      <c r="AD155" s="36"/>
      <c r="AE155" s="36"/>
      <c r="AR155" s="204" t="s">
        <v>121</v>
      </c>
      <c r="AT155" s="204" t="s">
        <v>206</v>
      </c>
      <c r="AU155" s="204" t="s">
        <v>91</v>
      </c>
      <c r="AY155" s="18" t="s">
        <v>203</v>
      </c>
      <c r="BE155" s="205">
        <f t="shared" si="4"/>
        <v>0</v>
      </c>
      <c r="BF155" s="205">
        <f t="shared" si="5"/>
        <v>0</v>
      </c>
      <c r="BG155" s="205">
        <f t="shared" si="6"/>
        <v>0</v>
      </c>
      <c r="BH155" s="205">
        <f t="shared" si="7"/>
        <v>0</v>
      </c>
      <c r="BI155" s="205">
        <f t="shared" si="8"/>
        <v>0</v>
      </c>
      <c r="BJ155" s="18" t="s">
        <v>91</v>
      </c>
      <c r="BK155" s="205">
        <f t="shared" si="9"/>
        <v>0</v>
      </c>
      <c r="BL155" s="18" t="s">
        <v>121</v>
      </c>
      <c r="BM155" s="204" t="s">
        <v>551</v>
      </c>
    </row>
    <row r="156" spans="1:65" s="2" customFormat="1" ht="16.5" customHeight="1">
      <c r="A156" s="36"/>
      <c r="B156" s="37"/>
      <c r="C156" s="193" t="s">
        <v>433</v>
      </c>
      <c r="D156" s="193" t="s">
        <v>206</v>
      </c>
      <c r="E156" s="194" t="s">
        <v>3306</v>
      </c>
      <c r="F156" s="195" t="s">
        <v>3307</v>
      </c>
      <c r="G156" s="196" t="s">
        <v>448</v>
      </c>
      <c r="H156" s="197">
        <v>65</v>
      </c>
      <c r="I156" s="198"/>
      <c r="J156" s="199">
        <f t="shared" si="0"/>
        <v>0</v>
      </c>
      <c r="K156" s="195" t="s">
        <v>601</v>
      </c>
      <c r="L156" s="41"/>
      <c r="M156" s="200" t="s">
        <v>1</v>
      </c>
      <c r="N156" s="201" t="s">
        <v>48</v>
      </c>
      <c r="O156" s="73"/>
      <c r="P156" s="202">
        <f t="shared" si="1"/>
        <v>0</v>
      </c>
      <c r="Q156" s="202">
        <v>0</v>
      </c>
      <c r="R156" s="202">
        <f t="shared" si="2"/>
        <v>0</v>
      </c>
      <c r="S156" s="202">
        <v>0</v>
      </c>
      <c r="T156" s="203">
        <f t="shared" si="3"/>
        <v>0</v>
      </c>
      <c r="U156" s="36"/>
      <c r="V156" s="36"/>
      <c r="W156" s="36"/>
      <c r="X156" s="36"/>
      <c r="Y156" s="36"/>
      <c r="Z156" s="36"/>
      <c r="AA156" s="36"/>
      <c r="AB156" s="36"/>
      <c r="AC156" s="36"/>
      <c r="AD156" s="36"/>
      <c r="AE156" s="36"/>
      <c r="AR156" s="204" t="s">
        <v>121</v>
      </c>
      <c r="AT156" s="204" t="s">
        <v>206</v>
      </c>
      <c r="AU156" s="204" t="s">
        <v>91</v>
      </c>
      <c r="AY156" s="18" t="s">
        <v>203</v>
      </c>
      <c r="BE156" s="205">
        <f t="shared" si="4"/>
        <v>0</v>
      </c>
      <c r="BF156" s="205">
        <f t="shared" si="5"/>
        <v>0</v>
      </c>
      <c r="BG156" s="205">
        <f t="shared" si="6"/>
        <v>0</v>
      </c>
      <c r="BH156" s="205">
        <f t="shared" si="7"/>
        <v>0</v>
      </c>
      <c r="BI156" s="205">
        <f t="shared" si="8"/>
        <v>0</v>
      </c>
      <c r="BJ156" s="18" t="s">
        <v>91</v>
      </c>
      <c r="BK156" s="205">
        <f t="shared" si="9"/>
        <v>0</v>
      </c>
      <c r="BL156" s="18" t="s">
        <v>121</v>
      </c>
      <c r="BM156" s="204" t="s">
        <v>563</v>
      </c>
    </row>
    <row r="157" spans="1:65" s="2" customFormat="1" ht="16.5" customHeight="1">
      <c r="A157" s="36"/>
      <c r="B157" s="37"/>
      <c r="C157" s="193" t="s">
        <v>437</v>
      </c>
      <c r="D157" s="193" t="s">
        <v>206</v>
      </c>
      <c r="E157" s="194" t="s">
        <v>3308</v>
      </c>
      <c r="F157" s="195" t="s">
        <v>3309</v>
      </c>
      <c r="G157" s="196" t="s">
        <v>1422</v>
      </c>
      <c r="H157" s="197">
        <v>25</v>
      </c>
      <c r="I157" s="198"/>
      <c r="J157" s="199">
        <f t="shared" si="0"/>
        <v>0</v>
      </c>
      <c r="K157" s="195" t="s">
        <v>601</v>
      </c>
      <c r="L157" s="41"/>
      <c r="M157" s="200" t="s">
        <v>1</v>
      </c>
      <c r="N157" s="201" t="s">
        <v>48</v>
      </c>
      <c r="O157" s="73"/>
      <c r="P157" s="202">
        <f t="shared" si="1"/>
        <v>0</v>
      </c>
      <c r="Q157" s="202">
        <v>0</v>
      </c>
      <c r="R157" s="202">
        <f t="shared" si="2"/>
        <v>0</v>
      </c>
      <c r="S157" s="202">
        <v>0</v>
      </c>
      <c r="T157" s="203">
        <f t="shared" si="3"/>
        <v>0</v>
      </c>
      <c r="U157" s="36"/>
      <c r="V157" s="36"/>
      <c r="W157" s="36"/>
      <c r="X157" s="36"/>
      <c r="Y157" s="36"/>
      <c r="Z157" s="36"/>
      <c r="AA157" s="36"/>
      <c r="AB157" s="36"/>
      <c r="AC157" s="36"/>
      <c r="AD157" s="36"/>
      <c r="AE157" s="36"/>
      <c r="AR157" s="204" t="s">
        <v>121</v>
      </c>
      <c r="AT157" s="204" t="s">
        <v>206</v>
      </c>
      <c r="AU157" s="204" t="s">
        <v>91</v>
      </c>
      <c r="AY157" s="18" t="s">
        <v>203</v>
      </c>
      <c r="BE157" s="205">
        <f t="shared" si="4"/>
        <v>0</v>
      </c>
      <c r="BF157" s="205">
        <f t="shared" si="5"/>
        <v>0</v>
      </c>
      <c r="BG157" s="205">
        <f t="shared" si="6"/>
        <v>0</v>
      </c>
      <c r="BH157" s="205">
        <f t="shared" si="7"/>
        <v>0</v>
      </c>
      <c r="BI157" s="205">
        <f t="shared" si="8"/>
        <v>0</v>
      </c>
      <c r="BJ157" s="18" t="s">
        <v>91</v>
      </c>
      <c r="BK157" s="205">
        <f t="shared" si="9"/>
        <v>0</v>
      </c>
      <c r="BL157" s="18" t="s">
        <v>121</v>
      </c>
      <c r="BM157" s="204" t="s">
        <v>571</v>
      </c>
    </row>
    <row r="158" spans="1:65" s="2" customFormat="1" ht="16.5" customHeight="1">
      <c r="A158" s="36"/>
      <c r="B158" s="37"/>
      <c r="C158" s="193" t="s">
        <v>441</v>
      </c>
      <c r="D158" s="193" t="s">
        <v>206</v>
      </c>
      <c r="E158" s="194" t="s">
        <v>3310</v>
      </c>
      <c r="F158" s="195" t="s">
        <v>3311</v>
      </c>
      <c r="G158" s="196" t="s">
        <v>448</v>
      </c>
      <c r="H158" s="197">
        <v>35</v>
      </c>
      <c r="I158" s="198"/>
      <c r="J158" s="199">
        <f t="shared" si="0"/>
        <v>0</v>
      </c>
      <c r="K158" s="195" t="s">
        <v>601</v>
      </c>
      <c r="L158" s="41"/>
      <c r="M158" s="200" t="s">
        <v>1</v>
      </c>
      <c r="N158" s="201" t="s">
        <v>48</v>
      </c>
      <c r="O158" s="73"/>
      <c r="P158" s="202">
        <f t="shared" si="1"/>
        <v>0</v>
      </c>
      <c r="Q158" s="202">
        <v>0</v>
      </c>
      <c r="R158" s="202">
        <f t="shared" si="2"/>
        <v>0</v>
      </c>
      <c r="S158" s="202">
        <v>0</v>
      </c>
      <c r="T158" s="203">
        <f t="shared" si="3"/>
        <v>0</v>
      </c>
      <c r="U158" s="36"/>
      <c r="V158" s="36"/>
      <c r="W158" s="36"/>
      <c r="X158" s="36"/>
      <c r="Y158" s="36"/>
      <c r="Z158" s="36"/>
      <c r="AA158" s="36"/>
      <c r="AB158" s="36"/>
      <c r="AC158" s="36"/>
      <c r="AD158" s="36"/>
      <c r="AE158" s="36"/>
      <c r="AR158" s="204" t="s">
        <v>121</v>
      </c>
      <c r="AT158" s="204" t="s">
        <v>206</v>
      </c>
      <c r="AU158" s="204" t="s">
        <v>91</v>
      </c>
      <c r="AY158" s="18" t="s">
        <v>203</v>
      </c>
      <c r="BE158" s="205">
        <f t="shared" si="4"/>
        <v>0</v>
      </c>
      <c r="BF158" s="205">
        <f t="shared" si="5"/>
        <v>0</v>
      </c>
      <c r="BG158" s="205">
        <f t="shared" si="6"/>
        <v>0</v>
      </c>
      <c r="BH158" s="205">
        <f t="shared" si="7"/>
        <v>0</v>
      </c>
      <c r="BI158" s="205">
        <f t="shared" si="8"/>
        <v>0</v>
      </c>
      <c r="BJ158" s="18" t="s">
        <v>91</v>
      </c>
      <c r="BK158" s="205">
        <f t="shared" si="9"/>
        <v>0</v>
      </c>
      <c r="BL158" s="18" t="s">
        <v>121</v>
      </c>
      <c r="BM158" s="204" t="s">
        <v>581</v>
      </c>
    </row>
    <row r="159" spans="1:65" s="2" customFormat="1" ht="16.5" customHeight="1">
      <c r="A159" s="36"/>
      <c r="B159" s="37"/>
      <c r="C159" s="193" t="s">
        <v>445</v>
      </c>
      <c r="D159" s="193" t="s">
        <v>206</v>
      </c>
      <c r="E159" s="194" t="s">
        <v>3312</v>
      </c>
      <c r="F159" s="195" t="s">
        <v>3313</v>
      </c>
      <c r="G159" s="196" t="s">
        <v>448</v>
      </c>
      <c r="H159" s="197">
        <v>40</v>
      </c>
      <c r="I159" s="198"/>
      <c r="J159" s="199">
        <f t="shared" si="0"/>
        <v>0</v>
      </c>
      <c r="K159" s="195" t="s">
        <v>601</v>
      </c>
      <c r="L159" s="41"/>
      <c r="M159" s="200" t="s">
        <v>1</v>
      </c>
      <c r="N159" s="201" t="s">
        <v>48</v>
      </c>
      <c r="O159" s="73"/>
      <c r="P159" s="202">
        <f t="shared" si="1"/>
        <v>0</v>
      </c>
      <c r="Q159" s="202">
        <v>0</v>
      </c>
      <c r="R159" s="202">
        <f t="shared" si="2"/>
        <v>0</v>
      </c>
      <c r="S159" s="202">
        <v>0</v>
      </c>
      <c r="T159" s="203">
        <f t="shared" si="3"/>
        <v>0</v>
      </c>
      <c r="U159" s="36"/>
      <c r="V159" s="36"/>
      <c r="W159" s="36"/>
      <c r="X159" s="36"/>
      <c r="Y159" s="36"/>
      <c r="Z159" s="36"/>
      <c r="AA159" s="36"/>
      <c r="AB159" s="36"/>
      <c r="AC159" s="36"/>
      <c r="AD159" s="36"/>
      <c r="AE159" s="36"/>
      <c r="AR159" s="204" t="s">
        <v>121</v>
      </c>
      <c r="AT159" s="204" t="s">
        <v>206</v>
      </c>
      <c r="AU159" s="204" t="s">
        <v>91</v>
      </c>
      <c r="AY159" s="18" t="s">
        <v>203</v>
      </c>
      <c r="BE159" s="205">
        <f t="shared" si="4"/>
        <v>0</v>
      </c>
      <c r="BF159" s="205">
        <f t="shared" si="5"/>
        <v>0</v>
      </c>
      <c r="BG159" s="205">
        <f t="shared" si="6"/>
        <v>0</v>
      </c>
      <c r="BH159" s="205">
        <f t="shared" si="7"/>
        <v>0</v>
      </c>
      <c r="BI159" s="205">
        <f t="shared" si="8"/>
        <v>0</v>
      </c>
      <c r="BJ159" s="18" t="s">
        <v>91</v>
      </c>
      <c r="BK159" s="205">
        <f t="shared" si="9"/>
        <v>0</v>
      </c>
      <c r="BL159" s="18" t="s">
        <v>121</v>
      </c>
      <c r="BM159" s="204" t="s">
        <v>589</v>
      </c>
    </row>
    <row r="160" spans="1:65" s="2" customFormat="1" ht="16.5" customHeight="1">
      <c r="A160" s="36"/>
      <c r="B160" s="37"/>
      <c r="C160" s="193" t="s">
        <v>450</v>
      </c>
      <c r="D160" s="193" t="s">
        <v>206</v>
      </c>
      <c r="E160" s="194" t="s">
        <v>3314</v>
      </c>
      <c r="F160" s="195" t="s">
        <v>3315</v>
      </c>
      <c r="G160" s="196" t="s">
        <v>448</v>
      </c>
      <c r="H160" s="197">
        <v>40</v>
      </c>
      <c r="I160" s="198"/>
      <c r="J160" s="199">
        <f t="shared" si="0"/>
        <v>0</v>
      </c>
      <c r="K160" s="195" t="s">
        <v>601</v>
      </c>
      <c r="L160" s="41"/>
      <c r="M160" s="200" t="s">
        <v>1</v>
      </c>
      <c r="N160" s="201" t="s">
        <v>48</v>
      </c>
      <c r="O160" s="73"/>
      <c r="P160" s="202">
        <f t="shared" si="1"/>
        <v>0</v>
      </c>
      <c r="Q160" s="202">
        <v>0</v>
      </c>
      <c r="R160" s="202">
        <f t="shared" si="2"/>
        <v>0</v>
      </c>
      <c r="S160" s="202">
        <v>0</v>
      </c>
      <c r="T160" s="203">
        <f t="shared" si="3"/>
        <v>0</v>
      </c>
      <c r="U160" s="36"/>
      <c r="V160" s="36"/>
      <c r="W160" s="36"/>
      <c r="X160" s="36"/>
      <c r="Y160" s="36"/>
      <c r="Z160" s="36"/>
      <c r="AA160" s="36"/>
      <c r="AB160" s="36"/>
      <c r="AC160" s="36"/>
      <c r="AD160" s="36"/>
      <c r="AE160" s="36"/>
      <c r="AR160" s="204" t="s">
        <v>121</v>
      </c>
      <c r="AT160" s="204" t="s">
        <v>206</v>
      </c>
      <c r="AU160" s="204" t="s">
        <v>91</v>
      </c>
      <c r="AY160" s="18" t="s">
        <v>203</v>
      </c>
      <c r="BE160" s="205">
        <f t="shared" si="4"/>
        <v>0</v>
      </c>
      <c r="BF160" s="205">
        <f t="shared" si="5"/>
        <v>0</v>
      </c>
      <c r="BG160" s="205">
        <f t="shared" si="6"/>
        <v>0</v>
      </c>
      <c r="BH160" s="205">
        <f t="shared" si="7"/>
        <v>0</v>
      </c>
      <c r="BI160" s="205">
        <f t="shared" si="8"/>
        <v>0</v>
      </c>
      <c r="BJ160" s="18" t="s">
        <v>91</v>
      </c>
      <c r="BK160" s="205">
        <f t="shared" si="9"/>
        <v>0</v>
      </c>
      <c r="BL160" s="18" t="s">
        <v>121</v>
      </c>
      <c r="BM160" s="204" t="s">
        <v>598</v>
      </c>
    </row>
    <row r="161" spans="1:65" s="2" customFormat="1" ht="16.5" customHeight="1">
      <c r="A161" s="36"/>
      <c r="B161" s="37"/>
      <c r="C161" s="193" t="s">
        <v>456</v>
      </c>
      <c r="D161" s="193" t="s">
        <v>206</v>
      </c>
      <c r="E161" s="194" t="s">
        <v>3316</v>
      </c>
      <c r="F161" s="195" t="s">
        <v>3317</v>
      </c>
      <c r="G161" s="196" t="s">
        <v>448</v>
      </c>
      <c r="H161" s="197">
        <v>25</v>
      </c>
      <c r="I161" s="198"/>
      <c r="J161" s="199">
        <f t="shared" si="0"/>
        <v>0</v>
      </c>
      <c r="K161" s="195" t="s">
        <v>601</v>
      </c>
      <c r="L161" s="41"/>
      <c r="M161" s="200" t="s">
        <v>1</v>
      </c>
      <c r="N161" s="201" t="s">
        <v>48</v>
      </c>
      <c r="O161" s="73"/>
      <c r="P161" s="202">
        <f t="shared" si="1"/>
        <v>0</v>
      </c>
      <c r="Q161" s="202">
        <v>0</v>
      </c>
      <c r="R161" s="202">
        <f t="shared" si="2"/>
        <v>0</v>
      </c>
      <c r="S161" s="202">
        <v>0</v>
      </c>
      <c r="T161" s="203">
        <f t="shared" si="3"/>
        <v>0</v>
      </c>
      <c r="U161" s="36"/>
      <c r="V161" s="36"/>
      <c r="W161" s="36"/>
      <c r="X161" s="36"/>
      <c r="Y161" s="36"/>
      <c r="Z161" s="36"/>
      <c r="AA161" s="36"/>
      <c r="AB161" s="36"/>
      <c r="AC161" s="36"/>
      <c r="AD161" s="36"/>
      <c r="AE161" s="36"/>
      <c r="AR161" s="204" t="s">
        <v>121</v>
      </c>
      <c r="AT161" s="204" t="s">
        <v>206</v>
      </c>
      <c r="AU161" s="204" t="s">
        <v>91</v>
      </c>
      <c r="AY161" s="18" t="s">
        <v>203</v>
      </c>
      <c r="BE161" s="205">
        <f t="shared" si="4"/>
        <v>0</v>
      </c>
      <c r="BF161" s="205">
        <f t="shared" si="5"/>
        <v>0</v>
      </c>
      <c r="BG161" s="205">
        <f t="shared" si="6"/>
        <v>0</v>
      </c>
      <c r="BH161" s="205">
        <f t="shared" si="7"/>
        <v>0</v>
      </c>
      <c r="BI161" s="205">
        <f t="shared" si="8"/>
        <v>0</v>
      </c>
      <c r="BJ161" s="18" t="s">
        <v>91</v>
      </c>
      <c r="BK161" s="205">
        <f t="shared" si="9"/>
        <v>0</v>
      </c>
      <c r="BL161" s="18" t="s">
        <v>121</v>
      </c>
      <c r="BM161" s="204" t="s">
        <v>611</v>
      </c>
    </row>
    <row r="162" spans="1:65" s="2" customFormat="1" ht="16.5" customHeight="1">
      <c r="A162" s="36"/>
      <c r="B162" s="37"/>
      <c r="C162" s="193" t="s">
        <v>461</v>
      </c>
      <c r="D162" s="193" t="s">
        <v>206</v>
      </c>
      <c r="E162" s="194" t="s">
        <v>3318</v>
      </c>
      <c r="F162" s="195" t="s">
        <v>3319</v>
      </c>
      <c r="G162" s="196" t="s">
        <v>448</v>
      </c>
      <c r="H162" s="197">
        <v>350</v>
      </c>
      <c r="I162" s="198"/>
      <c r="J162" s="199">
        <f t="shared" si="0"/>
        <v>0</v>
      </c>
      <c r="K162" s="195" t="s">
        <v>601</v>
      </c>
      <c r="L162" s="41"/>
      <c r="M162" s="200" t="s">
        <v>1</v>
      </c>
      <c r="N162" s="201" t="s">
        <v>48</v>
      </c>
      <c r="O162" s="73"/>
      <c r="P162" s="202">
        <f t="shared" si="1"/>
        <v>0</v>
      </c>
      <c r="Q162" s="202">
        <v>0</v>
      </c>
      <c r="R162" s="202">
        <f t="shared" si="2"/>
        <v>0</v>
      </c>
      <c r="S162" s="202">
        <v>0</v>
      </c>
      <c r="T162" s="203">
        <f t="shared" si="3"/>
        <v>0</v>
      </c>
      <c r="U162" s="36"/>
      <c r="V162" s="36"/>
      <c r="W162" s="36"/>
      <c r="X162" s="36"/>
      <c r="Y162" s="36"/>
      <c r="Z162" s="36"/>
      <c r="AA162" s="36"/>
      <c r="AB162" s="36"/>
      <c r="AC162" s="36"/>
      <c r="AD162" s="36"/>
      <c r="AE162" s="36"/>
      <c r="AR162" s="204" t="s">
        <v>121</v>
      </c>
      <c r="AT162" s="204" t="s">
        <v>206</v>
      </c>
      <c r="AU162" s="204" t="s">
        <v>91</v>
      </c>
      <c r="AY162" s="18" t="s">
        <v>203</v>
      </c>
      <c r="BE162" s="205">
        <f t="shared" si="4"/>
        <v>0</v>
      </c>
      <c r="BF162" s="205">
        <f t="shared" si="5"/>
        <v>0</v>
      </c>
      <c r="BG162" s="205">
        <f t="shared" si="6"/>
        <v>0</v>
      </c>
      <c r="BH162" s="205">
        <f t="shared" si="7"/>
        <v>0</v>
      </c>
      <c r="BI162" s="205">
        <f t="shared" si="8"/>
        <v>0</v>
      </c>
      <c r="BJ162" s="18" t="s">
        <v>91</v>
      </c>
      <c r="BK162" s="205">
        <f t="shared" si="9"/>
        <v>0</v>
      </c>
      <c r="BL162" s="18" t="s">
        <v>121</v>
      </c>
      <c r="BM162" s="204" t="s">
        <v>621</v>
      </c>
    </row>
    <row r="163" spans="1:65" s="2" customFormat="1" ht="16.5" customHeight="1">
      <c r="A163" s="36"/>
      <c r="B163" s="37"/>
      <c r="C163" s="193" t="s">
        <v>466</v>
      </c>
      <c r="D163" s="193" t="s">
        <v>206</v>
      </c>
      <c r="E163" s="194" t="s">
        <v>3320</v>
      </c>
      <c r="F163" s="195" t="s">
        <v>3321</v>
      </c>
      <c r="G163" s="196" t="s">
        <v>1422</v>
      </c>
      <c r="H163" s="197">
        <v>250</v>
      </c>
      <c r="I163" s="198"/>
      <c r="J163" s="199">
        <f t="shared" si="0"/>
        <v>0</v>
      </c>
      <c r="K163" s="195" t="s">
        <v>601</v>
      </c>
      <c r="L163" s="41"/>
      <c r="M163" s="200" t="s">
        <v>1</v>
      </c>
      <c r="N163" s="201" t="s">
        <v>48</v>
      </c>
      <c r="O163" s="73"/>
      <c r="P163" s="202">
        <f t="shared" si="1"/>
        <v>0</v>
      </c>
      <c r="Q163" s="202">
        <v>0</v>
      </c>
      <c r="R163" s="202">
        <f t="shared" si="2"/>
        <v>0</v>
      </c>
      <c r="S163" s="202">
        <v>0</v>
      </c>
      <c r="T163" s="203">
        <f t="shared" si="3"/>
        <v>0</v>
      </c>
      <c r="U163" s="36"/>
      <c r="V163" s="36"/>
      <c r="W163" s="36"/>
      <c r="X163" s="36"/>
      <c r="Y163" s="36"/>
      <c r="Z163" s="36"/>
      <c r="AA163" s="36"/>
      <c r="AB163" s="36"/>
      <c r="AC163" s="36"/>
      <c r="AD163" s="36"/>
      <c r="AE163" s="36"/>
      <c r="AR163" s="204" t="s">
        <v>121</v>
      </c>
      <c r="AT163" s="204" t="s">
        <v>206</v>
      </c>
      <c r="AU163" s="204" t="s">
        <v>91</v>
      </c>
      <c r="AY163" s="18" t="s">
        <v>203</v>
      </c>
      <c r="BE163" s="205">
        <f t="shared" si="4"/>
        <v>0</v>
      </c>
      <c r="BF163" s="205">
        <f t="shared" si="5"/>
        <v>0</v>
      </c>
      <c r="BG163" s="205">
        <f t="shared" si="6"/>
        <v>0</v>
      </c>
      <c r="BH163" s="205">
        <f t="shared" si="7"/>
        <v>0</v>
      </c>
      <c r="BI163" s="205">
        <f t="shared" si="8"/>
        <v>0</v>
      </c>
      <c r="BJ163" s="18" t="s">
        <v>91</v>
      </c>
      <c r="BK163" s="205">
        <f t="shared" si="9"/>
        <v>0</v>
      </c>
      <c r="BL163" s="18" t="s">
        <v>121</v>
      </c>
      <c r="BM163" s="204" t="s">
        <v>631</v>
      </c>
    </row>
    <row r="164" spans="1:65" s="2" customFormat="1" ht="16.5" customHeight="1">
      <c r="A164" s="36"/>
      <c r="B164" s="37"/>
      <c r="C164" s="193" t="s">
        <v>471</v>
      </c>
      <c r="D164" s="193" t="s">
        <v>206</v>
      </c>
      <c r="E164" s="194" t="s">
        <v>3322</v>
      </c>
      <c r="F164" s="195" t="s">
        <v>3323</v>
      </c>
      <c r="G164" s="196" t="s">
        <v>1422</v>
      </c>
      <c r="H164" s="197">
        <v>10</v>
      </c>
      <c r="I164" s="198"/>
      <c r="J164" s="199">
        <f t="shared" si="0"/>
        <v>0</v>
      </c>
      <c r="K164" s="195" t="s">
        <v>601</v>
      </c>
      <c r="L164" s="41"/>
      <c r="M164" s="200" t="s">
        <v>1</v>
      </c>
      <c r="N164" s="201" t="s">
        <v>48</v>
      </c>
      <c r="O164" s="73"/>
      <c r="P164" s="202">
        <f t="shared" si="1"/>
        <v>0</v>
      </c>
      <c r="Q164" s="202">
        <v>0</v>
      </c>
      <c r="R164" s="202">
        <f t="shared" si="2"/>
        <v>0</v>
      </c>
      <c r="S164" s="202">
        <v>0</v>
      </c>
      <c r="T164" s="203">
        <f t="shared" si="3"/>
        <v>0</v>
      </c>
      <c r="U164" s="36"/>
      <c r="V164" s="36"/>
      <c r="W164" s="36"/>
      <c r="X164" s="36"/>
      <c r="Y164" s="36"/>
      <c r="Z164" s="36"/>
      <c r="AA164" s="36"/>
      <c r="AB164" s="36"/>
      <c r="AC164" s="36"/>
      <c r="AD164" s="36"/>
      <c r="AE164" s="36"/>
      <c r="AR164" s="204" t="s">
        <v>121</v>
      </c>
      <c r="AT164" s="204" t="s">
        <v>206</v>
      </c>
      <c r="AU164" s="204" t="s">
        <v>91</v>
      </c>
      <c r="AY164" s="18" t="s">
        <v>203</v>
      </c>
      <c r="BE164" s="205">
        <f t="shared" si="4"/>
        <v>0</v>
      </c>
      <c r="BF164" s="205">
        <f t="shared" si="5"/>
        <v>0</v>
      </c>
      <c r="BG164" s="205">
        <f t="shared" si="6"/>
        <v>0</v>
      </c>
      <c r="BH164" s="205">
        <f t="shared" si="7"/>
        <v>0</v>
      </c>
      <c r="BI164" s="205">
        <f t="shared" si="8"/>
        <v>0</v>
      </c>
      <c r="BJ164" s="18" t="s">
        <v>91</v>
      </c>
      <c r="BK164" s="205">
        <f t="shared" si="9"/>
        <v>0</v>
      </c>
      <c r="BL164" s="18" t="s">
        <v>121</v>
      </c>
      <c r="BM164" s="204" t="s">
        <v>642</v>
      </c>
    </row>
    <row r="165" spans="1:65" s="2" customFormat="1" ht="16.5" customHeight="1">
      <c r="A165" s="36"/>
      <c r="B165" s="37"/>
      <c r="C165" s="193" t="s">
        <v>477</v>
      </c>
      <c r="D165" s="193" t="s">
        <v>206</v>
      </c>
      <c r="E165" s="194" t="s">
        <v>3324</v>
      </c>
      <c r="F165" s="195" t="s">
        <v>3325</v>
      </c>
      <c r="G165" s="196" t="s">
        <v>1422</v>
      </c>
      <c r="H165" s="197">
        <v>26</v>
      </c>
      <c r="I165" s="198"/>
      <c r="J165" s="199">
        <f t="shared" si="0"/>
        <v>0</v>
      </c>
      <c r="K165" s="195" t="s">
        <v>601</v>
      </c>
      <c r="L165" s="41"/>
      <c r="M165" s="200" t="s">
        <v>1</v>
      </c>
      <c r="N165" s="201" t="s">
        <v>48</v>
      </c>
      <c r="O165" s="73"/>
      <c r="P165" s="202">
        <f t="shared" si="1"/>
        <v>0</v>
      </c>
      <c r="Q165" s="202">
        <v>0</v>
      </c>
      <c r="R165" s="202">
        <f t="shared" si="2"/>
        <v>0</v>
      </c>
      <c r="S165" s="202">
        <v>0</v>
      </c>
      <c r="T165" s="203">
        <f t="shared" si="3"/>
        <v>0</v>
      </c>
      <c r="U165" s="36"/>
      <c r="V165" s="36"/>
      <c r="W165" s="36"/>
      <c r="X165" s="36"/>
      <c r="Y165" s="36"/>
      <c r="Z165" s="36"/>
      <c r="AA165" s="36"/>
      <c r="AB165" s="36"/>
      <c r="AC165" s="36"/>
      <c r="AD165" s="36"/>
      <c r="AE165" s="36"/>
      <c r="AR165" s="204" t="s">
        <v>121</v>
      </c>
      <c r="AT165" s="204" t="s">
        <v>206</v>
      </c>
      <c r="AU165" s="204" t="s">
        <v>91</v>
      </c>
      <c r="AY165" s="18" t="s">
        <v>203</v>
      </c>
      <c r="BE165" s="205">
        <f t="shared" si="4"/>
        <v>0</v>
      </c>
      <c r="BF165" s="205">
        <f t="shared" si="5"/>
        <v>0</v>
      </c>
      <c r="BG165" s="205">
        <f t="shared" si="6"/>
        <v>0</v>
      </c>
      <c r="BH165" s="205">
        <f t="shared" si="7"/>
        <v>0</v>
      </c>
      <c r="BI165" s="205">
        <f t="shared" si="8"/>
        <v>0</v>
      </c>
      <c r="BJ165" s="18" t="s">
        <v>91</v>
      </c>
      <c r="BK165" s="205">
        <f t="shared" si="9"/>
        <v>0</v>
      </c>
      <c r="BL165" s="18" t="s">
        <v>121</v>
      </c>
      <c r="BM165" s="204" t="s">
        <v>650</v>
      </c>
    </row>
    <row r="166" spans="1:47" s="2" customFormat="1" ht="19.2">
      <c r="A166" s="36"/>
      <c r="B166" s="37"/>
      <c r="C166" s="38"/>
      <c r="D166" s="206" t="s">
        <v>213</v>
      </c>
      <c r="E166" s="38"/>
      <c r="F166" s="207" t="s">
        <v>3326</v>
      </c>
      <c r="G166" s="38"/>
      <c r="H166" s="38"/>
      <c r="I166" s="208"/>
      <c r="J166" s="38"/>
      <c r="K166" s="38"/>
      <c r="L166" s="41"/>
      <c r="M166" s="209"/>
      <c r="N166" s="210"/>
      <c r="O166" s="73"/>
      <c r="P166" s="73"/>
      <c r="Q166" s="73"/>
      <c r="R166" s="73"/>
      <c r="S166" s="73"/>
      <c r="T166" s="74"/>
      <c r="U166" s="36"/>
      <c r="V166" s="36"/>
      <c r="W166" s="36"/>
      <c r="X166" s="36"/>
      <c r="Y166" s="36"/>
      <c r="Z166" s="36"/>
      <c r="AA166" s="36"/>
      <c r="AB166" s="36"/>
      <c r="AC166" s="36"/>
      <c r="AD166" s="36"/>
      <c r="AE166" s="36"/>
      <c r="AT166" s="18" t="s">
        <v>213</v>
      </c>
      <c r="AU166" s="18" t="s">
        <v>91</v>
      </c>
    </row>
    <row r="167" spans="1:65" s="2" customFormat="1" ht="16.5" customHeight="1">
      <c r="A167" s="36"/>
      <c r="B167" s="37"/>
      <c r="C167" s="193" t="s">
        <v>481</v>
      </c>
      <c r="D167" s="193" t="s">
        <v>206</v>
      </c>
      <c r="E167" s="194" t="s">
        <v>3327</v>
      </c>
      <c r="F167" s="195" t="s">
        <v>3328</v>
      </c>
      <c r="G167" s="196" t="s">
        <v>1422</v>
      </c>
      <c r="H167" s="197">
        <v>63</v>
      </c>
      <c r="I167" s="198"/>
      <c r="J167" s="199">
        <f>ROUND(I167*H167,2)</f>
        <v>0</v>
      </c>
      <c r="K167" s="195" t="s">
        <v>601</v>
      </c>
      <c r="L167" s="41"/>
      <c r="M167" s="200" t="s">
        <v>1</v>
      </c>
      <c r="N167" s="201" t="s">
        <v>48</v>
      </c>
      <c r="O167" s="73"/>
      <c r="P167" s="202">
        <f>O167*H167</f>
        <v>0</v>
      </c>
      <c r="Q167" s="202">
        <v>0</v>
      </c>
      <c r="R167" s="202">
        <f>Q167*H167</f>
        <v>0</v>
      </c>
      <c r="S167" s="202">
        <v>0</v>
      </c>
      <c r="T167" s="203">
        <f>S167*H167</f>
        <v>0</v>
      </c>
      <c r="U167" s="36"/>
      <c r="V167" s="36"/>
      <c r="W167" s="36"/>
      <c r="X167" s="36"/>
      <c r="Y167" s="36"/>
      <c r="Z167" s="36"/>
      <c r="AA167" s="36"/>
      <c r="AB167" s="36"/>
      <c r="AC167" s="36"/>
      <c r="AD167" s="36"/>
      <c r="AE167" s="36"/>
      <c r="AR167" s="204" t="s">
        <v>121</v>
      </c>
      <c r="AT167" s="204" t="s">
        <v>206</v>
      </c>
      <c r="AU167" s="204" t="s">
        <v>91</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121</v>
      </c>
      <c r="BM167" s="204" t="s">
        <v>659</v>
      </c>
    </row>
    <row r="168" spans="1:47" s="2" customFormat="1" ht="19.2">
      <c r="A168" s="36"/>
      <c r="B168" s="37"/>
      <c r="C168" s="38"/>
      <c r="D168" s="206" t="s">
        <v>213</v>
      </c>
      <c r="E168" s="38"/>
      <c r="F168" s="207" t="s">
        <v>3326</v>
      </c>
      <c r="G168" s="38"/>
      <c r="H168" s="38"/>
      <c r="I168" s="208"/>
      <c r="J168" s="38"/>
      <c r="K168" s="38"/>
      <c r="L168" s="41"/>
      <c r="M168" s="209"/>
      <c r="N168" s="210"/>
      <c r="O168" s="73"/>
      <c r="P168" s="73"/>
      <c r="Q168" s="73"/>
      <c r="R168" s="73"/>
      <c r="S168" s="73"/>
      <c r="T168" s="74"/>
      <c r="U168" s="36"/>
      <c r="V168" s="36"/>
      <c r="W168" s="36"/>
      <c r="X168" s="36"/>
      <c r="Y168" s="36"/>
      <c r="Z168" s="36"/>
      <c r="AA168" s="36"/>
      <c r="AB168" s="36"/>
      <c r="AC168" s="36"/>
      <c r="AD168" s="36"/>
      <c r="AE168" s="36"/>
      <c r="AT168" s="18" t="s">
        <v>213</v>
      </c>
      <c r="AU168" s="18" t="s">
        <v>91</v>
      </c>
    </row>
    <row r="169" spans="1:65" s="2" customFormat="1" ht="21.75" customHeight="1">
      <c r="A169" s="36"/>
      <c r="B169" s="37"/>
      <c r="C169" s="193" t="s">
        <v>485</v>
      </c>
      <c r="D169" s="193" t="s">
        <v>206</v>
      </c>
      <c r="E169" s="194" t="s">
        <v>3329</v>
      </c>
      <c r="F169" s="195" t="s">
        <v>3330</v>
      </c>
      <c r="G169" s="196" t="s">
        <v>1422</v>
      </c>
      <c r="H169" s="197">
        <v>30</v>
      </c>
      <c r="I169" s="198"/>
      <c r="J169" s="199">
        <f>ROUND(I169*H169,2)</f>
        <v>0</v>
      </c>
      <c r="K169" s="195" t="s">
        <v>601</v>
      </c>
      <c r="L169" s="41"/>
      <c r="M169" s="200" t="s">
        <v>1</v>
      </c>
      <c r="N169" s="201" t="s">
        <v>48</v>
      </c>
      <c r="O169" s="73"/>
      <c r="P169" s="202">
        <f>O169*H169</f>
        <v>0</v>
      </c>
      <c r="Q169" s="202">
        <v>0</v>
      </c>
      <c r="R169" s="202">
        <f>Q169*H169</f>
        <v>0</v>
      </c>
      <c r="S169" s="202">
        <v>0</v>
      </c>
      <c r="T169" s="203">
        <f>S169*H169</f>
        <v>0</v>
      </c>
      <c r="U169" s="36"/>
      <c r="V169" s="36"/>
      <c r="W169" s="36"/>
      <c r="X169" s="36"/>
      <c r="Y169" s="36"/>
      <c r="Z169" s="36"/>
      <c r="AA169" s="36"/>
      <c r="AB169" s="36"/>
      <c r="AC169" s="36"/>
      <c r="AD169" s="36"/>
      <c r="AE169" s="36"/>
      <c r="AR169" s="204" t="s">
        <v>121</v>
      </c>
      <c r="AT169" s="204" t="s">
        <v>206</v>
      </c>
      <c r="AU169" s="204" t="s">
        <v>91</v>
      </c>
      <c r="AY169" s="18" t="s">
        <v>203</v>
      </c>
      <c r="BE169" s="205">
        <f>IF(N169="základní",J169,0)</f>
        <v>0</v>
      </c>
      <c r="BF169" s="205">
        <f>IF(N169="snížená",J169,0)</f>
        <v>0</v>
      </c>
      <c r="BG169" s="205">
        <f>IF(N169="zákl. přenesená",J169,0)</f>
        <v>0</v>
      </c>
      <c r="BH169" s="205">
        <f>IF(N169="sníž. přenesená",J169,0)</f>
        <v>0</v>
      </c>
      <c r="BI169" s="205">
        <f>IF(N169="nulová",J169,0)</f>
        <v>0</v>
      </c>
      <c r="BJ169" s="18" t="s">
        <v>91</v>
      </c>
      <c r="BK169" s="205">
        <f>ROUND(I169*H169,2)</f>
        <v>0</v>
      </c>
      <c r="BL169" s="18" t="s">
        <v>121</v>
      </c>
      <c r="BM169" s="204" t="s">
        <v>667</v>
      </c>
    </row>
    <row r="170" spans="1:47" s="2" customFormat="1" ht="19.2">
      <c r="A170" s="36"/>
      <c r="B170" s="37"/>
      <c r="C170" s="38"/>
      <c r="D170" s="206" t="s">
        <v>213</v>
      </c>
      <c r="E170" s="38"/>
      <c r="F170" s="207" t="s">
        <v>3326</v>
      </c>
      <c r="G170" s="38"/>
      <c r="H170" s="38"/>
      <c r="I170" s="208"/>
      <c r="J170" s="38"/>
      <c r="K170" s="38"/>
      <c r="L170" s="41"/>
      <c r="M170" s="209"/>
      <c r="N170" s="210"/>
      <c r="O170" s="73"/>
      <c r="P170" s="73"/>
      <c r="Q170" s="73"/>
      <c r="R170" s="73"/>
      <c r="S170" s="73"/>
      <c r="T170" s="74"/>
      <c r="U170" s="36"/>
      <c r="V170" s="36"/>
      <c r="W170" s="36"/>
      <c r="X170" s="36"/>
      <c r="Y170" s="36"/>
      <c r="Z170" s="36"/>
      <c r="AA170" s="36"/>
      <c r="AB170" s="36"/>
      <c r="AC170" s="36"/>
      <c r="AD170" s="36"/>
      <c r="AE170" s="36"/>
      <c r="AT170" s="18" t="s">
        <v>213</v>
      </c>
      <c r="AU170" s="18" t="s">
        <v>91</v>
      </c>
    </row>
    <row r="171" spans="1:65" s="2" customFormat="1" ht="16.5" customHeight="1">
      <c r="A171" s="36"/>
      <c r="B171" s="37"/>
      <c r="C171" s="193" t="s">
        <v>490</v>
      </c>
      <c r="D171" s="193" t="s">
        <v>206</v>
      </c>
      <c r="E171" s="194" t="s">
        <v>3331</v>
      </c>
      <c r="F171" s="195" t="s">
        <v>3332</v>
      </c>
      <c r="G171" s="196" t="s">
        <v>1422</v>
      </c>
      <c r="H171" s="197">
        <v>2</v>
      </c>
      <c r="I171" s="198"/>
      <c r="J171" s="199">
        <f>ROUND(I171*H171,2)</f>
        <v>0</v>
      </c>
      <c r="K171" s="195" t="s">
        <v>601</v>
      </c>
      <c r="L171" s="41"/>
      <c r="M171" s="200" t="s">
        <v>1</v>
      </c>
      <c r="N171" s="201" t="s">
        <v>48</v>
      </c>
      <c r="O171" s="73"/>
      <c r="P171" s="202">
        <f>O171*H171</f>
        <v>0</v>
      </c>
      <c r="Q171" s="202">
        <v>0</v>
      </c>
      <c r="R171" s="202">
        <f>Q171*H171</f>
        <v>0</v>
      </c>
      <c r="S171" s="202">
        <v>0</v>
      </c>
      <c r="T171" s="203">
        <f>S171*H171</f>
        <v>0</v>
      </c>
      <c r="U171" s="36"/>
      <c r="V171" s="36"/>
      <c r="W171" s="36"/>
      <c r="X171" s="36"/>
      <c r="Y171" s="36"/>
      <c r="Z171" s="36"/>
      <c r="AA171" s="36"/>
      <c r="AB171" s="36"/>
      <c r="AC171" s="36"/>
      <c r="AD171" s="36"/>
      <c r="AE171" s="36"/>
      <c r="AR171" s="204" t="s">
        <v>121</v>
      </c>
      <c r="AT171" s="204" t="s">
        <v>206</v>
      </c>
      <c r="AU171" s="204" t="s">
        <v>91</v>
      </c>
      <c r="AY171" s="18" t="s">
        <v>203</v>
      </c>
      <c r="BE171" s="205">
        <f>IF(N171="základní",J171,0)</f>
        <v>0</v>
      </c>
      <c r="BF171" s="205">
        <f>IF(N171="snížená",J171,0)</f>
        <v>0</v>
      </c>
      <c r="BG171" s="205">
        <f>IF(N171="zákl. přenesená",J171,0)</f>
        <v>0</v>
      </c>
      <c r="BH171" s="205">
        <f>IF(N171="sníž. přenesená",J171,0)</f>
        <v>0</v>
      </c>
      <c r="BI171" s="205">
        <f>IF(N171="nulová",J171,0)</f>
        <v>0</v>
      </c>
      <c r="BJ171" s="18" t="s">
        <v>91</v>
      </c>
      <c r="BK171" s="205">
        <f>ROUND(I171*H171,2)</f>
        <v>0</v>
      </c>
      <c r="BL171" s="18" t="s">
        <v>121</v>
      </c>
      <c r="BM171" s="204" t="s">
        <v>675</v>
      </c>
    </row>
    <row r="172" spans="1:47" s="2" customFormat="1" ht="38.4">
      <c r="A172" s="36"/>
      <c r="B172" s="37"/>
      <c r="C172" s="38"/>
      <c r="D172" s="206" t="s">
        <v>213</v>
      </c>
      <c r="E172" s="38"/>
      <c r="F172" s="207" t="s">
        <v>3333</v>
      </c>
      <c r="G172" s="38"/>
      <c r="H172" s="38"/>
      <c r="I172" s="208"/>
      <c r="J172" s="38"/>
      <c r="K172" s="38"/>
      <c r="L172" s="41"/>
      <c r="M172" s="209"/>
      <c r="N172" s="210"/>
      <c r="O172" s="73"/>
      <c r="P172" s="73"/>
      <c r="Q172" s="73"/>
      <c r="R172" s="73"/>
      <c r="S172" s="73"/>
      <c r="T172" s="74"/>
      <c r="U172" s="36"/>
      <c r="V172" s="36"/>
      <c r="W172" s="36"/>
      <c r="X172" s="36"/>
      <c r="Y172" s="36"/>
      <c r="Z172" s="36"/>
      <c r="AA172" s="36"/>
      <c r="AB172" s="36"/>
      <c r="AC172" s="36"/>
      <c r="AD172" s="36"/>
      <c r="AE172" s="36"/>
      <c r="AT172" s="18" t="s">
        <v>213</v>
      </c>
      <c r="AU172" s="18" t="s">
        <v>91</v>
      </c>
    </row>
    <row r="173" spans="1:65" s="2" customFormat="1" ht="16.5" customHeight="1">
      <c r="A173" s="36"/>
      <c r="B173" s="37"/>
      <c r="C173" s="193" t="s">
        <v>494</v>
      </c>
      <c r="D173" s="193" t="s">
        <v>206</v>
      </c>
      <c r="E173" s="194" t="s">
        <v>3334</v>
      </c>
      <c r="F173" s="195" t="s">
        <v>3335</v>
      </c>
      <c r="G173" s="196" t="s">
        <v>1422</v>
      </c>
      <c r="H173" s="197">
        <v>3</v>
      </c>
      <c r="I173" s="198"/>
      <c r="J173" s="199">
        <f>ROUND(I173*H173,2)</f>
        <v>0</v>
      </c>
      <c r="K173" s="195" t="s">
        <v>601</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121</v>
      </c>
      <c r="AT173" s="204" t="s">
        <v>206</v>
      </c>
      <c r="AU173" s="204" t="s">
        <v>91</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121</v>
      </c>
      <c r="BM173" s="204" t="s">
        <v>684</v>
      </c>
    </row>
    <row r="174" spans="1:47" s="2" customFormat="1" ht="19.2">
      <c r="A174" s="36"/>
      <c r="B174" s="37"/>
      <c r="C174" s="38"/>
      <c r="D174" s="206" t="s">
        <v>213</v>
      </c>
      <c r="E174" s="38"/>
      <c r="F174" s="207" t="s">
        <v>3326</v>
      </c>
      <c r="G174" s="38"/>
      <c r="H174" s="38"/>
      <c r="I174" s="208"/>
      <c r="J174" s="38"/>
      <c r="K174" s="38"/>
      <c r="L174" s="41"/>
      <c r="M174" s="209"/>
      <c r="N174" s="210"/>
      <c r="O174" s="73"/>
      <c r="P174" s="73"/>
      <c r="Q174" s="73"/>
      <c r="R174" s="73"/>
      <c r="S174" s="73"/>
      <c r="T174" s="74"/>
      <c r="U174" s="36"/>
      <c r="V174" s="36"/>
      <c r="W174" s="36"/>
      <c r="X174" s="36"/>
      <c r="Y174" s="36"/>
      <c r="Z174" s="36"/>
      <c r="AA174" s="36"/>
      <c r="AB174" s="36"/>
      <c r="AC174" s="36"/>
      <c r="AD174" s="36"/>
      <c r="AE174" s="36"/>
      <c r="AT174" s="18" t="s">
        <v>213</v>
      </c>
      <c r="AU174" s="18" t="s">
        <v>91</v>
      </c>
    </row>
    <row r="175" spans="1:65" s="2" customFormat="1" ht="16.5" customHeight="1">
      <c r="A175" s="36"/>
      <c r="B175" s="37"/>
      <c r="C175" s="193" t="s">
        <v>498</v>
      </c>
      <c r="D175" s="193" t="s">
        <v>206</v>
      </c>
      <c r="E175" s="194" t="s">
        <v>3336</v>
      </c>
      <c r="F175" s="195" t="s">
        <v>3337</v>
      </c>
      <c r="G175" s="196" t="s">
        <v>1422</v>
      </c>
      <c r="H175" s="197">
        <v>22</v>
      </c>
      <c r="I175" s="198"/>
      <c r="J175" s="199">
        <f>ROUND(I175*H175,2)</f>
        <v>0</v>
      </c>
      <c r="K175" s="195" t="s">
        <v>601</v>
      </c>
      <c r="L175" s="41"/>
      <c r="M175" s="200" t="s">
        <v>1</v>
      </c>
      <c r="N175" s="201" t="s">
        <v>48</v>
      </c>
      <c r="O175" s="73"/>
      <c r="P175" s="202">
        <f>O175*H175</f>
        <v>0</v>
      </c>
      <c r="Q175" s="202">
        <v>0</v>
      </c>
      <c r="R175" s="202">
        <f>Q175*H175</f>
        <v>0</v>
      </c>
      <c r="S175" s="202">
        <v>0</v>
      </c>
      <c r="T175" s="203">
        <f>S175*H175</f>
        <v>0</v>
      </c>
      <c r="U175" s="36"/>
      <c r="V175" s="36"/>
      <c r="W175" s="36"/>
      <c r="X175" s="36"/>
      <c r="Y175" s="36"/>
      <c r="Z175" s="36"/>
      <c r="AA175" s="36"/>
      <c r="AB175" s="36"/>
      <c r="AC175" s="36"/>
      <c r="AD175" s="36"/>
      <c r="AE175" s="36"/>
      <c r="AR175" s="204" t="s">
        <v>121</v>
      </c>
      <c r="AT175" s="204" t="s">
        <v>206</v>
      </c>
      <c r="AU175" s="204" t="s">
        <v>91</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698</v>
      </c>
    </row>
    <row r="176" spans="1:47" s="2" customFormat="1" ht="19.2">
      <c r="A176" s="36"/>
      <c r="B176" s="37"/>
      <c r="C176" s="38"/>
      <c r="D176" s="206" t="s">
        <v>213</v>
      </c>
      <c r="E176" s="38"/>
      <c r="F176" s="207" t="s">
        <v>3326</v>
      </c>
      <c r="G176" s="38"/>
      <c r="H176" s="38"/>
      <c r="I176" s="208"/>
      <c r="J176" s="38"/>
      <c r="K176" s="38"/>
      <c r="L176" s="41"/>
      <c r="M176" s="209"/>
      <c r="N176" s="210"/>
      <c r="O176" s="73"/>
      <c r="P176" s="73"/>
      <c r="Q176" s="73"/>
      <c r="R176" s="73"/>
      <c r="S176" s="73"/>
      <c r="T176" s="74"/>
      <c r="U176" s="36"/>
      <c r="V176" s="36"/>
      <c r="W176" s="36"/>
      <c r="X176" s="36"/>
      <c r="Y176" s="36"/>
      <c r="Z176" s="36"/>
      <c r="AA176" s="36"/>
      <c r="AB176" s="36"/>
      <c r="AC176" s="36"/>
      <c r="AD176" s="36"/>
      <c r="AE176" s="36"/>
      <c r="AT176" s="18" t="s">
        <v>213</v>
      </c>
      <c r="AU176" s="18" t="s">
        <v>91</v>
      </c>
    </row>
    <row r="177" spans="1:65" s="2" customFormat="1" ht="16.5" customHeight="1">
      <c r="A177" s="36"/>
      <c r="B177" s="37"/>
      <c r="C177" s="193" t="s">
        <v>503</v>
      </c>
      <c r="D177" s="193" t="s">
        <v>206</v>
      </c>
      <c r="E177" s="194" t="s">
        <v>3338</v>
      </c>
      <c r="F177" s="195" t="s">
        <v>3339</v>
      </c>
      <c r="G177" s="196" t="s">
        <v>448</v>
      </c>
      <c r="H177" s="197">
        <v>15</v>
      </c>
      <c r="I177" s="198"/>
      <c r="J177" s="199">
        <f>ROUND(I177*H177,2)</f>
        <v>0</v>
      </c>
      <c r="K177" s="195" t="s">
        <v>601</v>
      </c>
      <c r="L177" s="41"/>
      <c r="M177" s="200" t="s">
        <v>1</v>
      </c>
      <c r="N177" s="201" t="s">
        <v>48</v>
      </c>
      <c r="O177" s="73"/>
      <c r="P177" s="202">
        <f>O177*H177</f>
        <v>0</v>
      </c>
      <c r="Q177" s="202">
        <v>0</v>
      </c>
      <c r="R177" s="202">
        <f>Q177*H177</f>
        <v>0</v>
      </c>
      <c r="S177" s="202">
        <v>0</v>
      </c>
      <c r="T177" s="203">
        <f>S177*H177</f>
        <v>0</v>
      </c>
      <c r="U177" s="36"/>
      <c r="V177" s="36"/>
      <c r="W177" s="36"/>
      <c r="X177" s="36"/>
      <c r="Y177" s="36"/>
      <c r="Z177" s="36"/>
      <c r="AA177" s="36"/>
      <c r="AB177" s="36"/>
      <c r="AC177" s="36"/>
      <c r="AD177" s="36"/>
      <c r="AE177" s="36"/>
      <c r="AR177" s="204" t="s">
        <v>121</v>
      </c>
      <c r="AT177" s="204" t="s">
        <v>206</v>
      </c>
      <c r="AU177" s="204" t="s">
        <v>91</v>
      </c>
      <c r="AY177" s="18" t="s">
        <v>203</v>
      </c>
      <c r="BE177" s="205">
        <f>IF(N177="základní",J177,0)</f>
        <v>0</v>
      </c>
      <c r="BF177" s="205">
        <f>IF(N177="snížená",J177,0)</f>
        <v>0</v>
      </c>
      <c r="BG177" s="205">
        <f>IF(N177="zákl. přenesená",J177,0)</f>
        <v>0</v>
      </c>
      <c r="BH177" s="205">
        <f>IF(N177="sníž. přenesená",J177,0)</f>
        <v>0</v>
      </c>
      <c r="BI177" s="205">
        <f>IF(N177="nulová",J177,0)</f>
        <v>0</v>
      </c>
      <c r="BJ177" s="18" t="s">
        <v>91</v>
      </c>
      <c r="BK177" s="205">
        <f>ROUND(I177*H177,2)</f>
        <v>0</v>
      </c>
      <c r="BL177" s="18" t="s">
        <v>121</v>
      </c>
      <c r="BM177" s="204" t="s">
        <v>711</v>
      </c>
    </row>
    <row r="178" spans="1:47" s="2" customFormat="1" ht="19.2">
      <c r="A178" s="36"/>
      <c r="B178" s="37"/>
      <c r="C178" s="38"/>
      <c r="D178" s="206" t="s">
        <v>213</v>
      </c>
      <c r="E178" s="38"/>
      <c r="F178" s="207" t="s">
        <v>3326</v>
      </c>
      <c r="G178" s="38"/>
      <c r="H178" s="38"/>
      <c r="I178" s="208"/>
      <c r="J178" s="38"/>
      <c r="K178" s="38"/>
      <c r="L178" s="41"/>
      <c r="M178" s="209"/>
      <c r="N178" s="210"/>
      <c r="O178" s="73"/>
      <c r="P178" s="73"/>
      <c r="Q178" s="73"/>
      <c r="R178" s="73"/>
      <c r="S178" s="73"/>
      <c r="T178" s="74"/>
      <c r="U178" s="36"/>
      <c r="V178" s="36"/>
      <c r="W178" s="36"/>
      <c r="X178" s="36"/>
      <c r="Y178" s="36"/>
      <c r="Z178" s="36"/>
      <c r="AA178" s="36"/>
      <c r="AB178" s="36"/>
      <c r="AC178" s="36"/>
      <c r="AD178" s="36"/>
      <c r="AE178" s="36"/>
      <c r="AT178" s="18" t="s">
        <v>213</v>
      </c>
      <c r="AU178" s="18" t="s">
        <v>91</v>
      </c>
    </row>
    <row r="179" spans="1:65" s="2" customFormat="1" ht="16.5" customHeight="1">
      <c r="A179" s="36"/>
      <c r="B179" s="37"/>
      <c r="C179" s="193" t="s">
        <v>507</v>
      </c>
      <c r="D179" s="193" t="s">
        <v>206</v>
      </c>
      <c r="E179" s="194" t="s">
        <v>3340</v>
      </c>
      <c r="F179" s="195" t="s">
        <v>3341</v>
      </c>
      <c r="G179" s="196" t="s">
        <v>448</v>
      </c>
      <c r="H179" s="197">
        <v>15</v>
      </c>
      <c r="I179" s="198"/>
      <c r="J179" s="199">
        <f aca="true" t="shared" si="10" ref="J179:J212">ROUND(I179*H179,2)</f>
        <v>0</v>
      </c>
      <c r="K179" s="195" t="s">
        <v>601</v>
      </c>
      <c r="L179" s="41"/>
      <c r="M179" s="200" t="s">
        <v>1</v>
      </c>
      <c r="N179" s="201" t="s">
        <v>48</v>
      </c>
      <c r="O179" s="73"/>
      <c r="P179" s="202">
        <f aca="true" t="shared" si="11" ref="P179:P212">O179*H179</f>
        <v>0</v>
      </c>
      <c r="Q179" s="202">
        <v>0</v>
      </c>
      <c r="R179" s="202">
        <f aca="true" t="shared" si="12" ref="R179:R212">Q179*H179</f>
        <v>0</v>
      </c>
      <c r="S179" s="202">
        <v>0</v>
      </c>
      <c r="T179" s="203">
        <f aca="true" t="shared" si="13" ref="T179:T212">S179*H179</f>
        <v>0</v>
      </c>
      <c r="U179" s="36"/>
      <c r="V179" s="36"/>
      <c r="W179" s="36"/>
      <c r="X179" s="36"/>
      <c r="Y179" s="36"/>
      <c r="Z179" s="36"/>
      <c r="AA179" s="36"/>
      <c r="AB179" s="36"/>
      <c r="AC179" s="36"/>
      <c r="AD179" s="36"/>
      <c r="AE179" s="36"/>
      <c r="AR179" s="204" t="s">
        <v>121</v>
      </c>
      <c r="AT179" s="204" t="s">
        <v>206</v>
      </c>
      <c r="AU179" s="204" t="s">
        <v>91</v>
      </c>
      <c r="AY179" s="18" t="s">
        <v>203</v>
      </c>
      <c r="BE179" s="205">
        <f aca="true" t="shared" si="14" ref="BE179:BE212">IF(N179="základní",J179,0)</f>
        <v>0</v>
      </c>
      <c r="BF179" s="205">
        <f aca="true" t="shared" si="15" ref="BF179:BF212">IF(N179="snížená",J179,0)</f>
        <v>0</v>
      </c>
      <c r="BG179" s="205">
        <f aca="true" t="shared" si="16" ref="BG179:BG212">IF(N179="zákl. přenesená",J179,0)</f>
        <v>0</v>
      </c>
      <c r="BH179" s="205">
        <f aca="true" t="shared" si="17" ref="BH179:BH212">IF(N179="sníž. přenesená",J179,0)</f>
        <v>0</v>
      </c>
      <c r="BI179" s="205">
        <f aca="true" t="shared" si="18" ref="BI179:BI212">IF(N179="nulová",J179,0)</f>
        <v>0</v>
      </c>
      <c r="BJ179" s="18" t="s">
        <v>91</v>
      </c>
      <c r="BK179" s="205">
        <f aca="true" t="shared" si="19" ref="BK179:BK212">ROUND(I179*H179,2)</f>
        <v>0</v>
      </c>
      <c r="BL179" s="18" t="s">
        <v>121</v>
      </c>
      <c r="BM179" s="204" t="s">
        <v>723</v>
      </c>
    </row>
    <row r="180" spans="1:65" s="2" customFormat="1" ht="16.5" customHeight="1">
      <c r="A180" s="36"/>
      <c r="B180" s="37"/>
      <c r="C180" s="193" t="s">
        <v>511</v>
      </c>
      <c r="D180" s="193" t="s">
        <v>206</v>
      </c>
      <c r="E180" s="194" t="s">
        <v>3342</v>
      </c>
      <c r="F180" s="195" t="s">
        <v>3343</v>
      </c>
      <c r="G180" s="196" t="s">
        <v>1</v>
      </c>
      <c r="H180" s="197">
        <v>0</v>
      </c>
      <c r="I180" s="198"/>
      <c r="J180" s="199">
        <f t="shared" si="10"/>
        <v>0</v>
      </c>
      <c r="K180" s="195" t="s">
        <v>601</v>
      </c>
      <c r="L180" s="41"/>
      <c r="M180" s="200" t="s">
        <v>1</v>
      </c>
      <c r="N180" s="201" t="s">
        <v>48</v>
      </c>
      <c r="O180" s="73"/>
      <c r="P180" s="202">
        <f t="shared" si="11"/>
        <v>0</v>
      </c>
      <c r="Q180" s="202">
        <v>0</v>
      </c>
      <c r="R180" s="202">
        <f t="shared" si="12"/>
        <v>0</v>
      </c>
      <c r="S180" s="202">
        <v>0</v>
      </c>
      <c r="T180" s="203">
        <f t="shared" si="13"/>
        <v>0</v>
      </c>
      <c r="U180" s="36"/>
      <c r="V180" s="36"/>
      <c r="W180" s="36"/>
      <c r="X180" s="36"/>
      <c r="Y180" s="36"/>
      <c r="Z180" s="36"/>
      <c r="AA180" s="36"/>
      <c r="AB180" s="36"/>
      <c r="AC180" s="36"/>
      <c r="AD180" s="36"/>
      <c r="AE180" s="36"/>
      <c r="AR180" s="204" t="s">
        <v>121</v>
      </c>
      <c r="AT180" s="204" t="s">
        <v>206</v>
      </c>
      <c r="AU180" s="204" t="s">
        <v>91</v>
      </c>
      <c r="AY180" s="18" t="s">
        <v>203</v>
      </c>
      <c r="BE180" s="205">
        <f t="shared" si="14"/>
        <v>0</v>
      </c>
      <c r="BF180" s="205">
        <f t="shared" si="15"/>
        <v>0</v>
      </c>
      <c r="BG180" s="205">
        <f t="shared" si="16"/>
        <v>0</v>
      </c>
      <c r="BH180" s="205">
        <f t="shared" si="17"/>
        <v>0</v>
      </c>
      <c r="BI180" s="205">
        <f t="shared" si="18"/>
        <v>0</v>
      </c>
      <c r="BJ180" s="18" t="s">
        <v>91</v>
      </c>
      <c r="BK180" s="205">
        <f t="shared" si="19"/>
        <v>0</v>
      </c>
      <c r="BL180" s="18" t="s">
        <v>121</v>
      </c>
      <c r="BM180" s="204" t="s">
        <v>3344</v>
      </c>
    </row>
    <row r="181" spans="1:65" s="2" customFormat="1" ht="16.5" customHeight="1">
      <c r="A181" s="36"/>
      <c r="B181" s="37"/>
      <c r="C181" s="193" t="s">
        <v>515</v>
      </c>
      <c r="D181" s="193" t="s">
        <v>206</v>
      </c>
      <c r="E181" s="194" t="s">
        <v>3345</v>
      </c>
      <c r="F181" s="195" t="s">
        <v>3346</v>
      </c>
      <c r="G181" s="196" t="s">
        <v>1422</v>
      </c>
      <c r="H181" s="197">
        <v>11</v>
      </c>
      <c r="I181" s="198"/>
      <c r="J181" s="199">
        <f t="shared" si="10"/>
        <v>0</v>
      </c>
      <c r="K181" s="195" t="s">
        <v>601</v>
      </c>
      <c r="L181" s="41"/>
      <c r="M181" s="200" t="s">
        <v>1</v>
      </c>
      <c r="N181" s="201" t="s">
        <v>48</v>
      </c>
      <c r="O181" s="73"/>
      <c r="P181" s="202">
        <f t="shared" si="11"/>
        <v>0</v>
      </c>
      <c r="Q181" s="202">
        <v>0</v>
      </c>
      <c r="R181" s="202">
        <f t="shared" si="12"/>
        <v>0</v>
      </c>
      <c r="S181" s="202">
        <v>0</v>
      </c>
      <c r="T181" s="203">
        <f t="shared" si="13"/>
        <v>0</v>
      </c>
      <c r="U181" s="36"/>
      <c r="V181" s="36"/>
      <c r="W181" s="36"/>
      <c r="X181" s="36"/>
      <c r="Y181" s="36"/>
      <c r="Z181" s="36"/>
      <c r="AA181" s="36"/>
      <c r="AB181" s="36"/>
      <c r="AC181" s="36"/>
      <c r="AD181" s="36"/>
      <c r="AE181" s="36"/>
      <c r="AR181" s="204" t="s">
        <v>121</v>
      </c>
      <c r="AT181" s="204" t="s">
        <v>206</v>
      </c>
      <c r="AU181" s="204" t="s">
        <v>91</v>
      </c>
      <c r="AY181" s="18" t="s">
        <v>203</v>
      </c>
      <c r="BE181" s="205">
        <f t="shared" si="14"/>
        <v>0</v>
      </c>
      <c r="BF181" s="205">
        <f t="shared" si="15"/>
        <v>0</v>
      </c>
      <c r="BG181" s="205">
        <f t="shared" si="16"/>
        <v>0</v>
      </c>
      <c r="BH181" s="205">
        <f t="shared" si="17"/>
        <v>0</v>
      </c>
      <c r="BI181" s="205">
        <f t="shared" si="18"/>
        <v>0</v>
      </c>
      <c r="BJ181" s="18" t="s">
        <v>91</v>
      </c>
      <c r="BK181" s="205">
        <f t="shared" si="19"/>
        <v>0</v>
      </c>
      <c r="BL181" s="18" t="s">
        <v>121</v>
      </c>
      <c r="BM181" s="204" t="s">
        <v>732</v>
      </c>
    </row>
    <row r="182" spans="1:65" s="2" customFormat="1" ht="16.5" customHeight="1">
      <c r="A182" s="36"/>
      <c r="B182" s="37"/>
      <c r="C182" s="193" t="s">
        <v>519</v>
      </c>
      <c r="D182" s="193" t="s">
        <v>206</v>
      </c>
      <c r="E182" s="194" t="s">
        <v>3347</v>
      </c>
      <c r="F182" s="195" t="s">
        <v>3348</v>
      </c>
      <c r="G182" s="196" t="s">
        <v>1422</v>
      </c>
      <c r="H182" s="197">
        <v>7</v>
      </c>
      <c r="I182" s="198"/>
      <c r="J182" s="199">
        <f t="shared" si="10"/>
        <v>0</v>
      </c>
      <c r="K182" s="195" t="s">
        <v>601</v>
      </c>
      <c r="L182" s="41"/>
      <c r="M182" s="200" t="s">
        <v>1</v>
      </c>
      <c r="N182" s="201" t="s">
        <v>48</v>
      </c>
      <c r="O182" s="73"/>
      <c r="P182" s="202">
        <f t="shared" si="11"/>
        <v>0</v>
      </c>
      <c r="Q182" s="202">
        <v>0</v>
      </c>
      <c r="R182" s="202">
        <f t="shared" si="12"/>
        <v>0</v>
      </c>
      <c r="S182" s="202">
        <v>0</v>
      </c>
      <c r="T182" s="203">
        <f t="shared" si="13"/>
        <v>0</v>
      </c>
      <c r="U182" s="36"/>
      <c r="V182" s="36"/>
      <c r="W182" s="36"/>
      <c r="X182" s="36"/>
      <c r="Y182" s="36"/>
      <c r="Z182" s="36"/>
      <c r="AA182" s="36"/>
      <c r="AB182" s="36"/>
      <c r="AC182" s="36"/>
      <c r="AD182" s="36"/>
      <c r="AE182" s="36"/>
      <c r="AR182" s="204" t="s">
        <v>121</v>
      </c>
      <c r="AT182" s="204" t="s">
        <v>206</v>
      </c>
      <c r="AU182" s="204" t="s">
        <v>91</v>
      </c>
      <c r="AY182" s="18" t="s">
        <v>203</v>
      </c>
      <c r="BE182" s="205">
        <f t="shared" si="14"/>
        <v>0</v>
      </c>
      <c r="BF182" s="205">
        <f t="shared" si="15"/>
        <v>0</v>
      </c>
      <c r="BG182" s="205">
        <f t="shared" si="16"/>
        <v>0</v>
      </c>
      <c r="BH182" s="205">
        <f t="shared" si="17"/>
        <v>0</v>
      </c>
      <c r="BI182" s="205">
        <f t="shared" si="18"/>
        <v>0</v>
      </c>
      <c r="BJ182" s="18" t="s">
        <v>91</v>
      </c>
      <c r="BK182" s="205">
        <f t="shared" si="19"/>
        <v>0</v>
      </c>
      <c r="BL182" s="18" t="s">
        <v>121</v>
      </c>
      <c r="BM182" s="204" t="s">
        <v>745</v>
      </c>
    </row>
    <row r="183" spans="1:65" s="2" customFormat="1" ht="16.5" customHeight="1">
      <c r="A183" s="36"/>
      <c r="B183" s="37"/>
      <c r="C183" s="193" t="s">
        <v>525</v>
      </c>
      <c r="D183" s="193" t="s">
        <v>206</v>
      </c>
      <c r="E183" s="194" t="s">
        <v>3349</v>
      </c>
      <c r="F183" s="195" t="s">
        <v>3350</v>
      </c>
      <c r="G183" s="196" t="s">
        <v>1422</v>
      </c>
      <c r="H183" s="197">
        <v>8</v>
      </c>
      <c r="I183" s="198"/>
      <c r="J183" s="199">
        <f t="shared" si="10"/>
        <v>0</v>
      </c>
      <c r="K183" s="195" t="s">
        <v>601</v>
      </c>
      <c r="L183" s="41"/>
      <c r="M183" s="200" t="s">
        <v>1</v>
      </c>
      <c r="N183" s="201" t="s">
        <v>48</v>
      </c>
      <c r="O183" s="73"/>
      <c r="P183" s="202">
        <f t="shared" si="11"/>
        <v>0</v>
      </c>
      <c r="Q183" s="202">
        <v>0</v>
      </c>
      <c r="R183" s="202">
        <f t="shared" si="12"/>
        <v>0</v>
      </c>
      <c r="S183" s="202">
        <v>0</v>
      </c>
      <c r="T183" s="203">
        <f t="shared" si="13"/>
        <v>0</v>
      </c>
      <c r="U183" s="36"/>
      <c r="V183" s="36"/>
      <c r="W183" s="36"/>
      <c r="X183" s="36"/>
      <c r="Y183" s="36"/>
      <c r="Z183" s="36"/>
      <c r="AA183" s="36"/>
      <c r="AB183" s="36"/>
      <c r="AC183" s="36"/>
      <c r="AD183" s="36"/>
      <c r="AE183" s="36"/>
      <c r="AR183" s="204" t="s">
        <v>121</v>
      </c>
      <c r="AT183" s="204" t="s">
        <v>206</v>
      </c>
      <c r="AU183" s="204" t="s">
        <v>91</v>
      </c>
      <c r="AY183" s="18" t="s">
        <v>203</v>
      </c>
      <c r="BE183" s="205">
        <f t="shared" si="14"/>
        <v>0</v>
      </c>
      <c r="BF183" s="205">
        <f t="shared" si="15"/>
        <v>0</v>
      </c>
      <c r="BG183" s="205">
        <f t="shared" si="16"/>
        <v>0</v>
      </c>
      <c r="BH183" s="205">
        <f t="shared" si="17"/>
        <v>0</v>
      </c>
      <c r="BI183" s="205">
        <f t="shared" si="18"/>
        <v>0</v>
      </c>
      <c r="BJ183" s="18" t="s">
        <v>91</v>
      </c>
      <c r="BK183" s="205">
        <f t="shared" si="19"/>
        <v>0</v>
      </c>
      <c r="BL183" s="18" t="s">
        <v>121</v>
      </c>
      <c r="BM183" s="204" t="s">
        <v>754</v>
      </c>
    </row>
    <row r="184" spans="1:65" s="2" customFormat="1" ht="16.5" customHeight="1">
      <c r="A184" s="36"/>
      <c r="B184" s="37"/>
      <c r="C184" s="193" t="s">
        <v>529</v>
      </c>
      <c r="D184" s="193" t="s">
        <v>206</v>
      </c>
      <c r="E184" s="194" t="s">
        <v>3351</v>
      </c>
      <c r="F184" s="195" t="s">
        <v>3352</v>
      </c>
      <c r="G184" s="196" t="s">
        <v>1422</v>
      </c>
      <c r="H184" s="197">
        <v>3</v>
      </c>
      <c r="I184" s="198"/>
      <c r="J184" s="199">
        <f t="shared" si="10"/>
        <v>0</v>
      </c>
      <c r="K184" s="195" t="s">
        <v>601</v>
      </c>
      <c r="L184" s="41"/>
      <c r="M184" s="200" t="s">
        <v>1</v>
      </c>
      <c r="N184" s="201" t="s">
        <v>48</v>
      </c>
      <c r="O184" s="73"/>
      <c r="P184" s="202">
        <f t="shared" si="11"/>
        <v>0</v>
      </c>
      <c r="Q184" s="202">
        <v>0</v>
      </c>
      <c r="R184" s="202">
        <f t="shared" si="12"/>
        <v>0</v>
      </c>
      <c r="S184" s="202">
        <v>0</v>
      </c>
      <c r="T184" s="203">
        <f t="shared" si="13"/>
        <v>0</v>
      </c>
      <c r="U184" s="36"/>
      <c r="V184" s="36"/>
      <c r="W184" s="36"/>
      <c r="X184" s="36"/>
      <c r="Y184" s="36"/>
      <c r="Z184" s="36"/>
      <c r="AA184" s="36"/>
      <c r="AB184" s="36"/>
      <c r="AC184" s="36"/>
      <c r="AD184" s="36"/>
      <c r="AE184" s="36"/>
      <c r="AR184" s="204" t="s">
        <v>121</v>
      </c>
      <c r="AT184" s="204" t="s">
        <v>206</v>
      </c>
      <c r="AU184" s="204" t="s">
        <v>91</v>
      </c>
      <c r="AY184" s="18" t="s">
        <v>203</v>
      </c>
      <c r="BE184" s="205">
        <f t="shared" si="14"/>
        <v>0</v>
      </c>
      <c r="BF184" s="205">
        <f t="shared" si="15"/>
        <v>0</v>
      </c>
      <c r="BG184" s="205">
        <f t="shared" si="16"/>
        <v>0</v>
      </c>
      <c r="BH184" s="205">
        <f t="shared" si="17"/>
        <v>0</v>
      </c>
      <c r="BI184" s="205">
        <f t="shared" si="18"/>
        <v>0</v>
      </c>
      <c r="BJ184" s="18" t="s">
        <v>91</v>
      </c>
      <c r="BK184" s="205">
        <f t="shared" si="19"/>
        <v>0</v>
      </c>
      <c r="BL184" s="18" t="s">
        <v>121</v>
      </c>
      <c r="BM184" s="204" t="s">
        <v>762</v>
      </c>
    </row>
    <row r="185" spans="1:65" s="2" customFormat="1" ht="16.5" customHeight="1">
      <c r="A185" s="36"/>
      <c r="B185" s="37"/>
      <c r="C185" s="193" t="s">
        <v>534</v>
      </c>
      <c r="D185" s="193" t="s">
        <v>206</v>
      </c>
      <c r="E185" s="194" t="s">
        <v>3353</v>
      </c>
      <c r="F185" s="195" t="s">
        <v>3354</v>
      </c>
      <c r="G185" s="196" t="s">
        <v>1422</v>
      </c>
      <c r="H185" s="197">
        <v>30</v>
      </c>
      <c r="I185" s="198"/>
      <c r="J185" s="199">
        <f t="shared" si="10"/>
        <v>0</v>
      </c>
      <c r="K185" s="195" t="s">
        <v>601</v>
      </c>
      <c r="L185" s="41"/>
      <c r="M185" s="200" t="s">
        <v>1</v>
      </c>
      <c r="N185" s="201" t="s">
        <v>48</v>
      </c>
      <c r="O185" s="73"/>
      <c r="P185" s="202">
        <f t="shared" si="11"/>
        <v>0</v>
      </c>
      <c r="Q185" s="202">
        <v>0</v>
      </c>
      <c r="R185" s="202">
        <f t="shared" si="12"/>
        <v>0</v>
      </c>
      <c r="S185" s="202">
        <v>0</v>
      </c>
      <c r="T185" s="203">
        <f t="shared" si="13"/>
        <v>0</v>
      </c>
      <c r="U185" s="36"/>
      <c r="V185" s="36"/>
      <c r="W185" s="36"/>
      <c r="X185" s="36"/>
      <c r="Y185" s="36"/>
      <c r="Z185" s="36"/>
      <c r="AA185" s="36"/>
      <c r="AB185" s="36"/>
      <c r="AC185" s="36"/>
      <c r="AD185" s="36"/>
      <c r="AE185" s="36"/>
      <c r="AR185" s="204" t="s">
        <v>121</v>
      </c>
      <c r="AT185" s="204" t="s">
        <v>206</v>
      </c>
      <c r="AU185" s="204" t="s">
        <v>91</v>
      </c>
      <c r="AY185" s="18" t="s">
        <v>203</v>
      </c>
      <c r="BE185" s="205">
        <f t="shared" si="14"/>
        <v>0</v>
      </c>
      <c r="BF185" s="205">
        <f t="shared" si="15"/>
        <v>0</v>
      </c>
      <c r="BG185" s="205">
        <f t="shared" si="16"/>
        <v>0</v>
      </c>
      <c r="BH185" s="205">
        <f t="shared" si="17"/>
        <v>0</v>
      </c>
      <c r="BI185" s="205">
        <f t="shared" si="18"/>
        <v>0</v>
      </c>
      <c r="BJ185" s="18" t="s">
        <v>91</v>
      </c>
      <c r="BK185" s="205">
        <f t="shared" si="19"/>
        <v>0</v>
      </c>
      <c r="BL185" s="18" t="s">
        <v>121</v>
      </c>
      <c r="BM185" s="204" t="s">
        <v>774</v>
      </c>
    </row>
    <row r="186" spans="1:65" s="2" customFormat="1" ht="16.5" customHeight="1">
      <c r="A186" s="36"/>
      <c r="B186" s="37"/>
      <c r="C186" s="193" t="s">
        <v>538</v>
      </c>
      <c r="D186" s="193" t="s">
        <v>206</v>
      </c>
      <c r="E186" s="194" t="s">
        <v>3355</v>
      </c>
      <c r="F186" s="195" t="s">
        <v>3356</v>
      </c>
      <c r="G186" s="196" t="s">
        <v>1422</v>
      </c>
      <c r="H186" s="197">
        <v>9</v>
      </c>
      <c r="I186" s="198"/>
      <c r="J186" s="199">
        <f t="shared" si="10"/>
        <v>0</v>
      </c>
      <c r="K186" s="195" t="s">
        <v>601</v>
      </c>
      <c r="L186" s="41"/>
      <c r="M186" s="200" t="s">
        <v>1</v>
      </c>
      <c r="N186" s="201" t="s">
        <v>48</v>
      </c>
      <c r="O186" s="73"/>
      <c r="P186" s="202">
        <f t="shared" si="11"/>
        <v>0</v>
      </c>
      <c r="Q186" s="202">
        <v>0</v>
      </c>
      <c r="R186" s="202">
        <f t="shared" si="12"/>
        <v>0</v>
      </c>
      <c r="S186" s="202">
        <v>0</v>
      </c>
      <c r="T186" s="203">
        <f t="shared" si="13"/>
        <v>0</v>
      </c>
      <c r="U186" s="36"/>
      <c r="V186" s="36"/>
      <c r="W186" s="36"/>
      <c r="X186" s="36"/>
      <c r="Y186" s="36"/>
      <c r="Z186" s="36"/>
      <c r="AA186" s="36"/>
      <c r="AB186" s="36"/>
      <c r="AC186" s="36"/>
      <c r="AD186" s="36"/>
      <c r="AE186" s="36"/>
      <c r="AR186" s="204" t="s">
        <v>121</v>
      </c>
      <c r="AT186" s="204" t="s">
        <v>206</v>
      </c>
      <c r="AU186" s="204" t="s">
        <v>91</v>
      </c>
      <c r="AY186" s="18" t="s">
        <v>203</v>
      </c>
      <c r="BE186" s="205">
        <f t="shared" si="14"/>
        <v>0</v>
      </c>
      <c r="BF186" s="205">
        <f t="shared" si="15"/>
        <v>0</v>
      </c>
      <c r="BG186" s="205">
        <f t="shared" si="16"/>
        <v>0</v>
      </c>
      <c r="BH186" s="205">
        <f t="shared" si="17"/>
        <v>0</v>
      </c>
      <c r="BI186" s="205">
        <f t="shared" si="18"/>
        <v>0</v>
      </c>
      <c r="BJ186" s="18" t="s">
        <v>91</v>
      </c>
      <c r="BK186" s="205">
        <f t="shared" si="19"/>
        <v>0</v>
      </c>
      <c r="BL186" s="18" t="s">
        <v>121</v>
      </c>
      <c r="BM186" s="204" t="s">
        <v>783</v>
      </c>
    </row>
    <row r="187" spans="1:65" s="2" customFormat="1" ht="16.5" customHeight="1">
      <c r="A187" s="36"/>
      <c r="B187" s="37"/>
      <c r="C187" s="193" t="s">
        <v>542</v>
      </c>
      <c r="D187" s="193" t="s">
        <v>206</v>
      </c>
      <c r="E187" s="194" t="s">
        <v>3357</v>
      </c>
      <c r="F187" s="195" t="s">
        <v>3358</v>
      </c>
      <c r="G187" s="196" t="s">
        <v>1422</v>
      </c>
      <c r="H187" s="197">
        <v>3</v>
      </c>
      <c r="I187" s="198"/>
      <c r="J187" s="199">
        <f t="shared" si="10"/>
        <v>0</v>
      </c>
      <c r="K187" s="195" t="s">
        <v>601</v>
      </c>
      <c r="L187" s="41"/>
      <c r="M187" s="200" t="s">
        <v>1</v>
      </c>
      <c r="N187" s="201" t="s">
        <v>48</v>
      </c>
      <c r="O187" s="73"/>
      <c r="P187" s="202">
        <f t="shared" si="11"/>
        <v>0</v>
      </c>
      <c r="Q187" s="202">
        <v>0</v>
      </c>
      <c r="R187" s="202">
        <f t="shared" si="12"/>
        <v>0</v>
      </c>
      <c r="S187" s="202">
        <v>0</v>
      </c>
      <c r="T187" s="203">
        <f t="shared" si="13"/>
        <v>0</v>
      </c>
      <c r="U187" s="36"/>
      <c r="V187" s="36"/>
      <c r="W187" s="36"/>
      <c r="X187" s="36"/>
      <c r="Y187" s="36"/>
      <c r="Z187" s="36"/>
      <c r="AA187" s="36"/>
      <c r="AB187" s="36"/>
      <c r="AC187" s="36"/>
      <c r="AD187" s="36"/>
      <c r="AE187" s="36"/>
      <c r="AR187" s="204" t="s">
        <v>121</v>
      </c>
      <c r="AT187" s="204" t="s">
        <v>206</v>
      </c>
      <c r="AU187" s="204" t="s">
        <v>91</v>
      </c>
      <c r="AY187" s="18" t="s">
        <v>203</v>
      </c>
      <c r="BE187" s="205">
        <f t="shared" si="14"/>
        <v>0</v>
      </c>
      <c r="BF187" s="205">
        <f t="shared" si="15"/>
        <v>0</v>
      </c>
      <c r="BG187" s="205">
        <f t="shared" si="16"/>
        <v>0</v>
      </c>
      <c r="BH187" s="205">
        <f t="shared" si="17"/>
        <v>0</v>
      </c>
      <c r="BI187" s="205">
        <f t="shared" si="18"/>
        <v>0</v>
      </c>
      <c r="BJ187" s="18" t="s">
        <v>91</v>
      </c>
      <c r="BK187" s="205">
        <f t="shared" si="19"/>
        <v>0</v>
      </c>
      <c r="BL187" s="18" t="s">
        <v>121</v>
      </c>
      <c r="BM187" s="204" t="s">
        <v>794</v>
      </c>
    </row>
    <row r="188" spans="1:65" s="2" customFormat="1" ht="16.5" customHeight="1">
      <c r="A188" s="36"/>
      <c r="B188" s="37"/>
      <c r="C188" s="193" t="s">
        <v>546</v>
      </c>
      <c r="D188" s="193" t="s">
        <v>206</v>
      </c>
      <c r="E188" s="194" t="s">
        <v>3359</v>
      </c>
      <c r="F188" s="195" t="s">
        <v>3360</v>
      </c>
      <c r="G188" s="196" t="s">
        <v>1422</v>
      </c>
      <c r="H188" s="197">
        <v>90</v>
      </c>
      <c r="I188" s="198"/>
      <c r="J188" s="199">
        <f t="shared" si="10"/>
        <v>0</v>
      </c>
      <c r="K188" s="195" t="s">
        <v>601</v>
      </c>
      <c r="L188" s="41"/>
      <c r="M188" s="200" t="s">
        <v>1</v>
      </c>
      <c r="N188" s="201" t="s">
        <v>48</v>
      </c>
      <c r="O188" s="73"/>
      <c r="P188" s="202">
        <f t="shared" si="11"/>
        <v>0</v>
      </c>
      <c r="Q188" s="202">
        <v>0</v>
      </c>
      <c r="R188" s="202">
        <f t="shared" si="12"/>
        <v>0</v>
      </c>
      <c r="S188" s="202">
        <v>0</v>
      </c>
      <c r="T188" s="203">
        <f t="shared" si="13"/>
        <v>0</v>
      </c>
      <c r="U188" s="36"/>
      <c r="V188" s="36"/>
      <c r="W188" s="36"/>
      <c r="X188" s="36"/>
      <c r="Y188" s="36"/>
      <c r="Z188" s="36"/>
      <c r="AA188" s="36"/>
      <c r="AB188" s="36"/>
      <c r="AC188" s="36"/>
      <c r="AD188" s="36"/>
      <c r="AE188" s="36"/>
      <c r="AR188" s="204" t="s">
        <v>121</v>
      </c>
      <c r="AT188" s="204" t="s">
        <v>206</v>
      </c>
      <c r="AU188" s="204" t="s">
        <v>91</v>
      </c>
      <c r="AY188" s="18" t="s">
        <v>203</v>
      </c>
      <c r="BE188" s="205">
        <f t="shared" si="14"/>
        <v>0</v>
      </c>
      <c r="BF188" s="205">
        <f t="shared" si="15"/>
        <v>0</v>
      </c>
      <c r="BG188" s="205">
        <f t="shared" si="16"/>
        <v>0</v>
      </c>
      <c r="BH188" s="205">
        <f t="shared" si="17"/>
        <v>0</v>
      </c>
      <c r="BI188" s="205">
        <f t="shared" si="18"/>
        <v>0</v>
      </c>
      <c r="BJ188" s="18" t="s">
        <v>91</v>
      </c>
      <c r="BK188" s="205">
        <f t="shared" si="19"/>
        <v>0</v>
      </c>
      <c r="BL188" s="18" t="s">
        <v>121</v>
      </c>
      <c r="BM188" s="204" t="s">
        <v>804</v>
      </c>
    </row>
    <row r="189" spans="1:65" s="2" customFormat="1" ht="16.5" customHeight="1">
      <c r="A189" s="36"/>
      <c r="B189" s="37"/>
      <c r="C189" s="193" t="s">
        <v>551</v>
      </c>
      <c r="D189" s="193" t="s">
        <v>206</v>
      </c>
      <c r="E189" s="194" t="s">
        <v>3361</v>
      </c>
      <c r="F189" s="195" t="s">
        <v>3362</v>
      </c>
      <c r="G189" s="196" t="s">
        <v>1422</v>
      </c>
      <c r="H189" s="197">
        <v>10</v>
      </c>
      <c r="I189" s="198"/>
      <c r="J189" s="199">
        <f t="shared" si="10"/>
        <v>0</v>
      </c>
      <c r="K189" s="195" t="s">
        <v>601</v>
      </c>
      <c r="L189" s="41"/>
      <c r="M189" s="200" t="s">
        <v>1</v>
      </c>
      <c r="N189" s="201" t="s">
        <v>48</v>
      </c>
      <c r="O189" s="73"/>
      <c r="P189" s="202">
        <f t="shared" si="11"/>
        <v>0</v>
      </c>
      <c r="Q189" s="202">
        <v>0</v>
      </c>
      <c r="R189" s="202">
        <f t="shared" si="12"/>
        <v>0</v>
      </c>
      <c r="S189" s="202">
        <v>0</v>
      </c>
      <c r="T189" s="203">
        <f t="shared" si="13"/>
        <v>0</v>
      </c>
      <c r="U189" s="36"/>
      <c r="V189" s="36"/>
      <c r="W189" s="36"/>
      <c r="X189" s="36"/>
      <c r="Y189" s="36"/>
      <c r="Z189" s="36"/>
      <c r="AA189" s="36"/>
      <c r="AB189" s="36"/>
      <c r="AC189" s="36"/>
      <c r="AD189" s="36"/>
      <c r="AE189" s="36"/>
      <c r="AR189" s="204" t="s">
        <v>121</v>
      </c>
      <c r="AT189" s="204" t="s">
        <v>206</v>
      </c>
      <c r="AU189" s="204" t="s">
        <v>91</v>
      </c>
      <c r="AY189" s="18" t="s">
        <v>203</v>
      </c>
      <c r="BE189" s="205">
        <f t="shared" si="14"/>
        <v>0</v>
      </c>
      <c r="BF189" s="205">
        <f t="shared" si="15"/>
        <v>0</v>
      </c>
      <c r="BG189" s="205">
        <f t="shared" si="16"/>
        <v>0</v>
      </c>
      <c r="BH189" s="205">
        <f t="shared" si="17"/>
        <v>0</v>
      </c>
      <c r="BI189" s="205">
        <f t="shared" si="18"/>
        <v>0</v>
      </c>
      <c r="BJ189" s="18" t="s">
        <v>91</v>
      </c>
      <c r="BK189" s="205">
        <f t="shared" si="19"/>
        <v>0</v>
      </c>
      <c r="BL189" s="18" t="s">
        <v>121</v>
      </c>
      <c r="BM189" s="204" t="s">
        <v>816</v>
      </c>
    </row>
    <row r="190" spans="1:65" s="2" customFormat="1" ht="16.5" customHeight="1">
      <c r="A190" s="36"/>
      <c r="B190" s="37"/>
      <c r="C190" s="193" t="s">
        <v>558</v>
      </c>
      <c r="D190" s="193" t="s">
        <v>206</v>
      </c>
      <c r="E190" s="194" t="s">
        <v>3363</v>
      </c>
      <c r="F190" s="195" t="s">
        <v>3364</v>
      </c>
      <c r="G190" s="196" t="s">
        <v>1422</v>
      </c>
      <c r="H190" s="197">
        <v>171</v>
      </c>
      <c r="I190" s="198"/>
      <c r="J190" s="199">
        <f t="shared" si="10"/>
        <v>0</v>
      </c>
      <c r="K190" s="195" t="s">
        <v>601</v>
      </c>
      <c r="L190" s="41"/>
      <c r="M190" s="200" t="s">
        <v>1</v>
      </c>
      <c r="N190" s="201" t="s">
        <v>48</v>
      </c>
      <c r="O190" s="73"/>
      <c r="P190" s="202">
        <f t="shared" si="11"/>
        <v>0</v>
      </c>
      <c r="Q190" s="202">
        <v>0</v>
      </c>
      <c r="R190" s="202">
        <f t="shared" si="12"/>
        <v>0</v>
      </c>
      <c r="S190" s="202">
        <v>0</v>
      </c>
      <c r="T190" s="203">
        <f t="shared" si="13"/>
        <v>0</v>
      </c>
      <c r="U190" s="36"/>
      <c r="V190" s="36"/>
      <c r="W190" s="36"/>
      <c r="X190" s="36"/>
      <c r="Y190" s="36"/>
      <c r="Z190" s="36"/>
      <c r="AA190" s="36"/>
      <c r="AB190" s="36"/>
      <c r="AC190" s="36"/>
      <c r="AD190" s="36"/>
      <c r="AE190" s="36"/>
      <c r="AR190" s="204" t="s">
        <v>121</v>
      </c>
      <c r="AT190" s="204" t="s">
        <v>206</v>
      </c>
      <c r="AU190" s="204" t="s">
        <v>91</v>
      </c>
      <c r="AY190" s="18" t="s">
        <v>203</v>
      </c>
      <c r="BE190" s="205">
        <f t="shared" si="14"/>
        <v>0</v>
      </c>
      <c r="BF190" s="205">
        <f t="shared" si="15"/>
        <v>0</v>
      </c>
      <c r="BG190" s="205">
        <f t="shared" si="16"/>
        <v>0</v>
      </c>
      <c r="BH190" s="205">
        <f t="shared" si="17"/>
        <v>0</v>
      </c>
      <c r="BI190" s="205">
        <f t="shared" si="18"/>
        <v>0</v>
      </c>
      <c r="BJ190" s="18" t="s">
        <v>91</v>
      </c>
      <c r="BK190" s="205">
        <f t="shared" si="19"/>
        <v>0</v>
      </c>
      <c r="BL190" s="18" t="s">
        <v>121</v>
      </c>
      <c r="BM190" s="204" t="s">
        <v>831</v>
      </c>
    </row>
    <row r="191" spans="1:65" s="2" customFormat="1" ht="16.5" customHeight="1">
      <c r="A191" s="36"/>
      <c r="B191" s="37"/>
      <c r="C191" s="193" t="s">
        <v>563</v>
      </c>
      <c r="D191" s="193" t="s">
        <v>206</v>
      </c>
      <c r="E191" s="194" t="s">
        <v>3365</v>
      </c>
      <c r="F191" s="195" t="s">
        <v>3366</v>
      </c>
      <c r="G191" s="196" t="s">
        <v>1422</v>
      </c>
      <c r="H191" s="197">
        <v>40</v>
      </c>
      <c r="I191" s="198"/>
      <c r="J191" s="199">
        <f t="shared" si="10"/>
        <v>0</v>
      </c>
      <c r="K191" s="195" t="s">
        <v>601</v>
      </c>
      <c r="L191" s="41"/>
      <c r="M191" s="200" t="s">
        <v>1</v>
      </c>
      <c r="N191" s="201" t="s">
        <v>48</v>
      </c>
      <c r="O191" s="73"/>
      <c r="P191" s="202">
        <f t="shared" si="11"/>
        <v>0</v>
      </c>
      <c r="Q191" s="202">
        <v>0</v>
      </c>
      <c r="R191" s="202">
        <f t="shared" si="12"/>
        <v>0</v>
      </c>
      <c r="S191" s="202">
        <v>0</v>
      </c>
      <c r="T191" s="203">
        <f t="shared" si="13"/>
        <v>0</v>
      </c>
      <c r="U191" s="36"/>
      <c r="V191" s="36"/>
      <c r="W191" s="36"/>
      <c r="X191" s="36"/>
      <c r="Y191" s="36"/>
      <c r="Z191" s="36"/>
      <c r="AA191" s="36"/>
      <c r="AB191" s="36"/>
      <c r="AC191" s="36"/>
      <c r="AD191" s="36"/>
      <c r="AE191" s="36"/>
      <c r="AR191" s="204" t="s">
        <v>121</v>
      </c>
      <c r="AT191" s="204" t="s">
        <v>206</v>
      </c>
      <c r="AU191" s="204" t="s">
        <v>91</v>
      </c>
      <c r="AY191" s="18" t="s">
        <v>203</v>
      </c>
      <c r="BE191" s="205">
        <f t="shared" si="14"/>
        <v>0</v>
      </c>
      <c r="BF191" s="205">
        <f t="shared" si="15"/>
        <v>0</v>
      </c>
      <c r="BG191" s="205">
        <f t="shared" si="16"/>
        <v>0</v>
      </c>
      <c r="BH191" s="205">
        <f t="shared" si="17"/>
        <v>0</v>
      </c>
      <c r="BI191" s="205">
        <f t="shared" si="18"/>
        <v>0</v>
      </c>
      <c r="BJ191" s="18" t="s">
        <v>91</v>
      </c>
      <c r="BK191" s="205">
        <f t="shared" si="19"/>
        <v>0</v>
      </c>
      <c r="BL191" s="18" t="s">
        <v>121</v>
      </c>
      <c r="BM191" s="204" t="s">
        <v>840</v>
      </c>
    </row>
    <row r="192" spans="1:65" s="2" customFormat="1" ht="16.5" customHeight="1">
      <c r="A192" s="36"/>
      <c r="B192" s="37"/>
      <c r="C192" s="193" t="s">
        <v>567</v>
      </c>
      <c r="D192" s="193" t="s">
        <v>206</v>
      </c>
      <c r="E192" s="194" t="s">
        <v>3367</v>
      </c>
      <c r="F192" s="195" t="s">
        <v>3368</v>
      </c>
      <c r="G192" s="196" t="s">
        <v>1422</v>
      </c>
      <c r="H192" s="197">
        <v>5</v>
      </c>
      <c r="I192" s="198"/>
      <c r="J192" s="199">
        <f t="shared" si="10"/>
        <v>0</v>
      </c>
      <c r="K192" s="195" t="s">
        <v>601</v>
      </c>
      <c r="L192" s="41"/>
      <c r="M192" s="200" t="s">
        <v>1</v>
      </c>
      <c r="N192" s="201" t="s">
        <v>48</v>
      </c>
      <c r="O192" s="73"/>
      <c r="P192" s="202">
        <f t="shared" si="11"/>
        <v>0</v>
      </c>
      <c r="Q192" s="202">
        <v>0</v>
      </c>
      <c r="R192" s="202">
        <f t="shared" si="12"/>
        <v>0</v>
      </c>
      <c r="S192" s="202">
        <v>0</v>
      </c>
      <c r="T192" s="203">
        <f t="shared" si="13"/>
        <v>0</v>
      </c>
      <c r="U192" s="36"/>
      <c r="V192" s="36"/>
      <c r="W192" s="36"/>
      <c r="X192" s="36"/>
      <c r="Y192" s="36"/>
      <c r="Z192" s="36"/>
      <c r="AA192" s="36"/>
      <c r="AB192" s="36"/>
      <c r="AC192" s="36"/>
      <c r="AD192" s="36"/>
      <c r="AE192" s="36"/>
      <c r="AR192" s="204" t="s">
        <v>121</v>
      </c>
      <c r="AT192" s="204" t="s">
        <v>206</v>
      </c>
      <c r="AU192" s="204" t="s">
        <v>91</v>
      </c>
      <c r="AY192" s="18" t="s">
        <v>203</v>
      </c>
      <c r="BE192" s="205">
        <f t="shared" si="14"/>
        <v>0</v>
      </c>
      <c r="BF192" s="205">
        <f t="shared" si="15"/>
        <v>0</v>
      </c>
      <c r="BG192" s="205">
        <f t="shared" si="16"/>
        <v>0</v>
      </c>
      <c r="BH192" s="205">
        <f t="shared" si="17"/>
        <v>0</v>
      </c>
      <c r="BI192" s="205">
        <f t="shared" si="18"/>
        <v>0</v>
      </c>
      <c r="BJ192" s="18" t="s">
        <v>91</v>
      </c>
      <c r="BK192" s="205">
        <f t="shared" si="19"/>
        <v>0</v>
      </c>
      <c r="BL192" s="18" t="s">
        <v>121</v>
      </c>
      <c r="BM192" s="204" t="s">
        <v>850</v>
      </c>
    </row>
    <row r="193" spans="1:65" s="2" customFormat="1" ht="16.5" customHeight="1">
      <c r="A193" s="36"/>
      <c r="B193" s="37"/>
      <c r="C193" s="193" t="s">
        <v>571</v>
      </c>
      <c r="D193" s="193" t="s">
        <v>206</v>
      </c>
      <c r="E193" s="194" t="s">
        <v>3369</v>
      </c>
      <c r="F193" s="195" t="s">
        <v>3370</v>
      </c>
      <c r="G193" s="196" t="s">
        <v>1422</v>
      </c>
      <c r="H193" s="197">
        <v>5</v>
      </c>
      <c r="I193" s="198"/>
      <c r="J193" s="199">
        <f t="shared" si="10"/>
        <v>0</v>
      </c>
      <c r="K193" s="195" t="s">
        <v>601</v>
      </c>
      <c r="L193" s="41"/>
      <c r="M193" s="200" t="s">
        <v>1</v>
      </c>
      <c r="N193" s="201" t="s">
        <v>48</v>
      </c>
      <c r="O193" s="73"/>
      <c r="P193" s="202">
        <f t="shared" si="11"/>
        <v>0</v>
      </c>
      <c r="Q193" s="202">
        <v>0</v>
      </c>
      <c r="R193" s="202">
        <f t="shared" si="12"/>
        <v>0</v>
      </c>
      <c r="S193" s="202">
        <v>0</v>
      </c>
      <c r="T193" s="203">
        <f t="shared" si="13"/>
        <v>0</v>
      </c>
      <c r="U193" s="36"/>
      <c r="V193" s="36"/>
      <c r="W193" s="36"/>
      <c r="X193" s="36"/>
      <c r="Y193" s="36"/>
      <c r="Z193" s="36"/>
      <c r="AA193" s="36"/>
      <c r="AB193" s="36"/>
      <c r="AC193" s="36"/>
      <c r="AD193" s="36"/>
      <c r="AE193" s="36"/>
      <c r="AR193" s="204" t="s">
        <v>121</v>
      </c>
      <c r="AT193" s="204" t="s">
        <v>206</v>
      </c>
      <c r="AU193" s="204" t="s">
        <v>91</v>
      </c>
      <c r="AY193" s="18" t="s">
        <v>203</v>
      </c>
      <c r="BE193" s="205">
        <f t="shared" si="14"/>
        <v>0</v>
      </c>
      <c r="BF193" s="205">
        <f t="shared" si="15"/>
        <v>0</v>
      </c>
      <c r="BG193" s="205">
        <f t="shared" si="16"/>
        <v>0</v>
      </c>
      <c r="BH193" s="205">
        <f t="shared" si="17"/>
        <v>0</v>
      </c>
      <c r="BI193" s="205">
        <f t="shared" si="18"/>
        <v>0</v>
      </c>
      <c r="BJ193" s="18" t="s">
        <v>91</v>
      </c>
      <c r="BK193" s="205">
        <f t="shared" si="19"/>
        <v>0</v>
      </c>
      <c r="BL193" s="18" t="s">
        <v>121</v>
      </c>
      <c r="BM193" s="204" t="s">
        <v>861</v>
      </c>
    </row>
    <row r="194" spans="1:65" s="2" customFormat="1" ht="16.5" customHeight="1">
      <c r="A194" s="36"/>
      <c r="B194" s="37"/>
      <c r="C194" s="193" t="s">
        <v>576</v>
      </c>
      <c r="D194" s="193" t="s">
        <v>206</v>
      </c>
      <c r="E194" s="194" t="s">
        <v>3371</v>
      </c>
      <c r="F194" s="195" t="s">
        <v>3372</v>
      </c>
      <c r="G194" s="196" t="s">
        <v>1422</v>
      </c>
      <c r="H194" s="197">
        <v>15</v>
      </c>
      <c r="I194" s="198"/>
      <c r="J194" s="199">
        <f t="shared" si="10"/>
        <v>0</v>
      </c>
      <c r="K194" s="195" t="s">
        <v>601</v>
      </c>
      <c r="L194" s="41"/>
      <c r="M194" s="200" t="s">
        <v>1</v>
      </c>
      <c r="N194" s="201" t="s">
        <v>48</v>
      </c>
      <c r="O194" s="73"/>
      <c r="P194" s="202">
        <f t="shared" si="11"/>
        <v>0</v>
      </c>
      <c r="Q194" s="202">
        <v>0</v>
      </c>
      <c r="R194" s="202">
        <f t="shared" si="12"/>
        <v>0</v>
      </c>
      <c r="S194" s="202">
        <v>0</v>
      </c>
      <c r="T194" s="203">
        <f t="shared" si="13"/>
        <v>0</v>
      </c>
      <c r="U194" s="36"/>
      <c r="V194" s="36"/>
      <c r="W194" s="36"/>
      <c r="X194" s="36"/>
      <c r="Y194" s="36"/>
      <c r="Z194" s="36"/>
      <c r="AA194" s="36"/>
      <c r="AB194" s="36"/>
      <c r="AC194" s="36"/>
      <c r="AD194" s="36"/>
      <c r="AE194" s="36"/>
      <c r="AR194" s="204" t="s">
        <v>121</v>
      </c>
      <c r="AT194" s="204" t="s">
        <v>206</v>
      </c>
      <c r="AU194" s="204" t="s">
        <v>91</v>
      </c>
      <c r="AY194" s="18" t="s">
        <v>203</v>
      </c>
      <c r="BE194" s="205">
        <f t="shared" si="14"/>
        <v>0</v>
      </c>
      <c r="BF194" s="205">
        <f t="shared" si="15"/>
        <v>0</v>
      </c>
      <c r="BG194" s="205">
        <f t="shared" si="16"/>
        <v>0</v>
      </c>
      <c r="BH194" s="205">
        <f t="shared" si="17"/>
        <v>0</v>
      </c>
      <c r="BI194" s="205">
        <f t="shared" si="18"/>
        <v>0</v>
      </c>
      <c r="BJ194" s="18" t="s">
        <v>91</v>
      </c>
      <c r="BK194" s="205">
        <f t="shared" si="19"/>
        <v>0</v>
      </c>
      <c r="BL194" s="18" t="s">
        <v>121</v>
      </c>
      <c r="BM194" s="204" t="s">
        <v>871</v>
      </c>
    </row>
    <row r="195" spans="1:65" s="2" customFormat="1" ht="16.5" customHeight="1">
      <c r="A195" s="36"/>
      <c r="B195" s="37"/>
      <c r="C195" s="193" t="s">
        <v>581</v>
      </c>
      <c r="D195" s="193" t="s">
        <v>206</v>
      </c>
      <c r="E195" s="194" t="s">
        <v>3373</v>
      </c>
      <c r="F195" s="195" t="s">
        <v>3374</v>
      </c>
      <c r="G195" s="196" t="s">
        <v>1422</v>
      </c>
      <c r="H195" s="197">
        <v>16</v>
      </c>
      <c r="I195" s="198"/>
      <c r="J195" s="199">
        <f t="shared" si="10"/>
        <v>0</v>
      </c>
      <c r="K195" s="195" t="s">
        <v>601</v>
      </c>
      <c r="L195" s="41"/>
      <c r="M195" s="200" t="s">
        <v>1</v>
      </c>
      <c r="N195" s="201" t="s">
        <v>48</v>
      </c>
      <c r="O195" s="73"/>
      <c r="P195" s="202">
        <f t="shared" si="11"/>
        <v>0</v>
      </c>
      <c r="Q195" s="202">
        <v>0</v>
      </c>
      <c r="R195" s="202">
        <f t="shared" si="12"/>
        <v>0</v>
      </c>
      <c r="S195" s="202">
        <v>0</v>
      </c>
      <c r="T195" s="203">
        <f t="shared" si="13"/>
        <v>0</v>
      </c>
      <c r="U195" s="36"/>
      <c r="V195" s="36"/>
      <c r="W195" s="36"/>
      <c r="X195" s="36"/>
      <c r="Y195" s="36"/>
      <c r="Z195" s="36"/>
      <c r="AA195" s="36"/>
      <c r="AB195" s="36"/>
      <c r="AC195" s="36"/>
      <c r="AD195" s="36"/>
      <c r="AE195" s="36"/>
      <c r="AR195" s="204" t="s">
        <v>121</v>
      </c>
      <c r="AT195" s="204" t="s">
        <v>206</v>
      </c>
      <c r="AU195" s="204" t="s">
        <v>91</v>
      </c>
      <c r="AY195" s="18" t="s">
        <v>203</v>
      </c>
      <c r="BE195" s="205">
        <f t="shared" si="14"/>
        <v>0</v>
      </c>
      <c r="BF195" s="205">
        <f t="shared" si="15"/>
        <v>0</v>
      </c>
      <c r="BG195" s="205">
        <f t="shared" si="16"/>
        <v>0</v>
      </c>
      <c r="BH195" s="205">
        <f t="shared" si="17"/>
        <v>0</v>
      </c>
      <c r="BI195" s="205">
        <f t="shared" si="18"/>
        <v>0</v>
      </c>
      <c r="BJ195" s="18" t="s">
        <v>91</v>
      </c>
      <c r="BK195" s="205">
        <f t="shared" si="19"/>
        <v>0</v>
      </c>
      <c r="BL195" s="18" t="s">
        <v>121</v>
      </c>
      <c r="BM195" s="204" t="s">
        <v>881</v>
      </c>
    </row>
    <row r="196" spans="1:65" s="2" customFormat="1" ht="16.5" customHeight="1">
      <c r="A196" s="36"/>
      <c r="B196" s="37"/>
      <c r="C196" s="193" t="s">
        <v>585</v>
      </c>
      <c r="D196" s="193" t="s">
        <v>206</v>
      </c>
      <c r="E196" s="194" t="s">
        <v>3375</v>
      </c>
      <c r="F196" s="195" t="s">
        <v>3376</v>
      </c>
      <c r="G196" s="196" t="s">
        <v>1422</v>
      </c>
      <c r="H196" s="197">
        <v>25</v>
      </c>
      <c r="I196" s="198"/>
      <c r="J196" s="199">
        <f t="shared" si="10"/>
        <v>0</v>
      </c>
      <c r="K196" s="195" t="s">
        <v>601</v>
      </c>
      <c r="L196" s="41"/>
      <c r="M196" s="200" t="s">
        <v>1</v>
      </c>
      <c r="N196" s="201" t="s">
        <v>48</v>
      </c>
      <c r="O196" s="73"/>
      <c r="P196" s="202">
        <f t="shared" si="11"/>
        <v>0</v>
      </c>
      <c r="Q196" s="202">
        <v>0</v>
      </c>
      <c r="R196" s="202">
        <f t="shared" si="12"/>
        <v>0</v>
      </c>
      <c r="S196" s="202">
        <v>0</v>
      </c>
      <c r="T196" s="203">
        <f t="shared" si="13"/>
        <v>0</v>
      </c>
      <c r="U196" s="36"/>
      <c r="V196" s="36"/>
      <c r="W196" s="36"/>
      <c r="X196" s="36"/>
      <c r="Y196" s="36"/>
      <c r="Z196" s="36"/>
      <c r="AA196" s="36"/>
      <c r="AB196" s="36"/>
      <c r="AC196" s="36"/>
      <c r="AD196" s="36"/>
      <c r="AE196" s="36"/>
      <c r="AR196" s="204" t="s">
        <v>121</v>
      </c>
      <c r="AT196" s="204" t="s">
        <v>206</v>
      </c>
      <c r="AU196" s="204" t="s">
        <v>91</v>
      </c>
      <c r="AY196" s="18" t="s">
        <v>203</v>
      </c>
      <c r="BE196" s="205">
        <f t="shared" si="14"/>
        <v>0</v>
      </c>
      <c r="BF196" s="205">
        <f t="shared" si="15"/>
        <v>0</v>
      </c>
      <c r="BG196" s="205">
        <f t="shared" si="16"/>
        <v>0</v>
      </c>
      <c r="BH196" s="205">
        <f t="shared" si="17"/>
        <v>0</v>
      </c>
      <c r="BI196" s="205">
        <f t="shared" si="18"/>
        <v>0</v>
      </c>
      <c r="BJ196" s="18" t="s">
        <v>91</v>
      </c>
      <c r="BK196" s="205">
        <f t="shared" si="19"/>
        <v>0</v>
      </c>
      <c r="BL196" s="18" t="s">
        <v>121</v>
      </c>
      <c r="BM196" s="204" t="s">
        <v>895</v>
      </c>
    </row>
    <row r="197" spans="1:65" s="2" customFormat="1" ht="16.5" customHeight="1">
      <c r="A197" s="36"/>
      <c r="B197" s="37"/>
      <c r="C197" s="193" t="s">
        <v>589</v>
      </c>
      <c r="D197" s="193" t="s">
        <v>206</v>
      </c>
      <c r="E197" s="194" t="s">
        <v>3377</v>
      </c>
      <c r="F197" s="195" t="s">
        <v>3378</v>
      </c>
      <c r="G197" s="196" t="s">
        <v>1422</v>
      </c>
      <c r="H197" s="197">
        <v>19</v>
      </c>
      <c r="I197" s="198"/>
      <c r="J197" s="199">
        <f t="shared" si="10"/>
        <v>0</v>
      </c>
      <c r="K197" s="195" t="s">
        <v>601</v>
      </c>
      <c r="L197" s="41"/>
      <c r="M197" s="200" t="s">
        <v>1</v>
      </c>
      <c r="N197" s="201" t="s">
        <v>48</v>
      </c>
      <c r="O197" s="73"/>
      <c r="P197" s="202">
        <f t="shared" si="11"/>
        <v>0</v>
      </c>
      <c r="Q197" s="202">
        <v>0</v>
      </c>
      <c r="R197" s="202">
        <f t="shared" si="12"/>
        <v>0</v>
      </c>
      <c r="S197" s="202">
        <v>0</v>
      </c>
      <c r="T197" s="203">
        <f t="shared" si="13"/>
        <v>0</v>
      </c>
      <c r="U197" s="36"/>
      <c r="V197" s="36"/>
      <c r="W197" s="36"/>
      <c r="X197" s="36"/>
      <c r="Y197" s="36"/>
      <c r="Z197" s="36"/>
      <c r="AA197" s="36"/>
      <c r="AB197" s="36"/>
      <c r="AC197" s="36"/>
      <c r="AD197" s="36"/>
      <c r="AE197" s="36"/>
      <c r="AR197" s="204" t="s">
        <v>121</v>
      </c>
      <c r="AT197" s="204" t="s">
        <v>206</v>
      </c>
      <c r="AU197" s="204" t="s">
        <v>91</v>
      </c>
      <c r="AY197" s="18" t="s">
        <v>203</v>
      </c>
      <c r="BE197" s="205">
        <f t="shared" si="14"/>
        <v>0</v>
      </c>
      <c r="BF197" s="205">
        <f t="shared" si="15"/>
        <v>0</v>
      </c>
      <c r="BG197" s="205">
        <f t="shared" si="16"/>
        <v>0</v>
      </c>
      <c r="BH197" s="205">
        <f t="shared" si="17"/>
        <v>0</v>
      </c>
      <c r="BI197" s="205">
        <f t="shared" si="18"/>
        <v>0</v>
      </c>
      <c r="BJ197" s="18" t="s">
        <v>91</v>
      </c>
      <c r="BK197" s="205">
        <f t="shared" si="19"/>
        <v>0</v>
      </c>
      <c r="BL197" s="18" t="s">
        <v>121</v>
      </c>
      <c r="BM197" s="204" t="s">
        <v>907</v>
      </c>
    </row>
    <row r="198" spans="1:65" s="2" customFormat="1" ht="16.5" customHeight="1">
      <c r="A198" s="36"/>
      <c r="B198" s="37"/>
      <c r="C198" s="193" t="s">
        <v>594</v>
      </c>
      <c r="D198" s="193" t="s">
        <v>206</v>
      </c>
      <c r="E198" s="194" t="s">
        <v>3379</v>
      </c>
      <c r="F198" s="195" t="s">
        <v>3380</v>
      </c>
      <c r="G198" s="196" t="s">
        <v>1422</v>
      </c>
      <c r="H198" s="197">
        <v>3</v>
      </c>
      <c r="I198" s="198"/>
      <c r="J198" s="199">
        <f t="shared" si="10"/>
        <v>0</v>
      </c>
      <c r="K198" s="195" t="s">
        <v>601</v>
      </c>
      <c r="L198" s="41"/>
      <c r="M198" s="200" t="s">
        <v>1</v>
      </c>
      <c r="N198" s="201" t="s">
        <v>48</v>
      </c>
      <c r="O198" s="73"/>
      <c r="P198" s="202">
        <f t="shared" si="11"/>
        <v>0</v>
      </c>
      <c r="Q198" s="202">
        <v>0</v>
      </c>
      <c r="R198" s="202">
        <f t="shared" si="12"/>
        <v>0</v>
      </c>
      <c r="S198" s="202">
        <v>0</v>
      </c>
      <c r="T198" s="203">
        <f t="shared" si="13"/>
        <v>0</v>
      </c>
      <c r="U198" s="36"/>
      <c r="V198" s="36"/>
      <c r="W198" s="36"/>
      <c r="X198" s="36"/>
      <c r="Y198" s="36"/>
      <c r="Z198" s="36"/>
      <c r="AA198" s="36"/>
      <c r="AB198" s="36"/>
      <c r="AC198" s="36"/>
      <c r="AD198" s="36"/>
      <c r="AE198" s="36"/>
      <c r="AR198" s="204" t="s">
        <v>121</v>
      </c>
      <c r="AT198" s="204" t="s">
        <v>206</v>
      </c>
      <c r="AU198" s="204" t="s">
        <v>91</v>
      </c>
      <c r="AY198" s="18" t="s">
        <v>203</v>
      </c>
      <c r="BE198" s="205">
        <f t="shared" si="14"/>
        <v>0</v>
      </c>
      <c r="BF198" s="205">
        <f t="shared" si="15"/>
        <v>0</v>
      </c>
      <c r="BG198" s="205">
        <f t="shared" si="16"/>
        <v>0</v>
      </c>
      <c r="BH198" s="205">
        <f t="shared" si="17"/>
        <v>0</v>
      </c>
      <c r="BI198" s="205">
        <f t="shared" si="18"/>
        <v>0</v>
      </c>
      <c r="BJ198" s="18" t="s">
        <v>91</v>
      </c>
      <c r="BK198" s="205">
        <f t="shared" si="19"/>
        <v>0</v>
      </c>
      <c r="BL198" s="18" t="s">
        <v>121</v>
      </c>
      <c r="BM198" s="204" t="s">
        <v>918</v>
      </c>
    </row>
    <row r="199" spans="1:65" s="2" customFormat="1" ht="16.5" customHeight="1">
      <c r="A199" s="36"/>
      <c r="B199" s="37"/>
      <c r="C199" s="193" t="s">
        <v>598</v>
      </c>
      <c r="D199" s="193" t="s">
        <v>206</v>
      </c>
      <c r="E199" s="194" t="s">
        <v>3381</v>
      </c>
      <c r="F199" s="195" t="s">
        <v>3382</v>
      </c>
      <c r="G199" s="196" t="s">
        <v>1422</v>
      </c>
      <c r="H199" s="197">
        <v>6</v>
      </c>
      <c r="I199" s="198"/>
      <c r="J199" s="199">
        <f t="shared" si="10"/>
        <v>0</v>
      </c>
      <c r="K199" s="195" t="s">
        <v>601</v>
      </c>
      <c r="L199" s="41"/>
      <c r="M199" s="200" t="s">
        <v>1</v>
      </c>
      <c r="N199" s="201" t="s">
        <v>48</v>
      </c>
      <c r="O199" s="73"/>
      <c r="P199" s="202">
        <f t="shared" si="11"/>
        <v>0</v>
      </c>
      <c r="Q199" s="202">
        <v>0</v>
      </c>
      <c r="R199" s="202">
        <f t="shared" si="12"/>
        <v>0</v>
      </c>
      <c r="S199" s="202">
        <v>0</v>
      </c>
      <c r="T199" s="203">
        <f t="shared" si="13"/>
        <v>0</v>
      </c>
      <c r="U199" s="36"/>
      <c r="V199" s="36"/>
      <c r="W199" s="36"/>
      <c r="X199" s="36"/>
      <c r="Y199" s="36"/>
      <c r="Z199" s="36"/>
      <c r="AA199" s="36"/>
      <c r="AB199" s="36"/>
      <c r="AC199" s="36"/>
      <c r="AD199" s="36"/>
      <c r="AE199" s="36"/>
      <c r="AR199" s="204" t="s">
        <v>121</v>
      </c>
      <c r="AT199" s="204" t="s">
        <v>206</v>
      </c>
      <c r="AU199" s="204" t="s">
        <v>91</v>
      </c>
      <c r="AY199" s="18" t="s">
        <v>203</v>
      </c>
      <c r="BE199" s="205">
        <f t="shared" si="14"/>
        <v>0</v>
      </c>
      <c r="BF199" s="205">
        <f t="shared" si="15"/>
        <v>0</v>
      </c>
      <c r="BG199" s="205">
        <f t="shared" si="16"/>
        <v>0</v>
      </c>
      <c r="BH199" s="205">
        <f t="shared" si="17"/>
        <v>0</v>
      </c>
      <c r="BI199" s="205">
        <f t="shared" si="18"/>
        <v>0</v>
      </c>
      <c r="BJ199" s="18" t="s">
        <v>91</v>
      </c>
      <c r="BK199" s="205">
        <f t="shared" si="19"/>
        <v>0</v>
      </c>
      <c r="BL199" s="18" t="s">
        <v>121</v>
      </c>
      <c r="BM199" s="204" t="s">
        <v>927</v>
      </c>
    </row>
    <row r="200" spans="1:65" s="2" customFormat="1" ht="16.5" customHeight="1">
      <c r="A200" s="36"/>
      <c r="B200" s="37"/>
      <c r="C200" s="193" t="s">
        <v>605</v>
      </c>
      <c r="D200" s="193" t="s">
        <v>206</v>
      </c>
      <c r="E200" s="194" t="s">
        <v>3383</v>
      </c>
      <c r="F200" s="195" t="s">
        <v>3384</v>
      </c>
      <c r="G200" s="196" t="s">
        <v>1422</v>
      </c>
      <c r="H200" s="197">
        <v>46</v>
      </c>
      <c r="I200" s="198"/>
      <c r="J200" s="199">
        <f t="shared" si="10"/>
        <v>0</v>
      </c>
      <c r="K200" s="195" t="s">
        <v>601</v>
      </c>
      <c r="L200" s="41"/>
      <c r="M200" s="200" t="s">
        <v>1</v>
      </c>
      <c r="N200" s="201" t="s">
        <v>48</v>
      </c>
      <c r="O200" s="73"/>
      <c r="P200" s="202">
        <f t="shared" si="11"/>
        <v>0</v>
      </c>
      <c r="Q200" s="202">
        <v>0</v>
      </c>
      <c r="R200" s="202">
        <f t="shared" si="12"/>
        <v>0</v>
      </c>
      <c r="S200" s="202">
        <v>0</v>
      </c>
      <c r="T200" s="203">
        <f t="shared" si="13"/>
        <v>0</v>
      </c>
      <c r="U200" s="36"/>
      <c r="V200" s="36"/>
      <c r="W200" s="36"/>
      <c r="X200" s="36"/>
      <c r="Y200" s="36"/>
      <c r="Z200" s="36"/>
      <c r="AA200" s="36"/>
      <c r="AB200" s="36"/>
      <c r="AC200" s="36"/>
      <c r="AD200" s="36"/>
      <c r="AE200" s="36"/>
      <c r="AR200" s="204" t="s">
        <v>121</v>
      </c>
      <c r="AT200" s="204" t="s">
        <v>206</v>
      </c>
      <c r="AU200" s="204" t="s">
        <v>91</v>
      </c>
      <c r="AY200" s="18" t="s">
        <v>203</v>
      </c>
      <c r="BE200" s="205">
        <f t="shared" si="14"/>
        <v>0</v>
      </c>
      <c r="BF200" s="205">
        <f t="shared" si="15"/>
        <v>0</v>
      </c>
      <c r="BG200" s="205">
        <f t="shared" si="16"/>
        <v>0</v>
      </c>
      <c r="BH200" s="205">
        <f t="shared" si="17"/>
        <v>0</v>
      </c>
      <c r="BI200" s="205">
        <f t="shared" si="18"/>
        <v>0</v>
      </c>
      <c r="BJ200" s="18" t="s">
        <v>91</v>
      </c>
      <c r="BK200" s="205">
        <f t="shared" si="19"/>
        <v>0</v>
      </c>
      <c r="BL200" s="18" t="s">
        <v>121</v>
      </c>
      <c r="BM200" s="204" t="s">
        <v>938</v>
      </c>
    </row>
    <row r="201" spans="1:65" s="2" customFormat="1" ht="16.5" customHeight="1">
      <c r="A201" s="36"/>
      <c r="B201" s="37"/>
      <c r="C201" s="193" t="s">
        <v>611</v>
      </c>
      <c r="D201" s="193" t="s">
        <v>206</v>
      </c>
      <c r="E201" s="194" t="s">
        <v>3385</v>
      </c>
      <c r="F201" s="195" t="s">
        <v>3386</v>
      </c>
      <c r="G201" s="196" t="s">
        <v>1422</v>
      </c>
      <c r="H201" s="197">
        <v>64</v>
      </c>
      <c r="I201" s="198"/>
      <c r="J201" s="199">
        <f t="shared" si="10"/>
        <v>0</v>
      </c>
      <c r="K201" s="195" t="s">
        <v>601</v>
      </c>
      <c r="L201" s="41"/>
      <c r="M201" s="200" t="s">
        <v>1</v>
      </c>
      <c r="N201" s="201" t="s">
        <v>48</v>
      </c>
      <c r="O201" s="73"/>
      <c r="P201" s="202">
        <f t="shared" si="11"/>
        <v>0</v>
      </c>
      <c r="Q201" s="202">
        <v>0</v>
      </c>
      <c r="R201" s="202">
        <f t="shared" si="12"/>
        <v>0</v>
      </c>
      <c r="S201" s="202">
        <v>0</v>
      </c>
      <c r="T201" s="203">
        <f t="shared" si="13"/>
        <v>0</v>
      </c>
      <c r="U201" s="36"/>
      <c r="V201" s="36"/>
      <c r="W201" s="36"/>
      <c r="X201" s="36"/>
      <c r="Y201" s="36"/>
      <c r="Z201" s="36"/>
      <c r="AA201" s="36"/>
      <c r="AB201" s="36"/>
      <c r="AC201" s="36"/>
      <c r="AD201" s="36"/>
      <c r="AE201" s="36"/>
      <c r="AR201" s="204" t="s">
        <v>121</v>
      </c>
      <c r="AT201" s="204" t="s">
        <v>206</v>
      </c>
      <c r="AU201" s="204" t="s">
        <v>91</v>
      </c>
      <c r="AY201" s="18" t="s">
        <v>203</v>
      </c>
      <c r="BE201" s="205">
        <f t="shared" si="14"/>
        <v>0</v>
      </c>
      <c r="BF201" s="205">
        <f t="shared" si="15"/>
        <v>0</v>
      </c>
      <c r="BG201" s="205">
        <f t="shared" si="16"/>
        <v>0</v>
      </c>
      <c r="BH201" s="205">
        <f t="shared" si="17"/>
        <v>0</v>
      </c>
      <c r="BI201" s="205">
        <f t="shared" si="18"/>
        <v>0</v>
      </c>
      <c r="BJ201" s="18" t="s">
        <v>91</v>
      </c>
      <c r="BK201" s="205">
        <f t="shared" si="19"/>
        <v>0</v>
      </c>
      <c r="BL201" s="18" t="s">
        <v>121</v>
      </c>
      <c r="BM201" s="204" t="s">
        <v>950</v>
      </c>
    </row>
    <row r="202" spans="1:65" s="2" customFormat="1" ht="16.5" customHeight="1">
      <c r="A202" s="36"/>
      <c r="B202" s="37"/>
      <c r="C202" s="193" t="s">
        <v>616</v>
      </c>
      <c r="D202" s="193" t="s">
        <v>206</v>
      </c>
      <c r="E202" s="194" t="s">
        <v>3387</v>
      </c>
      <c r="F202" s="195" t="s">
        <v>3388</v>
      </c>
      <c r="G202" s="196" t="s">
        <v>1422</v>
      </c>
      <c r="H202" s="197">
        <v>4</v>
      </c>
      <c r="I202" s="198"/>
      <c r="J202" s="199">
        <f t="shared" si="10"/>
        <v>0</v>
      </c>
      <c r="K202" s="195" t="s">
        <v>601</v>
      </c>
      <c r="L202" s="41"/>
      <c r="M202" s="200" t="s">
        <v>1</v>
      </c>
      <c r="N202" s="201" t="s">
        <v>48</v>
      </c>
      <c r="O202" s="73"/>
      <c r="P202" s="202">
        <f t="shared" si="11"/>
        <v>0</v>
      </c>
      <c r="Q202" s="202">
        <v>0</v>
      </c>
      <c r="R202" s="202">
        <f t="shared" si="12"/>
        <v>0</v>
      </c>
      <c r="S202" s="202">
        <v>0</v>
      </c>
      <c r="T202" s="203">
        <f t="shared" si="13"/>
        <v>0</v>
      </c>
      <c r="U202" s="36"/>
      <c r="V202" s="36"/>
      <c r="W202" s="36"/>
      <c r="X202" s="36"/>
      <c r="Y202" s="36"/>
      <c r="Z202" s="36"/>
      <c r="AA202" s="36"/>
      <c r="AB202" s="36"/>
      <c r="AC202" s="36"/>
      <c r="AD202" s="36"/>
      <c r="AE202" s="36"/>
      <c r="AR202" s="204" t="s">
        <v>121</v>
      </c>
      <c r="AT202" s="204" t="s">
        <v>206</v>
      </c>
      <c r="AU202" s="204" t="s">
        <v>91</v>
      </c>
      <c r="AY202" s="18" t="s">
        <v>203</v>
      </c>
      <c r="BE202" s="205">
        <f t="shared" si="14"/>
        <v>0</v>
      </c>
      <c r="BF202" s="205">
        <f t="shared" si="15"/>
        <v>0</v>
      </c>
      <c r="BG202" s="205">
        <f t="shared" si="16"/>
        <v>0</v>
      </c>
      <c r="BH202" s="205">
        <f t="shared" si="17"/>
        <v>0</v>
      </c>
      <c r="BI202" s="205">
        <f t="shared" si="18"/>
        <v>0</v>
      </c>
      <c r="BJ202" s="18" t="s">
        <v>91</v>
      </c>
      <c r="BK202" s="205">
        <f t="shared" si="19"/>
        <v>0</v>
      </c>
      <c r="BL202" s="18" t="s">
        <v>121</v>
      </c>
      <c r="BM202" s="204" t="s">
        <v>968</v>
      </c>
    </row>
    <row r="203" spans="1:65" s="2" customFormat="1" ht="16.5" customHeight="1">
      <c r="A203" s="36"/>
      <c r="B203" s="37"/>
      <c r="C203" s="193" t="s">
        <v>621</v>
      </c>
      <c r="D203" s="193" t="s">
        <v>206</v>
      </c>
      <c r="E203" s="194" t="s">
        <v>3389</v>
      </c>
      <c r="F203" s="195" t="s">
        <v>3390</v>
      </c>
      <c r="G203" s="196" t="s">
        <v>1422</v>
      </c>
      <c r="H203" s="197">
        <v>4</v>
      </c>
      <c r="I203" s="198"/>
      <c r="J203" s="199">
        <f t="shared" si="10"/>
        <v>0</v>
      </c>
      <c r="K203" s="195" t="s">
        <v>601</v>
      </c>
      <c r="L203" s="41"/>
      <c r="M203" s="200" t="s">
        <v>1</v>
      </c>
      <c r="N203" s="201" t="s">
        <v>48</v>
      </c>
      <c r="O203" s="73"/>
      <c r="P203" s="202">
        <f t="shared" si="11"/>
        <v>0</v>
      </c>
      <c r="Q203" s="202">
        <v>0</v>
      </c>
      <c r="R203" s="202">
        <f t="shared" si="12"/>
        <v>0</v>
      </c>
      <c r="S203" s="202">
        <v>0</v>
      </c>
      <c r="T203" s="203">
        <f t="shared" si="13"/>
        <v>0</v>
      </c>
      <c r="U203" s="36"/>
      <c r="V203" s="36"/>
      <c r="W203" s="36"/>
      <c r="X203" s="36"/>
      <c r="Y203" s="36"/>
      <c r="Z203" s="36"/>
      <c r="AA203" s="36"/>
      <c r="AB203" s="36"/>
      <c r="AC203" s="36"/>
      <c r="AD203" s="36"/>
      <c r="AE203" s="36"/>
      <c r="AR203" s="204" t="s">
        <v>121</v>
      </c>
      <c r="AT203" s="204" t="s">
        <v>206</v>
      </c>
      <c r="AU203" s="204" t="s">
        <v>91</v>
      </c>
      <c r="AY203" s="18" t="s">
        <v>203</v>
      </c>
      <c r="BE203" s="205">
        <f t="shared" si="14"/>
        <v>0</v>
      </c>
      <c r="BF203" s="205">
        <f t="shared" si="15"/>
        <v>0</v>
      </c>
      <c r="BG203" s="205">
        <f t="shared" si="16"/>
        <v>0</v>
      </c>
      <c r="BH203" s="205">
        <f t="shared" si="17"/>
        <v>0</v>
      </c>
      <c r="BI203" s="205">
        <f t="shared" si="18"/>
        <v>0</v>
      </c>
      <c r="BJ203" s="18" t="s">
        <v>91</v>
      </c>
      <c r="BK203" s="205">
        <f t="shared" si="19"/>
        <v>0</v>
      </c>
      <c r="BL203" s="18" t="s">
        <v>121</v>
      </c>
      <c r="BM203" s="204" t="s">
        <v>977</v>
      </c>
    </row>
    <row r="204" spans="1:65" s="2" customFormat="1" ht="16.5" customHeight="1">
      <c r="A204" s="36"/>
      <c r="B204" s="37"/>
      <c r="C204" s="193" t="s">
        <v>626</v>
      </c>
      <c r="D204" s="193" t="s">
        <v>206</v>
      </c>
      <c r="E204" s="194" t="s">
        <v>3391</v>
      </c>
      <c r="F204" s="195" t="s">
        <v>3392</v>
      </c>
      <c r="G204" s="196" t="s">
        <v>1422</v>
      </c>
      <c r="H204" s="197">
        <v>70</v>
      </c>
      <c r="I204" s="198"/>
      <c r="J204" s="199">
        <f t="shared" si="10"/>
        <v>0</v>
      </c>
      <c r="K204" s="195" t="s">
        <v>601</v>
      </c>
      <c r="L204" s="41"/>
      <c r="M204" s="200" t="s">
        <v>1</v>
      </c>
      <c r="N204" s="201" t="s">
        <v>48</v>
      </c>
      <c r="O204" s="73"/>
      <c r="P204" s="202">
        <f t="shared" si="11"/>
        <v>0</v>
      </c>
      <c r="Q204" s="202">
        <v>0</v>
      </c>
      <c r="R204" s="202">
        <f t="shared" si="12"/>
        <v>0</v>
      </c>
      <c r="S204" s="202">
        <v>0</v>
      </c>
      <c r="T204" s="203">
        <f t="shared" si="13"/>
        <v>0</v>
      </c>
      <c r="U204" s="36"/>
      <c r="V204" s="36"/>
      <c r="W204" s="36"/>
      <c r="X204" s="36"/>
      <c r="Y204" s="36"/>
      <c r="Z204" s="36"/>
      <c r="AA204" s="36"/>
      <c r="AB204" s="36"/>
      <c r="AC204" s="36"/>
      <c r="AD204" s="36"/>
      <c r="AE204" s="36"/>
      <c r="AR204" s="204" t="s">
        <v>121</v>
      </c>
      <c r="AT204" s="204" t="s">
        <v>206</v>
      </c>
      <c r="AU204" s="204" t="s">
        <v>91</v>
      </c>
      <c r="AY204" s="18" t="s">
        <v>203</v>
      </c>
      <c r="BE204" s="205">
        <f t="shared" si="14"/>
        <v>0</v>
      </c>
      <c r="BF204" s="205">
        <f t="shared" si="15"/>
        <v>0</v>
      </c>
      <c r="BG204" s="205">
        <f t="shared" si="16"/>
        <v>0</v>
      </c>
      <c r="BH204" s="205">
        <f t="shared" si="17"/>
        <v>0</v>
      </c>
      <c r="BI204" s="205">
        <f t="shared" si="18"/>
        <v>0</v>
      </c>
      <c r="BJ204" s="18" t="s">
        <v>91</v>
      </c>
      <c r="BK204" s="205">
        <f t="shared" si="19"/>
        <v>0</v>
      </c>
      <c r="BL204" s="18" t="s">
        <v>121</v>
      </c>
      <c r="BM204" s="204" t="s">
        <v>987</v>
      </c>
    </row>
    <row r="205" spans="1:65" s="2" customFormat="1" ht="16.5" customHeight="1">
      <c r="A205" s="36"/>
      <c r="B205" s="37"/>
      <c r="C205" s="193" t="s">
        <v>631</v>
      </c>
      <c r="D205" s="193" t="s">
        <v>206</v>
      </c>
      <c r="E205" s="194" t="s">
        <v>3393</v>
      </c>
      <c r="F205" s="195" t="s">
        <v>3394</v>
      </c>
      <c r="G205" s="196" t="s">
        <v>1422</v>
      </c>
      <c r="H205" s="197">
        <v>2</v>
      </c>
      <c r="I205" s="198"/>
      <c r="J205" s="199">
        <f t="shared" si="10"/>
        <v>0</v>
      </c>
      <c r="K205" s="195" t="s">
        <v>601</v>
      </c>
      <c r="L205" s="41"/>
      <c r="M205" s="200" t="s">
        <v>1</v>
      </c>
      <c r="N205" s="201" t="s">
        <v>48</v>
      </c>
      <c r="O205" s="73"/>
      <c r="P205" s="202">
        <f t="shared" si="11"/>
        <v>0</v>
      </c>
      <c r="Q205" s="202">
        <v>0</v>
      </c>
      <c r="R205" s="202">
        <f t="shared" si="12"/>
        <v>0</v>
      </c>
      <c r="S205" s="202">
        <v>0</v>
      </c>
      <c r="T205" s="203">
        <f t="shared" si="13"/>
        <v>0</v>
      </c>
      <c r="U205" s="36"/>
      <c r="V205" s="36"/>
      <c r="W205" s="36"/>
      <c r="X205" s="36"/>
      <c r="Y205" s="36"/>
      <c r="Z205" s="36"/>
      <c r="AA205" s="36"/>
      <c r="AB205" s="36"/>
      <c r="AC205" s="36"/>
      <c r="AD205" s="36"/>
      <c r="AE205" s="36"/>
      <c r="AR205" s="204" t="s">
        <v>121</v>
      </c>
      <c r="AT205" s="204" t="s">
        <v>206</v>
      </c>
      <c r="AU205" s="204" t="s">
        <v>91</v>
      </c>
      <c r="AY205" s="18" t="s">
        <v>203</v>
      </c>
      <c r="BE205" s="205">
        <f t="shared" si="14"/>
        <v>0</v>
      </c>
      <c r="BF205" s="205">
        <f t="shared" si="15"/>
        <v>0</v>
      </c>
      <c r="BG205" s="205">
        <f t="shared" si="16"/>
        <v>0</v>
      </c>
      <c r="BH205" s="205">
        <f t="shared" si="17"/>
        <v>0</v>
      </c>
      <c r="BI205" s="205">
        <f t="shared" si="18"/>
        <v>0</v>
      </c>
      <c r="BJ205" s="18" t="s">
        <v>91</v>
      </c>
      <c r="BK205" s="205">
        <f t="shared" si="19"/>
        <v>0</v>
      </c>
      <c r="BL205" s="18" t="s">
        <v>121</v>
      </c>
      <c r="BM205" s="204" t="s">
        <v>999</v>
      </c>
    </row>
    <row r="206" spans="1:65" s="2" customFormat="1" ht="16.5" customHeight="1">
      <c r="A206" s="36"/>
      <c r="B206" s="37"/>
      <c r="C206" s="193" t="s">
        <v>637</v>
      </c>
      <c r="D206" s="193" t="s">
        <v>206</v>
      </c>
      <c r="E206" s="194" t="s">
        <v>3395</v>
      </c>
      <c r="F206" s="195" t="s">
        <v>3396</v>
      </c>
      <c r="G206" s="196" t="s">
        <v>1422</v>
      </c>
      <c r="H206" s="197">
        <v>10</v>
      </c>
      <c r="I206" s="198"/>
      <c r="J206" s="199">
        <f t="shared" si="10"/>
        <v>0</v>
      </c>
      <c r="K206" s="195" t="s">
        <v>601</v>
      </c>
      <c r="L206" s="41"/>
      <c r="M206" s="200" t="s">
        <v>1</v>
      </c>
      <c r="N206" s="201" t="s">
        <v>48</v>
      </c>
      <c r="O206" s="73"/>
      <c r="P206" s="202">
        <f t="shared" si="11"/>
        <v>0</v>
      </c>
      <c r="Q206" s="202">
        <v>0</v>
      </c>
      <c r="R206" s="202">
        <f t="shared" si="12"/>
        <v>0</v>
      </c>
      <c r="S206" s="202">
        <v>0</v>
      </c>
      <c r="T206" s="203">
        <f t="shared" si="13"/>
        <v>0</v>
      </c>
      <c r="U206" s="36"/>
      <c r="V206" s="36"/>
      <c r="W206" s="36"/>
      <c r="X206" s="36"/>
      <c r="Y206" s="36"/>
      <c r="Z206" s="36"/>
      <c r="AA206" s="36"/>
      <c r="AB206" s="36"/>
      <c r="AC206" s="36"/>
      <c r="AD206" s="36"/>
      <c r="AE206" s="36"/>
      <c r="AR206" s="204" t="s">
        <v>121</v>
      </c>
      <c r="AT206" s="204" t="s">
        <v>206</v>
      </c>
      <c r="AU206" s="204" t="s">
        <v>91</v>
      </c>
      <c r="AY206" s="18" t="s">
        <v>203</v>
      </c>
      <c r="BE206" s="205">
        <f t="shared" si="14"/>
        <v>0</v>
      </c>
      <c r="BF206" s="205">
        <f t="shared" si="15"/>
        <v>0</v>
      </c>
      <c r="BG206" s="205">
        <f t="shared" si="16"/>
        <v>0</v>
      </c>
      <c r="BH206" s="205">
        <f t="shared" si="17"/>
        <v>0</v>
      </c>
      <c r="BI206" s="205">
        <f t="shared" si="18"/>
        <v>0</v>
      </c>
      <c r="BJ206" s="18" t="s">
        <v>91</v>
      </c>
      <c r="BK206" s="205">
        <f t="shared" si="19"/>
        <v>0</v>
      </c>
      <c r="BL206" s="18" t="s">
        <v>121</v>
      </c>
      <c r="BM206" s="204" t="s">
        <v>1007</v>
      </c>
    </row>
    <row r="207" spans="1:65" s="2" customFormat="1" ht="16.5" customHeight="1">
      <c r="A207" s="36"/>
      <c r="B207" s="37"/>
      <c r="C207" s="193" t="s">
        <v>642</v>
      </c>
      <c r="D207" s="193" t="s">
        <v>206</v>
      </c>
      <c r="E207" s="194" t="s">
        <v>3397</v>
      </c>
      <c r="F207" s="195" t="s">
        <v>3398</v>
      </c>
      <c r="G207" s="196" t="s">
        <v>1422</v>
      </c>
      <c r="H207" s="197">
        <v>12</v>
      </c>
      <c r="I207" s="198"/>
      <c r="J207" s="199">
        <f t="shared" si="10"/>
        <v>0</v>
      </c>
      <c r="K207" s="195" t="s">
        <v>601</v>
      </c>
      <c r="L207" s="41"/>
      <c r="M207" s="200" t="s">
        <v>1</v>
      </c>
      <c r="N207" s="201" t="s">
        <v>48</v>
      </c>
      <c r="O207" s="73"/>
      <c r="P207" s="202">
        <f t="shared" si="11"/>
        <v>0</v>
      </c>
      <c r="Q207" s="202">
        <v>0</v>
      </c>
      <c r="R207" s="202">
        <f t="shared" si="12"/>
        <v>0</v>
      </c>
      <c r="S207" s="202">
        <v>0</v>
      </c>
      <c r="T207" s="203">
        <f t="shared" si="13"/>
        <v>0</v>
      </c>
      <c r="U207" s="36"/>
      <c r="V207" s="36"/>
      <c r="W207" s="36"/>
      <c r="X207" s="36"/>
      <c r="Y207" s="36"/>
      <c r="Z207" s="36"/>
      <c r="AA207" s="36"/>
      <c r="AB207" s="36"/>
      <c r="AC207" s="36"/>
      <c r="AD207" s="36"/>
      <c r="AE207" s="36"/>
      <c r="AR207" s="204" t="s">
        <v>121</v>
      </c>
      <c r="AT207" s="204" t="s">
        <v>206</v>
      </c>
      <c r="AU207" s="204" t="s">
        <v>91</v>
      </c>
      <c r="AY207" s="18" t="s">
        <v>203</v>
      </c>
      <c r="BE207" s="205">
        <f t="shared" si="14"/>
        <v>0</v>
      </c>
      <c r="BF207" s="205">
        <f t="shared" si="15"/>
        <v>0</v>
      </c>
      <c r="BG207" s="205">
        <f t="shared" si="16"/>
        <v>0</v>
      </c>
      <c r="BH207" s="205">
        <f t="shared" si="17"/>
        <v>0</v>
      </c>
      <c r="BI207" s="205">
        <f t="shared" si="18"/>
        <v>0</v>
      </c>
      <c r="BJ207" s="18" t="s">
        <v>91</v>
      </c>
      <c r="BK207" s="205">
        <f t="shared" si="19"/>
        <v>0</v>
      </c>
      <c r="BL207" s="18" t="s">
        <v>121</v>
      </c>
      <c r="BM207" s="204" t="s">
        <v>1014</v>
      </c>
    </row>
    <row r="208" spans="1:65" s="2" customFormat="1" ht="16.5" customHeight="1">
      <c r="A208" s="36"/>
      <c r="B208" s="37"/>
      <c r="C208" s="193" t="s">
        <v>645</v>
      </c>
      <c r="D208" s="193" t="s">
        <v>206</v>
      </c>
      <c r="E208" s="194" t="s">
        <v>3399</v>
      </c>
      <c r="F208" s="195" t="s">
        <v>3400</v>
      </c>
      <c r="G208" s="196" t="s">
        <v>1422</v>
      </c>
      <c r="H208" s="197">
        <v>1</v>
      </c>
      <c r="I208" s="198"/>
      <c r="J208" s="199">
        <f t="shared" si="10"/>
        <v>0</v>
      </c>
      <c r="K208" s="195" t="s">
        <v>601</v>
      </c>
      <c r="L208" s="41"/>
      <c r="M208" s="200" t="s">
        <v>1</v>
      </c>
      <c r="N208" s="201" t="s">
        <v>48</v>
      </c>
      <c r="O208" s="73"/>
      <c r="P208" s="202">
        <f t="shared" si="11"/>
        <v>0</v>
      </c>
      <c r="Q208" s="202">
        <v>0</v>
      </c>
      <c r="R208" s="202">
        <f t="shared" si="12"/>
        <v>0</v>
      </c>
      <c r="S208" s="202">
        <v>0</v>
      </c>
      <c r="T208" s="203">
        <f t="shared" si="13"/>
        <v>0</v>
      </c>
      <c r="U208" s="36"/>
      <c r="V208" s="36"/>
      <c r="W208" s="36"/>
      <c r="X208" s="36"/>
      <c r="Y208" s="36"/>
      <c r="Z208" s="36"/>
      <c r="AA208" s="36"/>
      <c r="AB208" s="36"/>
      <c r="AC208" s="36"/>
      <c r="AD208" s="36"/>
      <c r="AE208" s="36"/>
      <c r="AR208" s="204" t="s">
        <v>121</v>
      </c>
      <c r="AT208" s="204" t="s">
        <v>206</v>
      </c>
      <c r="AU208" s="204" t="s">
        <v>91</v>
      </c>
      <c r="AY208" s="18" t="s">
        <v>203</v>
      </c>
      <c r="BE208" s="205">
        <f t="shared" si="14"/>
        <v>0</v>
      </c>
      <c r="BF208" s="205">
        <f t="shared" si="15"/>
        <v>0</v>
      </c>
      <c r="BG208" s="205">
        <f t="shared" si="16"/>
        <v>0</v>
      </c>
      <c r="BH208" s="205">
        <f t="shared" si="17"/>
        <v>0</v>
      </c>
      <c r="BI208" s="205">
        <f t="shared" si="18"/>
        <v>0</v>
      </c>
      <c r="BJ208" s="18" t="s">
        <v>91</v>
      </c>
      <c r="BK208" s="205">
        <f t="shared" si="19"/>
        <v>0</v>
      </c>
      <c r="BL208" s="18" t="s">
        <v>121</v>
      </c>
      <c r="BM208" s="204" t="s">
        <v>1021</v>
      </c>
    </row>
    <row r="209" spans="1:65" s="2" customFormat="1" ht="16.5" customHeight="1">
      <c r="A209" s="36"/>
      <c r="B209" s="37"/>
      <c r="C209" s="193" t="s">
        <v>650</v>
      </c>
      <c r="D209" s="193" t="s">
        <v>206</v>
      </c>
      <c r="E209" s="194" t="s">
        <v>3401</v>
      </c>
      <c r="F209" s="195" t="s">
        <v>3402</v>
      </c>
      <c r="G209" s="196" t="s">
        <v>448</v>
      </c>
      <c r="H209" s="197">
        <v>450</v>
      </c>
      <c r="I209" s="198"/>
      <c r="J209" s="199">
        <f t="shared" si="10"/>
        <v>0</v>
      </c>
      <c r="K209" s="195" t="s">
        <v>601</v>
      </c>
      <c r="L209" s="41"/>
      <c r="M209" s="200" t="s">
        <v>1</v>
      </c>
      <c r="N209" s="201" t="s">
        <v>48</v>
      </c>
      <c r="O209" s="73"/>
      <c r="P209" s="202">
        <f t="shared" si="11"/>
        <v>0</v>
      </c>
      <c r="Q209" s="202">
        <v>0</v>
      </c>
      <c r="R209" s="202">
        <f t="shared" si="12"/>
        <v>0</v>
      </c>
      <c r="S209" s="202">
        <v>0</v>
      </c>
      <c r="T209" s="203">
        <f t="shared" si="13"/>
        <v>0</v>
      </c>
      <c r="U209" s="36"/>
      <c r="V209" s="36"/>
      <c r="W209" s="36"/>
      <c r="X209" s="36"/>
      <c r="Y209" s="36"/>
      <c r="Z209" s="36"/>
      <c r="AA209" s="36"/>
      <c r="AB209" s="36"/>
      <c r="AC209" s="36"/>
      <c r="AD209" s="36"/>
      <c r="AE209" s="36"/>
      <c r="AR209" s="204" t="s">
        <v>121</v>
      </c>
      <c r="AT209" s="204" t="s">
        <v>206</v>
      </c>
      <c r="AU209" s="204" t="s">
        <v>91</v>
      </c>
      <c r="AY209" s="18" t="s">
        <v>203</v>
      </c>
      <c r="BE209" s="205">
        <f t="shared" si="14"/>
        <v>0</v>
      </c>
      <c r="BF209" s="205">
        <f t="shared" si="15"/>
        <v>0</v>
      </c>
      <c r="BG209" s="205">
        <f t="shared" si="16"/>
        <v>0</v>
      </c>
      <c r="BH209" s="205">
        <f t="shared" si="17"/>
        <v>0</v>
      </c>
      <c r="BI209" s="205">
        <f t="shared" si="18"/>
        <v>0</v>
      </c>
      <c r="BJ209" s="18" t="s">
        <v>91</v>
      </c>
      <c r="BK209" s="205">
        <f t="shared" si="19"/>
        <v>0</v>
      </c>
      <c r="BL209" s="18" t="s">
        <v>121</v>
      </c>
      <c r="BM209" s="204" t="s">
        <v>1034</v>
      </c>
    </row>
    <row r="210" spans="1:65" s="2" customFormat="1" ht="16.5" customHeight="1">
      <c r="A210" s="36"/>
      <c r="B210" s="37"/>
      <c r="C210" s="193" t="s">
        <v>654</v>
      </c>
      <c r="D210" s="193" t="s">
        <v>206</v>
      </c>
      <c r="E210" s="194" t="s">
        <v>3403</v>
      </c>
      <c r="F210" s="195" t="s">
        <v>3404</v>
      </c>
      <c r="G210" s="196" t="s">
        <v>448</v>
      </c>
      <c r="H210" s="197">
        <v>120</v>
      </c>
      <c r="I210" s="198"/>
      <c r="J210" s="199">
        <f t="shared" si="10"/>
        <v>0</v>
      </c>
      <c r="K210" s="195" t="s">
        <v>601</v>
      </c>
      <c r="L210" s="41"/>
      <c r="M210" s="200" t="s">
        <v>1</v>
      </c>
      <c r="N210" s="201" t="s">
        <v>48</v>
      </c>
      <c r="O210" s="73"/>
      <c r="P210" s="202">
        <f t="shared" si="11"/>
        <v>0</v>
      </c>
      <c r="Q210" s="202">
        <v>0</v>
      </c>
      <c r="R210" s="202">
        <f t="shared" si="12"/>
        <v>0</v>
      </c>
      <c r="S210" s="202">
        <v>0</v>
      </c>
      <c r="T210" s="203">
        <f t="shared" si="13"/>
        <v>0</v>
      </c>
      <c r="U210" s="36"/>
      <c r="V210" s="36"/>
      <c r="W210" s="36"/>
      <c r="X210" s="36"/>
      <c r="Y210" s="36"/>
      <c r="Z210" s="36"/>
      <c r="AA210" s="36"/>
      <c r="AB210" s="36"/>
      <c r="AC210" s="36"/>
      <c r="AD210" s="36"/>
      <c r="AE210" s="36"/>
      <c r="AR210" s="204" t="s">
        <v>121</v>
      </c>
      <c r="AT210" s="204" t="s">
        <v>206</v>
      </c>
      <c r="AU210" s="204" t="s">
        <v>91</v>
      </c>
      <c r="AY210" s="18" t="s">
        <v>203</v>
      </c>
      <c r="BE210" s="205">
        <f t="shared" si="14"/>
        <v>0</v>
      </c>
      <c r="BF210" s="205">
        <f t="shared" si="15"/>
        <v>0</v>
      </c>
      <c r="BG210" s="205">
        <f t="shared" si="16"/>
        <v>0</v>
      </c>
      <c r="BH210" s="205">
        <f t="shared" si="17"/>
        <v>0</v>
      </c>
      <c r="BI210" s="205">
        <f t="shared" si="18"/>
        <v>0</v>
      </c>
      <c r="BJ210" s="18" t="s">
        <v>91</v>
      </c>
      <c r="BK210" s="205">
        <f t="shared" si="19"/>
        <v>0</v>
      </c>
      <c r="BL210" s="18" t="s">
        <v>121</v>
      </c>
      <c r="BM210" s="204" t="s">
        <v>1045</v>
      </c>
    </row>
    <row r="211" spans="1:65" s="2" customFormat="1" ht="16.5" customHeight="1">
      <c r="A211" s="36"/>
      <c r="B211" s="37"/>
      <c r="C211" s="193" t="s">
        <v>659</v>
      </c>
      <c r="D211" s="193" t="s">
        <v>206</v>
      </c>
      <c r="E211" s="194" t="s">
        <v>3405</v>
      </c>
      <c r="F211" s="195" t="s">
        <v>3406</v>
      </c>
      <c r="G211" s="196" t="s">
        <v>1422</v>
      </c>
      <c r="H211" s="197">
        <v>221</v>
      </c>
      <c r="I211" s="198"/>
      <c r="J211" s="199">
        <f t="shared" si="10"/>
        <v>0</v>
      </c>
      <c r="K211" s="195" t="s">
        <v>601</v>
      </c>
      <c r="L211" s="41"/>
      <c r="M211" s="200" t="s">
        <v>1</v>
      </c>
      <c r="N211" s="201" t="s">
        <v>48</v>
      </c>
      <c r="O211" s="73"/>
      <c r="P211" s="202">
        <f t="shared" si="11"/>
        <v>0</v>
      </c>
      <c r="Q211" s="202">
        <v>0</v>
      </c>
      <c r="R211" s="202">
        <f t="shared" si="12"/>
        <v>0</v>
      </c>
      <c r="S211" s="202">
        <v>0</v>
      </c>
      <c r="T211" s="203">
        <f t="shared" si="13"/>
        <v>0</v>
      </c>
      <c r="U211" s="36"/>
      <c r="V211" s="36"/>
      <c r="W211" s="36"/>
      <c r="X211" s="36"/>
      <c r="Y211" s="36"/>
      <c r="Z211" s="36"/>
      <c r="AA211" s="36"/>
      <c r="AB211" s="36"/>
      <c r="AC211" s="36"/>
      <c r="AD211" s="36"/>
      <c r="AE211" s="36"/>
      <c r="AR211" s="204" t="s">
        <v>121</v>
      </c>
      <c r="AT211" s="204" t="s">
        <v>206</v>
      </c>
      <c r="AU211" s="204" t="s">
        <v>91</v>
      </c>
      <c r="AY211" s="18" t="s">
        <v>203</v>
      </c>
      <c r="BE211" s="205">
        <f t="shared" si="14"/>
        <v>0</v>
      </c>
      <c r="BF211" s="205">
        <f t="shared" si="15"/>
        <v>0</v>
      </c>
      <c r="BG211" s="205">
        <f t="shared" si="16"/>
        <v>0</v>
      </c>
      <c r="BH211" s="205">
        <f t="shared" si="17"/>
        <v>0</v>
      </c>
      <c r="BI211" s="205">
        <f t="shared" si="18"/>
        <v>0</v>
      </c>
      <c r="BJ211" s="18" t="s">
        <v>91</v>
      </c>
      <c r="BK211" s="205">
        <f t="shared" si="19"/>
        <v>0</v>
      </c>
      <c r="BL211" s="18" t="s">
        <v>121</v>
      </c>
      <c r="BM211" s="204" t="s">
        <v>1051</v>
      </c>
    </row>
    <row r="212" spans="1:65" s="2" customFormat="1" ht="16.5" customHeight="1">
      <c r="A212" s="36"/>
      <c r="B212" s="37"/>
      <c r="C212" s="193" t="s">
        <v>662</v>
      </c>
      <c r="D212" s="193" t="s">
        <v>206</v>
      </c>
      <c r="E212" s="194" t="s">
        <v>3407</v>
      </c>
      <c r="F212" s="195" t="s">
        <v>3408</v>
      </c>
      <c r="G212" s="196" t="s">
        <v>1422</v>
      </c>
      <c r="H212" s="197">
        <v>1</v>
      </c>
      <c r="I212" s="198"/>
      <c r="J212" s="199">
        <f t="shared" si="10"/>
        <v>0</v>
      </c>
      <c r="K212" s="195" t="s">
        <v>601</v>
      </c>
      <c r="L212" s="41"/>
      <c r="M212" s="200" t="s">
        <v>1</v>
      </c>
      <c r="N212" s="201" t="s">
        <v>48</v>
      </c>
      <c r="O212" s="73"/>
      <c r="P212" s="202">
        <f t="shared" si="11"/>
        <v>0</v>
      </c>
      <c r="Q212" s="202">
        <v>0</v>
      </c>
      <c r="R212" s="202">
        <f t="shared" si="12"/>
        <v>0</v>
      </c>
      <c r="S212" s="202">
        <v>0</v>
      </c>
      <c r="T212" s="203">
        <f t="shared" si="13"/>
        <v>0</v>
      </c>
      <c r="U212" s="36"/>
      <c r="V212" s="36"/>
      <c r="W212" s="36"/>
      <c r="X212" s="36"/>
      <c r="Y212" s="36"/>
      <c r="Z212" s="36"/>
      <c r="AA212" s="36"/>
      <c r="AB212" s="36"/>
      <c r="AC212" s="36"/>
      <c r="AD212" s="36"/>
      <c r="AE212" s="36"/>
      <c r="AR212" s="204" t="s">
        <v>121</v>
      </c>
      <c r="AT212" s="204" t="s">
        <v>206</v>
      </c>
      <c r="AU212" s="204" t="s">
        <v>91</v>
      </c>
      <c r="AY212" s="18" t="s">
        <v>203</v>
      </c>
      <c r="BE212" s="205">
        <f t="shared" si="14"/>
        <v>0</v>
      </c>
      <c r="BF212" s="205">
        <f t="shared" si="15"/>
        <v>0</v>
      </c>
      <c r="BG212" s="205">
        <f t="shared" si="16"/>
        <v>0</v>
      </c>
      <c r="BH212" s="205">
        <f t="shared" si="17"/>
        <v>0</v>
      </c>
      <c r="BI212" s="205">
        <f t="shared" si="18"/>
        <v>0</v>
      </c>
      <c r="BJ212" s="18" t="s">
        <v>91</v>
      </c>
      <c r="BK212" s="205">
        <f t="shared" si="19"/>
        <v>0</v>
      </c>
      <c r="BL212" s="18" t="s">
        <v>121</v>
      </c>
      <c r="BM212" s="204" t="s">
        <v>1058</v>
      </c>
    </row>
    <row r="213" spans="2:63" s="12" customFormat="1" ht="25.95" customHeight="1">
      <c r="B213" s="177"/>
      <c r="C213" s="178"/>
      <c r="D213" s="179" t="s">
        <v>82</v>
      </c>
      <c r="E213" s="180" t="s">
        <v>2638</v>
      </c>
      <c r="F213" s="180" t="s">
        <v>3409</v>
      </c>
      <c r="G213" s="178"/>
      <c r="H213" s="178"/>
      <c r="I213" s="181"/>
      <c r="J213" s="182">
        <f>BK213</f>
        <v>0</v>
      </c>
      <c r="K213" s="178"/>
      <c r="L213" s="183"/>
      <c r="M213" s="184"/>
      <c r="N213" s="185"/>
      <c r="O213" s="185"/>
      <c r="P213" s="186">
        <f>SUM(P214:P235)</f>
        <v>0</v>
      </c>
      <c r="Q213" s="185"/>
      <c r="R213" s="186">
        <f>SUM(R214:R235)</f>
        <v>0</v>
      </c>
      <c r="S213" s="185"/>
      <c r="T213" s="187">
        <f>SUM(T214:T235)</f>
        <v>0</v>
      </c>
      <c r="AR213" s="188" t="s">
        <v>91</v>
      </c>
      <c r="AT213" s="189" t="s">
        <v>82</v>
      </c>
      <c r="AU213" s="189" t="s">
        <v>83</v>
      </c>
      <c r="AY213" s="188" t="s">
        <v>203</v>
      </c>
      <c r="BK213" s="190">
        <f>SUM(BK214:BK235)</f>
        <v>0</v>
      </c>
    </row>
    <row r="214" spans="1:65" s="2" customFormat="1" ht="16.5" customHeight="1">
      <c r="A214" s="36"/>
      <c r="B214" s="37"/>
      <c r="C214" s="193" t="s">
        <v>667</v>
      </c>
      <c r="D214" s="193" t="s">
        <v>206</v>
      </c>
      <c r="E214" s="194" t="s">
        <v>3410</v>
      </c>
      <c r="F214" s="195" t="s">
        <v>3411</v>
      </c>
      <c r="G214" s="196" t="s">
        <v>448</v>
      </c>
      <c r="H214" s="197">
        <v>255</v>
      </c>
      <c r="I214" s="198"/>
      <c r="J214" s="199">
        <f aca="true" t="shared" si="20" ref="J214:J230">ROUND(I214*H214,2)</f>
        <v>0</v>
      </c>
      <c r="K214" s="195" t="s">
        <v>601</v>
      </c>
      <c r="L214" s="41"/>
      <c r="M214" s="200" t="s">
        <v>1</v>
      </c>
      <c r="N214" s="201" t="s">
        <v>48</v>
      </c>
      <c r="O214" s="73"/>
      <c r="P214" s="202">
        <f aca="true" t="shared" si="21" ref="P214:P230">O214*H214</f>
        <v>0</v>
      </c>
      <c r="Q214" s="202">
        <v>0</v>
      </c>
      <c r="R214" s="202">
        <f aca="true" t="shared" si="22" ref="R214:R230">Q214*H214</f>
        <v>0</v>
      </c>
      <c r="S214" s="202">
        <v>0</v>
      </c>
      <c r="T214" s="203">
        <f aca="true" t="shared" si="23" ref="T214:T230">S214*H214</f>
        <v>0</v>
      </c>
      <c r="U214" s="36"/>
      <c r="V214" s="36"/>
      <c r="W214" s="36"/>
      <c r="X214" s="36"/>
      <c r="Y214" s="36"/>
      <c r="Z214" s="36"/>
      <c r="AA214" s="36"/>
      <c r="AB214" s="36"/>
      <c r="AC214" s="36"/>
      <c r="AD214" s="36"/>
      <c r="AE214" s="36"/>
      <c r="AR214" s="204" t="s">
        <v>121</v>
      </c>
      <c r="AT214" s="204" t="s">
        <v>206</v>
      </c>
      <c r="AU214" s="204" t="s">
        <v>91</v>
      </c>
      <c r="AY214" s="18" t="s">
        <v>203</v>
      </c>
      <c r="BE214" s="205">
        <f aca="true" t="shared" si="24" ref="BE214:BE230">IF(N214="základní",J214,0)</f>
        <v>0</v>
      </c>
      <c r="BF214" s="205">
        <f aca="true" t="shared" si="25" ref="BF214:BF230">IF(N214="snížená",J214,0)</f>
        <v>0</v>
      </c>
      <c r="BG214" s="205">
        <f aca="true" t="shared" si="26" ref="BG214:BG230">IF(N214="zákl. přenesená",J214,0)</f>
        <v>0</v>
      </c>
      <c r="BH214" s="205">
        <f aca="true" t="shared" si="27" ref="BH214:BH230">IF(N214="sníž. přenesená",J214,0)</f>
        <v>0</v>
      </c>
      <c r="BI214" s="205">
        <f aca="true" t="shared" si="28" ref="BI214:BI230">IF(N214="nulová",J214,0)</f>
        <v>0</v>
      </c>
      <c r="BJ214" s="18" t="s">
        <v>91</v>
      </c>
      <c r="BK214" s="205">
        <f aca="true" t="shared" si="29" ref="BK214:BK230">ROUND(I214*H214,2)</f>
        <v>0</v>
      </c>
      <c r="BL214" s="18" t="s">
        <v>121</v>
      </c>
      <c r="BM214" s="204" t="s">
        <v>1063</v>
      </c>
    </row>
    <row r="215" spans="1:65" s="2" customFormat="1" ht="16.5" customHeight="1">
      <c r="A215" s="36"/>
      <c r="B215" s="37"/>
      <c r="C215" s="193" t="s">
        <v>672</v>
      </c>
      <c r="D215" s="193" t="s">
        <v>206</v>
      </c>
      <c r="E215" s="194" t="s">
        <v>3412</v>
      </c>
      <c r="F215" s="195" t="s">
        <v>3413</v>
      </c>
      <c r="G215" s="196" t="s">
        <v>448</v>
      </c>
      <c r="H215" s="197">
        <v>80</v>
      </c>
      <c r="I215" s="198"/>
      <c r="J215" s="199">
        <f t="shared" si="20"/>
        <v>0</v>
      </c>
      <c r="K215" s="195" t="s">
        <v>601</v>
      </c>
      <c r="L215" s="41"/>
      <c r="M215" s="200" t="s">
        <v>1</v>
      </c>
      <c r="N215" s="201" t="s">
        <v>48</v>
      </c>
      <c r="O215" s="73"/>
      <c r="P215" s="202">
        <f t="shared" si="21"/>
        <v>0</v>
      </c>
      <c r="Q215" s="202">
        <v>0</v>
      </c>
      <c r="R215" s="202">
        <f t="shared" si="22"/>
        <v>0</v>
      </c>
      <c r="S215" s="202">
        <v>0</v>
      </c>
      <c r="T215" s="203">
        <f t="shared" si="23"/>
        <v>0</v>
      </c>
      <c r="U215" s="36"/>
      <c r="V215" s="36"/>
      <c r="W215" s="36"/>
      <c r="X215" s="36"/>
      <c r="Y215" s="36"/>
      <c r="Z215" s="36"/>
      <c r="AA215" s="36"/>
      <c r="AB215" s="36"/>
      <c r="AC215" s="36"/>
      <c r="AD215" s="36"/>
      <c r="AE215" s="36"/>
      <c r="AR215" s="204" t="s">
        <v>121</v>
      </c>
      <c r="AT215" s="204" t="s">
        <v>206</v>
      </c>
      <c r="AU215" s="204" t="s">
        <v>91</v>
      </c>
      <c r="AY215" s="18" t="s">
        <v>203</v>
      </c>
      <c r="BE215" s="205">
        <f t="shared" si="24"/>
        <v>0</v>
      </c>
      <c r="BF215" s="205">
        <f t="shared" si="25"/>
        <v>0</v>
      </c>
      <c r="BG215" s="205">
        <f t="shared" si="26"/>
        <v>0</v>
      </c>
      <c r="BH215" s="205">
        <f t="shared" si="27"/>
        <v>0</v>
      </c>
      <c r="BI215" s="205">
        <f t="shared" si="28"/>
        <v>0</v>
      </c>
      <c r="BJ215" s="18" t="s">
        <v>91</v>
      </c>
      <c r="BK215" s="205">
        <f t="shared" si="29"/>
        <v>0</v>
      </c>
      <c r="BL215" s="18" t="s">
        <v>121</v>
      </c>
      <c r="BM215" s="204" t="s">
        <v>1072</v>
      </c>
    </row>
    <row r="216" spans="1:65" s="2" customFormat="1" ht="16.5" customHeight="1">
      <c r="A216" s="36"/>
      <c r="B216" s="37"/>
      <c r="C216" s="193" t="s">
        <v>675</v>
      </c>
      <c r="D216" s="193" t="s">
        <v>206</v>
      </c>
      <c r="E216" s="194" t="s">
        <v>3414</v>
      </c>
      <c r="F216" s="195" t="s">
        <v>3415</v>
      </c>
      <c r="G216" s="196" t="s">
        <v>1422</v>
      </c>
      <c r="H216" s="197">
        <v>180</v>
      </c>
      <c r="I216" s="198"/>
      <c r="J216" s="199">
        <f t="shared" si="20"/>
        <v>0</v>
      </c>
      <c r="K216" s="195" t="s">
        <v>601</v>
      </c>
      <c r="L216" s="41"/>
      <c r="M216" s="200" t="s">
        <v>1</v>
      </c>
      <c r="N216" s="201" t="s">
        <v>48</v>
      </c>
      <c r="O216" s="73"/>
      <c r="P216" s="202">
        <f t="shared" si="21"/>
        <v>0</v>
      </c>
      <c r="Q216" s="202">
        <v>0</v>
      </c>
      <c r="R216" s="202">
        <f t="shared" si="22"/>
        <v>0</v>
      </c>
      <c r="S216" s="202">
        <v>0</v>
      </c>
      <c r="T216" s="203">
        <f t="shared" si="23"/>
        <v>0</v>
      </c>
      <c r="U216" s="36"/>
      <c r="V216" s="36"/>
      <c r="W216" s="36"/>
      <c r="X216" s="36"/>
      <c r="Y216" s="36"/>
      <c r="Z216" s="36"/>
      <c r="AA216" s="36"/>
      <c r="AB216" s="36"/>
      <c r="AC216" s="36"/>
      <c r="AD216" s="36"/>
      <c r="AE216" s="36"/>
      <c r="AR216" s="204" t="s">
        <v>121</v>
      </c>
      <c r="AT216" s="204" t="s">
        <v>206</v>
      </c>
      <c r="AU216" s="204" t="s">
        <v>91</v>
      </c>
      <c r="AY216" s="18" t="s">
        <v>203</v>
      </c>
      <c r="BE216" s="205">
        <f t="shared" si="24"/>
        <v>0</v>
      </c>
      <c r="BF216" s="205">
        <f t="shared" si="25"/>
        <v>0</v>
      </c>
      <c r="BG216" s="205">
        <f t="shared" si="26"/>
        <v>0</v>
      </c>
      <c r="BH216" s="205">
        <f t="shared" si="27"/>
        <v>0</v>
      </c>
      <c r="BI216" s="205">
        <f t="shared" si="28"/>
        <v>0</v>
      </c>
      <c r="BJ216" s="18" t="s">
        <v>91</v>
      </c>
      <c r="BK216" s="205">
        <f t="shared" si="29"/>
        <v>0</v>
      </c>
      <c r="BL216" s="18" t="s">
        <v>121</v>
      </c>
      <c r="BM216" s="204" t="s">
        <v>1082</v>
      </c>
    </row>
    <row r="217" spans="1:65" s="2" customFormat="1" ht="16.5" customHeight="1">
      <c r="A217" s="36"/>
      <c r="B217" s="37"/>
      <c r="C217" s="193" t="s">
        <v>680</v>
      </c>
      <c r="D217" s="193" t="s">
        <v>206</v>
      </c>
      <c r="E217" s="194" t="s">
        <v>3416</v>
      </c>
      <c r="F217" s="195" t="s">
        <v>3417</v>
      </c>
      <c r="G217" s="196" t="s">
        <v>448</v>
      </c>
      <c r="H217" s="197">
        <v>85</v>
      </c>
      <c r="I217" s="198"/>
      <c r="J217" s="199">
        <f t="shared" si="20"/>
        <v>0</v>
      </c>
      <c r="K217" s="195" t="s">
        <v>601</v>
      </c>
      <c r="L217" s="41"/>
      <c r="M217" s="200" t="s">
        <v>1</v>
      </c>
      <c r="N217" s="201" t="s">
        <v>48</v>
      </c>
      <c r="O217" s="73"/>
      <c r="P217" s="202">
        <f t="shared" si="21"/>
        <v>0</v>
      </c>
      <c r="Q217" s="202">
        <v>0</v>
      </c>
      <c r="R217" s="202">
        <f t="shared" si="22"/>
        <v>0</v>
      </c>
      <c r="S217" s="202">
        <v>0</v>
      </c>
      <c r="T217" s="203">
        <f t="shared" si="23"/>
        <v>0</v>
      </c>
      <c r="U217" s="36"/>
      <c r="V217" s="36"/>
      <c r="W217" s="36"/>
      <c r="X217" s="36"/>
      <c r="Y217" s="36"/>
      <c r="Z217" s="36"/>
      <c r="AA217" s="36"/>
      <c r="AB217" s="36"/>
      <c r="AC217" s="36"/>
      <c r="AD217" s="36"/>
      <c r="AE217" s="36"/>
      <c r="AR217" s="204" t="s">
        <v>121</v>
      </c>
      <c r="AT217" s="204" t="s">
        <v>206</v>
      </c>
      <c r="AU217" s="204" t="s">
        <v>91</v>
      </c>
      <c r="AY217" s="18" t="s">
        <v>203</v>
      </c>
      <c r="BE217" s="205">
        <f t="shared" si="24"/>
        <v>0</v>
      </c>
      <c r="BF217" s="205">
        <f t="shared" si="25"/>
        <v>0</v>
      </c>
      <c r="BG217" s="205">
        <f t="shared" si="26"/>
        <v>0</v>
      </c>
      <c r="BH217" s="205">
        <f t="shared" si="27"/>
        <v>0</v>
      </c>
      <c r="BI217" s="205">
        <f t="shared" si="28"/>
        <v>0</v>
      </c>
      <c r="BJ217" s="18" t="s">
        <v>91</v>
      </c>
      <c r="BK217" s="205">
        <f t="shared" si="29"/>
        <v>0</v>
      </c>
      <c r="BL217" s="18" t="s">
        <v>121</v>
      </c>
      <c r="BM217" s="204" t="s">
        <v>1092</v>
      </c>
    </row>
    <row r="218" spans="1:65" s="2" customFormat="1" ht="16.5" customHeight="1">
      <c r="A218" s="36"/>
      <c r="B218" s="37"/>
      <c r="C218" s="193" t="s">
        <v>684</v>
      </c>
      <c r="D218" s="193" t="s">
        <v>206</v>
      </c>
      <c r="E218" s="194" t="s">
        <v>3418</v>
      </c>
      <c r="F218" s="195" t="s">
        <v>3419</v>
      </c>
      <c r="G218" s="196" t="s">
        <v>1422</v>
      </c>
      <c r="H218" s="197">
        <v>9</v>
      </c>
      <c r="I218" s="198"/>
      <c r="J218" s="199">
        <f t="shared" si="20"/>
        <v>0</v>
      </c>
      <c r="K218" s="195" t="s">
        <v>601</v>
      </c>
      <c r="L218" s="41"/>
      <c r="M218" s="200" t="s">
        <v>1</v>
      </c>
      <c r="N218" s="201" t="s">
        <v>48</v>
      </c>
      <c r="O218" s="73"/>
      <c r="P218" s="202">
        <f t="shared" si="21"/>
        <v>0</v>
      </c>
      <c r="Q218" s="202">
        <v>0</v>
      </c>
      <c r="R218" s="202">
        <f t="shared" si="22"/>
        <v>0</v>
      </c>
      <c r="S218" s="202">
        <v>0</v>
      </c>
      <c r="T218" s="203">
        <f t="shared" si="23"/>
        <v>0</v>
      </c>
      <c r="U218" s="36"/>
      <c r="V218" s="36"/>
      <c r="W218" s="36"/>
      <c r="X218" s="36"/>
      <c r="Y218" s="36"/>
      <c r="Z218" s="36"/>
      <c r="AA218" s="36"/>
      <c r="AB218" s="36"/>
      <c r="AC218" s="36"/>
      <c r="AD218" s="36"/>
      <c r="AE218" s="36"/>
      <c r="AR218" s="204" t="s">
        <v>121</v>
      </c>
      <c r="AT218" s="204" t="s">
        <v>206</v>
      </c>
      <c r="AU218" s="204" t="s">
        <v>91</v>
      </c>
      <c r="AY218" s="18" t="s">
        <v>203</v>
      </c>
      <c r="BE218" s="205">
        <f t="shared" si="24"/>
        <v>0</v>
      </c>
      <c r="BF218" s="205">
        <f t="shared" si="25"/>
        <v>0</v>
      </c>
      <c r="BG218" s="205">
        <f t="shared" si="26"/>
        <v>0</v>
      </c>
      <c r="BH218" s="205">
        <f t="shared" si="27"/>
        <v>0</v>
      </c>
      <c r="BI218" s="205">
        <f t="shared" si="28"/>
        <v>0</v>
      </c>
      <c r="BJ218" s="18" t="s">
        <v>91</v>
      </c>
      <c r="BK218" s="205">
        <f t="shared" si="29"/>
        <v>0</v>
      </c>
      <c r="BL218" s="18" t="s">
        <v>121</v>
      </c>
      <c r="BM218" s="204" t="s">
        <v>1102</v>
      </c>
    </row>
    <row r="219" spans="1:65" s="2" customFormat="1" ht="16.5" customHeight="1">
      <c r="A219" s="36"/>
      <c r="B219" s="37"/>
      <c r="C219" s="193" t="s">
        <v>689</v>
      </c>
      <c r="D219" s="193" t="s">
        <v>206</v>
      </c>
      <c r="E219" s="194" t="s">
        <v>3420</v>
      </c>
      <c r="F219" s="195" t="s">
        <v>3421</v>
      </c>
      <c r="G219" s="196" t="s">
        <v>1422</v>
      </c>
      <c r="H219" s="197">
        <v>20</v>
      </c>
      <c r="I219" s="198"/>
      <c r="J219" s="199">
        <f t="shared" si="20"/>
        <v>0</v>
      </c>
      <c r="K219" s="195" t="s">
        <v>601</v>
      </c>
      <c r="L219" s="41"/>
      <c r="M219" s="200" t="s">
        <v>1</v>
      </c>
      <c r="N219" s="201" t="s">
        <v>48</v>
      </c>
      <c r="O219" s="73"/>
      <c r="P219" s="202">
        <f t="shared" si="21"/>
        <v>0</v>
      </c>
      <c r="Q219" s="202">
        <v>0</v>
      </c>
      <c r="R219" s="202">
        <f t="shared" si="22"/>
        <v>0</v>
      </c>
      <c r="S219" s="202">
        <v>0</v>
      </c>
      <c r="T219" s="203">
        <f t="shared" si="23"/>
        <v>0</v>
      </c>
      <c r="U219" s="36"/>
      <c r="V219" s="36"/>
      <c r="W219" s="36"/>
      <c r="X219" s="36"/>
      <c r="Y219" s="36"/>
      <c r="Z219" s="36"/>
      <c r="AA219" s="36"/>
      <c r="AB219" s="36"/>
      <c r="AC219" s="36"/>
      <c r="AD219" s="36"/>
      <c r="AE219" s="36"/>
      <c r="AR219" s="204" t="s">
        <v>121</v>
      </c>
      <c r="AT219" s="204" t="s">
        <v>206</v>
      </c>
      <c r="AU219" s="204" t="s">
        <v>91</v>
      </c>
      <c r="AY219" s="18" t="s">
        <v>203</v>
      </c>
      <c r="BE219" s="205">
        <f t="shared" si="24"/>
        <v>0</v>
      </c>
      <c r="BF219" s="205">
        <f t="shared" si="25"/>
        <v>0</v>
      </c>
      <c r="BG219" s="205">
        <f t="shared" si="26"/>
        <v>0</v>
      </c>
      <c r="BH219" s="205">
        <f t="shared" si="27"/>
        <v>0</v>
      </c>
      <c r="BI219" s="205">
        <f t="shared" si="28"/>
        <v>0</v>
      </c>
      <c r="BJ219" s="18" t="s">
        <v>91</v>
      </c>
      <c r="BK219" s="205">
        <f t="shared" si="29"/>
        <v>0</v>
      </c>
      <c r="BL219" s="18" t="s">
        <v>121</v>
      </c>
      <c r="BM219" s="204" t="s">
        <v>1108</v>
      </c>
    </row>
    <row r="220" spans="1:65" s="2" customFormat="1" ht="16.5" customHeight="1">
      <c r="A220" s="36"/>
      <c r="B220" s="37"/>
      <c r="C220" s="193" t="s">
        <v>698</v>
      </c>
      <c r="D220" s="193" t="s">
        <v>206</v>
      </c>
      <c r="E220" s="194" t="s">
        <v>3422</v>
      </c>
      <c r="F220" s="195" t="s">
        <v>3423</v>
      </c>
      <c r="G220" s="196" t="s">
        <v>1422</v>
      </c>
      <c r="H220" s="197">
        <v>20</v>
      </c>
      <c r="I220" s="198"/>
      <c r="J220" s="199">
        <f t="shared" si="20"/>
        <v>0</v>
      </c>
      <c r="K220" s="195" t="s">
        <v>601</v>
      </c>
      <c r="L220" s="41"/>
      <c r="M220" s="200" t="s">
        <v>1</v>
      </c>
      <c r="N220" s="201" t="s">
        <v>48</v>
      </c>
      <c r="O220" s="73"/>
      <c r="P220" s="202">
        <f t="shared" si="21"/>
        <v>0</v>
      </c>
      <c r="Q220" s="202">
        <v>0</v>
      </c>
      <c r="R220" s="202">
        <f t="shared" si="22"/>
        <v>0</v>
      </c>
      <c r="S220" s="202">
        <v>0</v>
      </c>
      <c r="T220" s="203">
        <f t="shared" si="23"/>
        <v>0</v>
      </c>
      <c r="U220" s="36"/>
      <c r="V220" s="36"/>
      <c r="W220" s="36"/>
      <c r="X220" s="36"/>
      <c r="Y220" s="36"/>
      <c r="Z220" s="36"/>
      <c r="AA220" s="36"/>
      <c r="AB220" s="36"/>
      <c r="AC220" s="36"/>
      <c r="AD220" s="36"/>
      <c r="AE220" s="36"/>
      <c r="AR220" s="204" t="s">
        <v>121</v>
      </c>
      <c r="AT220" s="204" t="s">
        <v>206</v>
      </c>
      <c r="AU220" s="204" t="s">
        <v>91</v>
      </c>
      <c r="AY220" s="18" t="s">
        <v>203</v>
      </c>
      <c r="BE220" s="205">
        <f t="shared" si="24"/>
        <v>0</v>
      </c>
      <c r="BF220" s="205">
        <f t="shared" si="25"/>
        <v>0</v>
      </c>
      <c r="BG220" s="205">
        <f t="shared" si="26"/>
        <v>0</v>
      </c>
      <c r="BH220" s="205">
        <f t="shared" si="27"/>
        <v>0</v>
      </c>
      <c r="BI220" s="205">
        <f t="shared" si="28"/>
        <v>0</v>
      </c>
      <c r="BJ220" s="18" t="s">
        <v>91</v>
      </c>
      <c r="BK220" s="205">
        <f t="shared" si="29"/>
        <v>0</v>
      </c>
      <c r="BL220" s="18" t="s">
        <v>121</v>
      </c>
      <c r="BM220" s="204" t="s">
        <v>1118</v>
      </c>
    </row>
    <row r="221" spans="1:65" s="2" customFormat="1" ht="16.5" customHeight="1">
      <c r="A221" s="36"/>
      <c r="B221" s="37"/>
      <c r="C221" s="193" t="s">
        <v>702</v>
      </c>
      <c r="D221" s="193" t="s">
        <v>206</v>
      </c>
      <c r="E221" s="194" t="s">
        <v>3424</v>
      </c>
      <c r="F221" s="195" t="s">
        <v>3425</v>
      </c>
      <c r="G221" s="196" t="s">
        <v>1422</v>
      </c>
      <c r="H221" s="197">
        <v>4</v>
      </c>
      <c r="I221" s="198"/>
      <c r="J221" s="199">
        <f t="shared" si="20"/>
        <v>0</v>
      </c>
      <c r="K221" s="195" t="s">
        <v>601</v>
      </c>
      <c r="L221" s="41"/>
      <c r="M221" s="200" t="s">
        <v>1</v>
      </c>
      <c r="N221" s="201" t="s">
        <v>48</v>
      </c>
      <c r="O221" s="73"/>
      <c r="P221" s="202">
        <f t="shared" si="21"/>
        <v>0</v>
      </c>
      <c r="Q221" s="202">
        <v>0</v>
      </c>
      <c r="R221" s="202">
        <f t="shared" si="22"/>
        <v>0</v>
      </c>
      <c r="S221" s="202">
        <v>0</v>
      </c>
      <c r="T221" s="203">
        <f t="shared" si="23"/>
        <v>0</v>
      </c>
      <c r="U221" s="36"/>
      <c r="V221" s="36"/>
      <c r="W221" s="36"/>
      <c r="X221" s="36"/>
      <c r="Y221" s="36"/>
      <c r="Z221" s="36"/>
      <c r="AA221" s="36"/>
      <c r="AB221" s="36"/>
      <c r="AC221" s="36"/>
      <c r="AD221" s="36"/>
      <c r="AE221" s="36"/>
      <c r="AR221" s="204" t="s">
        <v>121</v>
      </c>
      <c r="AT221" s="204" t="s">
        <v>206</v>
      </c>
      <c r="AU221" s="204" t="s">
        <v>91</v>
      </c>
      <c r="AY221" s="18" t="s">
        <v>203</v>
      </c>
      <c r="BE221" s="205">
        <f t="shared" si="24"/>
        <v>0</v>
      </c>
      <c r="BF221" s="205">
        <f t="shared" si="25"/>
        <v>0</v>
      </c>
      <c r="BG221" s="205">
        <f t="shared" si="26"/>
        <v>0</v>
      </c>
      <c r="BH221" s="205">
        <f t="shared" si="27"/>
        <v>0</v>
      </c>
      <c r="BI221" s="205">
        <f t="shared" si="28"/>
        <v>0</v>
      </c>
      <c r="BJ221" s="18" t="s">
        <v>91</v>
      </c>
      <c r="BK221" s="205">
        <f t="shared" si="29"/>
        <v>0</v>
      </c>
      <c r="BL221" s="18" t="s">
        <v>121</v>
      </c>
      <c r="BM221" s="204" t="s">
        <v>1129</v>
      </c>
    </row>
    <row r="222" spans="1:65" s="2" customFormat="1" ht="16.5" customHeight="1">
      <c r="A222" s="36"/>
      <c r="B222" s="37"/>
      <c r="C222" s="193" t="s">
        <v>711</v>
      </c>
      <c r="D222" s="193" t="s">
        <v>206</v>
      </c>
      <c r="E222" s="194" t="s">
        <v>3426</v>
      </c>
      <c r="F222" s="195" t="s">
        <v>3427</v>
      </c>
      <c r="G222" s="196" t="s">
        <v>1422</v>
      </c>
      <c r="H222" s="197">
        <v>64</v>
      </c>
      <c r="I222" s="198"/>
      <c r="J222" s="199">
        <f t="shared" si="20"/>
        <v>0</v>
      </c>
      <c r="K222" s="195" t="s">
        <v>601</v>
      </c>
      <c r="L222" s="41"/>
      <c r="M222" s="200" t="s">
        <v>1</v>
      </c>
      <c r="N222" s="201" t="s">
        <v>48</v>
      </c>
      <c r="O222" s="73"/>
      <c r="P222" s="202">
        <f t="shared" si="21"/>
        <v>0</v>
      </c>
      <c r="Q222" s="202">
        <v>0</v>
      </c>
      <c r="R222" s="202">
        <f t="shared" si="22"/>
        <v>0</v>
      </c>
      <c r="S222" s="202">
        <v>0</v>
      </c>
      <c r="T222" s="203">
        <f t="shared" si="23"/>
        <v>0</v>
      </c>
      <c r="U222" s="36"/>
      <c r="V222" s="36"/>
      <c r="W222" s="36"/>
      <c r="X222" s="36"/>
      <c r="Y222" s="36"/>
      <c r="Z222" s="36"/>
      <c r="AA222" s="36"/>
      <c r="AB222" s="36"/>
      <c r="AC222" s="36"/>
      <c r="AD222" s="36"/>
      <c r="AE222" s="36"/>
      <c r="AR222" s="204" t="s">
        <v>121</v>
      </c>
      <c r="AT222" s="204" t="s">
        <v>206</v>
      </c>
      <c r="AU222" s="204" t="s">
        <v>91</v>
      </c>
      <c r="AY222" s="18" t="s">
        <v>203</v>
      </c>
      <c r="BE222" s="205">
        <f t="shared" si="24"/>
        <v>0</v>
      </c>
      <c r="BF222" s="205">
        <f t="shared" si="25"/>
        <v>0</v>
      </c>
      <c r="BG222" s="205">
        <f t="shared" si="26"/>
        <v>0</v>
      </c>
      <c r="BH222" s="205">
        <f t="shared" si="27"/>
        <v>0</v>
      </c>
      <c r="BI222" s="205">
        <f t="shared" si="28"/>
        <v>0</v>
      </c>
      <c r="BJ222" s="18" t="s">
        <v>91</v>
      </c>
      <c r="BK222" s="205">
        <f t="shared" si="29"/>
        <v>0</v>
      </c>
      <c r="BL222" s="18" t="s">
        <v>121</v>
      </c>
      <c r="BM222" s="204" t="s">
        <v>1136</v>
      </c>
    </row>
    <row r="223" spans="1:65" s="2" customFormat="1" ht="16.5" customHeight="1">
      <c r="A223" s="36"/>
      <c r="B223" s="37"/>
      <c r="C223" s="193" t="s">
        <v>715</v>
      </c>
      <c r="D223" s="193" t="s">
        <v>206</v>
      </c>
      <c r="E223" s="194" t="s">
        <v>3428</v>
      </c>
      <c r="F223" s="195" t="s">
        <v>3429</v>
      </c>
      <c r="G223" s="196" t="s">
        <v>1422</v>
      </c>
      <c r="H223" s="197">
        <v>4</v>
      </c>
      <c r="I223" s="198"/>
      <c r="J223" s="199">
        <f t="shared" si="20"/>
        <v>0</v>
      </c>
      <c r="K223" s="195" t="s">
        <v>601</v>
      </c>
      <c r="L223" s="41"/>
      <c r="M223" s="200" t="s">
        <v>1</v>
      </c>
      <c r="N223" s="201" t="s">
        <v>48</v>
      </c>
      <c r="O223" s="73"/>
      <c r="P223" s="202">
        <f t="shared" si="21"/>
        <v>0</v>
      </c>
      <c r="Q223" s="202">
        <v>0</v>
      </c>
      <c r="R223" s="202">
        <f t="shared" si="22"/>
        <v>0</v>
      </c>
      <c r="S223" s="202">
        <v>0</v>
      </c>
      <c r="T223" s="203">
        <f t="shared" si="23"/>
        <v>0</v>
      </c>
      <c r="U223" s="36"/>
      <c r="V223" s="36"/>
      <c r="W223" s="36"/>
      <c r="X223" s="36"/>
      <c r="Y223" s="36"/>
      <c r="Z223" s="36"/>
      <c r="AA223" s="36"/>
      <c r="AB223" s="36"/>
      <c r="AC223" s="36"/>
      <c r="AD223" s="36"/>
      <c r="AE223" s="36"/>
      <c r="AR223" s="204" t="s">
        <v>121</v>
      </c>
      <c r="AT223" s="204" t="s">
        <v>206</v>
      </c>
      <c r="AU223" s="204" t="s">
        <v>91</v>
      </c>
      <c r="AY223" s="18" t="s">
        <v>203</v>
      </c>
      <c r="BE223" s="205">
        <f t="shared" si="24"/>
        <v>0</v>
      </c>
      <c r="BF223" s="205">
        <f t="shared" si="25"/>
        <v>0</v>
      </c>
      <c r="BG223" s="205">
        <f t="shared" si="26"/>
        <v>0</v>
      </c>
      <c r="BH223" s="205">
        <f t="shared" si="27"/>
        <v>0</v>
      </c>
      <c r="BI223" s="205">
        <f t="shared" si="28"/>
        <v>0</v>
      </c>
      <c r="BJ223" s="18" t="s">
        <v>91</v>
      </c>
      <c r="BK223" s="205">
        <f t="shared" si="29"/>
        <v>0</v>
      </c>
      <c r="BL223" s="18" t="s">
        <v>121</v>
      </c>
      <c r="BM223" s="204" t="s">
        <v>1143</v>
      </c>
    </row>
    <row r="224" spans="1:65" s="2" customFormat="1" ht="16.5" customHeight="1">
      <c r="A224" s="36"/>
      <c r="B224" s="37"/>
      <c r="C224" s="193" t="s">
        <v>723</v>
      </c>
      <c r="D224" s="193" t="s">
        <v>206</v>
      </c>
      <c r="E224" s="194" t="s">
        <v>3430</v>
      </c>
      <c r="F224" s="195" t="s">
        <v>3431</v>
      </c>
      <c r="G224" s="196" t="s">
        <v>1422</v>
      </c>
      <c r="H224" s="197">
        <v>9</v>
      </c>
      <c r="I224" s="198"/>
      <c r="J224" s="199">
        <f t="shared" si="20"/>
        <v>0</v>
      </c>
      <c r="K224" s="195" t="s">
        <v>601</v>
      </c>
      <c r="L224" s="41"/>
      <c r="M224" s="200" t="s">
        <v>1</v>
      </c>
      <c r="N224" s="201" t="s">
        <v>48</v>
      </c>
      <c r="O224" s="73"/>
      <c r="P224" s="202">
        <f t="shared" si="21"/>
        <v>0</v>
      </c>
      <c r="Q224" s="202">
        <v>0</v>
      </c>
      <c r="R224" s="202">
        <f t="shared" si="22"/>
        <v>0</v>
      </c>
      <c r="S224" s="202">
        <v>0</v>
      </c>
      <c r="T224" s="203">
        <f t="shared" si="23"/>
        <v>0</v>
      </c>
      <c r="U224" s="36"/>
      <c r="V224" s="36"/>
      <c r="W224" s="36"/>
      <c r="X224" s="36"/>
      <c r="Y224" s="36"/>
      <c r="Z224" s="36"/>
      <c r="AA224" s="36"/>
      <c r="AB224" s="36"/>
      <c r="AC224" s="36"/>
      <c r="AD224" s="36"/>
      <c r="AE224" s="36"/>
      <c r="AR224" s="204" t="s">
        <v>121</v>
      </c>
      <c r="AT224" s="204" t="s">
        <v>206</v>
      </c>
      <c r="AU224" s="204" t="s">
        <v>91</v>
      </c>
      <c r="AY224" s="18" t="s">
        <v>203</v>
      </c>
      <c r="BE224" s="205">
        <f t="shared" si="24"/>
        <v>0</v>
      </c>
      <c r="BF224" s="205">
        <f t="shared" si="25"/>
        <v>0</v>
      </c>
      <c r="BG224" s="205">
        <f t="shared" si="26"/>
        <v>0</v>
      </c>
      <c r="BH224" s="205">
        <f t="shared" si="27"/>
        <v>0</v>
      </c>
      <c r="BI224" s="205">
        <f t="shared" si="28"/>
        <v>0</v>
      </c>
      <c r="BJ224" s="18" t="s">
        <v>91</v>
      </c>
      <c r="BK224" s="205">
        <f t="shared" si="29"/>
        <v>0</v>
      </c>
      <c r="BL224" s="18" t="s">
        <v>121</v>
      </c>
      <c r="BM224" s="204" t="s">
        <v>1153</v>
      </c>
    </row>
    <row r="225" spans="1:65" s="2" customFormat="1" ht="16.5" customHeight="1">
      <c r="A225" s="36"/>
      <c r="B225" s="37"/>
      <c r="C225" s="193" t="s">
        <v>729</v>
      </c>
      <c r="D225" s="193" t="s">
        <v>206</v>
      </c>
      <c r="E225" s="194" t="s">
        <v>3432</v>
      </c>
      <c r="F225" s="195" t="s">
        <v>3433</v>
      </c>
      <c r="G225" s="196" t="s">
        <v>1422</v>
      </c>
      <c r="H225" s="197">
        <v>7</v>
      </c>
      <c r="I225" s="198"/>
      <c r="J225" s="199">
        <f t="shared" si="20"/>
        <v>0</v>
      </c>
      <c r="K225" s="195" t="s">
        <v>601</v>
      </c>
      <c r="L225" s="41"/>
      <c r="M225" s="200" t="s">
        <v>1</v>
      </c>
      <c r="N225" s="201" t="s">
        <v>48</v>
      </c>
      <c r="O225" s="73"/>
      <c r="P225" s="202">
        <f t="shared" si="21"/>
        <v>0</v>
      </c>
      <c r="Q225" s="202">
        <v>0</v>
      </c>
      <c r="R225" s="202">
        <f t="shared" si="22"/>
        <v>0</v>
      </c>
      <c r="S225" s="202">
        <v>0</v>
      </c>
      <c r="T225" s="203">
        <f t="shared" si="23"/>
        <v>0</v>
      </c>
      <c r="U225" s="36"/>
      <c r="V225" s="36"/>
      <c r="W225" s="36"/>
      <c r="X225" s="36"/>
      <c r="Y225" s="36"/>
      <c r="Z225" s="36"/>
      <c r="AA225" s="36"/>
      <c r="AB225" s="36"/>
      <c r="AC225" s="36"/>
      <c r="AD225" s="36"/>
      <c r="AE225" s="36"/>
      <c r="AR225" s="204" t="s">
        <v>121</v>
      </c>
      <c r="AT225" s="204" t="s">
        <v>206</v>
      </c>
      <c r="AU225" s="204" t="s">
        <v>91</v>
      </c>
      <c r="AY225" s="18" t="s">
        <v>203</v>
      </c>
      <c r="BE225" s="205">
        <f t="shared" si="24"/>
        <v>0</v>
      </c>
      <c r="BF225" s="205">
        <f t="shared" si="25"/>
        <v>0</v>
      </c>
      <c r="BG225" s="205">
        <f t="shared" si="26"/>
        <v>0</v>
      </c>
      <c r="BH225" s="205">
        <f t="shared" si="27"/>
        <v>0</v>
      </c>
      <c r="BI225" s="205">
        <f t="shared" si="28"/>
        <v>0</v>
      </c>
      <c r="BJ225" s="18" t="s">
        <v>91</v>
      </c>
      <c r="BK225" s="205">
        <f t="shared" si="29"/>
        <v>0</v>
      </c>
      <c r="BL225" s="18" t="s">
        <v>121</v>
      </c>
      <c r="BM225" s="204" t="s">
        <v>1162</v>
      </c>
    </row>
    <row r="226" spans="1:65" s="2" customFormat="1" ht="16.5" customHeight="1">
      <c r="A226" s="36"/>
      <c r="B226" s="37"/>
      <c r="C226" s="193" t="s">
        <v>732</v>
      </c>
      <c r="D226" s="193" t="s">
        <v>206</v>
      </c>
      <c r="E226" s="194" t="s">
        <v>3434</v>
      </c>
      <c r="F226" s="195" t="s">
        <v>3435</v>
      </c>
      <c r="G226" s="196" t="s">
        <v>1422</v>
      </c>
      <c r="H226" s="197">
        <v>4</v>
      </c>
      <c r="I226" s="198"/>
      <c r="J226" s="199">
        <f t="shared" si="20"/>
        <v>0</v>
      </c>
      <c r="K226" s="195" t="s">
        <v>601</v>
      </c>
      <c r="L226" s="41"/>
      <c r="M226" s="200" t="s">
        <v>1</v>
      </c>
      <c r="N226" s="201" t="s">
        <v>48</v>
      </c>
      <c r="O226" s="73"/>
      <c r="P226" s="202">
        <f t="shared" si="21"/>
        <v>0</v>
      </c>
      <c r="Q226" s="202">
        <v>0</v>
      </c>
      <c r="R226" s="202">
        <f t="shared" si="22"/>
        <v>0</v>
      </c>
      <c r="S226" s="202">
        <v>0</v>
      </c>
      <c r="T226" s="203">
        <f t="shared" si="23"/>
        <v>0</v>
      </c>
      <c r="U226" s="36"/>
      <c r="V226" s="36"/>
      <c r="W226" s="36"/>
      <c r="X226" s="36"/>
      <c r="Y226" s="36"/>
      <c r="Z226" s="36"/>
      <c r="AA226" s="36"/>
      <c r="AB226" s="36"/>
      <c r="AC226" s="36"/>
      <c r="AD226" s="36"/>
      <c r="AE226" s="36"/>
      <c r="AR226" s="204" t="s">
        <v>121</v>
      </c>
      <c r="AT226" s="204" t="s">
        <v>206</v>
      </c>
      <c r="AU226" s="204" t="s">
        <v>91</v>
      </c>
      <c r="AY226" s="18" t="s">
        <v>203</v>
      </c>
      <c r="BE226" s="205">
        <f t="shared" si="24"/>
        <v>0</v>
      </c>
      <c r="BF226" s="205">
        <f t="shared" si="25"/>
        <v>0</v>
      </c>
      <c r="BG226" s="205">
        <f t="shared" si="26"/>
        <v>0</v>
      </c>
      <c r="BH226" s="205">
        <f t="shared" si="27"/>
        <v>0</v>
      </c>
      <c r="BI226" s="205">
        <f t="shared" si="28"/>
        <v>0</v>
      </c>
      <c r="BJ226" s="18" t="s">
        <v>91</v>
      </c>
      <c r="BK226" s="205">
        <f t="shared" si="29"/>
        <v>0</v>
      </c>
      <c r="BL226" s="18" t="s">
        <v>121</v>
      </c>
      <c r="BM226" s="204" t="s">
        <v>1168</v>
      </c>
    </row>
    <row r="227" spans="1:65" s="2" customFormat="1" ht="16.5" customHeight="1">
      <c r="A227" s="36"/>
      <c r="B227" s="37"/>
      <c r="C227" s="193" t="s">
        <v>739</v>
      </c>
      <c r="D227" s="193" t="s">
        <v>206</v>
      </c>
      <c r="E227" s="194" t="s">
        <v>3436</v>
      </c>
      <c r="F227" s="195" t="s">
        <v>3437</v>
      </c>
      <c r="G227" s="196" t="s">
        <v>1422</v>
      </c>
      <c r="H227" s="197">
        <v>9</v>
      </c>
      <c r="I227" s="198"/>
      <c r="J227" s="199">
        <f t="shared" si="20"/>
        <v>0</v>
      </c>
      <c r="K227" s="195" t="s">
        <v>601</v>
      </c>
      <c r="L227" s="41"/>
      <c r="M227" s="200" t="s">
        <v>1</v>
      </c>
      <c r="N227" s="201" t="s">
        <v>48</v>
      </c>
      <c r="O227" s="73"/>
      <c r="P227" s="202">
        <f t="shared" si="21"/>
        <v>0</v>
      </c>
      <c r="Q227" s="202">
        <v>0</v>
      </c>
      <c r="R227" s="202">
        <f t="shared" si="22"/>
        <v>0</v>
      </c>
      <c r="S227" s="202">
        <v>0</v>
      </c>
      <c r="T227" s="203">
        <f t="shared" si="23"/>
        <v>0</v>
      </c>
      <c r="U227" s="36"/>
      <c r="V227" s="36"/>
      <c r="W227" s="36"/>
      <c r="X227" s="36"/>
      <c r="Y227" s="36"/>
      <c r="Z227" s="36"/>
      <c r="AA227" s="36"/>
      <c r="AB227" s="36"/>
      <c r="AC227" s="36"/>
      <c r="AD227" s="36"/>
      <c r="AE227" s="36"/>
      <c r="AR227" s="204" t="s">
        <v>121</v>
      </c>
      <c r="AT227" s="204" t="s">
        <v>206</v>
      </c>
      <c r="AU227" s="204" t="s">
        <v>91</v>
      </c>
      <c r="AY227" s="18" t="s">
        <v>203</v>
      </c>
      <c r="BE227" s="205">
        <f t="shared" si="24"/>
        <v>0</v>
      </c>
      <c r="BF227" s="205">
        <f t="shared" si="25"/>
        <v>0</v>
      </c>
      <c r="BG227" s="205">
        <f t="shared" si="26"/>
        <v>0</v>
      </c>
      <c r="BH227" s="205">
        <f t="shared" si="27"/>
        <v>0</v>
      </c>
      <c r="BI227" s="205">
        <f t="shared" si="28"/>
        <v>0</v>
      </c>
      <c r="BJ227" s="18" t="s">
        <v>91</v>
      </c>
      <c r="BK227" s="205">
        <f t="shared" si="29"/>
        <v>0</v>
      </c>
      <c r="BL227" s="18" t="s">
        <v>121</v>
      </c>
      <c r="BM227" s="204" t="s">
        <v>1181</v>
      </c>
    </row>
    <row r="228" spans="1:65" s="2" customFormat="1" ht="16.5" customHeight="1">
      <c r="A228" s="36"/>
      <c r="B228" s="37"/>
      <c r="C228" s="193" t="s">
        <v>745</v>
      </c>
      <c r="D228" s="193" t="s">
        <v>206</v>
      </c>
      <c r="E228" s="194" t="s">
        <v>3438</v>
      </c>
      <c r="F228" s="195" t="s">
        <v>3439</v>
      </c>
      <c r="G228" s="196" t="s">
        <v>1422</v>
      </c>
      <c r="H228" s="197">
        <v>18</v>
      </c>
      <c r="I228" s="198"/>
      <c r="J228" s="199">
        <f t="shared" si="20"/>
        <v>0</v>
      </c>
      <c r="K228" s="195" t="s">
        <v>601</v>
      </c>
      <c r="L228" s="41"/>
      <c r="M228" s="200" t="s">
        <v>1</v>
      </c>
      <c r="N228" s="201" t="s">
        <v>48</v>
      </c>
      <c r="O228" s="73"/>
      <c r="P228" s="202">
        <f t="shared" si="21"/>
        <v>0</v>
      </c>
      <c r="Q228" s="202">
        <v>0</v>
      </c>
      <c r="R228" s="202">
        <f t="shared" si="22"/>
        <v>0</v>
      </c>
      <c r="S228" s="202">
        <v>0</v>
      </c>
      <c r="T228" s="203">
        <f t="shared" si="23"/>
        <v>0</v>
      </c>
      <c r="U228" s="36"/>
      <c r="V228" s="36"/>
      <c r="W228" s="36"/>
      <c r="X228" s="36"/>
      <c r="Y228" s="36"/>
      <c r="Z228" s="36"/>
      <c r="AA228" s="36"/>
      <c r="AB228" s="36"/>
      <c r="AC228" s="36"/>
      <c r="AD228" s="36"/>
      <c r="AE228" s="36"/>
      <c r="AR228" s="204" t="s">
        <v>121</v>
      </c>
      <c r="AT228" s="204" t="s">
        <v>206</v>
      </c>
      <c r="AU228" s="204" t="s">
        <v>91</v>
      </c>
      <c r="AY228" s="18" t="s">
        <v>203</v>
      </c>
      <c r="BE228" s="205">
        <f t="shared" si="24"/>
        <v>0</v>
      </c>
      <c r="BF228" s="205">
        <f t="shared" si="25"/>
        <v>0</v>
      </c>
      <c r="BG228" s="205">
        <f t="shared" si="26"/>
        <v>0</v>
      </c>
      <c r="BH228" s="205">
        <f t="shared" si="27"/>
        <v>0</v>
      </c>
      <c r="BI228" s="205">
        <f t="shared" si="28"/>
        <v>0</v>
      </c>
      <c r="BJ228" s="18" t="s">
        <v>91</v>
      </c>
      <c r="BK228" s="205">
        <f t="shared" si="29"/>
        <v>0</v>
      </c>
      <c r="BL228" s="18" t="s">
        <v>121</v>
      </c>
      <c r="BM228" s="204" t="s">
        <v>1192</v>
      </c>
    </row>
    <row r="229" spans="1:65" s="2" customFormat="1" ht="16.5" customHeight="1">
      <c r="A229" s="36"/>
      <c r="B229" s="37"/>
      <c r="C229" s="193" t="s">
        <v>750</v>
      </c>
      <c r="D229" s="193" t="s">
        <v>206</v>
      </c>
      <c r="E229" s="194" t="s">
        <v>3440</v>
      </c>
      <c r="F229" s="195" t="s">
        <v>3441</v>
      </c>
      <c r="G229" s="196" t="s">
        <v>1422</v>
      </c>
      <c r="H229" s="197">
        <v>10</v>
      </c>
      <c r="I229" s="198"/>
      <c r="J229" s="199">
        <f t="shared" si="20"/>
        <v>0</v>
      </c>
      <c r="K229" s="195" t="s">
        <v>601</v>
      </c>
      <c r="L229" s="41"/>
      <c r="M229" s="200" t="s">
        <v>1</v>
      </c>
      <c r="N229" s="201" t="s">
        <v>48</v>
      </c>
      <c r="O229" s="73"/>
      <c r="P229" s="202">
        <f t="shared" si="21"/>
        <v>0</v>
      </c>
      <c r="Q229" s="202">
        <v>0</v>
      </c>
      <c r="R229" s="202">
        <f t="shared" si="22"/>
        <v>0</v>
      </c>
      <c r="S229" s="202">
        <v>0</v>
      </c>
      <c r="T229" s="203">
        <f t="shared" si="23"/>
        <v>0</v>
      </c>
      <c r="U229" s="36"/>
      <c r="V229" s="36"/>
      <c r="W229" s="36"/>
      <c r="X229" s="36"/>
      <c r="Y229" s="36"/>
      <c r="Z229" s="36"/>
      <c r="AA229" s="36"/>
      <c r="AB229" s="36"/>
      <c r="AC229" s="36"/>
      <c r="AD229" s="36"/>
      <c r="AE229" s="36"/>
      <c r="AR229" s="204" t="s">
        <v>121</v>
      </c>
      <c r="AT229" s="204" t="s">
        <v>206</v>
      </c>
      <c r="AU229" s="204" t="s">
        <v>91</v>
      </c>
      <c r="AY229" s="18" t="s">
        <v>203</v>
      </c>
      <c r="BE229" s="205">
        <f t="shared" si="24"/>
        <v>0</v>
      </c>
      <c r="BF229" s="205">
        <f t="shared" si="25"/>
        <v>0</v>
      </c>
      <c r="BG229" s="205">
        <f t="shared" si="26"/>
        <v>0</v>
      </c>
      <c r="BH229" s="205">
        <f t="shared" si="27"/>
        <v>0</v>
      </c>
      <c r="BI229" s="205">
        <f t="shared" si="28"/>
        <v>0</v>
      </c>
      <c r="BJ229" s="18" t="s">
        <v>91</v>
      </c>
      <c r="BK229" s="205">
        <f t="shared" si="29"/>
        <v>0</v>
      </c>
      <c r="BL229" s="18" t="s">
        <v>121</v>
      </c>
      <c r="BM229" s="204" t="s">
        <v>1202</v>
      </c>
    </row>
    <row r="230" spans="1:65" s="2" customFormat="1" ht="16.5" customHeight="1">
      <c r="A230" s="36"/>
      <c r="B230" s="37"/>
      <c r="C230" s="193" t="s">
        <v>754</v>
      </c>
      <c r="D230" s="193" t="s">
        <v>206</v>
      </c>
      <c r="E230" s="194" t="s">
        <v>3442</v>
      </c>
      <c r="F230" s="195" t="s">
        <v>3443</v>
      </c>
      <c r="G230" s="196" t="s">
        <v>1422</v>
      </c>
      <c r="H230" s="197">
        <v>1</v>
      </c>
      <c r="I230" s="198"/>
      <c r="J230" s="199">
        <f t="shared" si="20"/>
        <v>0</v>
      </c>
      <c r="K230" s="195" t="s">
        <v>601</v>
      </c>
      <c r="L230" s="41"/>
      <c r="M230" s="200" t="s">
        <v>1</v>
      </c>
      <c r="N230" s="201" t="s">
        <v>48</v>
      </c>
      <c r="O230" s="73"/>
      <c r="P230" s="202">
        <f t="shared" si="21"/>
        <v>0</v>
      </c>
      <c r="Q230" s="202">
        <v>0</v>
      </c>
      <c r="R230" s="202">
        <f t="shared" si="22"/>
        <v>0</v>
      </c>
      <c r="S230" s="202">
        <v>0</v>
      </c>
      <c r="T230" s="203">
        <f t="shared" si="23"/>
        <v>0</v>
      </c>
      <c r="U230" s="36"/>
      <c r="V230" s="36"/>
      <c r="W230" s="36"/>
      <c r="X230" s="36"/>
      <c r="Y230" s="36"/>
      <c r="Z230" s="36"/>
      <c r="AA230" s="36"/>
      <c r="AB230" s="36"/>
      <c r="AC230" s="36"/>
      <c r="AD230" s="36"/>
      <c r="AE230" s="36"/>
      <c r="AR230" s="204" t="s">
        <v>121</v>
      </c>
      <c r="AT230" s="204" t="s">
        <v>206</v>
      </c>
      <c r="AU230" s="204" t="s">
        <v>91</v>
      </c>
      <c r="AY230" s="18" t="s">
        <v>203</v>
      </c>
      <c r="BE230" s="205">
        <f t="shared" si="24"/>
        <v>0</v>
      </c>
      <c r="BF230" s="205">
        <f t="shared" si="25"/>
        <v>0</v>
      </c>
      <c r="BG230" s="205">
        <f t="shared" si="26"/>
        <v>0</v>
      </c>
      <c r="BH230" s="205">
        <f t="shared" si="27"/>
        <v>0</v>
      </c>
      <c r="BI230" s="205">
        <f t="shared" si="28"/>
        <v>0</v>
      </c>
      <c r="BJ230" s="18" t="s">
        <v>91</v>
      </c>
      <c r="BK230" s="205">
        <f t="shared" si="29"/>
        <v>0</v>
      </c>
      <c r="BL230" s="18" t="s">
        <v>121</v>
      </c>
      <c r="BM230" s="204" t="s">
        <v>1212</v>
      </c>
    </row>
    <row r="231" spans="1:47" s="2" customFormat="1" ht="48">
      <c r="A231" s="36"/>
      <c r="B231" s="37"/>
      <c r="C231" s="38"/>
      <c r="D231" s="206" t="s">
        <v>213</v>
      </c>
      <c r="E231" s="38"/>
      <c r="F231" s="207" t="s">
        <v>3444</v>
      </c>
      <c r="G231" s="38"/>
      <c r="H231" s="38"/>
      <c r="I231" s="208"/>
      <c r="J231" s="38"/>
      <c r="K231" s="38"/>
      <c r="L231" s="41"/>
      <c r="M231" s="209"/>
      <c r="N231" s="210"/>
      <c r="O231" s="73"/>
      <c r="P231" s="73"/>
      <c r="Q231" s="73"/>
      <c r="R231" s="73"/>
      <c r="S231" s="73"/>
      <c r="T231" s="74"/>
      <c r="U231" s="36"/>
      <c r="V231" s="36"/>
      <c r="W231" s="36"/>
      <c r="X231" s="36"/>
      <c r="Y231" s="36"/>
      <c r="Z231" s="36"/>
      <c r="AA231" s="36"/>
      <c r="AB231" s="36"/>
      <c r="AC231" s="36"/>
      <c r="AD231" s="36"/>
      <c r="AE231" s="36"/>
      <c r="AT231" s="18" t="s">
        <v>213</v>
      </c>
      <c r="AU231" s="18" t="s">
        <v>91</v>
      </c>
    </row>
    <row r="232" spans="1:65" s="2" customFormat="1" ht="24.15" customHeight="1">
      <c r="A232" s="36"/>
      <c r="B232" s="37"/>
      <c r="C232" s="193" t="s">
        <v>758</v>
      </c>
      <c r="D232" s="193" t="s">
        <v>206</v>
      </c>
      <c r="E232" s="194" t="s">
        <v>3445</v>
      </c>
      <c r="F232" s="195" t="s">
        <v>3446</v>
      </c>
      <c r="G232" s="196" t="s">
        <v>1422</v>
      </c>
      <c r="H232" s="197">
        <v>6</v>
      </c>
      <c r="I232" s="198"/>
      <c r="J232" s="199">
        <f>ROUND(I232*H232,2)</f>
        <v>0</v>
      </c>
      <c r="K232" s="195" t="s">
        <v>601</v>
      </c>
      <c r="L232" s="41"/>
      <c r="M232" s="200" t="s">
        <v>1</v>
      </c>
      <c r="N232" s="201" t="s">
        <v>48</v>
      </c>
      <c r="O232" s="73"/>
      <c r="P232" s="202">
        <f>O232*H232</f>
        <v>0</v>
      </c>
      <c r="Q232" s="202">
        <v>0</v>
      </c>
      <c r="R232" s="202">
        <f>Q232*H232</f>
        <v>0</v>
      </c>
      <c r="S232" s="202">
        <v>0</v>
      </c>
      <c r="T232" s="203">
        <f>S232*H232</f>
        <v>0</v>
      </c>
      <c r="U232" s="36"/>
      <c r="V232" s="36"/>
      <c r="W232" s="36"/>
      <c r="X232" s="36"/>
      <c r="Y232" s="36"/>
      <c r="Z232" s="36"/>
      <c r="AA232" s="36"/>
      <c r="AB232" s="36"/>
      <c r="AC232" s="36"/>
      <c r="AD232" s="36"/>
      <c r="AE232" s="36"/>
      <c r="AR232" s="204" t="s">
        <v>121</v>
      </c>
      <c r="AT232" s="204" t="s">
        <v>206</v>
      </c>
      <c r="AU232" s="204" t="s">
        <v>91</v>
      </c>
      <c r="AY232" s="18" t="s">
        <v>203</v>
      </c>
      <c r="BE232" s="205">
        <f>IF(N232="základní",J232,0)</f>
        <v>0</v>
      </c>
      <c r="BF232" s="205">
        <f>IF(N232="snížená",J232,0)</f>
        <v>0</v>
      </c>
      <c r="BG232" s="205">
        <f>IF(N232="zákl. přenesená",J232,0)</f>
        <v>0</v>
      </c>
      <c r="BH232" s="205">
        <f>IF(N232="sníž. přenesená",J232,0)</f>
        <v>0</v>
      </c>
      <c r="BI232" s="205">
        <f>IF(N232="nulová",J232,0)</f>
        <v>0</v>
      </c>
      <c r="BJ232" s="18" t="s">
        <v>91</v>
      </c>
      <c r="BK232" s="205">
        <f>ROUND(I232*H232,2)</f>
        <v>0</v>
      </c>
      <c r="BL232" s="18" t="s">
        <v>121</v>
      </c>
      <c r="BM232" s="204" t="s">
        <v>1223</v>
      </c>
    </row>
    <row r="233" spans="1:65" s="2" customFormat="1" ht="16.5" customHeight="1">
      <c r="A233" s="36"/>
      <c r="B233" s="37"/>
      <c r="C233" s="193" t="s">
        <v>762</v>
      </c>
      <c r="D233" s="193" t="s">
        <v>206</v>
      </c>
      <c r="E233" s="194" t="s">
        <v>3447</v>
      </c>
      <c r="F233" s="195" t="s">
        <v>3448</v>
      </c>
      <c r="G233" s="196" t="s">
        <v>1422</v>
      </c>
      <c r="H233" s="197">
        <v>2</v>
      </c>
      <c r="I233" s="198"/>
      <c r="J233" s="199">
        <f>ROUND(I233*H233,2)</f>
        <v>0</v>
      </c>
      <c r="K233" s="195" t="s">
        <v>601</v>
      </c>
      <c r="L233" s="41"/>
      <c r="M233" s="200" t="s">
        <v>1</v>
      </c>
      <c r="N233" s="201" t="s">
        <v>48</v>
      </c>
      <c r="O233" s="73"/>
      <c r="P233" s="202">
        <f>O233*H233</f>
        <v>0</v>
      </c>
      <c r="Q233" s="202">
        <v>0</v>
      </c>
      <c r="R233" s="202">
        <f>Q233*H233</f>
        <v>0</v>
      </c>
      <c r="S233" s="202">
        <v>0</v>
      </c>
      <c r="T233" s="203">
        <f>S233*H233</f>
        <v>0</v>
      </c>
      <c r="U233" s="36"/>
      <c r="V233" s="36"/>
      <c r="W233" s="36"/>
      <c r="X233" s="36"/>
      <c r="Y233" s="36"/>
      <c r="Z233" s="36"/>
      <c r="AA233" s="36"/>
      <c r="AB233" s="36"/>
      <c r="AC233" s="36"/>
      <c r="AD233" s="36"/>
      <c r="AE233" s="36"/>
      <c r="AR233" s="204" t="s">
        <v>121</v>
      </c>
      <c r="AT233" s="204" t="s">
        <v>206</v>
      </c>
      <c r="AU233" s="204" t="s">
        <v>91</v>
      </c>
      <c r="AY233" s="18" t="s">
        <v>203</v>
      </c>
      <c r="BE233" s="205">
        <f>IF(N233="základní",J233,0)</f>
        <v>0</v>
      </c>
      <c r="BF233" s="205">
        <f>IF(N233="snížená",J233,0)</f>
        <v>0</v>
      </c>
      <c r="BG233" s="205">
        <f>IF(N233="zákl. přenesená",J233,0)</f>
        <v>0</v>
      </c>
      <c r="BH233" s="205">
        <f>IF(N233="sníž. přenesená",J233,0)</f>
        <v>0</v>
      </c>
      <c r="BI233" s="205">
        <f>IF(N233="nulová",J233,0)</f>
        <v>0</v>
      </c>
      <c r="BJ233" s="18" t="s">
        <v>91</v>
      </c>
      <c r="BK233" s="205">
        <f>ROUND(I233*H233,2)</f>
        <v>0</v>
      </c>
      <c r="BL233" s="18" t="s">
        <v>121</v>
      </c>
      <c r="BM233" s="204" t="s">
        <v>1234</v>
      </c>
    </row>
    <row r="234" spans="1:65" s="2" customFormat="1" ht="16.5" customHeight="1">
      <c r="A234" s="36"/>
      <c r="B234" s="37"/>
      <c r="C234" s="193" t="s">
        <v>766</v>
      </c>
      <c r="D234" s="193" t="s">
        <v>206</v>
      </c>
      <c r="E234" s="194" t="s">
        <v>3449</v>
      </c>
      <c r="F234" s="195" t="s">
        <v>3450</v>
      </c>
      <c r="G234" s="196" t="s">
        <v>1422</v>
      </c>
      <c r="H234" s="197">
        <v>2</v>
      </c>
      <c r="I234" s="198"/>
      <c r="J234" s="199">
        <f>ROUND(I234*H234,2)</f>
        <v>0</v>
      </c>
      <c r="K234" s="195" t="s">
        <v>601</v>
      </c>
      <c r="L234" s="41"/>
      <c r="M234" s="200" t="s">
        <v>1</v>
      </c>
      <c r="N234" s="201" t="s">
        <v>48</v>
      </c>
      <c r="O234" s="73"/>
      <c r="P234" s="202">
        <f>O234*H234</f>
        <v>0</v>
      </c>
      <c r="Q234" s="202">
        <v>0</v>
      </c>
      <c r="R234" s="202">
        <f>Q234*H234</f>
        <v>0</v>
      </c>
      <c r="S234" s="202">
        <v>0</v>
      </c>
      <c r="T234" s="203">
        <f>S234*H234</f>
        <v>0</v>
      </c>
      <c r="U234" s="36"/>
      <c r="V234" s="36"/>
      <c r="W234" s="36"/>
      <c r="X234" s="36"/>
      <c r="Y234" s="36"/>
      <c r="Z234" s="36"/>
      <c r="AA234" s="36"/>
      <c r="AB234" s="36"/>
      <c r="AC234" s="36"/>
      <c r="AD234" s="36"/>
      <c r="AE234" s="36"/>
      <c r="AR234" s="204" t="s">
        <v>121</v>
      </c>
      <c r="AT234" s="204" t="s">
        <v>206</v>
      </c>
      <c r="AU234" s="204" t="s">
        <v>91</v>
      </c>
      <c r="AY234" s="18" t="s">
        <v>203</v>
      </c>
      <c r="BE234" s="205">
        <f>IF(N234="základní",J234,0)</f>
        <v>0</v>
      </c>
      <c r="BF234" s="205">
        <f>IF(N234="snížená",J234,0)</f>
        <v>0</v>
      </c>
      <c r="BG234" s="205">
        <f>IF(N234="zákl. přenesená",J234,0)</f>
        <v>0</v>
      </c>
      <c r="BH234" s="205">
        <f>IF(N234="sníž. přenesená",J234,0)</f>
        <v>0</v>
      </c>
      <c r="BI234" s="205">
        <f>IF(N234="nulová",J234,0)</f>
        <v>0</v>
      </c>
      <c r="BJ234" s="18" t="s">
        <v>91</v>
      </c>
      <c r="BK234" s="205">
        <f>ROUND(I234*H234,2)</f>
        <v>0</v>
      </c>
      <c r="BL234" s="18" t="s">
        <v>121</v>
      </c>
      <c r="BM234" s="204" t="s">
        <v>1243</v>
      </c>
    </row>
    <row r="235" spans="1:65" s="2" customFormat="1" ht="16.5" customHeight="1">
      <c r="A235" s="36"/>
      <c r="B235" s="37"/>
      <c r="C235" s="193" t="s">
        <v>774</v>
      </c>
      <c r="D235" s="193" t="s">
        <v>206</v>
      </c>
      <c r="E235" s="194" t="s">
        <v>3451</v>
      </c>
      <c r="F235" s="195" t="s">
        <v>3452</v>
      </c>
      <c r="G235" s="196" t="s">
        <v>1479</v>
      </c>
      <c r="H235" s="197">
        <v>100</v>
      </c>
      <c r="I235" s="198"/>
      <c r="J235" s="199">
        <f>ROUND(I235*H235,2)</f>
        <v>0</v>
      </c>
      <c r="K235" s="195" t="s">
        <v>601</v>
      </c>
      <c r="L235" s="41"/>
      <c r="M235" s="200" t="s">
        <v>1</v>
      </c>
      <c r="N235" s="201" t="s">
        <v>48</v>
      </c>
      <c r="O235" s="73"/>
      <c r="P235" s="202">
        <f>O235*H235</f>
        <v>0</v>
      </c>
      <c r="Q235" s="202">
        <v>0</v>
      </c>
      <c r="R235" s="202">
        <f>Q235*H235</f>
        <v>0</v>
      </c>
      <c r="S235" s="202">
        <v>0</v>
      </c>
      <c r="T235" s="203">
        <f>S235*H235</f>
        <v>0</v>
      </c>
      <c r="U235" s="36"/>
      <c r="V235" s="36"/>
      <c r="W235" s="36"/>
      <c r="X235" s="36"/>
      <c r="Y235" s="36"/>
      <c r="Z235" s="36"/>
      <c r="AA235" s="36"/>
      <c r="AB235" s="36"/>
      <c r="AC235" s="36"/>
      <c r="AD235" s="36"/>
      <c r="AE235" s="36"/>
      <c r="AR235" s="204" t="s">
        <v>121</v>
      </c>
      <c r="AT235" s="204" t="s">
        <v>206</v>
      </c>
      <c r="AU235" s="204" t="s">
        <v>91</v>
      </c>
      <c r="AY235" s="18" t="s">
        <v>203</v>
      </c>
      <c r="BE235" s="205">
        <f>IF(N235="základní",J235,0)</f>
        <v>0</v>
      </c>
      <c r="BF235" s="205">
        <f>IF(N235="snížená",J235,0)</f>
        <v>0</v>
      </c>
      <c r="BG235" s="205">
        <f>IF(N235="zákl. přenesená",J235,0)</f>
        <v>0</v>
      </c>
      <c r="BH235" s="205">
        <f>IF(N235="sníž. přenesená",J235,0)</f>
        <v>0</v>
      </c>
      <c r="BI235" s="205">
        <f>IF(N235="nulová",J235,0)</f>
        <v>0</v>
      </c>
      <c r="BJ235" s="18" t="s">
        <v>91</v>
      </c>
      <c r="BK235" s="205">
        <f>ROUND(I235*H235,2)</f>
        <v>0</v>
      </c>
      <c r="BL235" s="18" t="s">
        <v>121</v>
      </c>
      <c r="BM235" s="204" t="s">
        <v>1256</v>
      </c>
    </row>
    <row r="236" spans="2:63" s="12" customFormat="1" ht="25.95" customHeight="1">
      <c r="B236" s="177"/>
      <c r="C236" s="178"/>
      <c r="D236" s="179" t="s">
        <v>82</v>
      </c>
      <c r="E236" s="180" t="s">
        <v>3211</v>
      </c>
      <c r="F236" s="180" t="s">
        <v>3453</v>
      </c>
      <c r="G236" s="178"/>
      <c r="H236" s="178"/>
      <c r="I236" s="181"/>
      <c r="J236" s="182">
        <f>BK236</f>
        <v>0</v>
      </c>
      <c r="K236" s="178"/>
      <c r="L236" s="183"/>
      <c r="M236" s="184"/>
      <c r="N236" s="185"/>
      <c r="O236" s="185"/>
      <c r="P236" s="186">
        <f>SUM(P237:P244)</f>
        <v>0</v>
      </c>
      <c r="Q236" s="185"/>
      <c r="R236" s="186">
        <f>SUM(R237:R244)</f>
        <v>0</v>
      </c>
      <c r="S236" s="185"/>
      <c r="T236" s="187">
        <f>SUM(T237:T244)</f>
        <v>0</v>
      </c>
      <c r="AR236" s="188" t="s">
        <v>91</v>
      </c>
      <c r="AT236" s="189" t="s">
        <v>82</v>
      </c>
      <c r="AU236" s="189" t="s">
        <v>83</v>
      </c>
      <c r="AY236" s="188" t="s">
        <v>203</v>
      </c>
      <c r="BK236" s="190">
        <f>SUM(BK237:BK244)</f>
        <v>0</v>
      </c>
    </row>
    <row r="237" spans="1:65" s="2" customFormat="1" ht="16.5" customHeight="1">
      <c r="A237" s="36"/>
      <c r="B237" s="37"/>
      <c r="C237" s="193" t="s">
        <v>779</v>
      </c>
      <c r="D237" s="193" t="s">
        <v>206</v>
      </c>
      <c r="E237" s="194" t="s">
        <v>3454</v>
      </c>
      <c r="F237" s="195" t="s">
        <v>3455</v>
      </c>
      <c r="G237" s="196" t="s">
        <v>3456</v>
      </c>
      <c r="H237" s="197">
        <v>16</v>
      </c>
      <c r="I237" s="198"/>
      <c r="J237" s="199">
        <f aca="true" t="shared" si="30" ref="J237:J244">ROUND(I237*H237,2)</f>
        <v>0</v>
      </c>
      <c r="K237" s="195" t="s">
        <v>601</v>
      </c>
      <c r="L237" s="41"/>
      <c r="M237" s="200" t="s">
        <v>1</v>
      </c>
      <c r="N237" s="201" t="s">
        <v>48</v>
      </c>
      <c r="O237" s="73"/>
      <c r="P237" s="202">
        <f aca="true" t="shared" si="31" ref="P237:P244">O237*H237</f>
        <v>0</v>
      </c>
      <c r="Q237" s="202">
        <v>0</v>
      </c>
      <c r="R237" s="202">
        <f aca="true" t="shared" si="32" ref="R237:R244">Q237*H237</f>
        <v>0</v>
      </c>
      <c r="S237" s="202">
        <v>0</v>
      </c>
      <c r="T237" s="203">
        <f aca="true" t="shared" si="33" ref="T237:T244">S237*H237</f>
        <v>0</v>
      </c>
      <c r="U237" s="36"/>
      <c r="V237" s="36"/>
      <c r="W237" s="36"/>
      <c r="X237" s="36"/>
      <c r="Y237" s="36"/>
      <c r="Z237" s="36"/>
      <c r="AA237" s="36"/>
      <c r="AB237" s="36"/>
      <c r="AC237" s="36"/>
      <c r="AD237" s="36"/>
      <c r="AE237" s="36"/>
      <c r="AR237" s="204" t="s">
        <v>121</v>
      </c>
      <c r="AT237" s="204" t="s">
        <v>206</v>
      </c>
      <c r="AU237" s="204" t="s">
        <v>91</v>
      </c>
      <c r="AY237" s="18" t="s">
        <v>203</v>
      </c>
      <c r="BE237" s="205">
        <f aca="true" t="shared" si="34" ref="BE237:BE244">IF(N237="základní",J237,0)</f>
        <v>0</v>
      </c>
      <c r="BF237" s="205">
        <f aca="true" t="shared" si="35" ref="BF237:BF244">IF(N237="snížená",J237,0)</f>
        <v>0</v>
      </c>
      <c r="BG237" s="205">
        <f aca="true" t="shared" si="36" ref="BG237:BG244">IF(N237="zákl. přenesená",J237,0)</f>
        <v>0</v>
      </c>
      <c r="BH237" s="205">
        <f aca="true" t="shared" si="37" ref="BH237:BH244">IF(N237="sníž. přenesená",J237,0)</f>
        <v>0</v>
      </c>
      <c r="BI237" s="205">
        <f aca="true" t="shared" si="38" ref="BI237:BI244">IF(N237="nulová",J237,0)</f>
        <v>0</v>
      </c>
      <c r="BJ237" s="18" t="s">
        <v>91</v>
      </c>
      <c r="BK237" s="205">
        <f aca="true" t="shared" si="39" ref="BK237:BK244">ROUND(I237*H237,2)</f>
        <v>0</v>
      </c>
      <c r="BL237" s="18" t="s">
        <v>121</v>
      </c>
      <c r="BM237" s="204" t="s">
        <v>1265</v>
      </c>
    </row>
    <row r="238" spans="1:65" s="2" customFormat="1" ht="16.5" customHeight="1">
      <c r="A238" s="36"/>
      <c r="B238" s="37"/>
      <c r="C238" s="193" t="s">
        <v>783</v>
      </c>
      <c r="D238" s="193" t="s">
        <v>206</v>
      </c>
      <c r="E238" s="194" t="s">
        <v>3457</v>
      </c>
      <c r="F238" s="195" t="s">
        <v>3458</v>
      </c>
      <c r="G238" s="196" t="s">
        <v>3456</v>
      </c>
      <c r="H238" s="197">
        <v>8</v>
      </c>
      <c r="I238" s="198"/>
      <c r="J238" s="199">
        <f t="shared" si="30"/>
        <v>0</v>
      </c>
      <c r="K238" s="195" t="s">
        <v>601</v>
      </c>
      <c r="L238" s="41"/>
      <c r="M238" s="200" t="s">
        <v>1</v>
      </c>
      <c r="N238" s="201" t="s">
        <v>48</v>
      </c>
      <c r="O238" s="73"/>
      <c r="P238" s="202">
        <f t="shared" si="31"/>
        <v>0</v>
      </c>
      <c r="Q238" s="202">
        <v>0</v>
      </c>
      <c r="R238" s="202">
        <f t="shared" si="32"/>
        <v>0</v>
      </c>
      <c r="S238" s="202">
        <v>0</v>
      </c>
      <c r="T238" s="203">
        <f t="shared" si="33"/>
        <v>0</v>
      </c>
      <c r="U238" s="36"/>
      <c r="V238" s="36"/>
      <c r="W238" s="36"/>
      <c r="X238" s="36"/>
      <c r="Y238" s="36"/>
      <c r="Z238" s="36"/>
      <c r="AA238" s="36"/>
      <c r="AB238" s="36"/>
      <c r="AC238" s="36"/>
      <c r="AD238" s="36"/>
      <c r="AE238" s="36"/>
      <c r="AR238" s="204" t="s">
        <v>121</v>
      </c>
      <c r="AT238" s="204" t="s">
        <v>206</v>
      </c>
      <c r="AU238" s="204" t="s">
        <v>91</v>
      </c>
      <c r="AY238" s="18" t="s">
        <v>203</v>
      </c>
      <c r="BE238" s="205">
        <f t="shared" si="34"/>
        <v>0</v>
      </c>
      <c r="BF238" s="205">
        <f t="shared" si="35"/>
        <v>0</v>
      </c>
      <c r="BG238" s="205">
        <f t="shared" si="36"/>
        <v>0</v>
      </c>
      <c r="BH238" s="205">
        <f t="shared" si="37"/>
        <v>0</v>
      </c>
      <c r="BI238" s="205">
        <f t="shared" si="38"/>
        <v>0</v>
      </c>
      <c r="BJ238" s="18" t="s">
        <v>91</v>
      </c>
      <c r="BK238" s="205">
        <f t="shared" si="39"/>
        <v>0</v>
      </c>
      <c r="BL238" s="18" t="s">
        <v>121</v>
      </c>
      <c r="BM238" s="204" t="s">
        <v>1272</v>
      </c>
    </row>
    <row r="239" spans="1:65" s="2" customFormat="1" ht="16.5" customHeight="1">
      <c r="A239" s="36"/>
      <c r="B239" s="37"/>
      <c r="C239" s="193" t="s">
        <v>788</v>
      </c>
      <c r="D239" s="193" t="s">
        <v>206</v>
      </c>
      <c r="E239" s="194" t="s">
        <v>3459</v>
      </c>
      <c r="F239" s="195" t="s">
        <v>3460</v>
      </c>
      <c r="G239" s="196" t="s">
        <v>3456</v>
      </c>
      <c r="H239" s="197">
        <v>120</v>
      </c>
      <c r="I239" s="198"/>
      <c r="J239" s="199">
        <f t="shared" si="30"/>
        <v>0</v>
      </c>
      <c r="K239" s="195" t="s">
        <v>601</v>
      </c>
      <c r="L239" s="41"/>
      <c r="M239" s="200" t="s">
        <v>1</v>
      </c>
      <c r="N239" s="201" t="s">
        <v>48</v>
      </c>
      <c r="O239" s="73"/>
      <c r="P239" s="202">
        <f t="shared" si="31"/>
        <v>0</v>
      </c>
      <c r="Q239" s="202">
        <v>0</v>
      </c>
      <c r="R239" s="202">
        <f t="shared" si="32"/>
        <v>0</v>
      </c>
      <c r="S239" s="202">
        <v>0</v>
      </c>
      <c r="T239" s="203">
        <f t="shared" si="33"/>
        <v>0</v>
      </c>
      <c r="U239" s="36"/>
      <c r="V239" s="36"/>
      <c r="W239" s="36"/>
      <c r="X239" s="36"/>
      <c r="Y239" s="36"/>
      <c r="Z239" s="36"/>
      <c r="AA239" s="36"/>
      <c r="AB239" s="36"/>
      <c r="AC239" s="36"/>
      <c r="AD239" s="36"/>
      <c r="AE239" s="36"/>
      <c r="AR239" s="204" t="s">
        <v>121</v>
      </c>
      <c r="AT239" s="204" t="s">
        <v>206</v>
      </c>
      <c r="AU239" s="204" t="s">
        <v>91</v>
      </c>
      <c r="AY239" s="18" t="s">
        <v>203</v>
      </c>
      <c r="BE239" s="205">
        <f t="shared" si="34"/>
        <v>0</v>
      </c>
      <c r="BF239" s="205">
        <f t="shared" si="35"/>
        <v>0</v>
      </c>
      <c r="BG239" s="205">
        <f t="shared" si="36"/>
        <v>0</v>
      </c>
      <c r="BH239" s="205">
        <f t="shared" si="37"/>
        <v>0</v>
      </c>
      <c r="BI239" s="205">
        <f t="shared" si="38"/>
        <v>0</v>
      </c>
      <c r="BJ239" s="18" t="s">
        <v>91</v>
      </c>
      <c r="BK239" s="205">
        <f t="shared" si="39"/>
        <v>0</v>
      </c>
      <c r="BL239" s="18" t="s">
        <v>121</v>
      </c>
      <c r="BM239" s="204" t="s">
        <v>1281</v>
      </c>
    </row>
    <row r="240" spans="1:65" s="2" customFormat="1" ht="16.5" customHeight="1">
      <c r="A240" s="36"/>
      <c r="B240" s="37"/>
      <c r="C240" s="193" t="s">
        <v>794</v>
      </c>
      <c r="D240" s="193" t="s">
        <v>206</v>
      </c>
      <c r="E240" s="194" t="s">
        <v>3461</v>
      </c>
      <c r="F240" s="195" t="s">
        <v>3462</v>
      </c>
      <c r="G240" s="196" t="s">
        <v>3456</v>
      </c>
      <c r="H240" s="197">
        <v>16</v>
      </c>
      <c r="I240" s="198"/>
      <c r="J240" s="199">
        <f t="shared" si="30"/>
        <v>0</v>
      </c>
      <c r="K240" s="195" t="s">
        <v>601</v>
      </c>
      <c r="L240" s="41"/>
      <c r="M240" s="200" t="s">
        <v>1</v>
      </c>
      <c r="N240" s="201" t="s">
        <v>48</v>
      </c>
      <c r="O240" s="73"/>
      <c r="P240" s="202">
        <f t="shared" si="31"/>
        <v>0</v>
      </c>
      <c r="Q240" s="202">
        <v>0</v>
      </c>
      <c r="R240" s="202">
        <f t="shared" si="32"/>
        <v>0</v>
      </c>
      <c r="S240" s="202">
        <v>0</v>
      </c>
      <c r="T240" s="203">
        <f t="shared" si="33"/>
        <v>0</v>
      </c>
      <c r="U240" s="36"/>
      <c r="V240" s="36"/>
      <c r="W240" s="36"/>
      <c r="X240" s="36"/>
      <c r="Y240" s="36"/>
      <c r="Z240" s="36"/>
      <c r="AA240" s="36"/>
      <c r="AB240" s="36"/>
      <c r="AC240" s="36"/>
      <c r="AD240" s="36"/>
      <c r="AE240" s="36"/>
      <c r="AR240" s="204" t="s">
        <v>121</v>
      </c>
      <c r="AT240" s="204" t="s">
        <v>206</v>
      </c>
      <c r="AU240" s="204" t="s">
        <v>91</v>
      </c>
      <c r="AY240" s="18" t="s">
        <v>203</v>
      </c>
      <c r="BE240" s="205">
        <f t="shared" si="34"/>
        <v>0</v>
      </c>
      <c r="BF240" s="205">
        <f t="shared" si="35"/>
        <v>0</v>
      </c>
      <c r="BG240" s="205">
        <f t="shared" si="36"/>
        <v>0</v>
      </c>
      <c r="BH240" s="205">
        <f t="shared" si="37"/>
        <v>0</v>
      </c>
      <c r="BI240" s="205">
        <f t="shared" si="38"/>
        <v>0</v>
      </c>
      <c r="BJ240" s="18" t="s">
        <v>91</v>
      </c>
      <c r="BK240" s="205">
        <f t="shared" si="39"/>
        <v>0</v>
      </c>
      <c r="BL240" s="18" t="s">
        <v>121</v>
      </c>
      <c r="BM240" s="204" t="s">
        <v>1293</v>
      </c>
    </row>
    <row r="241" spans="1:65" s="2" customFormat="1" ht="16.5" customHeight="1">
      <c r="A241" s="36"/>
      <c r="B241" s="37"/>
      <c r="C241" s="193" t="s">
        <v>798</v>
      </c>
      <c r="D241" s="193" t="s">
        <v>206</v>
      </c>
      <c r="E241" s="194" t="s">
        <v>3463</v>
      </c>
      <c r="F241" s="195" t="s">
        <v>3464</v>
      </c>
      <c r="G241" s="196" t="s">
        <v>3456</v>
      </c>
      <c r="H241" s="197">
        <v>8</v>
      </c>
      <c r="I241" s="198"/>
      <c r="J241" s="199">
        <f t="shared" si="30"/>
        <v>0</v>
      </c>
      <c r="K241" s="195" t="s">
        <v>601</v>
      </c>
      <c r="L241" s="41"/>
      <c r="M241" s="200" t="s">
        <v>1</v>
      </c>
      <c r="N241" s="201" t="s">
        <v>48</v>
      </c>
      <c r="O241" s="73"/>
      <c r="P241" s="202">
        <f t="shared" si="31"/>
        <v>0</v>
      </c>
      <c r="Q241" s="202">
        <v>0</v>
      </c>
      <c r="R241" s="202">
        <f t="shared" si="32"/>
        <v>0</v>
      </c>
      <c r="S241" s="202">
        <v>0</v>
      </c>
      <c r="T241" s="203">
        <f t="shared" si="33"/>
        <v>0</v>
      </c>
      <c r="U241" s="36"/>
      <c r="V241" s="36"/>
      <c r="W241" s="36"/>
      <c r="X241" s="36"/>
      <c r="Y241" s="36"/>
      <c r="Z241" s="36"/>
      <c r="AA241" s="36"/>
      <c r="AB241" s="36"/>
      <c r="AC241" s="36"/>
      <c r="AD241" s="36"/>
      <c r="AE241" s="36"/>
      <c r="AR241" s="204" t="s">
        <v>121</v>
      </c>
      <c r="AT241" s="204" t="s">
        <v>206</v>
      </c>
      <c r="AU241" s="204" t="s">
        <v>91</v>
      </c>
      <c r="AY241" s="18" t="s">
        <v>203</v>
      </c>
      <c r="BE241" s="205">
        <f t="shared" si="34"/>
        <v>0</v>
      </c>
      <c r="BF241" s="205">
        <f t="shared" si="35"/>
        <v>0</v>
      </c>
      <c r="BG241" s="205">
        <f t="shared" si="36"/>
        <v>0</v>
      </c>
      <c r="BH241" s="205">
        <f t="shared" si="37"/>
        <v>0</v>
      </c>
      <c r="BI241" s="205">
        <f t="shared" si="38"/>
        <v>0</v>
      </c>
      <c r="BJ241" s="18" t="s">
        <v>91</v>
      </c>
      <c r="BK241" s="205">
        <f t="shared" si="39"/>
        <v>0</v>
      </c>
      <c r="BL241" s="18" t="s">
        <v>121</v>
      </c>
      <c r="BM241" s="204" t="s">
        <v>1303</v>
      </c>
    </row>
    <row r="242" spans="1:65" s="2" customFormat="1" ht="16.5" customHeight="1">
      <c r="A242" s="36"/>
      <c r="B242" s="37"/>
      <c r="C242" s="193" t="s">
        <v>804</v>
      </c>
      <c r="D242" s="193" t="s">
        <v>206</v>
      </c>
      <c r="E242" s="194" t="s">
        <v>3465</v>
      </c>
      <c r="F242" s="195" t="s">
        <v>3466</v>
      </c>
      <c r="G242" s="196" t="s">
        <v>3456</v>
      </c>
      <c r="H242" s="197">
        <v>8</v>
      </c>
      <c r="I242" s="198"/>
      <c r="J242" s="199">
        <f t="shared" si="30"/>
        <v>0</v>
      </c>
      <c r="K242" s="195" t="s">
        <v>601</v>
      </c>
      <c r="L242" s="41"/>
      <c r="M242" s="200" t="s">
        <v>1</v>
      </c>
      <c r="N242" s="201" t="s">
        <v>48</v>
      </c>
      <c r="O242" s="73"/>
      <c r="P242" s="202">
        <f t="shared" si="31"/>
        <v>0</v>
      </c>
      <c r="Q242" s="202">
        <v>0</v>
      </c>
      <c r="R242" s="202">
        <f t="shared" si="32"/>
        <v>0</v>
      </c>
      <c r="S242" s="202">
        <v>0</v>
      </c>
      <c r="T242" s="203">
        <f t="shared" si="33"/>
        <v>0</v>
      </c>
      <c r="U242" s="36"/>
      <c r="V242" s="36"/>
      <c r="W242" s="36"/>
      <c r="X242" s="36"/>
      <c r="Y242" s="36"/>
      <c r="Z242" s="36"/>
      <c r="AA242" s="36"/>
      <c r="AB242" s="36"/>
      <c r="AC242" s="36"/>
      <c r="AD242" s="36"/>
      <c r="AE242" s="36"/>
      <c r="AR242" s="204" t="s">
        <v>121</v>
      </c>
      <c r="AT242" s="204" t="s">
        <v>206</v>
      </c>
      <c r="AU242" s="204" t="s">
        <v>91</v>
      </c>
      <c r="AY242" s="18" t="s">
        <v>203</v>
      </c>
      <c r="BE242" s="205">
        <f t="shared" si="34"/>
        <v>0</v>
      </c>
      <c r="BF242" s="205">
        <f t="shared" si="35"/>
        <v>0</v>
      </c>
      <c r="BG242" s="205">
        <f t="shared" si="36"/>
        <v>0</v>
      </c>
      <c r="BH242" s="205">
        <f t="shared" si="37"/>
        <v>0</v>
      </c>
      <c r="BI242" s="205">
        <f t="shared" si="38"/>
        <v>0</v>
      </c>
      <c r="BJ242" s="18" t="s">
        <v>91</v>
      </c>
      <c r="BK242" s="205">
        <f t="shared" si="39"/>
        <v>0</v>
      </c>
      <c r="BL242" s="18" t="s">
        <v>121</v>
      </c>
      <c r="BM242" s="204" t="s">
        <v>1314</v>
      </c>
    </row>
    <row r="243" spans="1:65" s="2" customFormat="1" ht="16.5" customHeight="1">
      <c r="A243" s="36"/>
      <c r="B243" s="37"/>
      <c r="C243" s="193" t="s">
        <v>811</v>
      </c>
      <c r="D243" s="193" t="s">
        <v>206</v>
      </c>
      <c r="E243" s="194" t="s">
        <v>3467</v>
      </c>
      <c r="F243" s="195" t="s">
        <v>3468</v>
      </c>
      <c r="G243" s="196" t="s">
        <v>3456</v>
      </c>
      <c r="H243" s="197">
        <v>32</v>
      </c>
      <c r="I243" s="198"/>
      <c r="J243" s="199">
        <f t="shared" si="30"/>
        <v>0</v>
      </c>
      <c r="K243" s="195" t="s">
        <v>601</v>
      </c>
      <c r="L243" s="41"/>
      <c r="M243" s="200" t="s">
        <v>1</v>
      </c>
      <c r="N243" s="201" t="s">
        <v>48</v>
      </c>
      <c r="O243" s="73"/>
      <c r="P243" s="202">
        <f t="shared" si="31"/>
        <v>0</v>
      </c>
      <c r="Q243" s="202">
        <v>0</v>
      </c>
      <c r="R243" s="202">
        <f t="shared" si="32"/>
        <v>0</v>
      </c>
      <c r="S243" s="202">
        <v>0</v>
      </c>
      <c r="T243" s="203">
        <f t="shared" si="33"/>
        <v>0</v>
      </c>
      <c r="U243" s="36"/>
      <c r="V243" s="36"/>
      <c r="W243" s="36"/>
      <c r="X243" s="36"/>
      <c r="Y243" s="36"/>
      <c r="Z243" s="36"/>
      <c r="AA243" s="36"/>
      <c r="AB243" s="36"/>
      <c r="AC243" s="36"/>
      <c r="AD243" s="36"/>
      <c r="AE243" s="36"/>
      <c r="AR243" s="204" t="s">
        <v>121</v>
      </c>
      <c r="AT243" s="204" t="s">
        <v>206</v>
      </c>
      <c r="AU243" s="204" t="s">
        <v>91</v>
      </c>
      <c r="AY243" s="18" t="s">
        <v>203</v>
      </c>
      <c r="BE243" s="205">
        <f t="shared" si="34"/>
        <v>0</v>
      </c>
      <c r="BF243" s="205">
        <f t="shared" si="35"/>
        <v>0</v>
      </c>
      <c r="BG243" s="205">
        <f t="shared" si="36"/>
        <v>0</v>
      </c>
      <c r="BH243" s="205">
        <f t="shared" si="37"/>
        <v>0</v>
      </c>
      <c r="BI243" s="205">
        <f t="shared" si="38"/>
        <v>0</v>
      </c>
      <c r="BJ243" s="18" t="s">
        <v>91</v>
      </c>
      <c r="BK243" s="205">
        <f t="shared" si="39"/>
        <v>0</v>
      </c>
      <c r="BL243" s="18" t="s">
        <v>121</v>
      </c>
      <c r="BM243" s="204" t="s">
        <v>1322</v>
      </c>
    </row>
    <row r="244" spans="1:65" s="2" customFormat="1" ht="16.5" customHeight="1">
      <c r="A244" s="36"/>
      <c r="B244" s="37"/>
      <c r="C244" s="193" t="s">
        <v>816</v>
      </c>
      <c r="D244" s="193" t="s">
        <v>206</v>
      </c>
      <c r="E244" s="194" t="s">
        <v>3469</v>
      </c>
      <c r="F244" s="195" t="s">
        <v>3470</v>
      </c>
      <c r="G244" s="196" t="s">
        <v>3456</v>
      </c>
      <c r="H244" s="197">
        <v>16</v>
      </c>
      <c r="I244" s="198"/>
      <c r="J244" s="199">
        <f t="shared" si="30"/>
        <v>0</v>
      </c>
      <c r="K244" s="195" t="s">
        <v>601</v>
      </c>
      <c r="L244" s="41"/>
      <c r="M244" s="269" t="s">
        <v>1</v>
      </c>
      <c r="N244" s="270" t="s">
        <v>48</v>
      </c>
      <c r="O244" s="213"/>
      <c r="P244" s="271">
        <f t="shared" si="31"/>
        <v>0</v>
      </c>
      <c r="Q244" s="271">
        <v>0</v>
      </c>
      <c r="R244" s="271">
        <f t="shared" si="32"/>
        <v>0</v>
      </c>
      <c r="S244" s="271">
        <v>0</v>
      </c>
      <c r="T244" s="272">
        <f t="shared" si="33"/>
        <v>0</v>
      </c>
      <c r="U244" s="36"/>
      <c r="V244" s="36"/>
      <c r="W244" s="36"/>
      <c r="X244" s="36"/>
      <c r="Y244" s="36"/>
      <c r="Z244" s="36"/>
      <c r="AA244" s="36"/>
      <c r="AB244" s="36"/>
      <c r="AC244" s="36"/>
      <c r="AD244" s="36"/>
      <c r="AE244" s="36"/>
      <c r="AR244" s="204" t="s">
        <v>121</v>
      </c>
      <c r="AT244" s="204" t="s">
        <v>206</v>
      </c>
      <c r="AU244" s="204" t="s">
        <v>91</v>
      </c>
      <c r="AY244" s="18" t="s">
        <v>203</v>
      </c>
      <c r="BE244" s="205">
        <f t="shared" si="34"/>
        <v>0</v>
      </c>
      <c r="BF244" s="205">
        <f t="shared" si="35"/>
        <v>0</v>
      </c>
      <c r="BG244" s="205">
        <f t="shared" si="36"/>
        <v>0</v>
      </c>
      <c r="BH244" s="205">
        <f t="shared" si="37"/>
        <v>0</v>
      </c>
      <c r="BI244" s="205">
        <f t="shared" si="38"/>
        <v>0</v>
      </c>
      <c r="BJ244" s="18" t="s">
        <v>91</v>
      </c>
      <c r="BK244" s="205">
        <f t="shared" si="39"/>
        <v>0</v>
      </c>
      <c r="BL244" s="18" t="s">
        <v>121</v>
      </c>
      <c r="BM244" s="204" t="s">
        <v>1330</v>
      </c>
    </row>
    <row r="245" spans="1:31" s="2" customFormat="1" ht="6.9" customHeight="1">
      <c r="A245" s="36"/>
      <c r="B245" s="56"/>
      <c r="C245" s="57"/>
      <c r="D245" s="57"/>
      <c r="E245" s="57"/>
      <c r="F245" s="57"/>
      <c r="G245" s="57"/>
      <c r="H245" s="57"/>
      <c r="I245" s="57"/>
      <c r="J245" s="57"/>
      <c r="K245" s="57"/>
      <c r="L245" s="41"/>
      <c r="M245" s="36"/>
      <c r="O245" s="36"/>
      <c r="P245" s="36"/>
      <c r="Q245" s="36"/>
      <c r="R245" s="36"/>
      <c r="S245" s="36"/>
      <c r="T245" s="36"/>
      <c r="U245" s="36"/>
      <c r="V245" s="36"/>
      <c r="W245" s="36"/>
      <c r="X245" s="36"/>
      <c r="Y245" s="36"/>
      <c r="Z245" s="36"/>
      <c r="AA245" s="36"/>
      <c r="AB245" s="36"/>
      <c r="AC245" s="36"/>
      <c r="AD245" s="36"/>
      <c r="AE245" s="36"/>
    </row>
  </sheetData>
  <sheetProtection algorithmName="SHA-512" hashValue="1sXydKMq0lwbZv48/RZzAzRvCgvGRRnbRLWpvUnbHMiY9neSbNw6BUk7+Ftq+s1r3AdgaSgJD0Y2N7pIRy9LRQ==" saltValue="9NHLam8JqAn5vj+BJiAny95Wkj3E6FlygJb52Jk7PELPCa+pf1+EArCbqPpcvK59IczQb9kVfU+8iHaP8xei9Q==" spinCount="100000" sheet="1" objects="1" scenarios="1" formatColumns="0" formatRows="0" autoFilter="0"/>
  <autoFilter ref="C126:K244"/>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137</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3471</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86.5" customHeight="1">
      <c r="A31" s="123"/>
      <c r="B31" s="124"/>
      <c r="C31" s="123"/>
      <c r="D31" s="123"/>
      <c r="E31" s="330" t="s">
        <v>3472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ROUND(J127,2)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ROUND((SUM(BE127:BE148)),2)</f>
        <v>0</v>
      </c>
      <c r="G37" s="36"/>
      <c r="H37" s="36"/>
      <c r="I37" s="132">
        <v>0.21</v>
      </c>
      <c r="J37" s="131">
        <f>ROUND(((SUM(BE127:BE148))*I37),2)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ROUND((SUM(BF127:BF148)),2)</f>
        <v>0</v>
      </c>
      <c r="G38" s="36"/>
      <c r="H38" s="36"/>
      <c r="I38" s="132">
        <v>0.15</v>
      </c>
      <c r="J38" s="131">
        <f>ROUND(((SUM(BF127:BF148))*I38),2)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ROUND((SUM(BG127:BG148)),2)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ROUND((SUM(BH127:BH148)),2)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ROUND((SUM(BI127:BI148)),2)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1 - PZTS</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J127</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3473</v>
      </c>
      <c r="E101" s="158"/>
      <c r="F101" s="158"/>
      <c r="G101" s="158"/>
      <c r="H101" s="158"/>
      <c r="I101" s="158"/>
      <c r="J101" s="159">
        <f>J128</f>
        <v>0</v>
      </c>
      <c r="K101" s="156"/>
      <c r="L101" s="160"/>
    </row>
    <row r="102" spans="2:12" s="9" customFormat="1" ht="24.9" customHeight="1">
      <c r="B102" s="155"/>
      <c r="C102" s="156"/>
      <c r="D102" s="157" t="s">
        <v>3474</v>
      </c>
      <c r="E102" s="158"/>
      <c r="F102" s="158"/>
      <c r="G102" s="158"/>
      <c r="H102" s="158"/>
      <c r="I102" s="158"/>
      <c r="J102" s="159">
        <f>J138</f>
        <v>0</v>
      </c>
      <c r="K102" s="156"/>
      <c r="L102" s="160"/>
    </row>
    <row r="103" spans="2:12" s="9" customFormat="1" ht="24.9" customHeight="1">
      <c r="B103" s="155"/>
      <c r="C103" s="156"/>
      <c r="D103" s="157" t="s">
        <v>3475</v>
      </c>
      <c r="E103" s="158"/>
      <c r="F103" s="158"/>
      <c r="G103" s="158"/>
      <c r="H103" s="158"/>
      <c r="I103" s="158"/>
      <c r="J103" s="159">
        <f>J143</f>
        <v>0</v>
      </c>
      <c r="K103" s="156"/>
      <c r="L103" s="160"/>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2:12" s="1" customFormat="1" ht="12" customHeight="1">
      <c r="B114" s="22"/>
      <c r="C114" s="30" t="s">
        <v>175</v>
      </c>
      <c r="D114" s="23"/>
      <c r="E114" s="23"/>
      <c r="F114" s="23"/>
      <c r="G114" s="23"/>
      <c r="H114" s="23"/>
      <c r="I114" s="23"/>
      <c r="J114" s="23"/>
      <c r="K114" s="23"/>
      <c r="L114" s="21"/>
    </row>
    <row r="115" spans="2:12" s="1" customFormat="1" ht="16.5" customHeight="1">
      <c r="B115" s="22"/>
      <c r="C115" s="23"/>
      <c r="D115" s="23"/>
      <c r="E115" s="331" t="s">
        <v>272</v>
      </c>
      <c r="F115" s="308"/>
      <c r="G115" s="308"/>
      <c r="H115" s="308"/>
      <c r="I115" s="23"/>
      <c r="J115" s="23"/>
      <c r="K115" s="23"/>
      <c r="L115" s="21"/>
    </row>
    <row r="116" spans="2:12" s="1" customFormat="1" ht="12" customHeight="1">
      <c r="B116" s="22"/>
      <c r="C116" s="30" t="s">
        <v>273</v>
      </c>
      <c r="D116" s="23"/>
      <c r="E116" s="23"/>
      <c r="F116" s="23"/>
      <c r="G116" s="23"/>
      <c r="H116" s="23"/>
      <c r="I116" s="23"/>
      <c r="J116" s="23"/>
      <c r="K116" s="23"/>
      <c r="L116" s="21"/>
    </row>
    <row r="117" spans="1:31" s="2" customFormat="1" ht="16.5" customHeight="1">
      <c r="A117" s="36"/>
      <c r="B117" s="37"/>
      <c r="C117" s="38"/>
      <c r="D117" s="38"/>
      <c r="E117" s="335" t="s">
        <v>2316</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12" customHeight="1">
      <c r="A118" s="36"/>
      <c r="B118" s="37"/>
      <c r="C118" s="30" t="s">
        <v>2653</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6.5" customHeight="1">
      <c r="A119" s="36"/>
      <c r="B119" s="37"/>
      <c r="C119" s="38"/>
      <c r="D119" s="38"/>
      <c r="E119" s="286" t="str">
        <f>E13</f>
        <v>1 - PZTS</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22</v>
      </c>
      <c r="D121" s="38"/>
      <c r="E121" s="38"/>
      <c r="F121" s="28" t="str">
        <f>F16</f>
        <v xml:space="preserve"> </v>
      </c>
      <c r="G121" s="38"/>
      <c r="H121" s="38"/>
      <c r="I121" s="30" t="s">
        <v>24</v>
      </c>
      <c r="J121" s="68" t="str">
        <f>IF(J16="","",J16)</f>
        <v>6. 3. 2020</v>
      </c>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30</v>
      </c>
      <c r="D123" s="38"/>
      <c r="E123" s="38"/>
      <c r="F123" s="28" t="str">
        <f>E19</f>
        <v>Město Petřvald</v>
      </c>
      <c r="G123" s="38"/>
      <c r="H123" s="38"/>
      <c r="I123" s="30" t="s">
        <v>36</v>
      </c>
      <c r="J123" s="34" t="str">
        <f>E25</f>
        <v>Kania a.s.</v>
      </c>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34</v>
      </c>
      <c r="D124" s="38"/>
      <c r="E124" s="38"/>
      <c r="F124" s="28" t="str">
        <f>IF(E22="","",E22)</f>
        <v>Vyplň údaj</v>
      </c>
      <c r="G124" s="38"/>
      <c r="H124" s="38"/>
      <c r="I124" s="30" t="s">
        <v>39</v>
      </c>
      <c r="J124" s="34" t="str">
        <f>E28</f>
        <v xml:space="preserve"> </v>
      </c>
      <c r="K124" s="38"/>
      <c r="L124" s="53"/>
      <c r="S124" s="36"/>
      <c r="T124" s="36"/>
      <c r="U124" s="36"/>
      <c r="V124" s="36"/>
      <c r="W124" s="36"/>
      <c r="X124" s="36"/>
      <c r="Y124" s="36"/>
      <c r="Z124" s="36"/>
      <c r="AA124" s="36"/>
      <c r="AB124" s="36"/>
      <c r="AC124" s="36"/>
      <c r="AD124" s="36"/>
      <c r="AE124" s="36"/>
    </row>
    <row r="125" spans="1:31" s="2" customFormat="1" ht="10.35"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11" customFormat="1" ht="29.25" customHeight="1">
      <c r="A126" s="166"/>
      <c r="B126" s="167"/>
      <c r="C126" s="168" t="s">
        <v>190</v>
      </c>
      <c r="D126" s="169" t="s">
        <v>68</v>
      </c>
      <c r="E126" s="169" t="s">
        <v>64</v>
      </c>
      <c r="F126" s="169" t="s">
        <v>65</v>
      </c>
      <c r="G126" s="169" t="s">
        <v>191</v>
      </c>
      <c r="H126" s="169" t="s">
        <v>192</v>
      </c>
      <c r="I126" s="169" t="s">
        <v>193</v>
      </c>
      <c r="J126" s="169" t="s">
        <v>179</v>
      </c>
      <c r="K126" s="170" t="s">
        <v>194</v>
      </c>
      <c r="L126" s="171"/>
      <c r="M126" s="77" t="s">
        <v>1</v>
      </c>
      <c r="N126" s="78" t="s">
        <v>47</v>
      </c>
      <c r="O126" s="78" t="s">
        <v>195</v>
      </c>
      <c r="P126" s="78" t="s">
        <v>196</v>
      </c>
      <c r="Q126" s="78" t="s">
        <v>197</v>
      </c>
      <c r="R126" s="78" t="s">
        <v>198</v>
      </c>
      <c r="S126" s="78" t="s">
        <v>199</v>
      </c>
      <c r="T126" s="79" t="s">
        <v>200</v>
      </c>
      <c r="U126" s="166"/>
      <c r="V126" s="166"/>
      <c r="W126" s="166"/>
      <c r="X126" s="166"/>
      <c r="Y126" s="166"/>
      <c r="Z126" s="166"/>
      <c r="AA126" s="166"/>
      <c r="AB126" s="166"/>
      <c r="AC126" s="166"/>
      <c r="AD126" s="166"/>
      <c r="AE126" s="166"/>
    </row>
    <row r="127" spans="1:63" s="2" customFormat="1" ht="22.8" customHeight="1">
      <c r="A127" s="36"/>
      <c r="B127" s="37"/>
      <c r="C127" s="84" t="s">
        <v>201</v>
      </c>
      <c r="D127" s="38"/>
      <c r="E127" s="38"/>
      <c r="F127" s="38"/>
      <c r="G127" s="38"/>
      <c r="H127" s="38"/>
      <c r="I127" s="38"/>
      <c r="J127" s="172">
        <f>BK127</f>
        <v>0</v>
      </c>
      <c r="K127" s="38"/>
      <c r="L127" s="41"/>
      <c r="M127" s="80"/>
      <c r="N127" s="173"/>
      <c r="O127" s="81"/>
      <c r="P127" s="174">
        <f>P128+P138+P143</f>
        <v>0</v>
      </c>
      <c r="Q127" s="81"/>
      <c r="R127" s="174">
        <f>R128+R138+R143</f>
        <v>0</v>
      </c>
      <c r="S127" s="81"/>
      <c r="T127" s="175">
        <f>T128+T138+T143</f>
        <v>0</v>
      </c>
      <c r="U127" s="36"/>
      <c r="V127" s="36"/>
      <c r="W127" s="36"/>
      <c r="X127" s="36"/>
      <c r="Y127" s="36"/>
      <c r="Z127" s="36"/>
      <c r="AA127" s="36"/>
      <c r="AB127" s="36"/>
      <c r="AC127" s="36"/>
      <c r="AD127" s="36"/>
      <c r="AE127" s="36"/>
      <c r="AT127" s="18" t="s">
        <v>82</v>
      </c>
      <c r="AU127" s="18" t="s">
        <v>181</v>
      </c>
      <c r="BK127" s="176">
        <f>BK128+BK138+BK143</f>
        <v>0</v>
      </c>
    </row>
    <row r="128" spans="2:63" s="12" customFormat="1" ht="25.95" customHeight="1">
      <c r="B128" s="177"/>
      <c r="C128" s="178"/>
      <c r="D128" s="179" t="s">
        <v>82</v>
      </c>
      <c r="E128" s="180" t="s">
        <v>2586</v>
      </c>
      <c r="F128" s="180" t="s">
        <v>3476</v>
      </c>
      <c r="G128" s="178"/>
      <c r="H128" s="178"/>
      <c r="I128" s="181"/>
      <c r="J128" s="182">
        <f>BK128</f>
        <v>0</v>
      </c>
      <c r="K128" s="178"/>
      <c r="L128" s="183"/>
      <c r="M128" s="184"/>
      <c r="N128" s="185"/>
      <c r="O128" s="185"/>
      <c r="P128" s="186">
        <f>SUM(P129:P137)</f>
        <v>0</v>
      </c>
      <c r="Q128" s="185"/>
      <c r="R128" s="186">
        <f>SUM(R129:R137)</f>
        <v>0</v>
      </c>
      <c r="S128" s="185"/>
      <c r="T128" s="187">
        <f>SUM(T129:T137)</f>
        <v>0</v>
      </c>
      <c r="AR128" s="188" t="s">
        <v>91</v>
      </c>
      <c r="AT128" s="189" t="s">
        <v>82</v>
      </c>
      <c r="AU128" s="189" t="s">
        <v>83</v>
      </c>
      <c r="AY128" s="188" t="s">
        <v>203</v>
      </c>
      <c r="BK128" s="190">
        <f>SUM(BK129:BK137)</f>
        <v>0</v>
      </c>
    </row>
    <row r="129" spans="1:65" s="2" customFormat="1" ht="16.5" customHeight="1">
      <c r="A129" s="36"/>
      <c r="B129" s="37"/>
      <c r="C129" s="193" t="s">
        <v>91</v>
      </c>
      <c r="D129" s="193" t="s">
        <v>206</v>
      </c>
      <c r="E129" s="194" t="s">
        <v>2588</v>
      </c>
      <c r="F129" s="195" t="s">
        <v>3477</v>
      </c>
      <c r="G129" s="196" t="s">
        <v>1422</v>
      </c>
      <c r="H129" s="197">
        <v>10</v>
      </c>
      <c r="I129" s="198"/>
      <c r="J129" s="199">
        <f aca="true" t="shared" si="0" ref="J129:J137">ROUND(I129*H129,2)</f>
        <v>0</v>
      </c>
      <c r="K129" s="195" t="s">
        <v>601</v>
      </c>
      <c r="L129" s="41"/>
      <c r="M129" s="200" t="s">
        <v>1</v>
      </c>
      <c r="N129" s="201" t="s">
        <v>48</v>
      </c>
      <c r="O129" s="73"/>
      <c r="P129" s="202">
        <f aca="true" t="shared" si="1" ref="P129:P137">O129*H129</f>
        <v>0</v>
      </c>
      <c r="Q129" s="202">
        <v>0</v>
      </c>
      <c r="R129" s="202">
        <f aca="true" t="shared" si="2" ref="R129:R137">Q129*H129</f>
        <v>0</v>
      </c>
      <c r="S129" s="202">
        <v>0</v>
      </c>
      <c r="T129" s="203">
        <f aca="true" t="shared" si="3" ref="T129:T137">S129*H129</f>
        <v>0</v>
      </c>
      <c r="U129" s="36"/>
      <c r="V129" s="36"/>
      <c r="W129" s="36"/>
      <c r="X129" s="36"/>
      <c r="Y129" s="36"/>
      <c r="Z129" s="36"/>
      <c r="AA129" s="36"/>
      <c r="AB129" s="36"/>
      <c r="AC129" s="36"/>
      <c r="AD129" s="36"/>
      <c r="AE129" s="36"/>
      <c r="AR129" s="204" t="s">
        <v>121</v>
      </c>
      <c r="AT129" s="204" t="s">
        <v>206</v>
      </c>
      <c r="AU129" s="204" t="s">
        <v>91</v>
      </c>
      <c r="AY129" s="18" t="s">
        <v>203</v>
      </c>
      <c r="BE129" s="205">
        <f aca="true" t="shared" si="4" ref="BE129:BE137">IF(N129="základní",J129,0)</f>
        <v>0</v>
      </c>
      <c r="BF129" s="205">
        <f aca="true" t="shared" si="5" ref="BF129:BF137">IF(N129="snížená",J129,0)</f>
        <v>0</v>
      </c>
      <c r="BG129" s="205">
        <f aca="true" t="shared" si="6" ref="BG129:BG137">IF(N129="zákl. přenesená",J129,0)</f>
        <v>0</v>
      </c>
      <c r="BH129" s="205">
        <f aca="true" t="shared" si="7" ref="BH129:BH137">IF(N129="sníž. přenesená",J129,0)</f>
        <v>0</v>
      </c>
      <c r="BI129" s="205">
        <f aca="true" t="shared" si="8" ref="BI129:BI137">IF(N129="nulová",J129,0)</f>
        <v>0</v>
      </c>
      <c r="BJ129" s="18" t="s">
        <v>91</v>
      </c>
      <c r="BK129" s="205">
        <f aca="true" t="shared" si="9" ref="BK129:BK137">ROUND(I129*H129,2)</f>
        <v>0</v>
      </c>
      <c r="BL129" s="18" t="s">
        <v>121</v>
      </c>
      <c r="BM129" s="204" t="s">
        <v>93</v>
      </c>
    </row>
    <row r="130" spans="1:65" s="2" customFormat="1" ht="16.5" customHeight="1">
      <c r="A130" s="36"/>
      <c r="B130" s="37"/>
      <c r="C130" s="193" t="s">
        <v>93</v>
      </c>
      <c r="D130" s="193" t="s">
        <v>206</v>
      </c>
      <c r="E130" s="194" t="s">
        <v>2591</v>
      </c>
      <c r="F130" s="195" t="s">
        <v>3478</v>
      </c>
      <c r="G130" s="196" t="s">
        <v>1422</v>
      </c>
      <c r="H130" s="197">
        <v>1</v>
      </c>
      <c r="I130" s="198"/>
      <c r="J130" s="199">
        <f t="shared" si="0"/>
        <v>0</v>
      </c>
      <c r="K130" s="195" t="s">
        <v>601</v>
      </c>
      <c r="L130" s="41"/>
      <c r="M130" s="200" t="s">
        <v>1</v>
      </c>
      <c r="N130" s="201" t="s">
        <v>48</v>
      </c>
      <c r="O130" s="73"/>
      <c r="P130" s="202">
        <f t="shared" si="1"/>
        <v>0</v>
      </c>
      <c r="Q130" s="202">
        <v>0</v>
      </c>
      <c r="R130" s="202">
        <f t="shared" si="2"/>
        <v>0</v>
      </c>
      <c r="S130" s="202">
        <v>0</v>
      </c>
      <c r="T130" s="203">
        <f t="shared" si="3"/>
        <v>0</v>
      </c>
      <c r="U130" s="36"/>
      <c r="V130" s="36"/>
      <c r="W130" s="36"/>
      <c r="X130" s="36"/>
      <c r="Y130" s="36"/>
      <c r="Z130" s="36"/>
      <c r="AA130" s="36"/>
      <c r="AB130" s="36"/>
      <c r="AC130" s="36"/>
      <c r="AD130" s="36"/>
      <c r="AE130" s="36"/>
      <c r="AR130" s="204" t="s">
        <v>121</v>
      </c>
      <c r="AT130" s="204" t="s">
        <v>206</v>
      </c>
      <c r="AU130" s="204" t="s">
        <v>91</v>
      </c>
      <c r="AY130" s="18" t="s">
        <v>203</v>
      </c>
      <c r="BE130" s="205">
        <f t="shared" si="4"/>
        <v>0</v>
      </c>
      <c r="BF130" s="205">
        <f t="shared" si="5"/>
        <v>0</v>
      </c>
      <c r="BG130" s="205">
        <f t="shared" si="6"/>
        <v>0</v>
      </c>
      <c r="BH130" s="205">
        <f t="shared" si="7"/>
        <v>0</v>
      </c>
      <c r="BI130" s="205">
        <f t="shared" si="8"/>
        <v>0</v>
      </c>
      <c r="BJ130" s="18" t="s">
        <v>91</v>
      </c>
      <c r="BK130" s="205">
        <f t="shared" si="9"/>
        <v>0</v>
      </c>
      <c r="BL130" s="18" t="s">
        <v>121</v>
      </c>
      <c r="BM130" s="204" t="s">
        <v>121</v>
      </c>
    </row>
    <row r="131" spans="1:65" s="2" customFormat="1" ht="16.5" customHeight="1">
      <c r="A131" s="36"/>
      <c r="B131" s="37"/>
      <c r="C131" s="193" t="s">
        <v>112</v>
      </c>
      <c r="D131" s="193" t="s">
        <v>206</v>
      </c>
      <c r="E131" s="194" t="s">
        <v>2594</v>
      </c>
      <c r="F131" s="195" t="s">
        <v>3479</v>
      </c>
      <c r="G131" s="196" t="s">
        <v>1422</v>
      </c>
      <c r="H131" s="197">
        <v>9</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147</v>
      </c>
    </row>
    <row r="132" spans="1:65" s="2" customFormat="1" ht="16.5" customHeight="1">
      <c r="A132" s="36"/>
      <c r="B132" s="37"/>
      <c r="C132" s="193" t="s">
        <v>121</v>
      </c>
      <c r="D132" s="193" t="s">
        <v>206</v>
      </c>
      <c r="E132" s="194" t="s">
        <v>2596</v>
      </c>
      <c r="F132" s="195" t="s">
        <v>3480</v>
      </c>
      <c r="G132" s="196" t="s">
        <v>1422</v>
      </c>
      <c r="H132" s="197">
        <v>7</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153</v>
      </c>
    </row>
    <row r="133" spans="1:65" s="2" customFormat="1" ht="16.5" customHeight="1">
      <c r="A133" s="36"/>
      <c r="B133" s="37"/>
      <c r="C133" s="193" t="s">
        <v>144</v>
      </c>
      <c r="D133" s="193" t="s">
        <v>206</v>
      </c>
      <c r="E133" s="194" t="s">
        <v>2598</v>
      </c>
      <c r="F133" s="195" t="s">
        <v>3481</v>
      </c>
      <c r="G133" s="196" t="s">
        <v>1422</v>
      </c>
      <c r="H133" s="197">
        <v>4</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254</v>
      </c>
    </row>
    <row r="134" spans="1:65" s="2" customFormat="1" ht="16.5" customHeight="1">
      <c r="A134" s="36"/>
      <c r="B134" s="37"/>
      <c r="C134" s="193" t="s">
        <v>147</v>
      </c>
      <c r="D134" s="193" t="s">
        <v>206</v>
      </c>
      <c r="E134" s="194" t="s">
        <v>2600</v>
      </c>
      <c r="F134" s="195" t="s">
        <v>3482</v>
      </c>
      <c r="G134" s="196" t="s">
        <v>1422</v>
      </c>
      <c r="H134" s="197">
        <v>5</v>
      </c>
      <c r="I134" s="198"/>
      <c r="J134" s="199">
        <f t="shared" si="0"/>
        <v>0</v>
      </c>
      <c r="K134" s="195" t="s">
        <v>601</v>
      </c>
      <c r="L134" s="41"/>
      <c r="M134" s="200" t="s">
        <v>1</v>
      </c>
      <c r="N134" s="201" t="s">
        <v>48</v>
      </c>
      <c r="O134" s="73"/>
      <c r="P134" s="202">
        <f t="shared" si="1"/>
        <v>0</v>
      </c>
      <c r="Q134" s="202">
        <v>0</v>
      </c>
      <c r="R134" s="202">
        <f t="shared" si="2"/>
        <v>0</v>
      </c>
      <c r="S134" s="202">
        <v>0</v>
      </c>
      <c r="T134" s="203">
        <f t="shared" si="3"/>
        <v>0</v>
      </c>
      <c r="U134" s="36"/>
      <c r="V134" s="36"/>
      <c r="W134" s="36"/>
      <c r="X134" s="36"/>
      <c r="Y134" s="36"/>
      <c r="Z134" s="36"/>
      <c r="AA134" s="36"/>
      <c r="AB134" s="36"/>
      <c r="AC134" s="36"/>
      <c r="AD134" s="36"/>
      <c r="AE134" s="36"/>
      <c r="AR134" s="204" t="s">
        <v>121</v>
      </c>
      <c r="AT134" s="204" t="s">
        <v>206</v>
      </c>
      <c r="AU134" s="204" t="s">
        <v>91</v>
      </c>
      <c r="AY134" s="18" t="s">
        <v>203</v>
      </c>
      <c r="BE134" s="205">
        <f t="shared" si="4"/>
        <v>0</v>
      </c>
      <c r="BF134" s="205">
        <f t="shared" si="5"/>
        <v>0</v>
      </c>
      <c r="BG134" s="205">
        <f t="shared" si="6"/>
        <v>0</v>
      </c>
      <c r="BH134" s="205">
        <f t="shared" si="7"/>
        <v>0</v>
      </c>
      <c r="BI134" s="205">
        <f t="shared" si="8"/>
        <v>0</v>
      </c>
      <c r="BJ134" s="18" t="s">
        <v>91</v>
      </c>
      <c r="BK134" s="205">
        <f t="shared" si="9"/>
        <v>0</v>
      </c>
      <c r="BL134" s="18" t="s">
        <v>121</v>
      </c>
      <c r="BM134" s="204" t="s">
        <v>268</v>
      </c>
    </row>
    <row r="135" spans="1:65" s="2" customFormat="1" ht="16.5" customHeight="1">
      <c r="A135" s="36"/>
      <c r="B135" s="37"/>
      <c r="C135" s="193" t="s">
        <v>150</v>
      </c>
      <c r="D135" s="193" t="s">
        <v>206</v>
      </c>
      <c r="E135" s="194" t="s">
        <v>2602</v>
      </c>
      <c r="F135" s="195" t="s">
        <v>3483</v>
      </c>
      <c r="G135" s="196" t="s">
        <v>1422</v>
      </c>
      <c r="H135" s="197">
        <v>1</v>
      </c>
      <c r="I135" s="198"/>
      <c r="J135" s="199">
        <f t="shared" si="0"/>
        <v>0</v>
      </c>
      <c r="K135" s="195" t="s">
        <v>601</v>
      </c>
      <c r="L135" s="41"/>
      <c r="M135" s="200" t="s">
        <v>1</v>
      </c>
      <c r="N135" s="201" t="s">
        <v>48</v>
      </c>
      <c r="O135" s="73"/>
      <c r="P135" s="202">
        <f t="shared" si="1"/>
        <v>0</v>
      </c>
      <c r="Q135" s="202">
        <v>0</v>
      </c>
      <c r="R135" s="202">
        <f t="shared" si="2"/>
        <v>0</v>
      </c>
      <c r="S135" s="202">
        <v>0</v>
      </c>
      <c r="T135" s="203">
        <f t="shared" si="3"/>
        <v>0</v>
      </c>
      <c r="U135" s="36"/>
      <c r="V135" s="36"/>
      <c r="W135" s="36"/>
      <c r="X135" s="36"/>
      <c r="Y135" s="36"/>
      <c r="Z135" s="36"/>
      <c r="AA135" s="36"/>
      <c r="AB135" s="36"/>
      <c r="AC135" s="36"/>
      <c r="AD135" s="36"/>
      <c r="AE135" s="36"/>
      <c r="AR135" s="204" t="s">
        <v>121</v>
      </c>
      <c r="AT135" s="204" t="s">
        <v>206</v>
      </c>
      <c r="AU135" s="204" t="s">
        <v>91</v>
      </c>
      <c r="AY135" s="18" t="s">
        <v>203</v>
      </c>
      <c r="BE135" s="205">
        <f t="shared" si="4"/>
        <v>0</v>
      </c>
      <c r="BF135" s="205">
        <f t="shared" si="5"/>
        <v>0</v>
      </c>
      <c r="BG135" s="205">
        <f t="shared" si="6"/>
        <v>0</v>
      </c>
      <c r="BH135" s="205">
        <f t="shared" si="7"/>
        <v>0</v>
      </c>
      <c r="BI135" s="205">
        <f t="shared" si="8"/>
        <v>0</v>
      </c>
      <c r="BJ135" s="18" t="s">
        <v>91</v>
      </c>
      <c r="BK135" s="205">
        <f t="shared" si="9"/>
        <v>0</v>
      </c>
      <c r="BL135" s="18" t="s">
        <v>121</v>
      </c>
      <c r="BM135" s="204" t="s">
        <v>369</v>
      </c>
    </row>
    <row r="136" spans="1:65" s="2" customFormat="1" ht="16.5" customHeight="1">
      <c r="A136" s="36"/>
      <c r="B136" s="37"/>
      <c r="C136" s="193" t="s">
        <v>153</v>
      </c>
      <c r="D136" s="193" t="s">
        <v>206</v>
      </c>
      <c r="E136" s="194" t="s">
        <v>2605</v>
      </c>
      <c r="F136" s="195" t="s">
        <v>3484</v>
      </c>
      <c r="G136" s="196" t="s">
        <v>1422</v>
      </c>
      <c r="H136" s="197">
        <v>1</v>
      </c>
      <c r="I136" s="198"/>
      <c r="J136" s="199">
        <f t="shared" si="0"/>
        <v>0</v>
      </c>
      <c r="K136" s="195" t="s">
        <v>601</v>
      </c>
      <c r="L136" s="41"/>
      <c r="M136" s="200" t="s">
        <v>1</v>
      </c>
      <c r="N136" s="201" t="s">
        <v>48</v>
      </c>
      <c r="O136" s="73"/>
      <c r="P136" s="202">
        <f t="shared" si="1"/>
        <v>0</v>
      </c>
      <c r="Q136" s="202">
        <v>0</v>
      </c>
      <c r="R136" s="202">
        <f t="shared" si="2"/>
        <v>0</v>
      </c>
      <c r="S136" s="202">
        <v>0</v>
      </c>
      <c r="T136" s="203">
        <f t="shared" si="3"/>
        <v>0</v>
      </c>
      <c r="U136" s="36"/>
      <c r="V136" s="36"/>
      <c r="W136" s="36"/>
      <c r="X136" s="36"/>
      <c r="Y136" s="36"/>
      <c r="Z136" s="36"/>
      <c r="AA136" s="36"/>
      <c r="AB136" s="36"/>
      <c r="AC136" s="36"/>
      <c r="AD136" s="36"/>
      <c r="AE136" s="36"/>
      <c r="AR136" s="204" t="s">
        <v>121</v>
      </c>
      <c r="AT136" s="204" t="s">
        <v>206</v>
      </c>
      <c r="AU136" s="204" t="s">
        <v>91</v>
      </c>
      <c r="AY136" s="18" t="s">
        <v>203</v>
      </c>
      <c r="BE136" s="205">
        <f t="shared" si="4"/>
        <v>0</v>
      </c>
      <c r="BF136" s="205">
        <f t="shared" si="5"/>
        <v>0</v>
      </c>
      <c r="BG136" s="205">
        <f t="shared" si="6"/>
        <v>0</v>
      </c>
      <c r="BH136" s="205">
        <f t="shared" si="7"/>
        <v>0</v>
      </c>
      <c r="BI136" s="205">
        <f t="shared" si="8"/>
        <v>0</v>
      </c>
      <c r="BJ136" s="18" t="s">
        <v>91</v>
      </c>
      <c r="BK136" s="205">
        <f t="shared" si="9"/>
        <v>0</v>
      </c>
      <c r="BL136" s="18" t="s">
        <v>121</v>
      </c>
      <c r="BM136" s="204" t="s">
        <v>378</v>
      </c>
    </row>
    <row r="137" spans="1:65" s="2" customFormat="1" ht="16.5" customHeight="1">
      <c r="A137" s="36"/>
      <c r="B137" s="37"/>
      <c r="C137" s="193" t="s">
        <v>249</v>
      </c>
      <c r="D137" s="193" t="s">
        <v>206</v>
      </c>
      <c r="E137" s="194" t="s">
        <v>2607</v>
      </c>
      <c r="F137" s="195" t="s">
        <v>3485</v>
      </c>
      <c r="G137" s="196" t="s">
        <v>3486</v>
      </c>
      <c r="H137" s="197">
        <v>1</v>
      </c>
      <c r="I137" s="198"/>
      <c r="J137" s="199">
        <f t="shared" si="0"/>
        <v>0</v>
      </c>
      <c r="K137" s="195" t="s">
        <v>601</v>
      </c>
      <c r="L137" s="41"/>
      <c r="M137" s="200" t="s">
        <v>1</v>
      </c>
      <c r="N137" s="201" t="s">
        <v>48</v>
      </c>
      <c r="O137" s="73"/>
      <c r="P137" s="202">
        <f t="shared" si="1"/>
        <v>0</v>
      </c>
      <c r="Q137" s="202">
        <v>0</v>
      </c>
      <c r="R137" s="202">
        <f t="shared" si="2"/>
        <v>0</v>
      </c>
      <c r="S137" s="202">
        <v>0</v>
      </c>
      <c r="T137" s="203">
        <f t="shared" si="3"/>
        <v>0</v>
      </c>
      <c r="U137" s="36"/>
      <c r="V137" s="36"/>
      <c r="W137" s="36"/>
      <c r="X137" s="36"/>
      <c r="Y137" s="36"/>
      <c r="Z137" s="36"/>
      <c r="AA137" s="36"/>
      <c r="AB137" s="36"/>
      <c r="AC137" s="36"/>
      <c r="AD137" s="36"/>
      <c r="AE137" s="36"/>
      <c r="AR137" s="204" t="s">
        <v>121</v>
      </c>
      <c r="AT137" s="204" t="s">
        <v>206</v>
      </c>
      <c r="AU137" s="204" t="s">
        <v>91</v>
      </c>
      <c r="AY137" s="18" t="s">
        <v>203</v>
      </c>
      <c r="BE137" s="205">
        <f t="shared" si="4"/>
        <v>0</v>
      </c>
      <c r="BF137" s="205">
        <f t="shared" si="5"/>
        <v>0</v>
      </c>
      <c r="BG137" s="205">
        <f t="shared" si="6"/>
        <v>0</v>
      </c>
      <c r="BH137" s="205">
        <f t="shared" si="7"/>
        <v>0</v>
      </c>
      <c r="BI137" s="205">
        <f t="shared" si="8"/>
        <v>0</v>
      </c>
      <c r="BJ137" s="18" t="s">
        <v>91</v>
      </c>
      <c r="BK137" s="205">
        <f t="shared" si="9"/>
        <v>0</v>
      </c>
      <c r="BL137" s="18" t="s">
        <v>121</v>
      </c>
      <c r="BM137" s="204" t="s">
        <v>389</v>
      </c>
    </row>
    <row r="138" spans="2:63" s="12" customFormat="1" ht="25.95" customHeight="1">
      <c r="B138" s="177"/>
      <c r="C138" s="178"/>
      <c r="D138" s="179" t="s">
        <v>82</v>
      </c>
      <c r="E138" s="180" t="s">
        <v>3487</v>
      </c>
      <c r="F138" s="180" t="s">
        <v>3488</v>
      </c>
      <c r="G138" s="178"/>
      <c r="H138" s="178"/>
      <c r="I138" s="181"/>
      <c r="J138" s="182">
        <f>BK138</f>
        <v>0</v>
      </c>
      <c r="K138" s="178"/>
      <c r="L138" s="183"/>
      <c r="M138" s="184"/>
      <c r="N138" s="185"/>
      <c r="O138" s="185"/>
      <c r="P138" s="186">
        <f>SUM(P139:P142)</f>
        <v>0</v>
      </c>
      <c r="Q138" s="185"/>
      <c r="R138" s="186">
        <f>SUM(R139:R142)</f>
        <v>0</v>
      </c>
      <c r="S138" s="185"/>
      <c r="T138" s="187">
        <f>SUM(T139:T142)</f>
        <v>0</v>
      </c>
      <c r="AR138" s="188" t="s">
        <v>91</v>
      </c>
      <c r="AT138" s="189" t="s">
        <v>82</v>
      </c>
      <c r="AU138" s="189" t="s">
        <v>83</v>
      </c>
      <c r="AY138" s="188" t="s">
        <v>203</v>
      </c>
      <c r="BK138" s="190">
        <f>SUM(BK139:BK142)</f>
        <v>0</v>
      </c>
    </row>
    <row r="139" spans="1:65" s="2" customFormat="1" ht="16.5" customHeight="1">
      <c r="A139" s="36"/>
      <c r="B139" s="37"/>
      <c r="C139" s="193" t="s">
        <v>254</v>
      </c>
      <c r="D139" s="193" t="s">
        <v>206</v>
      </c>
      <c r="E139" s="194" t="s">
        <v>3489</v>
      </c>
      <c r="F139" s="195" t="s">
        <v>3490</v>
      </c>
      <c r="G139" s="196" t="s">
        <v>448</v>
      </c>
      <c r="H139" s="197">
        <v>280</v>
      </c>
      <c r="I139" s="198"/>
      <c r="J139" s="199">
        <f>ROUND(I139*H139,2)</f>
        <v>0</v>
      </c>
      <c r="K139" s="195" t="s">
        <v>601</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91</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401</v>
      </c>
    </row>
    <row r="140" spans="1:65" s="2" customFormat="1" ht="16.5" customHeight="1">
      <c r="A140" s="36"/>
      <c r="B140" s="37"/>
      <c r="C140" s="193" t="s">
        <v>261</v>
      </c>
      <c r="D140" s="193" t="s">
        <v>206</v>
      </c>
      <c r="E140" s="194" t="s">
        <v>3491</v>
      </c>
      <c r="F140" s="195" t="s">
        <v>3492</v>
      </c>
      <c r="G140" s="196" t="s">
        <v>448</v>
      </c>
      <c r="H140" s="197">
        <v>750</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91</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409</v>
      </c>
    </row>
    <row r="141" spans="1:65" s="2" customFormat="1" ht="16.5" customHeight="1">
      <c r="A141" s="36"/>
      <c r="B141" s="37"/>
      <c r="C141" s="193" t="s">
        <v>268</v>
      </c>
      <c r="D141" s="193" t="s">
        <v>206</v>
      </c>
      <c r="E141" s="194" t="s">
        <v>3493</v>
      </c>
      <c r="F141" s="195" t="s">
        <v>3494</v>
      </c>
      <c r="G141" s="196" t="s">
        <v>448</v>
      </c>
      <c r="H141" s="197">
        <v>50</v>
      </c>
      <c r="I141" s="198"/>
      <c r="J141" s="199">
        <f>ROUND(I141*H141,2)</f>
        <v>0</v>
      </c>
      <c r="K141" s="195" t="s">
        <v>601</v>
      </c>
      <c r="L141" s="41"/>
      <c r="M141" s="200" t="s">
        <v>1</v>
      </c>
      <c r="N141" s="201" t="s">
        <v>48</v>
      </c>
      <c r="O141" s="73"/>
      <c r="P141" s="202">
        <f>O141*H141</f>
        <v>0</v>
      </c>
      <c r="Q141" s="202">
        <v>0</v>
      </c>
      <c r="R141" s="202">
        <f>Q141*H141</f>
        <v>0</v>
      </c>
      <c r="S141" s="202">
        <v>0</v>
      </c>
      <c r="T141" s="203">
        <f>S141*H141</f>
        <v>0</v>
      </c>
      <c r="U141" s="36"/>
      <c r="V141" s="36"/>
      <c r="W141" s="36"/>
      <c r="X141" s="36"/>
      <c r="Y141" s="36"/>
      <c r="Z141" s="36"/>
      <c r="AA141" s="36"/>
      <c r="AB141" s="36"/>
      <c r="AC141" s="36"/>
      <c r="AD141" s="36"/>
      <c r="AE141" s="36"/>
      <c r="AR141" s="204" t="s">
        <v>121</v>
      </c>
      <c r="AT141" s="204" t="s">
        <v>206</v>
      </c>
      <c r="AU141" s="204" t="s">
        <v>91</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417</v>
      </c>
    </row>
    <row r="142" spans="1:65" s="2" customFormat="1" ht="16.5" customHeight="1">
      <c r="A142" s="36"/>
      <c r="B142" s="37"/>
      <c r="C142" s="193" t="s">
        <v>364</v>
      </c>
      <c r="D142" s="193" t="s">
        <v>206</v>
      </c>
      <c r="E142" s="194" t="s">
        <v>3495</v>
      </c>
      <c r="F142" s="195" t="s">
        <v>3496</v>
      </c>
      <c r="G142" s="196" t="s">
        <v>1422</v>
      </c>
      <c r="H142" s="197">
        <v>1</v>
      </c>
      <c r="I142" s="198"/>
      <c r="J142" s="199">
        <f>ROUND(I142*H142,2)</f>
        <v>0</v>
      </c>
      <c r="K142" s="195" t="s">
        <v>601</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121</v>
      </c>
      <c r="AT142" s="204" t="s">
        <v>206</v>
      </c>
      <c r="AU142" s="204" t="s">
        <v>91</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425</v>
      </c>
    </row>
    <row r="143" spans="2:63" s="12" customFormat="1" ht="25.95" customHeight="1">
      <c r="B143" s="177"/>
      <c r="C143" s="178"/>
      <c r="D143" s="179" t="s">
        <v>82</v>
      </c>
      <c r="E143" s="180" t="s">
        <v>2638</v>
      </c>
      <c r="F143" s="180" t="s">
        <v>3497</v>
      </c>
      <c r="G143" s="178"/>
      <c r="H143" s="178"/>
      <c r="I143" s="181"/>
      <c r="J143" s="182">
        <f>BK143</f>
        <v>0</v>
      </c>
      <c r="K143" s="178"/>
      <c r="L143" s="183"/>
      <c r="M143" s="184"/>
      <c r="N143" s="185"/>
      <c r="O143" s="185"/>
      <c r="P143" s="186">
        <f>SUM(P144:P148)</f>
        <v>0</v>
      </c>
      <c r="Q143" s="185"/>
      <c r="R143" s="186">
        <f>SUM(R144:R148)</f>
        <v>0</v>
      </c>
      <c r="S143" s="185"/>
      <c r="T143" s="187">
        <f>SUM(T144:T148)</f>
        <v>0</v>
      </c>
      <c r="AR143" s="188" t="s">
        <v>91</v>
      </c>
      <c r="AT143" s="189" t="s">
        <v>82</v>
      </c>
      <c r="AU143" s="189" t="s">
        <v>83</v>
      </c>
      <c r="AY143" s="188" t="s">
        <v>203</v>
      </c>
      <c r="BK143" s="190">
        <f>SUM(BK144:BK148)</f>
        <v>0</v>
      </c>
    </row>
    <row r="144" spans="1:65" s="2" customFormat="1" ht="16.5" customHeight="1">
      <c r="A144" s="36"/>
      <c r="B144" s="37"/>
      <c r="C144" s="193" t="s">
        <v>369</v>
      </c>
      <c r="D144" s="193" t="s">
        <v>206</v>
      </c>
      <c r="E144" s="194" t="s">
        <v>3498</v>
      </c>
      <c r="F144" s="195" t="s">
        <v>3499</v>
      </c>
      <c r="G144" s="196" t="s">
        <v>3456</v>
      </c>
      <c r="H144" s="197">
        <v>8</v>
      </c>
      <c r="I144" s="198"/>
      <c r="J144" s="199">
        <f>ROUND(I144*H144,2)</f>
        <v>0</v>
      </c>
      <c r="K144" s="195" t="s">
        <v>601</v>
      </c>
      <c r="L144" s="41"/>
      <c r="M144" s="200" t="s">
        <v>1</v>
      </c>
      <c r="N144" s="201" t="s">
        <v>48</v>
      </c>
      <c r="O144" s="73"/>
      <c r="P144" s="202">
        <f>O144*H144</f>
        <v>0</v>
      </c>
      <c r="Q144" s="202">
        <v>0</v>
      </c>
      <c r="R144" s="202">
        <f>Q144*H144</f>
        <v>0</v>
      </c>
      <c r="S144" s="202">
        <v>0</v>
      </c>
      <c r="T144" s="203">
        <f>S144*H144</f>
        <v>0</v>
      </c>
      <c r="U144" s="36"/>
      <c r="V144" s="36"/>
      <c r="W144" s="36"/>
      <c r="X144" s="36"/>
      <c r="Y144" s="36"/>
      <c r="Z144" s="36"/>
      <c r="AA144" s="36"/>
      <c r="AB144" s="36"/>
      <c r="AC144" s="36"/>
      <c r="AD144" s="36"/>
      <c r="AE144" s="36"/>
      <c r="AR144" s="204" t="s">
        <v>121</v>
      </c>
      <c r="AT144" s="204" t="s">
        <v>206</v>
      </c>
      <c r="AU144" s="204" t="s">
        <v>91</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121</v>
      </c>
      <c r="BM144" s="204" t="s">
        <v>433</v>
      </c>
    </row>
    <row r="145" spans="1:65" s="2" customFormat="1" ht="16.5" customHeight="1">
      <c r="A145" s="36"/>
      <c r="B145" s="37"/>
      <c r="C145" s="193" t="s">
        <v>8</v>
      </c>
      <c r="D145" s="193" t="s">
        <v>206</v>
      </c>
      <c r="E145" s="194" t="s">
        <v>3500</v>
      </c>
      <c r="F145" s="195" t="s">
        <v>3501</v>
      </c>
      <c r="G145" s="196" t="s">
        <v>3456</v>
      </c>
      <c r="H145" s="197">
        <v>16</v>
      </c>
      <c r="I145" s="198"/>
      <c r="J145" s="199">
        <f>ROUND(I145*H145,2)</f>
        <v>0</v>
      </c>
      <c r="K145" s="195" t="s">
        <v>601</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121</v>
      </c>
      <c r="AT145" s="204" t="s">
        <v>206</v>
      </c>
      <c r="AU145" s="204" t="s">
        <v>91</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121</v>
      </c>
      <c r="BM145" s="204" t="s">
        <v>441</v>
      </c>
    </row>
    <row r="146" spans="1:65" s="2" customFormat="1" ht="16.5" customHeight="1">
      <c r="A146" s="36"/>
      <c r="B146" s="37"/>
      <c r="C146" s="193" t="s">
        <v>378</v>
      </c>
      <c r="D146" s="193" t="s">
        <v>206</v>
      </c>
      <c r="E146" s="194" t="s">
        <v>3502</v>
      </c>
      <c r="F146" s="195" t="s">
        <v>3503</v>
      </c>
      <c r="G146" s="196" t="s">
        <v>3456</v>
      </c>
      <c r="H146" s="197">
        <v>8</v>
      </c>
      <c r="I146" s="198"/>
      <c r="J146" s="199">
        <f>ROUND(I146*H146,2)</f>
        <v>0</v>
      </c>
      <c r="K146" s="195" t="s">
        <v>601</v>
      </c>
      <c r="L146" s="41"/>
      <c r="M146" s="200" t="s">
        <v>1</v>
      </c>
      <c r="N146" s="201" t="s">
        <v>48</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121</v>
      </c>
      <c r="AT146" s="204" t="s">
        <v>206</v>
      </c>
      <c r="AU146" s="204" t="s">
        <v>91</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121</v>
      </c>
      <c r="BM146" s="204" t="s">
        <v>450</v>
      </c>
    </row>
    <row r="147" spans="1:65" s="2" customFormat="1" ht="16.5" customHeight="1">
      <c r="A147" s="36"/>
      <c r="B147" s="37"/>
      <c r="C147" s="193" t="s">
        <v>383</v>
      </c>
      <c r="D147" s="193" t="s">
        <v>206</v>
      </c>
      <c r="E147" s="194" t="s">
        <v>3504</v>
      </c>
      <c r="F147" s="195" t="s">
        <v>3505</v>
      </c>
      <c r="G147" s="196" t="s">
        <v>3456</v>
      </c>
      <c r="H147" s="197">
        <v>16</v>
      </c>
      <c r="I147" s="198"/>
      <c r="J147" s="199">
        <f>ROUND(I147*H147,2)</f>
        <v>0</v>
      </c>
      <c r="K147" s="195" t="s">
        <v>601</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91</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461</v>
      </c>
    </row>
    <row r="148" spans="1:65" s="2" customFormat="1" ht="16.5" customHeight="1">
      <c r="A148" s="36"/>
      <c r="B148" s="37"/>
      <c r="C148" s="193" t="s">
        <v>389</v>
      </c>
      <c r="D148" s="193" t="s">
        <v>206</v>
      </c>
      <c r="E148" s="194" t="s">
        <v>3506</v>
      </c>
      <c r="F148" s="195" t="s">
        <v>3507</v>
      </c>
      <c r="G148" s="196" t="s">
        <v>3456</v>
      </c>
      <c r="H148" s="197">
        <v>12</v>
      </c>
      <c r="I148" s="198"/>
      <c r="J148" s="199">
        <f>ROUND(I148*H148,2)</f>
        <v>0</v>
      </c>
      <c r="K148" s="195" t="s">
        <v>601</v>
      </c>
      <c r="L148" s="41"/>
      <c r="M148" s="269" t="s">
        <v>1</v>
      </c>
      <c r="N148" s="270" t="s">
        <v>48</v>
      </c>
      <c r="O148" s="213"/>
      <c r="P148" s="271">
        <f>O148*H148</f>
        <v>0</v>
      </c>
      <c r="Q148" s="271">
        <v>0</v>
      </c>
      <c r="R148" s="271">
        <f>Q148*H148</f>
        <v>0</v>
      </c>
      <c r="S148" s="271">
        <v>0</v>
      </c>
      <c r="T148" s="272">
        <f>S148*H148</f>
        <v>0</v>
      </c>
      <c r="U148" s="36"/>
      <c r="V148" s="36"/>
      <c r="W148" s="36"/>
      <c r="X148" s="36"/>
      <c r="Y148" s="36"/>
      <c r="Z148" s="36"/>
      <c r="AA148" s="36"/>
      <c r="AB148" s="36"/>
      <c r="AC148" s="36"/>
      <c r="AD148" s="36"/>
      <c r="AE148" s="36"/>
      <c r="AR148" s="204" t="s">
        <v>121</v>
      </c>
      <c r="AT148" s="204" t="s">
        <v>206</v>
      </c>
      <c r="AU148" s="204" t="s">
        <v>91</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471</v>
      </c>
    </row>
    <row r="149" spans="1:31" s="2" customFormat="1" ht="6.9" customHeight="1">
      <c r="A149" s="36"/>
      <c r="B149" s="56"/>
      <c r="C149" s="57"/>
      <c r="D149" s="57"/>
      <c r="E149" s="57"/>
      <c r="F149" s="57"/>
      <c r="G149" s="57"/>
      <c r="H149" s="57"/>
      <c r="I149" s="57"/>
      <c r="J149" s="57"/>
      <c r="K149" s="57"/>
      <c r="L149" s="41"/>
      <c r="M149" s="36"/>
      <c r="O149" s="36"/>
      <c r="P149" s="36"/>
      <c r="Q149" s="36"/>
      <c r="R149" s="36"/>
      <c r="S149" s="36"/>
      <c r="T149" s="36"/>
      <c r="U149" s="36"/>
      <c r="V149" s="36"/>
      <c r="W149" s="36"/>
      <c r="X149" s="36"/>
      <c r="Y149" s="36"/>
      <c r="Z149" s="36"/>
      <c r="AA149" s="36"/>
      <c r="AB149" s="36"/>
      <c r="AC149" s="36"/>
      <c r="AD149" s="36"/>
      <c r="AE149" s="36"/>
    </row>
  </sheetData>
  <sheetProtection algorithmName="SHA-512" hashValue="pcVSPL8TGoi6jujx4hN4y9J0HHNJuRVehsTTD5AUeoiEIglTdZZD3vFmY+80KuLx3H53fiHf9Ns3e7XqUet7Xg==" saltValue="oeHZp2YyUT8F1a8m1w9mygnTFzAEINgYrwcLwQQagEUekjGakrVRFKnWCYw10eVxXD2mat7oapNnuOA8H+FRSw==" spinCount="100000" sheet="1" objects="1" scenarios="1" formatColumns="0" formatRows="0" autoFilter="0"/>
  <autoFilter ref="C126:K148"/>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139</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3508</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62.5" customHeight="1">
      <c r="A31" s="123"/>
      <c r="B31" s="124"/>
      <c r="C31" s="123"/>
      <c r="D31" s="123"/>
      <c r="E31" s="330" t="s">
        <v>3509</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ROUND(J127,2)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ROUND((SUM(BE127:BE141)),2)</f>
        <v>0</v>
      </c>
      <c r="G37" s="36"/>
      <c r="H37" s="36"/>
      <c r="I37" s="132">
        <v>0.21</v>
      </c>
      <c r="J37" s="131">
        <f>ROUND(((SUM(BE127:BE141))*I37),2)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ROUND((SUM(BF127:BF141)),2)</f>
        <v>0</v>
      </c>
      <c r="G38" s="36"/>
      <c r="H38" s="36"/>
      <c r="I38" s="132">
        <v>0.15</v>
      </c>
      <c r="J38" s="131">
        <f>ROUND(((SUM(BF127:BF141))*I38),2)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ROUND((SUM(BG127:BG141)),2)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ROUND((SUM(BH127:BH141)),2)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ROUND((SUM(BI127:BI141)),2)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2 - ŠR</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J127</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3510</v>
      </c>
      <c r="E101" s="158"/>
      <c r="F101" s="158"/>
      <c r="G101" s="158"/>
      <c r="H101" s="158"/>
      <c r="I101" s="158"/>
      <c r="J101" s="159">
        <f>J128</f>
        <v>0</v>
      </c>
      <c r="K101" s="156"/>
      <c r="L101" s="160"/>
    </row>
    <row r="102" spans="2:12" s="9" customFormat="1" ht="24.9" customHeight="1">
      <c r="B102" s="155"/>
      <c r="C102" s="156"/>
      <c r="D102" s="157" t="s">
        <v>3511</v>
      </c>
      <c r="E102" s="158"/>
      <c r="F102" s="158"/>
      <c r="G102" s="158"/>
      <c r="H102" s="158"/>
      <c r="I102" s="158"/>
      <c r="J102" s="159">
        <f>J134</f>
        <v>0</v>
      </c>
      <c r="K102" s="156"/>
      <c r="L102" s="160"/>
    </row>
    <row r="103" spans="2:12" s="9" customFormat="1" ht="24.9" customHeight="1">
      <c r="B103" s="155"/>
      <c r="C103" s="156"/>
      <c r="D103" s="157" t="s">
        <v>3512</v>
      </c>
      <c r="E103" s="158"/>
      <c r="F103" s="158"/>
      <c r="G103" s="158"/>
      <c r="H103" s="158"/>
      <c r="I103" s="158"/>
      <c r="J103" s="159">
        <f>J138</f>
        <v>0</v>
      </c>
      <c r="K103" s="156"/>
      <c r="L103" s="160"/>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2:12" s="1" customFormat="1" ht="12" customHeight="1">
      <c r="B114" s="22"/>
      <c r="C114" s="30" t="s">
        <v>175</v>
      </c>
      <c r="D114" s="23"/>
      <c r="E114" s="23"/>
      <c r="F114" s="23"/>
      <c r="G114" s="23"/>
      <c r="H114" s="23"/>
      <c r="I114" s="23"/>
      <c r="J114" s="23"/>
      <c r="K114" s="23"/>
      <c r="L114" s="21"/>
    </row>
    <row r="115" spans="2:12" s="1" customFormat="1" ht="16.5" customHeight="1">
      <c r="B115" s="22"/>
      <c r="C115" s="23"/>
      <c r="D115" s="23"/>
      <c r="E115" s="331" t="s">
        <v>272</v>
      </c>
      <c r="F115" s="308"/>
      <c r="G115" s="308"/>
      <c r="H115" s="308"/>
      <c r="I115" s="23"/>
      <c r="J115" s="23"/>
      <c r="K115" s="23"/>
      <c r="L115" s="21"/>
    </row>
    <row r="116" spans="2:12" s="1" customFormat="1" ht="12" customHeight="1">
      <c r="B116" s="22"/>
      <c r="C116" s="30" t="s">
        <v>273</v>
      </c>
      <c r="D116" s="23"/>
      <c r="E116" s="23"/>
      <c r="F116" s="23"/>
      <c r="G116" s="23"/>
      <c r="H116" s="23"/>
      <c r="I116" s="23"/>
      <c r="J116" s="23"/>
      <c r="K116" s="23"/>
      <c r="L116" s="21"/>
    </row>
    <row r="117" spans="1:31" s="2" customFormat="1" ht="16.5" customHeight="1">
      <c r="A117" s="36"/>
      <c r="B117" s="37"/>
      <c r="C117" s="38"/>
      <c r="D117" s="38"/>
      <c r="E117" s="335" t="s">
        <v>2316</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12" customHeight="1">
      <c r="A118" s="36"/>
      <c r="B118" s="37"/>
      <c r="C118" s="30" t="s">
        <v>2653</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6.5" customHeight="1">
      <c r="A119" s="36"/>
      <c r="B119" s="37"/>
      <c r="C119" s="38"/>
      <c r="D119" s="38"/>
      <c r="E119" s="286" t="str">
        <f>E13</f>
        <v>2 - ŠR</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22</v>
      </c>
      <c r="D121" s="38"/>
      <c r="E121" s="38"/>
      <c r="F121" s="28" t="str">
        <f>F16</f>
        <v xml:space="preserve"> </v>
      </c>
      <c r="G121" s="38"/>
      <c r="H121" s="38"/>
      <c r="I121" s="30" t="s">
        <v>24</v>
      </c>
      <c r="J121" s="68" t="str">
        <f>IF(J16="","",J16)</f>
        <v>6. 3. 2020</v>
      </c>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30</v>
      </c>
      <c r="D123" s="38"/>
      <c r="E123" s="38"/>
      <c r="F123" s="28" t="str">
        <f>E19</f>
        <v>Město Petřvald</v>
      </c>
      <c r="G123" s="38"/>
      <c r="H123" s="38"/>
      <c r="I123" s="30" t="s">
        <v>36</v>
      </c>
      <c r="J123" s="34" t="str">
        <f>E25</f>
        <v>Kania a.s.</v>
      </c>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34</v>
      </c>
      <c r="D124" s="38"/>
      <c r="E124" s="38"/>
      <c r="F124" s="28" t="str">
        <f>IF(E22="","",E22)</f>
        <v>Vyplň údaj</v>
      </c>
      <c r="G124" s="38"/>
      <c r="H124" s="38"/>
      <c r="I124" s="30" t="s">
        <v>39</v>
      </c>
      <c r="J124" s="34" t="str">
        <f>E28</f>
        <v xml:space="preserve"> </v>
      </c>
      <c r="K124" s="38"/>
      <c r="L124" s="53"/>
      <c r="S124" s="36"/>
      <c r="T124" s="36"/>
      <c r="U124" s="36"/>
      <c r="V124" s="36"/>
      <c r="W124" s="36"/>
      <c r="X124" s="36"/>
      <c r="Y124" s="36"/>
      <c r="Z124" s="36"/>
      <c r="AA124" s="36"/>
      <c r="AB124" s="36"/>
      <c r="AC124" s="36"/>
      <c r="AD124" s="36"/>
      <c r="AE124" s="36"/>
    </row>
    <row r="125" spans="1:31" s="2" customFormat="1" ht="10.35"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11" customFormat="1" ht="29.25" customHeight="1">
      <c r="A126" s="166"/>
      <c r="B126" s="167"/>
      <c r="C126" s="168" t="s">
        <v>190</v>
      </c>
      <c r="D126" s="169" t="s">
        <v>68</v>
      </c>
      <c r="E126" s="169" t="s">
        <v>64</v>
      </c>
      <c r="F126" s="169" t="s">
        <v>65</v>
      </c>
      <c r="G126" s="169" t="s">
        <v>191</v>
      </c>
      <c r="H126" s="169" t="s">
        <v>192</v>
      </c>
      <c r="I126" s="169" t="s">
        <v>193</v>
      </c>
      <c r="J126" s="169" t="s">
        <v>179</v>
      </c>
      <c r="K126" s="170" t="s">
        <v>194</v>
      </c>
      <c r="L126" s="171"/>
      <c r="M126" s="77" t="s">
        <v>1</v>
      </c>
      <c r="N126" s="78" t="s">
        <v>47</v>
      </c>
      <c r="O126" s="78" t="s">
        <v>195</v>
      </c>
      <c r="P126" s="78" t="s">
        <v>196</v>
      </c>
      <c r="Q126" s="78" t="s">
        <v>197</v>
      </c>
      <c r="R126" s="78" t="s">
        <v>198</v>
      </c>
      <c r="S126" s="78" t="s">
        <v>199</v>
      </c>
      <c r="T126" s="79" t="s">
        <v>200</v>
      </c>
      <c r="U126" s="166"/>
      <c r="V126" s="166"/>
      <c r="W126" s="166"/>
      <c r="X126" s="166"/>
      <c r="Y126" s="166"/>
      <c r="Z126" s="166"/>
      <c r="AA126" s="166"/>
      <c r="AB126" s="166"/>
      <c r="AC126" s="166"/>
      <c r="AD126" s="166"/>
      <c r="AE126" s="166"/>
    </row>
    <row r="127" spans="1:63" s="2" customFormat="1" ht="22.8" customHeight="1">
      <c r="A127" s="36"/>
      <c r="B127" s="37"/>
      <c r="C127" s="84" t="s">
        <v>201</v>
      </c>
      <c r="D127" s="38"/>
      <c r="E127" s="38"/>
      <c r="F127" s="38"/>
      <c r="G127" s="38"/>
      <c r="H127" s="38"/>
      <c r="I127" s="38"/>
      <c r="J127" s="172">
        <f>BK127</f>
        <v>0</v>
      </c>
      <c r="K127" s="38"/>
      <c r="L127" s="41"/>
      <c r="M127" s="80"/>
      <c r="N127" s="173"/>
      <c r="O127" s="81"/>
      <c r="P127" s="174">
        <f>P128+P134+P138</f>
        <v>0</v>
      </c>
      <c r="Q127" s="81"/>
      <c r="R127" s="174">
        <f>R128+R134+R138</f>
        <v>0</v>
      </c>
      <c r="S127" s="81"/>
      <c r="T127" s="175">
        <f>T128+T134+T138</f>
        <v>0</v>
      </c>
      <c r="U127" s="36"/>
      <c r="V127" s="36"/>
      <c r="W127" s="36"/>
      <c r="X127" s="36"/>
      <c r="Y127" s="36"/>
      <c r="Z127" s="36"/>
      <c r="AA127" s="36"/>
      <c r="AB127" s="36"/>
      <c r="AC127" s="36"/>
      <c r="AD127" s="36"/>
      <c r="AE127" s="36"/>
      <c r="AT127" s="18" t="s">
        <v>82</v>
      </c>
      <c r="AU127" s="18" t="s">
        <v>181</v>
      </c>
      <c r="BK127" s="176">
        <f>BK128+BK134+BK138</f>
        <v>0</v>
      </c>
    </row>
    <row r="128" spans="2:63" s="12" customFormat="1" ht="25.95" customHeight="1">
      <c r="B128" s="177"/>
      <c r="C128" s="178"/>
      <c r="D128" s="179" t="s">
        <v>82</v>
      </c>
      <c r="E128" s="180" t="s">
        <v>2586</v>
      </c>
      <c r="F128" s="180" t="s">
        <v>3513</v>
      </c>
      <c r="G128" s="178"/>
      <c r="H128" s="178"/>
      <c r="I128" s="181"/>
      <c r="J128" s="182">
        <f>BK128</f>
        <v>0</v>
      </c>
      <c r="K128" s="178"/>
      <c r="L128" s="183"/>
      <c r="M128" s="184"/>
      <c r="N128" s="185"/>
      <c r="O128" s="185"/>
      <c r="P128" s="186">
        <f>SUM(P129:P133)</f>
        <v>0</v>
      </c>
      <c r="Q128" s="185"/>
      <c r="R128" s="186">
        <f>SUM(R129:R133)</f>
        <v>0</v>
      </c>
      <c r="S128" s="185"/>
      <c r="T128" s="187">
        <f>SUM(T129:T133)</f>
        <v>0</v>
      </c>
      <c r="AR128" s="188" t="s">
        <v>91</v>
      </c>
      <c r="AT128" s="189" t="s">
        <v>82</v>
      </c>
      <c r="AU128" s="189" t="s">
        <v>83</v>
      </c>
      <c r="AY128" s="188" t="s">
        <v>203</v>
      </c>
      <c r="BK128" s="190">
        <f>SUM(BK129:BK133)</f>
        <v>0</v>
      </c>
    </row>
    <row r="129" spans="1:65" s="2" customFormat="1" ht="16.5" customHeight="1">
      <c r="A129" s="36"/>
      <c r="B129" s="37"/>
      <c r="C129" s="193" t="s">
        <v>91</v>
      </c>
      <c r="D129" s="193" t="s">
        <v>206</v>
      </c>
      <c r="E129" s="194" t="s">
        <v>2588</v>
      </c>
      <c r="F129" s="195" t="s">
        <v>3514</v>
      </c>
      <c r="G129" s="196" t="s">
        <v>1422</v>
      </c>
      <c r="H129" s="197">
        <v>1</v>
      </c>
      <c r="I129" s="198"/>
      <c r="J129" s="199">
        <f>ROUND(I129*H129,2)</f>
        <v>0</v>
      </c>
      <c r="K129" s="195" t="s">
        <v>601</v>
      </c>
      <c r="L129" s="41"/>
      <c r="M129" s="200" t="s">
        <v>1</v>
      </c>
      <c r="N129" s="201" t="s">
        <v>48</v>
      </c>
      <c r="O129" s="73"/>
      <c r="P129" s="202">
        <f>O129*H129</f>
        <v>0</v>
      </c>
      <c r="Q129" s="202">
        <v>0</v>
      </c>
      <c r="R129" s="202">
        <f>Q129*H129</f>
        <v>0</v>
      </c>
      <c r="S129" s="202">
        <v>0</v>
      </c>
      <c r="T129" s="203">
        <f>S129*H129</f>
        <v>0</v>
      </c>
      <c r="U129" s="36"/>
      <c r="V129" s="36"/>
      <c r="W129" s="36"/>
      <c r="X129" s="36"/>
      <c r="Y129" s="36"/>
      <c r="Z129" s="36"/>
      <c r="AA129" s="36"/>
      <c r="AB129" s="36"/>
      <c r="AC129" s="36"/>
      <c r="AD129" s="36"/>
      <c r="AE129" s="36"/>
      <c r="AR129" s="204" t="s">
        <v>121</v>
      </c>
      <c r="AT129" s="204" t="s">
        <v>206</v>
      </c>
      <c r="AU129" s="204" t="s">
        <v>91</v>
      </c>
      <c r="AY129" s="18" t="s">
        <v>203</v>
      </c>
      <c r="BE129" s="205">
        <f>IF(N129="základní",J129,0)</f>
        <v>0</v>
      </c>
      <c r="BF129" s="205">
        <f>IF(N129="snížená",J129,0)</f>
        <v>0</v>
      </c>
      <c r="BG129" s="205">
        <f>IF(N129="zákl. přenesená",J129,0)</f>
        <v>0</v>
      </c>
      <c r="BH129" s="205">
        <f>IF(N129="sníž. přenesená",J129,0)</f>
        <v>0</v>
      </c>
      <c r="BI129" s="205">
        <f>IF(N129="nulová",J129,0)</f>
        <v>0</v>
      </c>
      <c r="BJ129" s="18" t="s">
        <v>91</v>
      </c>
      <c r="BK129" s="205">
        <f>ROUND(I129*H129,2)</f>
        <v>0</v>
      </c>
      <c r="BL129" s="18" t="s">
        <v>121</v>
      </c>
      <c r="BM129" s="204" t="s">
        <v>93</v>
      </c>
    </row>
    <row r="130" spans="1:65" s="2" customFormat="1" ht="16.5" customHeight="1">
      <c r="A130" s="36"/>
      <c r="B130" s="37"/>
      <c r="C130" s="193" t="s">
        <v>93</v>
      </c>
      <c r="D130" s="193" t="s">
        <v>206</v>
      </c>
      <c r="E130" s="194" t="s">
        <v>2591</v>
      </c>
      <c r="F130" s="195" t="s">
        <v>3515</v>
      </c>
      <c r="G130" s="196" t="s">
        <v>1422</v>
      </c>
      <c r="H130" s="197">
        <v>8</v>
      </c>
      <c r="I130" s="198"/>
      <c r="J130" s="199">
        <f>ROUND(I130*H130,2)</f>
        <v>0</v>
      </c>
      <c r="K130" s="195" t="s">
        <v>601</v>
      </c>
      <c r="L130" s="41"/>
      <c r="M130" s="200" t="s">
        <v>1</v>
      </c>
      <c r="N130" s="201" t="s">
        <v>48</v>
      </c>
      <c r="O130" s="73"/>
      <c r="P130" s="202">
        <f>O130*H130</f>
        <v>0</v>
      </c>
      <c r="Q130" s="202">
        <v>0</v>
      </c>
      <c r="R130" s="202">
        <f>Q130*H130</f>
        <v>0</v>
      </c>
      <c r="S130" s="202">
        <v>0</v>
      </c>
      <c r="T130" s="203">
        <f>S130*H130</f>
        <v>0</v>
      </c>
      <c r="U130" s="36"/>
      <c r="V130" s="36"/>
      <c r="W130" s="36"/>
      <c r="X130" s="36"/>
      <c r="Y130" s="36"/>
      <c r="Z130" s="36"/>
      <c r="AA130" s="36"/>
      <c r="AB130" s="36"/>
      <c r="AC130" s="36"/>
      <c r="AD130" s="36"/>
      <c r="AE130" s="36"/>
      <c r="AR130" s="204" t="s">
        <v>121</v>
      </c>
      <c r="AT130" s="204" t="s">
        <v>206</v>
      </c>
      <c r="AU130" s="204" t="s">
        <v>91</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121</v>
      </c>
      <c r="BM130" s="204" t="s">
        <v>121</v>
      </c>
    </row>
    <row r="131" spans="1:65" s="2" customFormat="1" ht="16.5" customHeight="1">
      <c r="A131" s="36"/>
      <c r="B131" s="37"/>
      <c r="C131" s="193" t="s">
        <v>112</v>
      </c>
      <c r="D131" s="193" t="s">
        <v>206</v>
      </c>
      <c r="E131" s="194" t="s">
        <v>2594</v>
      </c>
      <c r="F131" s="195" t="s">
        <v>3516</v>
      </c>
      <c r="G131" s="196" t="s">
        <v>1422</v>
      </c>
      <c r="H131" s="197">
        <v>6</v>
      </c>
      <c r="I131" s="198"/>
      <c r="J131" s="199">
        <f>ROUND(I131*H131,2)</f>
        <v>0</v>
      </c>
      <c r="K131" s="195" t="s">
        <v>601</v>
      </c>
      <c r="L131" s="41"/>
      <c r="M131" s="200" t="s">
        <v>1</v>
      </c>
      <c r="N131" s="201" t="s">
        <v>48</v>
      </c>
      <c r="O131" s="73"/>
      <c r="P131" s="202">
        <f>O131*H131</f>
        <v>0</v>
      </c>
      <c r="Q131" s="202">
        <v>0</v>
      </c>
      <c r="R131" s="202">
        <f>Q131*H131</f>
        <v>0</v>
      </c>
      <c r="S131" s="202">
        <v>0</v>
      </c>
      <c r="T131" s="203">
        <f>S131*H131</f>
        <v>0</v>
      </c>
      <c r="U131" s="36"/>
      <c r="V131" s="36"/>
      <c r="W131" s="36"/>
      <c r="X131" s="36"/>
      <c r="Y131" s="36"/>
      <c r="Z131" s="36"/>
      <c r="AA131" s="36"/>
      <c r="AB131" s="36"/>
      <c r="AC131" s="36"/>
      <c r="AD131" s="36"/>
      <c r="AE131" s="36"/>
      <c r="AR131" s="204" t="s">
        <v>121</v>
      </c>
      <c r="AT131" s="204" t="s">
        <v>206</v>
      </c>
      <c r="AU131" s="204" t="s">
        <v>91</v>
      </c>
      <c r="AY131" s="18" t="s">
        <v>203</v>
      </c>
      <c r="BE131" s="205">
        <f>IF(N131="základní",J131,0)</f>
        <v>0</v>
      </c>
      <c r="BF131" s="205">
        <f>IF(N131="snížená",J131,0)</f>
        <v>0</v>
      </c>
      <c r="BG131" s="205">
        <f>IF(N131="zákl. přenesená",J131,0)</f>
        <v>0</v>
      </c>
      <c r="BH131" s="205">
        <f>IF(N131="sníž. přenesená",J131,0)</f>
        <v>0</v>
      </c>
      <c r="BI131" s="205">
        <f>IF(N131="nulová",J131,0)</f>
        <v>0</v>
      </c>
      <c r="BJ131" s="18" t="s">
        <v>91</v>
      </c>
      <c r="BK131" s="205">
        <f>ROUND(I131*H131,2)</f>
        <v>0</v>
      </c>
      <c r="BL131" s="18" t="s">
        <v>121</v>
      </c>
      <c r="BM131" s="204" t="s">
        <v>147</v>
      </c>
    </row>
    <row r="132" spans="1:65" s="2" customFormat="1" ht="16.5" customHeight="1">
      <c r="A132" s="36"/>
      <c r="B132" s="37"/>
      <c r="C132" s="193" t="s">
        <v>121</v>
      </c>
      <c r="D132" s="193" t="s">
        <v>206</v>
      </c>
      <c r="E132" s="194" t="s">
        <v>2596</v>
      </c>
      <c r="F132" s="195" t="s">
        <v>3517</v>
      </c>
      <c r="G132" s="196" t="s">
        <v>3518</v>
      </c>
      <c r="H132" s="197">
        <v>1</v>
      </c>
      <c r="I132" s="198"/>
      <c r="J132" s="199">
        <f>ROUND(I132*H132,2)</f>
        <v>0</v>
      </c>
      <c r="K132" s="195" t="s">
        <v>601</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121</v>
      </c>
      <c r="AT132" s="204" t="s">
        <v>206</v>
      </c>
      <c r="AU132" s="204" t="s">
        <v>91</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153</v>
      </c>
    </row>
    <row r="133" spans="1:65" s="2" customFormat="1" ht="16.5" customHeight="1">
      <c r="A133" s="36"/>
      <c r="B133" s="37"/>
      <c r="C133" s="193" t="s">
        <v>144</v>
      </c>
      <c r="D133" s="193" t="s">
        <v>206</v>
      </c>
      <c r="E133" s="194" t="s">
        <v>2598</v>
      </c>
      <c r="F133" s="195" t="s">
        <v>3519</v>
      </c>
      <c r="G133" s="196" t="s">
        <v>3486</v>
      </c>
      <c r="H133" s="197">
        <v>1</v>
      </c>
      <c r="I133" s="198"/>
      <c r="J133" s="199">
        <f>ROUND(I133*H133,2)</f>
        <v>0</v>
      </c>
      <c r="K133" s="195" t="s">
        <v>601</v>
      </c>
      <c r="L133" s="41"/>
      <c r="M133" s="200" t="s">
        <v>1</v>
      </c>
      <c r="N133" s="201" t="s">
        <v>48</v>
      </c>
      <c r="O133" s="73"/>
      <c r="P133" s="202">
        <f>O133*H133</f>
        <v>0</v>
      </c>
      <c r="Q133" s="202">
        <v>0</v>
      </c>
      <c r="R133" s="202">
        <f>Q133*H133</f>
        <v>0</v>
      </c>
      <c r="S133" s="202">
        <v>0</v>
      </c>
      <c r="T133" s="203">
        <f>S133*H133</f>
        <v>0</v>
      </c>
      <c r="U133" s="36"/>
      <c r="V133" s="36"/>
      <c r="W133" s="36"/>
      <c r="X133" s="36"/>
      <c r="Y133" s="36"/>
      <c r="Z133" s="36"/>
      <c r="AA133" s="36"/>
      <c r="AB133" s="36"/>
      <c r="AC133" s="36"/>
      <c r="AD133" s="36"/>
      <c r="AE133" s="36"/>
      <c r="AR133" s="204" t="s">
        <v>121</v>
      </c>
      <c r="AT133" s="204" t="s">
        <v>206</v>
      </c>
      <c r="AU133" s="204" t="s">
        <v>91</v>
      </c>
      <c r="AY133" s="18" t="s">
        <v>203</v>
      </c>
      <c r="BE133" s="205">
        <f>IF(N133="základní",J133,0)</f>
        <v>0</v>
      </c>
      <c r="BF133" s="205">
        <f>IF(N133="snížená",J133,0)</f>
        <v>0</v>
      </c>
      <c r="BG133" s="205">
        <f>IF(N133="zákl. přenesená",J133,0)</f>
        <v>0</v>
      </c>
      <c r="BH133" s="205">
        <f>IF(N133="sníž. přenesená",J133,0)</f>
        <v>0</v>
      </c>
      <c r="BI133" s="205">
        <f>IF(N133="nulová",J133,0)</f>
        <v>0</v>
      </c>
      <c r="BJ133" s="18" t="s">
        <v>91</v>
      </c>
      <c r="BK133" s="205">
        <f>ROUND(I133*H133,2)</f>
        <v>0</v>
      </c>
      <c r="BL133" s="18" t="s">
        <v>121</v>
      </c>
      <c r="BM133" s="204" t="s">
        <v>254</v>
      </c>
    </row>
    <row r="134" spans="2:63" s="12" customFormat="1" ht="25.95" customHeight="1">
      <c r="B134" s="177"/>
      <c r="C134" s="178"/>
      <c r="D134" s="179" t="s">
        <v>82</v>
      </c>
      <c r="E134" s="180" t="s">
        <v>2638</v>
      </c>
      <c r="F134" s="180" t="s">
        <v>3520</v>
      </c>
      <c r="G134" s="178"/>
      <c r="H134" s="178"/>
      <c r="I134" s="181"/>
      <c r="J134" s="182">
        <f>BK134</f>
        <v>0</v>
      </c>
      <c r="K134" s="178"/>
      <c r="L134" s="183"/>
      <c r="M134" s="184"/>
      <c r="N134" s="185"/>
      <c r="O134" s="185"/>
      <c r="P134" s="186">
        <f>SUM(P135:P137)</f>
        <v>0</v>
      </c>
      <c r="Q134" s="185"/>
      <c r="R134" s="186">
        <f>SUM(R135:R137)</f>
        <v>0</v>
      </c>
      <c r="S134" s="185"/>
      <c r="T134" s="187">
        <f>SUM(T135:T137)</f>
        <v>0</v>
      </c>
      <c r="AR134" s="188" t="s">
        <v>91</v>
      </c>
      <c r="AT134" s="189" t="s">
        <v>82</v>
      </c>
      <c r="AU134" s="189" t="s">
        <v>83</v>
      </c>
      <c r="AY134" s="188" t="s">
        <v>203</v>
      </c>
      <c r="BK134" s="190">
        <f>SUM(BK135:BK137)</f>
        <v>0</v>
      </c>
    </row>
    <row r="135" spans="1:65" s="2" customFormat="1" ht="16.5" customHeight="1">
      <c r="A135" s="36"/>
      <c r="B135" s="37"/>
      <c r="C135" s="193" t="s">
        <v>147</v>
      </c>
      <c r="D135" s="193" t="s">
        <v>206</v>
      </c>
      <c r="E135" s="194" t="s">
        <v>3489</v>
      </c>
      <c r="F135" s="195" t="s">
        <v>3521</v>
      </c>
      <c r="G135" s="196" t="s">
        <v>448</v>
      </c>
      <c r="H135" s="197">
        <v>280</v>
      </c>
      <c r="I135" s="198"/>
      <c r="J135" s="199">
        <f>ROUND(I135*H135,2)</f>
        <v>0</v>
      </c>
      <c r="K135" s="195" t="s">
        <v>601</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91</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268</v>
      </c>
    </row>
    <row r="136" spans="1:65" s="2" customFormat="1" ht="16.5" customHeight="1">
      <c r="A136" s="36"/>
      <c r="B136" s="37"/>
      <c r="C136" s="193" t="s">
        <v>150</v>
      </c>
      <c r="D136" s="193" t="s">
        <v>206</v>
      </c>
      <c r="E136" s="194" t="s">
        <v>3522</v>
      </c>
      <c r="F136" s="195" t="s">
        <v>3523</v>
      </c>
      <c r="G136" s="196" t="s">
        <v>448</v>
      </c>
      <c r="H136" s="197">
        <v>60</v>
      </c>
      <c r="I136" s="198"/>
      <c r="J136" s="199">
        <f>ROUND(I136*H136,2)</f>
        <v>0</v>
      </c>
      <c r="K136" s="195" t="s">
        <v>601</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91</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369</v>
      </c>
    </row>
    <row r="137" spans="1:65" s="2" customFormat="1" ht="16.5" customHeight="1">
      <c r="A137" s="36"/>
      <c r="B137" s="37"/>
      <c r="C137" s="193" t="s">
        <v>153</v>
      </c>
      <c r="D137" s="193" t="s">
        <v>206</v>
      </c>
      <c r="E137" s="194" t="s">
        <v>3491</v>
      </c>
      <c r="F137" s="195" t="s">
        <v>3524</v>
      </c>
      <c r="G137" s="196" t="s">
        <v>1422</v>
      </c>
      <c r="H137" s="197">
        <v>1</v>
      </c>
      <c r="I137" s="198"/>
      <c r="J137" s="199">
        <f>ROUND(I137*H137,2)</f>
        <v>0</v>
      </c>
      <c r="K137" s="195" t="s">
        <v>601</v>
      </c>
      <c r="L137" s="41"/>
      <c r="M137" s="200" t="s">
        <v>1</v>
      </c>
      <c r="N137" s="201" t="s">
        <v>48</v>
      </c>
      <c r="O137" s="73"/>
      <c r="P137" s="202">
        <f>O137*H137</f>
        <v>0</v>
      </c>
      <c r="Q137" s="202">
        <v>0</v>
      </c>
      <c r="R137" s="202">
        <f>Q137*H137</f>
        <v>0</v>
      </c>
      <c r="S137" s="202">
        <v>0</v>
      </c>
      <c r="T137" s="203">
        <f>S137*H137</f>
        <v>0</v>
      </c>
      <c r="U137" s="36"/>
      <c r="V137" s="36"/>
      <c r="W137" s="36"/>
      <c r="X137" s="36"/>
      <c r="Y137" s="36"/>
      <c r="Z137" s="36"/>
      <c r="AA137" s="36"/>
      <c r="AB137" s="36"/>
      <c r="AC137" s="36"/>
      <c r="AD137" s="36"/>
      <c r="AE137" s="36"/>
      <c r="AR137" s="204" t="s">
        <v>121</v>
      </c>
      <c r="AT137" s="204" t="s">
        <v>206</v>
      </c>
      <c r="AU137" s="204" t="s">
        <v>91</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378</v>
      </c>
    </row>
    <row r="138" spans="2:63" s="12" customFormat="1" ht="25.95" customHeight="1">
      <c r="B138" s="177"/>
      <c r="C138" s="178"/>
      <c r="D138" s="179" t="s">
        <v>82</v>
      </c>
      <c r="E138" s="180" t="s">
        <v>3525</v>
      </c>
      <c r="F138" s="180" t="s">
        <v>3497</v>
      </c>
      <c r="G138" s="178"/>
      <c r="H138" s="178"/>
      <c r="I138" s="181"/>
      <c r="J138" s="182">
        <f>BK138</f>
        <v>0</v>
      </c>
      <c r="K138" s="178"/>
      <c r="L138" s="183"/>
      <c r="M138" s="184"/>
      <c r="N138" s="185"/>
      <c r="O138" s="185"/>
      <c r="P138" s="186">
        <f>SUM(P139:P141)</f>
        <v>0</v>
      </c>
      <c r="Q138" s="185"/>
      <c r="R138" s="186">
        <f>SUM(R139:R141)</f>
        <v>0</v>
      </c>
      <c r="S138" s="185"/>
      <c r="T138" s="187">
        <f>SUM(T139:T141)</f>
        <v>0</v>
      </c>
      <c r="AR138" s="188" t="s">
        <v>91</v>
      </c>
      <c r="AT138" s="189" t="s">
        <v>82</v>
      </c>
      <c r="AU138" s="189" t="s">
        <v>83</v>
      </c>
      <c r="AY138" s="188" t="s">
        <v>203</v>
      </c>
      <c r="BK138" s="190">
        <f>SUM(BK139:BK141)</f>
        <v>0</v>
      </c>
    </row>
    <row r="139" spans="1:65" s="2" customFormat="1" ht="16.5" customHeight="1">
      <c r="A139" s="36"/>
      <c r="B139" s="37"/>
      <c r="C139" s="193" t="s">
        <v>249</v>
      </c>
      <c r="D139" s="193" t="s">
        <v>206</v>
      </c>
      <c r="E139" s="194" t="s">
        <v>3526</v>
      </c>
      <c r="F139" s="195" t="s">
        <v>3527</v>
      </c>
      <c r="G139" s="196" t="s">
        <v>3456</v>
      </c>
      <c r="H139" s="197">
        <v>4</v>
      </c>
      <c r="I139" s="198"/>
      <c r="J139" s="199">
        <f>ROUND(I139*H139,2)</f>
        <v>0</v>
      </c>
      <c r="K139" s="195" t="s">
        <v>601</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91</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389</v>
      </c>
    </row>
    <row r="140" spans="1:65" s="2" customFormat="1" ht="16.5" customHeight="1">
      <c r="A140" s="36"/>
      <c r="B140" s="37"/>
      <c r="C140" s="193" t="s">
        <v>254</v>
      </c>
      <c r="D140" s="193" t="s">
        <v>206</v>
      </c>
      <c r="E140" s="194" t="s">
        <v>3528</v>
      </c>
      <c r="F140" s="195" t="s">
        <v>3503</v>
      </c>
      <c r="G140" s="196" t="s">
        <v>3456</v>
      </c>
      <c r="H140" s="197">
        <v>4</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91</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401</v>
      </c>
    </row>
    <row r="141" spans="1:65" s="2" customFormat="1" ht="16.5" customHeight="1">
      <c r="A141" s="36"/>
      <c r="B141" s="37"/>
      <c r="C141" s="193" t="s">
        <v>261</v>
      </c>
      <c r="D141" s="193" t="s">
        <v>206</v>
      </c>
      <c r="E141" s="194" t="s">
        <v>3529</v>
      </c>
      <c r="F141" s="195" t="s">
        <v>3530</v>
      </c>
      <c r="G141" s="196" t="s">
        <v>3456</v>
      </c>
      <c r="H141" s="197">
        <v>8</v>
      </c>
      <c r="I141" s="198"/>
      <c r="J141" s="199">
        <f>ROUND(I141*H141,2)</f>
        <v>0</v>
      </c>
      <c r="K141" s="195" t="s">
        <v>601</v>
      </c>
      <c r="L141" s="41"/>
      <c r="M141" s="269" t="s">
        <v>1</v>
      </c>
      <c r="N141" s="270" t="s">
        <v>48</v>
      </c>
      <c r="O141" s="213"/>
      <c r="P141" s="271">
        <f>O141*H141</f>
        <v>0</v>
      </c>
      <c r="Q141" s="271">
        <v>0</v>
      </c>
      <c r="R141" s="271">
        <f>Q141*H141</f>
        <v>0</v>
      </c>
      <c r="S141" s="271">
        <v>0</v>
      </c>
      <c r="T141" s="272">
        <f>S141*H141</f>
        <v>0</v>
      </c>
      <c r="U141" s="36"/>
      <c r="V141" s="36"/>
      <c r="W141" s="36"/>
      <c r="X141" s="36"/>
      <c r="Y141" s="36"/>
      <c r="Z141" s="36"/>
      <c r="AA141" s="36"/>
      <c r="AB141" s="36"/>
      <c r="AC141" s="36"/>
      <c r="AD141" s="36"/>
      <c r="AE141" s="36"/>
      <c r="AR141" s="204" t="s">
        <v>121</v>
      </c>
      <c r="AT141" s="204" t="s">
        <v>206</v>
      </c>
      <c r="AU141" s="204" t="s">
        <v>91</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409</v>
      </c>
    </row>
    <row r="142" spans="1:31" s="2" customFormat="1" ht="6.9" customHeight="1">
      <c r="A142" s="36"/>
      <c r="B142" s="56"/>
      <c r="C142" s="57"/>
      <c r="D142" s="57"/>
      <c r="E142" s="57"/>
      <c r="F142" s="57"/>
      <c r="G142" s="57"/>
      <c r="H142" s="57"/>
      <c r="I142" s="57"/>
      <c r="J142" s="57"/>
      <c r="K142" s="57"/>
      <c r="L142" s="41"/>
      <c r="M142" s="36"/>
      <c r="O142" s="36"/>
      <c r="P142" s="36"/>
      <c r="Q142" s="36"/>
      <c r="R142" s="36"/>
      <c r="S142" s="36"/>
      <c r="T142" s="36"/>
      <c r="U142" s="36"/>
      <c r="V142" s="36"/>
      <c r="W142" s="36"/>
      <c r="X142" s="36"/>
      <c r="Y142" s="36"/>
      <c r="Z142" s="36"/>
      <c r="AA142" s="36"/>
      <c r="AB142" s="36"/>
      <c r="AC142" s="36"/>
      <c r="AD142" s="36"/>
      <c r="AE142" s="36"/>
    </row>
  </sheetData>
  <sheetProtection algorithmName="SHA-512" hashValue="88IbDeo+TyPrcVN7CqmQJmqimyqkNkZal4xtiTksaVeLqZKt5NeOPSGS/EQc0i48863WGjD7PYXhE4aA4qQ3TA==" saltValue="y5cWMQ+JSinKDSS81Oq3/bL9HsCDs9tfS5ZdcsJGCjHtmjSuJdEFOkUhsKGHvikDfibUI3Nf45SyBhKWh8Jqyg==" spinCount="100000" sheet="1" objects="1" scenarios="1" formatColumns="0" formatRows="0" autoFilter="0"/>
  <autoFilter ref="C126:K141"/>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141</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3531</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74.5" customHeight="1">
      <c r="A31" s="123"/>
      <c r="B31" s="124"/>
      <c r="C31" s="123"/>
      <c r="D31" s="123"/>
      <c r="E31" s="330" t="s">
        <v>3532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ROUND(J128,2)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ROUND((SUM(BE128:BE150)),2)</f>
        <v>0</v>
      </c>
      <c r="G37" s="36"/>
      <c r="H37" s="36"/>
      <c r="I37" s="132">
        <v>0.21</v>
      </c>
      <c r="J37" s="131">
        <f>ROUND(((SUM(BE128:BE150))*I37),2)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ROUND((SUM(BF128:BF150)),2)</f>
        <v>0</v>
      </c>
      <c r="G38" s="36"/>
      <c r="H38" s="36"/>
      <c r="I38" s="132">
        <v>0.15</v>
      </c>
      <c r="J38" s="131">
        <f>ROUND(((SUM(BF128:BF150))*I38),2)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ROUND((SUM(BG128:BG150)),2)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ROUND((SUM(BH128:BH150)),2)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ROUND((SUM(BI128:BI150)),2)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3 - CCTV</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J128</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3533</v>
      </c>
      <c r="E101" s="158"/>
      <c r="F101" s="158"/>
      <c r="G101" s="158"/>
      <c r="H101" s="158"/>
      <c r="I101" s="158"/>
      <c r="J101" s="159">
        <f>J129</f>
        <v>0</v>
      </c>
      <c r="K101" s="156"/>
      <c r="L101" s="160"/>
    </row>
    <row r="102" spans="2:12" s="9" customFormat="1" ht="24.9" customHeight="1">
      <c r="B102" s="155"/>
      <c r="C102" s="156"/>
      <c r="D102" s="157" t="s">
        <v>3534</v>
      </c>
      <c r="E102" s="158"/>
      <c r="F102" s="158"/>
      <c r="G102" s="158"/>
      <c r="H102" s="158"/>
      <c r="I102" s="158"/>
      <c r="J102" s="159">
        <f>J136</f>
        <v>0</v>
      </c>
      <c r="K102" s="156"/>
      <c r="L102" s="160"/>
    </row>
    <row r="103" spans="2:12" s="9" customFormat="1" ht="24.9" customHeight="1">
      <c r="B103" s="155"/>
      <c r="C103" s="156"/>
      <c r="D103" s="157" t="s">
        <v>3535</v>
      </c>
      <c r="E103" s="158"/>
      <c r="F103" s="158"/>
      <c r="G103" s="158"/>
      <c r="H103" s="158"/>
      <c r="I103" s="158"/>
      <c r="J103" s="159">
        <f>J142</f>
        <v>0</v>
      </c>
      <c r="K103" s="156"/>
      <c r="L103" s="160"/>
    </row>
    <row r="104" spans="2:12" s="9" customFormat="1" ht="24.9" customHeight="1">
      <c r="B104" s="155"/>
      <c r="C104" s="156"/>
      <c r="D104" s="157" t="s">
        <v>3536</v>
      </c>
      <c r="E104" s="158"/>
      <c r="F104" s="158"/>
      <c r="G104" s="158"/>
      <c r="H104" s="158"/>
      <c r="I104" s="158"/>
      <c r="J104" s="159">
        <f>J146</f>
        <v>0</v>
      </c>
      <c r="K104" s="156"/>
      <c r="L104" s="160"/>
    </row>
    <row r="105" spans="1:31" s="2" customFormat="1" ht="21.75" customHeight="1">
      <c r="A105" s="36"/>
      <c r="B105" s="37"/>
      <c r="C105" s="38"/>
      <c r="D105" s="38"/>
      <c r="E105" s="38"/>
      <c r="F105" s="38"/>
      <c r="G105" s="38"/>
      <c r="H105" s="38"/>
      <c r="I105" s="38"/>
      <c r="J105" s="38"/>
      <c r="K105" s="38"/>
      <c r="L105" s="53"/>
      <c r="S105" s="36"/>
      <c r="T105" s="36"/>
      <c r="U105" s="36"/>
      <c r="V105" s="36"/>
      <c r="W105" s="36"/>
      <c r="X105" s="36"/>
      <c r="Y105" s="36"/>
      <c r="Z105" s="36"/>
      <c r="AA105" s="36"/>
      <c r="AB105" s="36"/>
      <c r="AC105" s="36"/>
      <c r="AD105" s="36"/>
      <c r="AE105" s="36"/>
    </row>
    <row r="106" spans="1:31" s="2" customFormat="1" ht="6.9" customHeight="1">
      <c r="A106" s="36"/>
      <c r="B106" s="56"/>
      <c r="C106" s="57"/>
      <c r="D106" s="57"/>
      <c r="E106" s="57"/>
      <c r="F106" s="57"/>
      <c r="G106" s="57"/>
      <c r="H106" s="57"/>
      <c r="I106" s="57"/>
      <c r="J106" s="57"/>
      <c r="K106" s="57"/>
      <c r="L106" s="53"/>
      <c r="S106" s="36"/>
      <c r="T106" s="36"/>
      <c r="U106" s="36"/>
      <c r="V106" s="36"/>
      <c r="W106" s="36"/>
      <c r="X106" s="36"/>
      <c r="Y106" s="36"/>
      <c r="Z106" s="36"/>
      <c r="AA106" s="36"/>
      <c r="AB106" s="36"/>
      <c r="AC106" s="36"/>
      <c r="AD106" s="36"/>
      <c r="AE106" s="36"/>
    </row>
    <row r="110" spans="1:31" s="2" customFormat="1" ht="6.9" customHeight="1">
      <c r="A110" s="36"/>
      <c r="B110" s="58"/>
      <c r="C110" s="59"/>
      <c r="D110" s="59"/>
      <c r="E110" s="59"/>
      <c r="F110" s="59"/>
      <c r="G110" s="59"/>
      <c r="H110" s="59"/>
      <c r="I110" s="59"/>
      <c r="J110" s="59"/>
      <c r="K110" s="59"/>
      <c r="L110" s="53"/>
      <c r="S110" s="36"/>
      <c r="T110" s="36"/>
      <c r="U110" s="36"/>
      <c r="V110" s="36"/>
      <c r="W110" s="36"/>
      <c r="X110" s="36"/>
      <c r="Y110" s="36"/>
      <c r="Z110" s="36"/>
      <c r="AA110" s="36"/>
      <c r="AB110" s="36"/>
      <c r="AC110" s="36"/>
      <c r="AD110" s="36"/>
      <c r="AE110" s="36"/>
    </row>
    <row r="111" spans="1:31" s="2" customFormat="1" ht="24.9" customHeight="1">
      <c r="A111" s="36"/>
      <c r="B111" s="37"/>
      <c r="C111" s="24" t="s">
        <v>189</v>
      </c>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6.9" customHeight="1">
      <c r="A112" s="36"/>
      <c r="B112" s="37"/>
      <c r="C112" s="38"/>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2" customHeight="1">
      <c r="A113" s="36"/>
      <c r="B113" s="37"/>
      <c r="C113" s="30" t="s">
        <v>16</v>
      </c>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16.5" customHeight="1">
      <c r="A114" s="36"/>
      <c r="B114" s="37"/>
      <c r="C114" s="38"/>
      <c r="D114" s="38"/>
      <c r="E114" s="331" t="str">
        <f>E7</f>
        <v>REVITALIZACE ŠKOLNÍ JÍDELNY A DRUŽINY ZŠ ŠKOLNÍ</v>
      </c>
      <c r="F114" s="332"/>
      <c r="G114" s="332"/>
      <c r="H114" s="332"/>
      <c r="I114" s="38"/>
      <c r="J114" s="38"/>
      <c r="K114" s="38"/>
      <c r="L114" s="53"/>
      <c r="S114" s="36"/>
      <c r="T114" s="36"/>
      <c r="U114" s="36"/>
      <c r="V114" s="36"/>
      <c r="W114" s="36"/>
      <c r="X114" s="36"/>
      <c r="Y114" s="36"/>
      <c r="Z114" s="36"/>
      <c r="AA114" s="36"/>
      <c r="AB114" s="36"/>
      <c r="AC114" s="36"/>
      <c r="AD114" s="36"/>
      <c r="AE114" s="36"/>
    </row>
    <row r="115" spans="2:12" s="1" customFormat="1" ht="12" customHeight="1">
      <c r="B115" s="22"/>
      <c r="C115" s="30" t="s">
        <v>175</v>
      </c>
      <c r="D115" s="23"/>
      <c r="E115" s="23"/>
      <c r="F115" s="23"/>
      <c r="G115" s="23"/>
      <c r="H115" s="23"/>
      <c r="I115" s="23"/>
      <c r="J115" s="23"/>
      <c r="K115" s="23"/>
      <c r="L115" s="21"/>
    </row>
    <row r="116" spans="2:12" s="1" customFormat="1" ht="16.5" customHeight="1">
      <c r="B116" s="22"/>
      <c r="C116" s="23"/>
      <c r="D116" s="23"/>
      <c r="E116" s="331" t="s">
        <v>272</v>
      </c>
      <c r="F116" s="308"/>
      <c r="G116" s="308"/>
      <c r="H116" s="308"/>
      <c r="I116" s="23"/>
      <c r="J116" s="23"/>
      <c r="K116" s="23"/>
      <c r="L116" s="21"/>
    </row>
    <row r="117" spans="2:12" s="1" customFormat="1" ht="12" customHeight="1">
      <c r="B117" s="22"/>
      <c r="C117" s="30" t="s">
        <v>273</v>
      </c>
      <c r="D117" s="23"/>
      <c r="E117" s="23"/>
      <c r="F117" s="23"/>
      <c r="G117" s="23"/>
      <c r="H117" s="23"/>
      <c r="I117" s="23"/>
      <c r="J117" s="23"/>
      <c r="K117" s="23"/>
      <c r="L117" s="21"/>
    </row>
    <row r="118" spans="1:31" s="2" customFormat="1" ht="16.5" customHeight="1">
      <c r="A118" s="36"/>
      <c r="B118" s="37"/>
      <c r="C118" s="38"/>
      <c r="D118" s="38"/>
      <c r="E118" s="335" t="s">
        <v>2316</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2653</v>
      </c>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6.5" customHeight="1">
      <c r="A120" s="36"/>
      <c r="B120" s="37"/>
      <c r="C120" s="38"/>
      <c r="D120" s="38"/>
      <c r="E120" s="286" t="str">
        <f>E13</f>
        <v>3 - CCTV</v>
      </c>
      <c r="F120" s="333"/>
      <c r="G120" s="333"/>
      <c r="H120" s="333"/>
      <c r="I120" s="38"/>
      <c r="J120" s="38"/>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2" customHeight="1">
      <c r="A122" s="36"/>
      <c r="B122" s="37"/>
      <c r="C122" s="30" t="s">
        <v>22</v>
      </c>
      <c r="D122" s="38"/>
      <c r="E122" s="38"/>
      <c r="F122" s="28" t="str">
        <f>F16</f>
        <v xml:space="preserve"> </v>
      </c>
      <c r="G122" s="38"/>
      <c r="H122" s="38"/>
      <c r="I122" s="30" t="s">
        <v>24</v>
      </c>
      <c r="J122" s="68" t="str">
        <f>IF(J16="","",J16)</f>
        <v>6. 3. 2020</v>
      </c>
      <c r="K122" s="38"/>
      <c r="L122" s="53"/>
      <c r="S122" s="36"/>
      <c r="T122" s="36"/>
      <c r="U122" s="36"/>
      <c r="V122" s="36"/>
      <c r="W122" s="36"/>
      <c r="X122" s="36"/>
      <c r="Y122" s="36"/>
      <c r="Z122" s="36"/>
      <c r="AA122" s="36"/>
      <c r="AB122" s="36"/>
      <c r="AC122" s="36"/>
      <c r="AD122" s="36"/>
      <c r="AE122" s="36"/>
    </row>
    <row r="123" spans="1:31" s="2" customFormat="1" ht="6.9"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8" t="str">
        <f>E19</f>
        <v>Město Petřvald</v>
      </c>
      <c r="G124" s="38"/>
      <c r="H124" s="38"/>
      <c r="I124" s="30" t="s">
        <v>36</v>
      </c>
      <c r="J124" s="34" t="str">
        <f>E25</f>
        <v>Kania a.s.</v>
      </c>
      <c r="K124" s="38"/>
      <c r="L124" s="53"/>
      <c r="S124" s="36"/>
      <c r="T124" s="36"/>
      <c r="U124" s="36"/>
      <c r="V124" s="36"/>
      <c r="W124" s="36"/>
      <c r="X124" s="36"/>
      <c r="Y124" s="36"/>
      <c r="Z124" s="36"/>
      <c r="AA124" s="36"/>
      <c r="AB124" s="36"/>
      <c r="AC124" s="36"/>
      <c r="AD124" s="36"/>
      <c r="AE124" s="36"/>
    </row>
    <row r="125" spans="1:31" s="2" customFormat="1" ht="15.15" customHeight="1">
      <c r="A125" s="36"/>
      <c r="B125" s="37"/>
      <c r="C125" s="30" t="s">
        <v>34</v>
      </c>
      <c r="D125" s="38"/>
      <c r="E125" s="38"/>
      <c r="F125" s="28" t="str">
        <f>IF(E22="","",E22)</f>
        <v>Vyplň údaj</v>
      </c>
      <c r="G125" s="38"/>
      <c r="H125" s="38"/>
      <c r="I125" s="30" t="s">
        <v>39</v>
      </c>
      <c r="J125" s="34" t="str">
        <f>E28</f>
        <v xml:space="preserve"> </v>
      </c>
      <c r="K125" s="38"/>
      <c r="L125" s="53"/>
      <c r="S125" s="36"/>
      <c r="T125" s="36"/>
      <c r="U125" s="36"/>
      <c r="V125" s="36"/>
      <c r="W125" s="36"/>
      <c r="X125" s="36"/>
      <c r="Y125" s="36"/>
      <c r="Z125" s="36"/>
      <c r="AA125" s="36"/>
      <c r="AB125" s="36"/>
      <c r="AC125" s="36"/>
      <c r="AD125" s="36"/>
      <c r="AE125" s="36"/>
    </row>
    <row r="126" spans="1:31" s="2" customFormat="1" ht="10.35" customHeight="1">
      <c r="A126" s="36"/>
      <c r="B126" s="37"/>
      <c r="C126" s="38"/>
      <c r="D126" s="38"/>
      <c r="E126" s="38"/>
      <c r="F126" s="38"/>
      <c r="G126" s="38"/>
      <c r="H126" s="38"/>
      <c r="I126" s="38"/>
      <c r="J126" s="38"/>
      <c r="K126" s="38"/>
      <c r="L126" s="53"/>
      <c r="S126" s="36"/>
      <c r="T126" s="36"/>
      <c r="U126" s="36"/>
      <c r="V126" s="36"/>
      <c r="W126" s="36"/>
      <c r="X126" s="36"/>
      <c r="Y126" s="36"/>
      <c r="Z126" s="36"/>
      <c r="AA126" s="36"/>
      <c r="AB126" s="36"/>
      <c r="AC126" s="36"/>
      <c r="AD126" s="36"/>
      <c r="AE126" s="36"/>
    </row>
    <row r="127" spans="1:31" s="11" customFormat="1" ht="29.25" customHeight="1">
      <c r="A127" s="166"/>
      <c r="B127" s="167"/>
      <c r="C127" s="168" t="s">
        <v>190</v>
      </c>
      <c r="D127" s="169" t="s">
        <v>68</v>
      </c>
      <c r="E127" s="169" t="s">
        <v>64</v>
      </c>
      <c r="F127" s="169" t="s">
        <v>65</v>
      </c>
      <c r="G127" s="169" t="s">
        <v>191</v>
      </c>
      <c r="H127" s="169" t="s">
        <v>192</v>
      </c>
      <c r="I127" s="169" t="s">
        <v>193</v>
      </c>
      <c r="J127" s="169" t="s">
        <v>179</v>
      </c>
      <c r="K127" s="170" t="s">
        <v>194</v>
      </c>
      <c r="L127" s="171"/>
      <c r="M127" s="77" t="s">
        <v>1</v>
      </c>
      <c r="N127" s="78" t="s">
        <v>47</v>
      </c>
      <c r="O127" s="78" t="s">
        <v>195</v>
      </c>
      <c r="P127" s="78" t="s">
        <v>196</v>
      </c>
      <c r="Q127" s="78" t="s">
        <v>197</v>
      </c>
      <c r="R127" s="78" t="s">
        <v>198</v>
      </c>
      <c r="S127" s="78" t="s">
        <v>199</v>
      </c>
      <c r="T127" s="79" t="s">
        <v>200</v>
      </c>
      <c r="U127" s="166"/>
      <c r="V127" s="166"/>
      <c r="W127" s="166"/>
      <c r="X127" s="166"/>
      <c r="Y127" s="166"/>
      <c r="Z127" s="166"/>
      <c r="AA127" s="166"/>
      <c r="AB127" s="166"/>
      <c r="AC127" s="166"/>
      <c r="AD127" s="166"/>
      <c r="AE127" s="166"/>
    </row>
    <row r="128" spans="1:63" s="2" customFormat="1" ht="22.8" customHeight="1">
      <c r="A128" s="36"/>
      <c r="B128" s="37"/>
      <c r="C128" s="84" t="s">
        <v>201</v>
      </c>
      <c r="D128" s="38"/>
      <c r="E128" s="38"/>
      <c r="F128" s="38"/>
      <c r="G128" s="38"/>
      <c r="H128" s="38"/>
      <c r="I128" s="38"/>
      <c r="J128" s="172">
        <f>BK128</f>
        <v>0</v>
      </c>
      <c r="K128" s="38"/>
      <c r="L128" s="41"/>
      <c r="M128" s="80"/>
      <c r="N128" s="173"/>
      <c r="O128" s="81"/>
      <c r="P128" s="174">
        <f>P129+P136+P142+P146</f>
        <v>0</v>
      </c>
      <c r="Q128" s="81"/>
      <c r="R128" s="174">
        <f>R129+R136+R142+R146</f>
        <v>0</v>
      </c>
      <c r="S128" s="81"/>
      <c r="T128" s="175">
        <f>T129+T136+T142+T146</f>
        <v>0</v>
      </c>
      <c r="U128" s="36"/>
      <c r="V128" s="36"/>
      <c r="W128" s="36"/>
      <c r="X128" s="36"/>
      <c r="Y128" s="36"/>
      <c r="Z128" s="36"/>
      <c r="AA128" s="36"/>
      <c r="AB128" s="36"/>
      <c r="AC128" s="36"/>
      <c r="AD128" s="36"/>
      <c r="AE128" s="36"/>
      <c r="AT128" s="18" t="s">
        <v>82</v>
      </c>
      <c r="AU128" s="18" t="s">
        <v>181</v>
      </c>
      <c r="BK128" s="176">
        <f>BK129+BK136+BK142+BK146</f>
        <v>0</v>
      </c>
    </row>
    <row r="129" spans="2:63" s="12" customFormat="1" ht="25.95" customHeight="1">
      <c r="B129" s="177"/>
      <c r="C129" s="178"/>
      <c r="D129" s="179" t="s">
        <v>82</v>
      </c>
      <c r="E129" s="180" t="s">
        <v>2586</v>
      </c>
      <c r="F129" s="180" t="s">
        <v>3537</v>
      </c>
      <c r="G129" s="178"/>
      <c r="H129" s="178"/>
      <c r="I129" s="181"/>
      <c r="J129" s="182">
        <f>BK129</f>
        <v>0</v>
      </c>
      <c r="K129" s="178"/>
      <c r="L129" s="183"/>
      <c r="M129" s="184"/>
      <c r="N129" s="185"/>
      <c r="O129" s="185"/>
      <c r="P129" s="186">
        <f>SUM(P130:P135)</f>
        <v>0</v>
      </c>
      <c r="Q129" s="185"/>
      <c r="R129" s="186">
        <f>SUM(R130:R135)</f>
        <v>0</v>
      </c>
      <c r="S129" s="185"/>
      <c r="T129" s="187">
        <f>SUM(T130:T135)</f>
        <v>0</v>
      </c>
      <c r="AR129" s="188" t="s">
        <v>91</v>
      </c>
      <c r="AT129" s="189" t="s">
        <v>82</v>
      </c>
      <c r="AU129" s="189" t="s">
        <v>83</v>
      </c>
      <c r="AY129" s="188" t="s">
        <v>203</v>
      </c>
      <c r="BK129" s="190">
        <f>SUM(BK130:BK135)</f>
        <v>0</v>
      </c>
    </row>
    <row r="130" spans="1:65" s="2" customFormat="1" ht="16.5" customHeight="1">
      <c r="A130" s="36"/>
      <c r="B130" s="37"/>
      <c r="C130" s="193" t="s">
        <v>91</v>
      </c>
      <c r="D130" s="193" t="s">
        <v>206</v>
      </c>
      <c r="E130" s="194" t="s">
        <v>2588</v>
      </c>
      <c r="F130" s="195" t="s">
        <v>3538</v>
      </c>
      <c r="G130" s="196" t="s">
        <v>1422</v>
      </c>
      <c r="H130" s="197">
        <v>1</v>
      </c>
      <c r="I130" s="198"/>
      <c r="J130" s="199">
        <f aca="true" t="shared" si="0" ref="J130:J135">ROUND(I130*H130,2)</f>
        <v>0</v>
      </c>
      <c r="K130" s="195" t="s">
        <v>601</v>
      </c>
      <c r="L130" s="41"/>
      <c r="M130" s="200" t="s">
        <v>1</v>
      </c>
      <c r="N130" s="201" t="s">
        <v>48</v>
      </c>
      <c r="O130" s="73"/>
      <c r="P130" s="202">
        <f aca="true" t="shared" si="1" ref="P130:P135">O130*H130</f>
        <v>0</v>
      </c>
      <c r="Q130" s="202">
        <v>0</v>
      </c>
      <c r="R130" s="202">
        <f aca="true" t="shared" si="2" ref="R130:R135">Q130*H130</f>
        <v>0</v>
      </c>
      <c r="S130" s="202">
        <v>0</v>
      </c>
      <c r="T130" s="203">
        <f aca="true" t="shared" si="3" ref="T130:T135">S130*H130</f>
        <v>0</v>
      </c>
      <c r="U130" s="36"/>
      <c r="V130" s="36"/>
      <c r="W130" s="36"/>
      <c r="X130" s="36"/>
      <c r="Y130" s="36"/>
      <c r="Z130" s="36"/>
      <c r="AA130" s="36"/>
      <c r="AB130" s="36"/>
      <c r="AC130" s="36"/>
      <c r="AD130" s="36"/>
      <c r="AE130" s="36"/>
      <c r="AR130" s="204" t="s">
        <v>121</v>
      </c>
      <c r="AT130" s="204" t="s">
        <v>206</v>
      </c>
      <c r="AU130" s="204" t="s">
        <v>91</v>
      </c>
      <c r="AY130" s="18" t="s">
        <v>203</v>
      </c>
      <c r="BE130" s="205">
        <f aca="true" t="shared" si="4" ref="BE130:BE135">IF(N130="základní",J130,0)</f>
        <v>0</v>
      </c>
      <c r="BF130" s="205">
        <f aca="true" t="shared" si="5" ref="BF130:BF135">IF(N130="snížená",J130,0)</f>
        <v>0</v>
      </c>
      <c r="BG130" s="205">
        <f aca="true" t="shared" si="6" ref="BG130:BG135">IF(N130="zákl. přenesená",J130,0)</f>
        <v>0</v>
      </c>
      <c r="BH130" s="205">
        <f aca="true" t="shared" si="7" ref="BH130:BH135">IF(N130="sníž. přenesená",J130,0)</f>
        <v>0</v>
      </c>
      <c r="BI130" s="205">
        <f aca="true" t="shared" si="8" ref="BI130:BI135">IF(N130="nulová",J130,0)</f>
        <v>0</v>
      </c>
      <c r="BJ130" s="18" t="s">
        <v>91</v>
      </c>
      <c r="BK130" s="205">
        <f aca="true" t="shared" si="9" ref="BK130:BK135">ROUND(I130*H130,2)</f>
        <v>0</v>
      </c>
      <c r="BL130" s="18" t="s">
        <v>121</v>
      </c>
      <c r="BM130" s="204" t="s">
        <v>93</v>
      </c>
    </row>
    <row r="131" spans="1:65" s="2" customFormat="1" ht="16.5" customHeight="1">
      <c r="A131" s="36"/>
      <c r="B131" s="37"/>
      <c r="C131" s="193" t="s">
        <v>93</v>
      </c>
      <c r="D131" s="193" t="s">
        <v>206</v>
      </c>
      <c r="E131" s="194" t="s">
        <v>2591</v>
      </c>
      <c r="F131" s="195" t="s">
        <v>3539</v>
      </c>
      <c r="G131" s="196" t="s">
        <v>1422</v>
      </c>
      <c r="H131" s="197">
        <v>1</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121</v>
      </c>
    </row>
    <row r="132" spans="1:65" s="2" customFormat="1" ht="16.5" customHeight="1">
      <c r="A132" s="36"/>
      <c r="B132" s="37"/>
      <c r="C132" s="193" t="s">
        <v>112</v>
      </c>
      <c r="D132" s="193" t="s">
        <v>206</v>
      </c>
      <c r="E132" s="194" t="s">
        <v>2594</v>
      </c>
      <c r="F132" s="195" t="s">
        <v>3540</v>
      </c>
      <c r="G132" s="196" t="s">
        <v>1422</v>
      </c>
      <c r="H132" s="197">
        <v>1</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147</v>
      </c>
    </row>
    <row r="133" spans="1:65" s="2" customFormat="1" ht="16.5" customHeight="1">
      <c r="A133" s="36"/>
      <c r="B133" s="37"/>
      <c r="C133" s="193" t="s">
        <v>121</v>
      </c>
      <c r="D133" s="193" t="s">
        <v>206</v>
      </c>
      <c r="E133" s="194" t="s">
        <v>2596</v>
      </c>
      <c r="F133" s="195" t="s">
        <v>3541</v>
      </c>
      <c r="G133" s="196" t="s">
        <v>1422</v>
      </c>
      <c r="H133" s="197">
        <v>1</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153</v>
      </c>
    </row>
    <row r="134" spans="1:65" s="2" customFormat="1" ht="16.5" customHeight="1">
      <c r="A134" s="36"/>
      <c r="B134" s="37"/>
      <c r="C134" s="193" t="s">
        <v>144</v>
      </c>
      <c r="D134" s="193" t="s">
        <v>206</v>
      </c>
      <c r="E134" s="194" t="s">
        <v>2598</v>
      </c>
      <c r="F134" s="195" t="s">
        <v>3542</v>
      </c>
      <c r="G134" s="196" t="s">
        <v>1422</v>
      </c>
      <c r="H134" s="197">
        <v>2</v>
      </c>
      <c r="I134" s="198"/>
      <c r="J134" s="199">
        <f t="shared" si="0"/>
        <v>0</v>
      </c>
      <c r="K134" s="195" t="s">
        <v>601</v>
      </c>
      <c r="L134" s="41"/>
      <c r="M134" s="200" t="s">
        <v>1</v>
      </c>
      <c r="N134" s="201" t="s">
        <v>48</v>
      </c>
      <c r="O134" s="73"/>
      <c r="P134" s="202">
        <f t="shared" si="1"/>
        <v>0</v>
      </c>
      <c r="Q134" s="202">
        <v>0</v>
      </c>
      <c r="R134" s="202">
        <f t="shared" si="2"/>
        <v>0</v>
      </c>
      <c r="S134" s="202">
        <v>0</v>
      </c>
      <c r="T134" s="203">
        <f t="shared" si="3"/>
        <v>0</v>
      </c>
      <c r="U134" s="36"/>
      <c r="V134" s="36"/>
      <c r="W134" s="36"/>
      <c r="X134" s="36"/>
      <c r="Y134" s="36"/>
      <c r="Z134" s="36"/>
      <c r="AA134" s="36"/>
      <c r="AB134" s="36"/>
      <c r="AC134" s="36"/>
      <c r="AD134" s="36"/>
      <c r="AE134" s="36"/>
      <c r="AR134" s="204" t="s">
        <v>121</v>
      </c>
      <c r="AT134" s="204" t="s">
        <v>206</v>
      </c>
      <c r="AU134" s="204" t="s">
        <v>91</v>
      </c>
      <c r="AY134" s="18" t="s">
        <v>203</v>
      </c>
      <c r="BE134" s="205">
        <f t="shared" si="4"/>
        <v>0</v>
      </c>
      <c r="BF134" s="205">
        <f t="shared" si="5"/>
        <v>0</v>
      </c>
      <c r="BG134" s="205">
        <f t="shared" si="6"/>
        <v>0</v>
      </c>
      <c r="BH134" s="205">
        <f t="shared" si="7"/>
        <v>0</v>
      </c>
      <c r="BI134" s="205">
        <f t="shared" si="8"/>
        <v>0</v>
      </c>
      <c r="BJ134" s="18" t="s">
        <v>91</v>
      </c>
      <c r="BK134" s="205">
        <f t="shared" si="9"/>
        <v>0</v>
      </c>
      <c r="BL134" s="18" t="s">
        <v>121</v>
      </c>
      <c r="BM134" s="204" t="s">
        <v>254</v>
      </c>
    </row>
    <row r="135" spans="1:65" s="2" customFormat="1" ht="16.5" customHeight="1">
      <c r="A135" s="36"/>
      <c r="B135" s="37"/>
      <c r="C135" s="193" t="s">
        <v>147</v>
      </c>
      <c r="D135" s="193" t="s">
        <v>206</v>
      </c>
      <c r="E135" s="194" t="s">
        <v>2600</v>
      </c>
      <c r="F135" s="195" t="s">
        <v>3543</v>
      </c>
      <c r="G135" s="196" t="s">
        <v>1422</v>
      </c>
      <c r="H135" s="197">
        <v>2</v>
      </c>
      <c r="I135" s="198"/>
      <c r="J135" s="199">
        <f t="shared" si="0"/>
        <v>0</v>
      </c>
      <c r="K135" s="195" t="s">
        <v>601</v>
      </c>
      <c r="L135" s="41"/>
      <c r="M135" s="200" t="s">
        <v>1</v>
      </c>
      <c r="N135" s="201" t="s">
        <v>48</v>
      </c>
      <c r="O135" s="73"/>
      <c r="P135" s="202">
        <f t="shared" si="1"/>
        <v>0</v>
      </c>
      <c r="Q135" s="202">
        <v>0</v>
      </c>
      <c r="R135" s="202">
        <f t="shared" si="2"/>
        <v>0</v>
      </c>
      <c r="S135" s="202">
        <v>0</v>
      </c>
      <c r="T135" s="203">
        <f t="shared" si="3"/>
        <v>0</v>
      </c>
      <c r="U135" s="36"/>
      <c r="V135" s="36"/>
      <c r="W135" s="36"/>
      <c r="X135" s="36"/>
      <c r="Y135" s="36"/>
      <c r="Z135" s="36"/>
      <c r="AA135" s="36"/>
      <c r="AB135" s="36"/>
      <c r="AC135" s="36"/>
      <c r="AD135" s="36"/>
      <c r="AE135" s="36"/>
      <c r="AR135" s="204" t="s">
        <v>121</v>
      </c>
      <c r="AT135" s="204" t="s">
        <v>206</v>
      </c>
      <c r="AU135" s="204" t="s">
        <v>91</v>
      </c>
      <c r="AY135" s="18" t="s">
        <v>203</v>
      </c>
      <c r="BE135" s="205">
        <f t="shared" si="4"/>
        <v>0</v>
      </c>
      <c r="BF135" s="205">
        <f t="shared" si="5"/>
        <v>0</v>
      </c>
      <c r="BG135" s="205">
        <f t="shared" si="6"/>
        <v>0</v>
      </c>
      <c r="BH135" s="205">
        <f t="shared" si="7"/>
        <v>0</v>
      </c>
      <c r="BI135" s="205">
        <f t="shared" si="8"/>
        <v>0</v>
      </c>
      <c r="BJ135" s="18" t="s">
        <v>91</v>
      </c>
      <c r="BK135" s="205">
        <f t="shared" si="9"/>
        <v>0</v>
      </c>
      <c r="BL135" s="18" t="s">
        <v>121</v>
      </c>
      <c r="BM135" s="204" t="s">
        <v>268</v>
      </c>
    </row>
    <row r="136" spans="2:63" s="12" customFormat="1" ht="25.95" customHeight="1">
      <c r="B136" s="177"/>
      <c r="C136" s="178"/>
      <c r="D136" s="179" t="s">
        <v>82</v>
      </c>
      <c r="E136" s="180" t="s">
        <v>2638</v>
      </c>
      <c r="F136" s="180" t="s">
        <v>3544</v>
      </c>
      <c r="G136" s="178"/>
      <c r="H136" s="178"/>
      <c r="I136" s="181"/>
      <c r="J136" s="182">
        <f>BK136</f>
        <v>0</v>
      </c>
      <c r="K136" s="178"/>
      <c r="L136" s="183"/>
      <c r="M136" s="184"/>
      <c r="N136" s="185"/>
      <c r="O136" s="185"/>
      <c r="P136" s="186">
        <f>SUM(P137:P141)</f>
        <v>0</v>
      </c>
      <c r="Q136" s="185"/>
      <c r="R136" s="186">
        <f>SUM(R137:R141)</f>
        <v>0</v>
      </c>
      <c r="S136" s="185"/>
      <c r="T136" s="187">
        <f>SUM(T137:T141)</f>
        <v>0</v>
      </c>
      <c r="AR136" s="188" t="s">
        <v>91</v>
      </c>
      <c r="AT136" s="189" t="s">
        <v>82</v>
      </c>
      <c r="AU136" s="189" t="s">
        <v>83</v>
      </c>
      <c r="AY136" s="188" t="s">
        <v>203</v>
      </c>
      <c r="BK136" s="190">
        <f>SUM(BK137:BK141)</f>
        <v>0</v>
      </c>
    </row>
    <row r="137" spans="1:65" s="2" customFormat="1" ht="21.75" customHeight="1">
      <c r="A137" s="36"/>
      <c r="B137" s="37"/>
      <c r="C137" s="193" t="s">
        <v>150</v>
      </c>
      <c r="D137" s="193" t="s">
        <v>206</v>
      </c>
      <c r="E137" s="194" t="s">
        <v>3489</v>
      </c>
      <c r="F137" s="195" t="s">
        <v>3545</v>
      </c>
      <c r="G137" s="196" t="s">
        <v>1422</v>
      </c>
      <c r="H137" s="197">
        <v>1</v>
      </c>
      <c r="I137" s="198"/>
      <c r="J137" s="199">
        <f>ROUND(I137*H137,2)</f>
        <v>0</v>
      </c>
      <c r="K137" s="195" t="s">
        <v>601</v>
      </c>
      <c r="L137" s="41"/>
      <c r="M137" s="200" t="s">
        <v>1</v>
      </c>
      <c r="N137" s="201" t="s">
        <v>48</v>
      </c>
      <c r="O137" s="73"/>
      <c r="P137" s="202">
        <f>O137*H137</f>
        <v>0</v>
      </c>
      <c r="Q137" s="202">
        <v>0</v>
      </c>
      <c r="R137" s="202">
        <f>Q137*H137</f>
        <v>0</v>
      </c>
      <c r="S137" s="202">
        <v>0</v>
      </c>
      <c r="T137" s="203">
        <f>S137*H137</f>
        <v>0</v>
      </c>
      <c r="U137" s="36"/>
      <c r="V137" s="36"/>
      <c r="W137" s="36"/>
      <c r="X137" s="36"/>
      <c r="Y137" s="36"/>
      <c r="Z137" s="36"/>
      <c r="AA137" s="36"/>
      <c r="AB137" s="36"/>
      <c r="AC137" s="36"/>
      <c r="AD137" s="36"/>
      <c r="AE137" s="36"/>
      <c r="AR137" s="204" t="s">
        <v>121</v>
      </c>
      <c r="AT137" s="204" t="s">
        <v>206</v>
      </c>
      <c r="AU137" s="204" t="s">
        <v>91</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369</v>
      </c>
    </row>
    <row r="138" spans="1:65" s="2" customFormat="1" ht="16.5" customHeight="1">
      <c r="A138" s="36"/>
      <c r="B138" s="37"/>
      <c r="C138" s="193" t="s">
        <v>153</v>
      </c>
      <c r="D138" s="193" t="s">
        <v>206</v>
      </c>
      <c r="E138" s="194" t="s">
        <v>3522</v>
      </c>
      <c r="F138" s="195" t="s">
        <v>3546</v>
      </c>
      <c r="G138" s="196" t="s">
        <v>1422</v>
      </c>
      <c r="H138" s="197">
        <v>1</v>
      </c>
      <c r="I138" s="198"/>
      <c r="J138" s="199">
        <f>ROUND(I138*H138,2)</f>
        <v>0</v>
      </c>
      <c r="K138" s="195" t="s">
        <v>601</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121</v>
      </c>
      <c r="AT138" s="204" t="s">
        <v>206</v>
      </c>
      <c r="AU138" s="204" t="s">
        <v>91</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378</v>
      </c>
    </row>
    <row r="139" spans="1:65" s="2" customFormat="1" ht="16.5" customHeight="1">
      <c r="A139" s="36"/>
      <c r="B139" s="37"/>
      <c r="C139" s="193" t="s">
        <v>249</v>
      </c>
      <c r="D139" s="193" t="s">
        <v>206</v>
      </c>
      <c r="E139" s="194" t="s">
        <v>3491</v>
      </c>
      <c r="F139" s="195" t="s">
        <v>3547</v>
      </c>
      <c r="G139" s="196" t="s">
        <v>1422</v>
      </c>
      <c r="H139" s="197">
        <v>1</v>
      </c>
      <c r="I139" s="198"/>
      <c r="J139" s="199">
        <f>ROUND(I139*H139,2)</f>
        <v>0</v>
      </c>
      <c r="K139" s="195" t="s">
        <v>601</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91</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389</v>
      </c>
    </row>
    <row r="140" spans="1:65" s="2" customFormat="1" ht="16.5" customHeight="1">
      <c r="A140" s="36"/>
      <c r="B140" s="37"/>
      <c r="C140" s="193" t="s">
        <v>254</v>
      </c>
      <c r="D140" s="193" t="s">
        <v>206</v>
      </c>
      <c r="E140" s="194" t="s">
        <v>3493</v>
      </c>
      <c r="F140" s="195" t="s">
        <v>3548</v>
      </c>
      <c r="G140" s="196" t="s">
        <v>1422</v>
      </c>
      <c r="H140" s="197">
        <v>1</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91</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401</v>
      </c>
    </row>
    <row r="141" spans="1:65" s="2" customFormat="1" ht="16.5" customHeight="1">
      <c r="A141" s="36"/>
      <c r="B141" s="37"/>
      <c r="C141" s="193" t="s">
        <v>261</v>
      </c>
      <c r="D141" s="193" t="s">
        <v>206</v>
      </c>
      <c r="E141" s="194" t="s">
        <v>3495</v>
      </c>
      <c r="F141" s="195" t="s">
        <v>3549</v>
      </c>
      <c r="G141" s="196" t="s">
        <v>1422</v>
      </c>
      <c r="H141" s="197">
        <v>1</v>
      </c>
      <c r="I141" s="198"/>
      <c r="J141" s="199">
        <f>ROUND(I141*H141,2)</f>
        <v>0</v>
      </c>
      <c r="K141" s="195" t="s">
        <v>601</v>
      </c>
      <c r="L141" s="41"/>
      <c r="M141" s="200" t="s">
        <v>1</v>
      </c>
      <c r="N141" s="201" t="s">
        <v>48</v>
      </c>
      <c r="O141" s="73"/>
      <c r="P141" s="202">
        <f>O141*H141</f>
        <v>0</v>
      </c>
      <c r="Q141" s="202">
        <v>0</v>
      </c>
      <c r="R141" s="202">
        <f>Q141*H141</f>
        <v>0</v>
      </c>
      <c r="S141" s="202">
        <v>0</v>
      </c>
      <c r="T141" s="203">
        <f>S141*H141</f>
        <v>0</v>
      </c>
      <c r="U141" s="36"/>
      <c r="V141" s="36"/>
      <c r="W141" s="36"/>
      <c r="X141" s="36"/>
      <c r="Y141" s="36"/>
      <c r="Z141" s="36"/>
      <c r="AA141" s="36"/>
      <c r="AB141" s="36"/>
      <c r="AC141" s="36"/>
      <c r="AD141" s="36"/>
      <c r="AE141" s="36"/>
      <c r="AR141" s="204" t="s">
        <v>121</v>
      </c>
      <c r="AT141" s="204" t="s">
        <v>206</v>
      </c>
      <c r="AU141" s="204" t="s">
        <v>91</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409</v>
      </c>
    </row>
    <row r="142" spans="2:63" s="12" customFormat="1" ht="25.95" customHeight="1">
      <c r="B142" s="177"/>
      <c r="C142" s="178"/>
      <c r="D142" s="179" t="s">
        <v>82</v>
      </c>
      <c r="E142" s="180" t="s">
        <v>3211</v>
      </c>
      <c r="F142" s="180" t="s">
        <v>3520</v>
      </c>
      <c r="G142" s="178"/>
      <c r="H142" s="178"/>
      <c r="I142" s="181"/>
      <c r="J142" s="182">
        <f>BK142</f>
        <v>0</v>
      </c>
      <c r="K142" s="178"/>
      <c r="L142" s="183"/>
      <c r="M142" s="184"/>
      <c r="N142" s="185"/>
      <c r="O142" s="185"/>
      <c r="P142" s="186">
        <f>SUM(P143:P145)</f>
        <v>0</v>
      </c>
      <c r="Q142" s="185"/>
      <c r="R142" s="186">
        <f>SUM(R143:R145)</f>
        <v>0</v>
      </c>
      <c r="S142" s="185"/>
      <c r="T142" s="187">
        <f>SUM(T143:T145)</f>
        <v>0</v>
      </c>
      <c r="AR142" s="188" t="s">
        <v>91</v>
      </c>
      <c r="AT142" s="189" t="s">
        <v>82</v>
      </c>
      <c r="AU142" s="189" t="s">
        <v>83</v>
      </c>
      <c r="AY142" s="188" t="s">
        <v>203</v>
      </c>
      <c r="BK142" s="190">
        <f>SUM(BK143:BK145)</f>
        <v>0</v>
      </c>
    </row>
    <row r="143" spans="1:65" s="2" customFormat="1" ht="16.5" customHeight="1">
      <c r="A143" s="36"/>
      <c r="B143" s="37"/>
      <c r="C143" s="193" t="s">
        <v>268</v>
      </c>
      <c r="D143" s="193" t="s">
        <v>206</v>
      </c>
      <c r="E143" s="194" t="s">
        <v>3498</v>
      </c>
      <c r="F143" s="195" t="s">
        <v>3550</v>
      </c>
      <c r="G143" s="196" t="s">
        <v>448</v>
      </c>
      <c r="H143" s="197">
        <v>40</v>
      </c>
      <c r="I143" s="198"/>
      <c r="J143" s="199">
        <f>ROUND(I143*H143,2)</f>
        <v>0</v>
      </c>
      <c r="K143" s="195" t="s">
        <v>601</v>
      </c>
      <c r="L143" s="41"/>
      <c r="M143" s="200" t="s">
        <v>1</v>
      </c>
      <c r="N143" s="201" t="s">
        <v>48</v>
      </c>
      <c r="O143" s="73"/>
      <c r="P143" s="202">
        <f>O143*H143</f>
        <v>0</v>
      </c>
      <c r="Q143" s="202">
        <v>0</v>
      </c>
      <c r="R143" s="202">
        <f>Q143*H143</f>
        <v>0</v>
      </c>
      <c r="S143" s="202">
        <v>0</v>
      </c>
      <c r="T143" s="203">
        <f>S143*H143</f>
        <v>0</v>
      </c>
      <c r="U143" s="36"/>
      <c r="V143" s="36"/>
      <c r="W143" s="36"/>
      <c r="X143" s="36"/>
      <c r="Y143" s="36"/>
      <c r="Z143" s="36"/>
      <c r="AA143" s="36"/>
      <c r="AB143" s="36"/>
      <c r="AC143" s="36"/>
      <c r="AD143" s="36"/>
      <c r="AE143" s="36"/>
      <c r="AR143" s="204" t="s">
        <v>121</v>
      </c>
      <c r="AT143" s="204" t="s">
        <v>206</v>
      </c>
      <c r="AU143" s="204" t="s">
        <v>91</v>
      </c>
      <c r="AY143" s="18" t="s">
        <v>203</v>
      </c>
      <c r="BE143" s="205">
        <f>IF(N143="základní",J143,0)</f>
        <v>0</v>
      </c>
      <c r="BF143" s="205">
        <f>IF(N143="snížená",J143,0)</f>
        <v>0</v>
      </c>
      <c r="BG143" s="205">
        <f>IF(N143="zákl. přenesená",J143,0)</f>
        <v>0</v>
      </c>
      <c r="BH143" s="205">
        <f>IF(N143="sníž. přenesená",J143,0)</f>
        <v>0</v>
      </c>
      <c r="BI143" s="205">
        <f>IF(N143="nulová",J143,0)</f>
        <v>0</v>
      </c>
      <c r="BJ143" s="18" t="s">
        <v>91</v>
      </c>
      <c r="BK143" s="205">
        <f>ROUND(I143*H143,2)</f>
        <v>0</v>
      </c>
      <c r="BL143" s="18" t="s">
        <v>121</v>
      </c>
      <c r="BM143" s="204" t="s">
        <v>417</v>
      </c>
    </row>
    <row r="144" spans="1:65" s="2" customFormat="1" ht="16.5" customHeight="1">
      <c r="A144" s="36"/>
      <c r="B144" s="37"/>
      <c r="C144" s="193" t="s">
        <v>364</v>
      </c>
      <c r="D144" s="193" t="s">
        <v>206</v>
      </c>
      <c r="E144" s="194" t="s">
        <v>3502</v>
      </c>
      <c r="F144" s="195" t="s">
        <v>3551</v>
      </c>
      <c r="G144" s="196" t="s">
        <v>1422</v>
      </c>
      <c r="H144" s="197">
        <v>1</v>
      </c>
      <c r="I144" s="198"/>
      <c r="J144" s="199">
        <f>ROUND(I144*H144,2)</f>
        <v>0</v>
      </c>
      <c r="K144" s="195" t="s">
        <v>601</v>
      </c>
      <c r="L144" s="41"/>
      <c r="M144" s="200" t="s">
        <v>1</v>
      </c>
      <c r="N144" s="201" t="s">
        <v>48</v>
      </c>
      <c r="O144" s="73"/>
      <c r="P144" s="202">
        <f>O144*H144</f>
        <v>0</v>
      </c>
      <c r="Q144" s="202">
        <v>0</v>
      </c>
      <c r="R144" s="202">
        <f>Q144*H144</f>
        <v>0</v>
      </c>
      <c r="S144" s="202">
        <v>0</v>
      </c>
      <c r="T144" s="203">
        <f>S144*H144</f>
        <v>0</v>
      </c>
      <c r="U144" s="36"/>
      <c r="V144" s="36"/>
      <c r="W144" s="36"/>
      <c r="X144" s="36"/>
      <c r="Y144" s="36"/>
      <c r="Z144" s="36"/>
      <c r="AA144" s="36"/>
      <c r="AB144" s="36"/>
      <c r="AC144" s="36"/>
      <c r="AD144" s="36"/>
      <c r="AE144" s="36"/>
      <c r="AR144" s="204" t="s">
        <v>121</v>
      </c>
      <c r="AT144" s="204" t="s">
        <v>206</v>
      </c>
      <c r="AU144" s="204" t="s">
        <v>91</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121</v>
      </c>
      <c r="BM144" s="204" t="s">
        <v>425</v>
      </c>
    </row>
    <row r="145" spans="1:65" s="2" customFormat="1" ht="16.5" customHeight="1">
      <c r="A145" s="36"/>
      <c r="B145" s="37"/>
      <c r="C145" s="193" t="s">
        <v>369</v>
      </c>
      <c r="D145" s="193" t="s">
        <v>206</v>
      </c>
      <c r="E145" s="194" t="s">
        <v>3504</v>
      </c>
      <c r="F145" s="195" t="s">
        <v>3552</v>
      </c>
      <c r="G145" s="196" t="s">
        <v>1422</v>
      </c>
      <c r="H145" s="197">
        <v>1</v>
      </c>
      <c r="I145" s="198"/>
      <c r="J145" s="199">
        <f>ROUND(I145*H145,2)</f>
        <v>0</v>
      </c>
      <c r="K145" s="195" t="s">
        <v>601</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121</v>
      </c>
      <c r="AT145" s="204" t="s">
        <v>206</v>
      </c>
      <c r="AU145" s="204" t="s">
        <v>91</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121</v>
      </c>
      <c r="BM145" s="204" t="s">
        <v>433</v>
      </c>
    </row>
    <row r="146" spans="2:63" s="12" customFormat="1" ht="25.95" customHeight="1">
      <c r="B146" s="177"/>
      <c r="C146" s="178"/>
      <c r="D146" s="179" t="s">
        <v>82</v>
      </c>
      <c r="E146" s="180" t="s">
        <v>3217</v>
      </c>
      <c r="F146" s="180" t="s">
        <v>1868</v>
      </c>
      <c r="G146" s="178"/>
      <c r="H146" s="178"/>
      <c r="I146" s="181"/>
      <c r="J146" s="182">
        <f>BK146</f>
        <v>0</v>
      </c>
      <c r="K146" s="178"/>
      <c r="L146" s="183"/>
      <c r="M146" s="184"/>
      <c r="N146" s="185"/>
      <c r="O146" s="185"/>
      <c r="P146" s="186">
        <f>SUM(P147:P150)</f>
        <v>0</v>
      </c>
      <c r="Q146" s="185"/>
      <c r="R146" s="186">
        <f>SUM(R147:R150)</f>
        <v>0</v>
      </c>
      <c r="S146" s="185"/>
      <c r="T146" s="187">
        <f>SUM(T147:T150)</f>
        <v>0</v>
      </c>
      <c r="AR146" s="188" t="s">
        <v>91</v>
      </c>
      <c r="AT146" s="189" t="s">
        <v>82</v>
      </c>
      <c r="AU146" s="189" t="s">
        <v>83</v>
      </c>
      <c r="AY146" s="188" t="s">
        <v>203</v>
      </c>
      <c r="BK146" s="190">
        <f>SUM(BK147:BK150)</f>
        <v>0</v>
      </c>
    </row>
    <row r="147" spans="1:65" s="2" customFormat="1" ht="16.5" customHeight="1">
      <c r="A147" s="36"/>
      <c r="B147" s="37"/>
      <c r="C147" s="193" t="s">
        <v>8</v>
      </c>
      <c r="D147" s="193" t="s">
        <v>206</v>
      </c>
      <c r="E147" s="194" t="s">
        <v>3553</v>
      </c>
      <c r="F147" s="195" t="s">
        <v>3554</v>
      </c>
      <c r="G147" s="196" t="s">
        <v>3456</v>
      </c>
      <c r="H147" s="197">
        <v>2</v>
      </c>
      <c r="I147" s="198"/>
      <c r="J147" s="199">
        <f>ROUND(I147*H147,2)</f>
        <v>0</v>
      </c>
      <c r="K147" s="195" t="s">
        <v>601</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91</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441</v>
      </c>
    </row>
    <row r="148" spans="1:65" s="2" customFormat="1" ht="16.5" customHeight="1">
      <c r="A148" s="36"/>
      <c r="B148" s="37"/>
      <c r="C148" s="193" t="s">
        <v>378</v>
      </c>
      <c r="D148" s="193" t="s">
        <v>206</v>
      </c>
      <c r="E148" s="194" t="s">
        <v>3555</v>
      </c>
      <c r="F148" s="195" t="s">
        <v>3503</v>
      </c>
      <c r="G148" s="196" t="s">
        <v>3456</v>
      </c>
      <c r="H148" s="197">
        <v>2</v>
      </c>
      <c r="I148" s="198"/>
      <c r="J148" s="199">
        <f>ROUND(I148*H148,2)</f>
        <v>0</v>
      </c>
      <c r="K148" s="195" t="s">
        <v>601</v>
      </c>
      <c r="L148" s="41"/>
      <c r="M148" s="200" t="s">
        <v>1</v>
      </c>
      <c r="N148" s="201" t="s">
        <v>48</v>
      </c>
      <c r="O148" s="73"/>
      <c r="P148" s="202">
        <f>O148*H148</f>
        <v>0</v>
      </c>
      <c r="Q148" s="202">
        <v>0</v>
      </c>
      <c r="R148" s="202">
        <f>Q148*H148</f>
        <v>0</v>
      </c>
      <c r="S148" s="202">
        <v>0</v>
      </c>
      <c r="T148" s="203">
        <f>S148*H148</f>
        <v>0</v>
      </c>
      <c r="U148" s="36"/>
      <c r="V148" s="36"/>
      <c r="W148" s="36"/>
      <c r="X148" s="36"/>
      <c r="Y148" s="36"/>
      <c r="Z148" s="36"/>
      <c r="AA148" s="36"/>
      <c r="AB148" s="36"/>
      <c r="AC148" s="36"/>
      <c r="AD148" s="36"/>
      <c r="AE148" s="36"/>
      <c r="AR148" s="204" t="s">
        <v>121</v>
      </c>
      <c r="AT148" s="204" t="s">
        <v>206</v>
      </c>
      <c r="AU148" s="204" t="s">
        <v>91</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450</v>
      </c>
    </row>
    <row r="149" spans="1:65" s="2" customFormat="1" ht="16.5" customHeight="1">
      <c r="A149" s="36"/>
      <c r="B149" s="37"/>
      <c r="C149" s="193" t="s">
        <v>383</v>
      </c>
      <c r="D149" s="193" t="s">
        <v>206</v>
      </c>
      <c r="E149" s="194" t="s">
        <v>3526</v>
      </c>
      <c r="F149" s="195" t="s">
        <v>3505</v>
      </c>
      <c r="G149" s="196" t="s">
        <v>3456</v>
      </c>
      <c r="H149" s="197">
        <v>4</v>
      </c>
      <c r="I149" s="198"/>
      <c r="J149" s="199">
        <f>ROUND(I149*H149,2)</f>
        <v>0</v>
      </c>
      <c r="K149" s="195" t="s">
        <v>601</v>
      </c>
      <c r="L149" s="41"/>
      <c r="M149" s="200" t="s">
        <v>1</v>
      </c>
      <c r="N149" s="201" t="s">
        <v>48</v>
      </c>
      <c r="O149" s="73"/>
      <c r="P149" s="202">
        <f>O149*H149</f>
        <v>0</v>
      </c>
      <c r="Q149" s="202">
        <v>0</v>
      </c>
      <c r="R149" s="202">
        <f>Q149*H149</f>
        <v>0</v>
      </c>
      <c r="S149" s="202">
        <v>0</v>
      </c>
      <c r="T149" s="203">
        <f>S149*H149</f>
        <v>0</v>
      </c>
      <c r="U149" s="36"/>
      <c r="V149" s="36"/>
      <c r="W149" s="36"/>
      <c r="X149" s="36"/>
      <c r="Y149" s="36"/>
      <c r="Z149" s="36"/>
      <c r="AA149" s="36"/>
      <c r="AB149" s="36"/>
      <c r="AC149" s="36"/>
      <c r="AD149" s="36"/>
      <c r="AE149" s="36"/>
      <c r="AR149" s="204" t="s">
        <v>121</v>
      </c>
      <c r="AT149" s="204" t="s">
        <v>206</v>
      </c>
      <c r="AU149" s="204" t="s">
        <v>91</v>
      </c>
      <c r="AY149" s="18" t="s">
        <v>203</v>
      </c>
      <c r="BE149" s="205">
        <f>IF(N149="základní",J149,0)</f>
        <v>0</v>
      </c>
      <c r="BF149" s="205">
        <f>IF(N149="snížená",J149,0)</f>
        <v>0</v>
      </c>
      <c r="BG149" s="205">
        <f>IF(N149="zákl. přenesená",J149,0)</f>
        <v>0</v>
      </c>
      <c r="BH149" s="205">
        <f>IF(N149="sníž. přenesená",J149,0)</f>
        <v>0</v>
      </c>
      <c r="BI149" s="205">
        <f>IF(N149="nulová",J149,0)</f>
        <v>0</v>
      </c>
      <c r="BJ149" s="18" t="s">
        <v>91</v>
      </c>
      <c r="BK149" s="205">
        <f>ROUND(I149*H149,2)</f>
        <v>0</v>
      </c>
      <c r="BL149" s="18" t="s">
        <v>121</v>
      </c>
      <c r="BM149" s="204" t="s">
        <v>461</v>
      </c>
    </row>
    <row r="150" spans="1:65" s="2" customFormat="1" ht="16.5" customHeight="1">
      <c r="A150" s="36"/>
      <c r="B150" s="37"/>
      <c r="C150" s="193" t="s">
        <v>389</v>
      </c>
      <c r="D150" s="193" t="s">
        <v>206</v>
      </c>
      <c r="E150" s="194" t="s">
        <v>3528</v>
      </c>
      <c r="F150" s="195" t="s">
        <v>3556</v>
      </c>
      <c r="G150" s="196" t="s">
        <v>3456</v>
      </c>
      <c r="H150" s="197">
        <v>4</v>
      </c>
      <c r="I150" s="198"/>
      <c r="J150" s="199">
        <f>ROUND(I150*H150,2)</f>
        <v>0</v>
      </c>
      <c r="K150" s="195" t="s">
        <v>601</v>
      </c>
      <c r="L150" s="41"/>
      <c r="M150" s="269" t="s">
        <v>1</v>
      </c>
      <c r="N150" s="270" t="s">
        <v>48</v>
      </c>
      <c r="O150" s="213"/>
      <c r="P150" s="271">
        <f>O150*H150</f>
        <v>0</v>
      </c>
      <c r="Q150" s="271">
        <v>0</v>
      </c>
      <c r="R150" s="271">
        <f>Q150*H150</f>
        <v>0</v>
      </c>
      <c r="S150" s="271">
        <v>0</v>
      </c>
      <c r="T150" s="272">
        <f>S150*H150</f>
        <v>0</v>
      </c>
      <c r="U150" s="36"/>
      <c r="V150" s="36"/>
      <c r="W150" s="36"/>
      <c r="X150" s="36"/>
      <c r="Y150" s="36"/>
      <c r="Z150" s="36"/>
      <c r="AA150" s="36"/>
      <c r="AB150" s="36"/>
      <c r="AC150" s="36"/>
      <c r="AD150" s="36"/>
      <c r="AE150" s="36"/>
      <c r="AR150" s="204" t="s">
        <v>121</v>
      </c>
      <c r="AT150" s="204" t="s">
        <v>206</v>
      </c>
      <c r="AU150" s="204" t="s">
        <v>91</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471</v>
      </c>
    </row>
    <row r="151" spans="1:31" s="2" customFormat="1" ht="6.9" customHeight="1">
      <c r="A151" s="36"/>
      <c r="B151" s="56"/>
      <c r="C151" s="57"/>
      <c r="D151" s="57"/>
      <c r="E151" s="57"/>
      <c r="F151" s="57"/>
      <c r="G151" s="57"/>
      <c r="H151" s="57"/>
      <c r="I151" s="57"/>
      <c r="J151" s="57"/>
      <c r="K151" s="57"/>
      <c r="L151" s="41"/>
      <c r="M151" s="36"/>
      <c r="O151" s="36"/>
      <c r="P151" s="36"/>
      <c r="Q151" s="36"/>
      <c r="R151" s="36"/>
      <c r="S151" s="36"/>
      <c r="T151" s="36"/>
      <c r="U151" s="36"/>
      <c r="V151" s="36"/>
      <c r="W151" s="36"/>
      <c r="X151" s="36"/>
      <c r="Y151" s="36"/>
      <c r="Z151" s="36"/>
      <c r="AA151" s="36"/>
      <c r="AB151" s="36"/>
      <c r="AC151" s="36"/>
      <c r="AD151" s="36"/>
      <c r="AE151" s="36"/>
    </row>
  </sheetData>
  <sheetProtection algorithmName="SHA-512" hashValue="byxjoklKjwyF5ej1dvK1msxZnO2GLfV7ISTKlwuSO80c1pI99SPBybrHhdpFdxdsK/zSAU6m0Z7cY28F2V4IoA==" saltValue="0jlQFPIDxr7MBEHazIlHuey2cNIw1Gcu7OFMJDxi2IJzDAQjTFcKCF88IpcjGAONuY/M2GnzHvEFcCx8ez0LIw==" spinCount="100000" sheet="1" objects="1" scenarios="1" formatColumns="0" formatRows="0" autoFilter="0"/>
  <autoFilter ref="C127:K150"/>
  <mergeCells count="15">
    <mergeCell ref="E114:H114"/>
    <mergeCell ref="E118:H118"/>
    <mergeCell ref="E116:H116"/>
    <mergeCell ref="E120:H12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143</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3557</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74.5" customHeight="1">
      <c r="A31" s="123"/>
      <c r="B31" s="124"/>
      <c r="C31" s="123"/>
      <c r="D31" s="123"/>
      <c r="E31" s="330" t="s">
        <v>3558</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ROUND(J126,2)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ROUND((SUM(BE126:BE137)),2)</f>
        <v>0</v>
      </c>
      <c r="G37" s="36"/>
      <c r="H37" s="36"/>
      <c r="I37" s="132">
        <v>0.21</v>
      </c>
      <c r="J37" s="131">
        <f>ROUND(((SUM(BE126:BE137))*I37),2)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ROUND((SUM(BF126:BF137)),2)</f>
        <v>0</v>
      </c>
      <c r="G38" s="36"/>
      <c r="H38" s="36"/>
      <c r="I38" s="132">
        <v>0.15</v>
      </c>
      <c r="J38" s="131">
        <f>ROUND(((SUM(BF126:BF137))*I38),2)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ROUND((SUM(BG126:BG137)),2)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ROUND((SUM(BH126:BH137)),2)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ROUND((SUM(BI126:BI137)),2)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4 - JČ</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J126</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3559</v>
      </c>
      <c r="E101" s="158"/>
      <c r="F101" s="158"/>
      <c r="G101" s="158"/>
      <c r="H101" s="158"/>
      <c r="I101" s="158"/>
      <c r="J101" s="159">
        <f>J127</f>
        <v>0</v>
      </c>
      <c r="K101" s="156"/>
      <c r="L101" s="160"/>
    </row>
    <row r="102" spans="2:12" s="9" customFormat="1" ht="24.9" customHeight="1">
      <c r="B102" s="155"/>
      <c r="C102" s="156"/>
      <c r="D102" s="157" t="s">
        <v>3512</v>
      </c>
      <c r="E102" s="158"/>
      <c r="F102" s="158"/>
      <c r="G102" s="158"/>
      <c r="H102" s="158"/>
      <c r="I102" s="158"/>
      <c r="J102" s="159">
        <f>J133</f>
        <v>0</v>
      </c>
      <c r="K102" s="156"/>
      <c r="L102" s="160"/>
    </row>
    <row r="103" spans="1:31" s="2" customFormat="1" ht="21.75" customHeight="1">
      <c r="A103" s="36"/>
      <c r="B103" s="37"/>
      <c r="C103" s="38"/>
      <c r="D103" s="38"/>
      <c r="E103" s="38"/>
      <c r="F103" s="38"/>
      <c r="G103" s="38"/>
      <c r="H103" s="38"/>
      <c r="I103" s="38"/>
      <c r="J103" s="38"/>
      <c r="K103" s="38"/>
      <c r="L103" s="53"/>
      <c r="S103" s="36"/>
      <c r="T103" s="36"/>
      <c r="U103" s="36"/>
      <c r="V103" s="36"/>
      <c r="W103" s="36"/>
      <c r="X103" s="36"/>
      <c r="Y103" s="36"/>
      <c r="Z103" s="36"/>
      <c r="AA103" s="36"/>
      <c r="AB103" s="36"/>
      <c r="AC103" s="36"/>
      <c r="AD103" s="36"/>
      <c r="AE103" s="36"/>
    </row>
    <row r="104" spans="1:31" s="2" customFormat="1" ht="6.9" customHeight="1">
      <c r="A104" s="36"/>
      <c r="B104" s="56"/>
      <c r="C104" s="57"/>
      <c r="D104" s="57"/>
      <c r="E104" s="57"/>
      <c r="F104" s="57"/>
      <c r="G104" s="57"/>
      <c r="H104" s="57"/>
      <c r="I104" s="57"/>
      <c r="J104" s="57"/>
      <c r="K104" s="57"/>
      <c r="L104" s="53"/>
      <c r="S104" s="36"/>
      <c r="T104" s="36"/>
      <c r="U104" s="36"/>
      <c r="V104" s="36"/>
      <c r="W104" s="36"/>
      <c r="X104" s="36"/>
      <c r="Y104" s="36"/>
      <c r="Z104" s="36"/>
      <c r="AA104" s="36"/>
      <c r="AB104" s="36"/>
      <c r="AC104" s="36"/>
      <c r="AD104" s="36"/>
      <c r="AE104" s="36"/>
    </row>
    <row r="108" spans="1:31" s="2" customFormat="1" ht="6.9" customHeight="1">
      <c r="A108" s="36"/>
      <c r="B108" s="58"/>
      <c r="C108" s="59"/>
      <c r="D108" s="59"/>
      <c r="E108" s="59"/>
      <c r="F108" s="59"/>
      <c r="G108" s="59"/>
      <c r="H108" s="59"/>
      <c r="I108" s="59"/>
      <c r="J108" s="59"/>
      <c r="K108" s="59"/>
      <c r="L108" s="53"/>
      <c r="S108" s="36"/>
      <c r="T108" s="36"/>
      <c r="U108" s="36"/>
      <c r="V108" s="36"/>
      <c r="W108" s="36"/>
      <c r="X108" s="36"/>
      <c r="Y108" s="36"/>
      <c r="Z108" s="36"/>
      <c r="AA108" s="36"/>
      <c r="AB108" s="36"/>
      <c r="AC108" s="36"/>
      <c r="AD108" s="36"/>
      <c r="AE108" s="36"/>
    </row>
    <row r="109" spans="1:31" s="2" customFormat="1" ht="24.9" customHeight="1">
      <c r="A109" s="36"/>
      <c r="B109" s="37"/>
      <c r="C109" s="24" t="s">
        <v>189</v>
      </c>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31" t="str">
        <f>E7</f>
        <v>REVITALIZACE ŠKOLNÍ JÍDELNY A DRUŽINY ZŠ ŠKOLNÍ</v>
      </c>
      <c r="F112" s="332"/>
      <c r="G112" s="332"/>
      <c r="H112" s="332"/>
      <c r="I112" s="38"/>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175</v>
      </c>
      <c r="D113" s="23"/>
      <c r="E113" s="23"/>
      <c r="F113" s="23"/>
      <c r="G113" s="23"/>
      <c r="H113" s="23"/>
      <c r="I113" s="23"/>
      <c r="J113" s="23"/>
      <c r="K113" s="23"/>
      <c r="L113" s="21"/>
    </row>
    <row r="114" spans="2:12" s="1" customFormat="1" ht="16.5" customHeight="1">
      <c r="B114" s="22"/>
      <c r="C114" s="23"/>
      <c r="D114" s="23"/>
      <c r="E114" s="331" t="s">
        <v>272</v>
      </c>
      <c r="F114" s="308"/>
      <c r="G114" s="308"/>
      <c r="H114" s="308"/>
      <c r="I114" s="23"/>
      <c r="J114" s="23"/>
      <c r="K114" s="23"/>
      <c r="L114" s="21"/>
    </row>
    <row r="115" spans="2:12" s="1" customFormat="1" ht="12" customHeight="1">
      <c r="B115" s="22"/>
      <c r="C115" s="30" t="s">
        <v>273</v>
      </c>
      <c r="D115" s="23"/>
      <c r="E115" s="23"/>
      <c r="F115" s="23"/>
      <c r="G115" s="23"/>
      <c r="H115" s="23"/>
      <c r="I115" s="23"/>
      <c r="J115" s="23"/>
      <c r="K115" s="23"/>
      <c r="L115" s="21"/>
    </row>
    <row r="116" spans="1:31" s="2" customFormat="1" ht="16.5" customHeight="1">
      <c r="A116" s="36"/>
      <c r="B116" s="37"/>
      <c r="C116" s="38"/>
      <c r="D116" s="38"/>
      <c r="E116" s="335" t="s">
        <v>2316</v>
      </c>
      <c r="F116" s="333"/>
      <c r="G116" s="333"/>
      <c r="H116" s="333"/>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2653</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286" t="str">
        <f>E13</f>
        <v>4 - JČ</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 xml:space="preserve"> </v>
      </c>
      <c r="G120" s="38"/>
      <c r="H120" s="38"/>
      <c r="I120" s="30" t="s">
        <v>24</v>
      </c>
      <c r="J120" s="68" t="str">
        <f>IF(J16="","",J16)</f>
        <v>6. 3. 2020</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E19</f>
        <v>Město Petřvald</v>
      </c>
      <c r="G122" s="38"/>
      <c r="H122" s="38"/>
      <c r="I122" s="30" t="s">
        <v>36</v>
      </c>
      <c r="J122" s="34" t="str">
        <f>E25</f>
        <v>Kania a.s.</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IF(E22="","",E22)</f>
        <v>Vyplň údaj</v>
      </c>
      <c r="G123" s="38"/>
      <c r="H123" s="38"/>
      <c r="I123" s="30"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11" customFormat="1" ht="29.25" customHeight="1">
      <c r="A125" s="166"/>
      <c r="B125" s="167"/>
      <c r="C125" s="168" t="s">
        <v>190</v>
      </c>
      <c r="D125" s="169" t="s">
        <v>68</v>
      </c>
      <c r="E125" s="169" t="s">
        <v>64</v>
      </c>
      <c r="F125" s="169" t="s">
        <v>65</v>
      </c>
      <c r="G125" s="169" t="s">
        <v>191</v>
      </c>
      <c r="H125" s="169" t="s">
        <v>192</v>
      </c>
      <c r="I125" s="169" t="s">
        <v>193</v>
      </c>
      <c r="J125" s="169" t="s">
        <v>179</v>
      </c>
      <c r="K125" s="170" t="s">
        <v>194</v>
      </c>
      <c r="L125" s="171"/>
      <c r="M125" s="77" t="s">
        <v>1</v>
      </c>
      <c r="N125" s="78" t="s">
        <v>47</v>
      </c>
      <c r="O125" s="78" t="s">
        <v>195</v>
      </c>
      <c r="P125" s="78" t="s">
        <v>196</v>
      </c>
      <c r="Q125" s="78" t="s">
        <v>197</v>
      </c>
      <c r="R125" s="78" t="s">
        <v>198</v>
      </c>
      <c r="S125" s="78" t="s">
        <v>199</v>
      </c>
      <c r="T125" s="79" t="s">
        <v>200</v>
      </c>
      <c r="U125" s="166"/>
      <c r="V125" s="166"/>
      <c r="W125" s="166"/>
      <c r="X125" s="166"/>
      <c r="Y125" s="166"/>
      <c r="Z125" s="166"/>
      <c r="AA125" s="166"/>
      <c r="AB125" s="166"/>
      <c r="AC125" s="166"/>
      <c r="AD125" s="166"/>
      <c r="AE125" s="166"/>
    </row>
    <row r="126" spans="1:63" s="2" customFormat="1" ht="22.8" customHeight="1">
      <c r="A126" s="36"/>
      <c r="B126" s="37"/>
      <c r="C126" s="84" t="s">
        <v>201</v>
      </c>
      <c r="D126" s="38"/>
      <c r="E126" s="38"/>
      <c r="F126" s="38"/>
      <c r="G126" s="38"/>
      <c r="H126" s="38"/>
      <c r="I126" s="38"/>
      <c r="J126" s="172">
        <f>BK126</f>
        <v>0</v>
      </c>
      <c r="K126" s="38"/>
      <c r="L126" s="41"/>
      <c r="M126" s="80"/>
      <c r="N126" s="173"/>
      <c r="O126" s="81"/>
      <c r="P126" s="174">
        <f>P127+P133</f>
        <v>0</v>
      </c>
      <c r="Q126" s="81"/>
      <c r="R126" s="174">
        <f>R127+R133</f>
        <v>0</v>
      </c>
      <c r="S126" s="81"/>
      <c r="T126" s="175">
        <f>T127+T133</f>
        <v>0</v>
      </c>
      <c r="U126" s="36"/>
      <c r="V126" s="36"/>
      <c r="W126" s="36"/>
      <c r="X126" s="36"/>
      <c r="Y126" s="36"/>
      <c r="Z126" s="36"/>
      <c r="AA126" s="36"/>
      <c r="AB126" s="36"/>
      <c r="AC126" s="36"/>
      <c r="AD126" s="36"/>
      <c r="AE126" s="36"/>
      <c r="AT126" s="18" t="s">
        <v>82</v>
      </c>
      <c r="AU126" s="18" t="s">
        <v>181</v>
      </c>
      <c r="BK126" s="176">
        <f>BK127+BK133</f>
        <v>0</v>
      </c>
    </row>
    <row r="127" spans="2:63" s="12" customFormat="1" ht="25.95" customHeight="1">
      <c r="B127" s="177"/>
      <c r="C127" s="178"/>
      <c r="D127" s="179" t="s">
        <v>82</v>
      </c>
      <c r="E127" s="180" t="s">
        <v>2586</v>
      </c>
      <c r="F127" s="180" t="s">
        <v>3560</v>
      </c>
      <c r="G127" s="178"/>
      <c r="H127" s="178"/>
      <c r="I127" s="181"/>
      <c r="J127" s="182">
        <f>BK127</f>
        <v>0</v>
      </c>
      <c r="K127" s="178"/>
      <c r="L127" s="183"/>
      <c r="M127" s="184"/>
      <c r="N127" s="185"/>
      <c r="O127" s="185"/>
      <c r="P127" s="186">
        <f>SUM(P128:P132)</f>
        <v>0</v>
      </c>
      <c r="Q127" s="185"/>
      <c r="R127" s="186">
        <f>SUM(R128:R132)</f>
        <v>0</v>
      </c>
      <c r="S127" s="185"/>
      <c r="T127" s="187">
        <f>SUM(T128:T132)</f>
        <v>0</v>
      </c>
      <c r="AR127" s="188" t="s">
        <v>91</v>
      </c>
      <c r="AT127" s="189" t="s">
        <v>82</v>
      </c>
      <c r="AU127" s="189" t="s">
        <v>83</v>
      </c>
      <c r="AY127" s="188" t="s">
        <v>203</v>
      </c>
      <c r="BK127" s="190">
        <f>SUM(BK128:BK132)</f>
        <v>0</v>
      </c>
    </row>
    <row r="128" spans="1:65" s="2" customFormat="1" ht="16.5" customHeight="1">
      <c r="A128" s="36"/>
      <c r="B128" s="37"/>
      <c r="C128" s="193" t="s">
        <v>91</v>
      </c>
      <c r="D128" s="193" t="s">
        <v>206</v>
      </c>
      <c r="E128" s="194" t="s">
        <v>2588</v>
      </c>
      <c r="F128" s="195" t="s">
        <v>3561</v>
      </c>
      <c r="G128" s="196" t="s">
        <v>1422</v>
      </c>
      <c r="H128" s="197">
        <v>8</v>
      </c>
      <c r="I128" s="198"/>
      <c r="J128" s="199">
        <f>ROUND(I128*H128,2)</f>
        <v>0</v>
      </c>
      <c r="K128" s="195" t="s">
        <v>601</v>
      </c>
      <c r="L128" s="41"/>
      <c r="M128" s="200" t="s">
        <v>1</v>
      </c>
      <c r="N128" s="201" t="s">
        <v>48</v>
      </c>
      <c r="O128" s="73"/>
      <c r="P128" s="202">
        <f>O128*H128</f>
        <v>0</v>
      </c>
      <c r="Q128" s="202">
        <v>0</v>
      </c>
      <c r="R128" s="202">
        <f>Q128*H128</f>
        <v>0</v>
      </c>
      <c r="S128" s="202">
        <v>0</v>
      </c>
      <c r="T128" s="203">
        <f>S128*H128</f>
        <v>0</v>
      </c>
      <c r="U128" s="36"/>
      <c r="V128" s="36"/>
      <c r="W128" s="36"/>
      <c r="X128" s="36"/>
      <c r="Y128" s="36"/>
      <c r="Z128" s="36"/>
      <c r="AA128" s="36"/>
      <c r="AB128" s="36"/>
      <c r="AC128" s="36"/>
      <c r="AD128" s="36"/>
      <c r="AE128" s="36"/>
      <c r="AR128" s="204" t="s">
        <v>121</v>
      </c>
      <c r="AT128" s="204" t="s">
        <v>206</v>
      </c>
      <c r="AU128" s="204" t="s">
        <v>91</v>
      </c>
      <c r="AY128" s="18" t="s">
        <v>203</v>
      </c>
      <c r="BE128" s="205">
        <f>IF(N128="základní",J128,0)</f>
        <v>0</v>
      </c>
      <c r="BF128" s="205">
        <f>IF(N128="snížená",J128,0)</f>
        <v>0</v>
      </c>
      <c r="BG128" s="205">
        <f>IF(N128="zákl. přenesená",J128,0)</f>
        <v>0</v>
      </c>
      <c r="BH128" s="205">
        <f>IF(N128="sníž. přenesená",J128,0)</f>
        <v>0</v>
      </c>
      <c r="BI128" s="205">
        <f>IF(N128="nulová",J128,0)</f>
        <v>0</v>
      </c>
      <c r="BJ128" s="18" t="s">
        <v>91</v>
      </c>
      <c r="BK128" s="205">
        <f>ROUND(I128*H128,2)</f>
        <v>0</v>
      </c>
      <c r="BL128" s="18" t="s">
        <v>121</v>
      </c>
      <c r="BM128" s="204" t="s">
        <v>93</v>
      </c>
    </row>
    <row r="129" spans="1:65" s="2" customFormat="1" ht="16.5" customHeight="1">
      <c r="A129" s="36"/>
      <c r="B129" s="37"/>
      <c r="C129" s="193" t="s">
        <v>93</v>
      </c>
      <c r="D129" s="193" t="s">
        <v>206</v>
      </c>
      <c r="E129" s="194" t="s">
        <v>2591</v>
      </c>
      <c r="F129" s="195" t="s">
        <v>3562</v>
      </c>
      <c r="G129" s="196" t="s">
        <v>1422</v>
      </c>
      <c r="H129" s="197">
        <v>1</v>
      </c>
      <c r="I129" s="198"/>
      <c r="J129" s="199">
        <f>ROUND(I129*H129,2)</f>
        <v>0</v>
      </c>
      <c r="K129" s="195" t="s">
        <v>601</v>
      </c>
      <c r="L129" s="41"/>
      <c r="M129" s="200" t="s">
        <v>1</v>
      </c>
      <c r="N129" s="201" t="s">
        <v>48</v>
      </c>
      <c r="O129" s="73"/>
      <c r="P129" s="202">
        <f>O129*H129</f>
        <v>0</v>
      </c>
      <c r="Q129" s="202">
        <v>0</v>
      </c>
      <c r="R129" s="202">
        <f>Q129*H129</f>
        <v>0</v>
      </c>
      <c r="S129" s="202">
        <v>0</v>
      </c>
      <c r="T129" s="203">
        <f>S129*H129</f>
        <v>0</v>
      </c>
      <c r="U129" s="36"/>
      <c r="V129" s="36"/>
      <c r="W129" s="36"/>
      <c r="X129" s="36"/>
      <c r="Y129" s="36"/>
      <c r="Z129" s="36"/>
      <c r="AA129" s="36"/>
      <c r="AB129" s="36"/>
      <c r="AC129" s="36"/>
      <c r="AD129" s="36"/>
      <c r="AE129" s="36"/>
      <c r="AR129" s="204" t="s">
        <v>121</v>
      </c>
      <c r="AT129" s="204" t="s">
        <v>206</v>
      </c>
      <c r="AU129" s="204" t="s">
        <v>91</v>
      </c>
      <c r="AY129" s="18" t="s">
        <v>203</v>
      </c>
      <c r="BE129" s="205">
        <f>IF(N129="základní",J129,0)</f>
        <v>0</v>
      </c>
      <c r="BF129" s="205">
        <f>IF(N129="snížená",J129,0)</f>
        <v>0</v>
      </c>
      <c r="BG129" s="205">
        <f>IF(N129="zákl. přenesená",J129,0)</f>
        <v>0</v>
      </c>
      <c r="BH129" s="205">
        <f>IF(N129="sníž. přenesená",J129,0)</f>
        <v>0</v>
      </c>
      <c r="BI129" s="205">
        <f>IF(N129="nulová",J129,0)</f>
        <v>0</v>
      </c>
      <c r="BJ129" s="18" t="s">
        <v>91</v>
      </c>
      <c r="BK129" s="205">
        <f>ROUND(I129*H129,2)</f>
        <v>0</v>
      </c>
      <c r="BL129" s="18" t="s">
        <v>121</v>
      </c>
      <c r="BM129" s="204" t="s">
        <v>121</v>
      </c>
    </row>
    <row r="130" spans="1:65" s="2" customFormat="1" ht="16.5" customHeight="1">
      <c r="A130" s="36"/>
      <c r="B130" s="37"/>
      <c r="C130" s="193" t="s">
        <v>112</v>
      </c>
      <c r="D130" s="193" t="s">
        <v>206</v>
      </c>
      <c r="E130" s="194" t="s">
        <v>2594</v>
      </c>
      <c r="F130" s="195" t="s">
        <v>3563</v>
      </c>
      <c r="G130" s="196" t="s">
        <v>1422</v>
      </c>
      <c r="H130" s="197">
        <v>1</v>
      </c>
      <c r="I130" s="198"/>
      <c r="J130" s="199">
        <f>ROUND(I130*H130,2)</f>
        <v>0</v>
      </c>
      <c r="K130" s="195" t="s">
        <v>601</v>
      </c>
      <c r="L130" s="41"/>
      <c r="M130" s="200" t="s">
        <v>1</v>
      </c>
      <c r="N130" s="201" t="s">
        <v>48</v>
      </c>
      <c r="O130" s="73"/>
      <c r="P130" s="202">
        <f>O130*H130</f>
        <v>0</v>
      </c>
      <c r="Q130" s="202">
        <v>0</v>
      </c>
      <c r="R130" s="202">
        <f>Q130*H130</f>
        <v>0</v>
      </c>
      <c r="S130" s="202">
        <v>0</v>
      </c>
      <c r="T130" s="203">
        <f>S130*H130</f>
        <v>0</v>
      </c>
      <c r="U130" s="36"/>
      <c r="V130" s="36"/>
      <c r="W130" s="36"/>
      <c r="X130" s="36"/>
      <c r="Y130" s="36"/>
      <c r="Z130" s="36"/>
      <c r="AA130" s="36"/>
      <c r="AB130" s="36"/>
      <c r="AC130" s="36"/>
      <c r="AD130" s="36"/>
      <c r="AE130" s="36"/>
      <c r="AR130" s="204" t="s">
        <v>121</v>
      </c>
      <c r="AT130" s="204" t="s">
        <v>206</v>
      </c>
      <c r="AU130" s="204" t="s">
        <v>91</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121</v>
      </c>
      <c r="BM130" s="204" t="s">
        <v>147</v>
      </c>
    </row>
    <row r="131" spans="1:65" s="2" customFormat="1" ht="16.5" customHeight="1">
      <c r="A131" s="36"/>
      <c r="B131" s="37"/>
      <c r="C131" s="193" t="s">
        <v>121</v>
      </c>
      <c r="D131" s="193" t="s">
        <v>206</v>
      </c>
      <c r="E131" s="194" t="s">
        <v>2596</v>
      </c>
      <c r="F131" s="195" t="s">
        <v>3564</v>
      </c>
      <c r="G131" s="196" t="s">
        <v>448</v>
      </c>
      <c r="H131" s="197">
        <v>260</v>
      </c>
      <c r="I131" s="198"/>
      <c r="J131" s="199">
        <f>ROUND(I131*H131,2)</f>
        <v>0</v>
      </c>
      <c r="K131" s="195" t="s">
        <v>601</v>
      </c>
      <c r="L131" s="41"/>
      <c r="M131" s="200" t="s">
        <v>1</v>
      </c>
      <c r="N131" s="201" t="s">
        <v>48</v>
      </c>
      <c r="O131" s="73"/>
      <c r="P131" s="202">
        <f>O131*H131</f>
        <v>0</v>
      </c>
      <c r="Q131" s="202">
        <v>0</v>
      </c>
      <c r="R131" s="202">
        <f>Q131*H131</f>
        <v>0</v>
      </c>
      <c r="S131" s="202">
        <v>0</v>
      </c>
      <c r="T131" s="203">
        <f>S131*H131</f>
        <v>0</v>
      </c>
      <c r="U131" s="36"/>
      <c r="V131" s="36"/>
      <c r="W131" s="36"/>
      <c r="X131" s="36"/>
      <c r="Y131" s="36"/>
      <c r="Z131" s="36"/>
      <c r="AA131" s="36"/>
      <c r="AB131" s="36"/>
      <c r="AC131" s="36"/>
      <c r="AD131" s="36"/>
      <c r="AE131" s="36"/>
      <c r="AR131" s="204" t="s">
        <v>121</v>
      </c>
      <c r="AT131" s="204" t="s">
        <v>206</v>
      </c>
      <c r="AU131" s="204" t="s">
        <v>91</v>
      </c>
      <c r="AY131" s="18" t="s">
        <v>203</v>
      </c>
      <c r="BE131" s="205">
        <f>IF(N131="základní",J131,0)</f>
        <v>0</v>
      </c>
      <c r="BF131" s="205">
        <f>IF(N131="snížená",J131,0)</f>
        <v>0</v>
      </c>
      <c r="BG131" s="205">
        <f>IF(N131="zákl. přenesená",J131,0)</f>
        <v>0</v>
      </c>
      <c r="BH131" s="205">
        <f>IF(N131="sníž. přenesená",J131,0)</f>
        <v>0</v>
      </c>
      <c r="BI131" s="205">
        <f>IF(N131="nulová",J131,0)</f>
        <v>0</v>
      </c>
      <c r="BJ131" s="18" t="s">
        <v>91</v>
      </c>
      <c r="BK131" s="205">
        <f>ROUND(I131*H131,2)</f>
        <v>0</v>
      </c>
      <c r="BL131" s="18" t="s">
        <v>121</v>
      </c>
      <c r="BM131" s="204" t="s">
        <v>153</v>
      </c>
    </row>
    <row r="132" spans="1:65" s="2" customFormat="1" ht="16.5" customHeight="1">
      <c r="A132" s="36"/>
      <c r="B132" s="37"/>
      <c r="C132" s="193" t="s">
        <v>144</v>
      </c>
      <c r="D132" s="193" t="s">
        <v>206</v>
      </c>
      <c r="E132" s="194" t="s">
        <v>2598</v>
      </c>
      <c r="F132" s="195" t="s">
        <v>3565</v>
      </c>
      <c r="G132" s="196" t="s">
        <v>1422</v>
      </c>
      <c r="H132" s="197">
        <v>1</v>
      </c>
      <c r="I132" s="198"/>
      <c r="J132" s="199">
        <f>ROUND(I132*H132,2)</f>
        <v>0</v>
      </c>
      <c r="K132" s="195" t="s">
        <v>601</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121</v>
      </c>
      <c r="AT132" s="204" t="s">
        <v>206</v>
      </c>
      <c r="AU132" s="204" t="s">
        <v>91</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254</v>
      </c>
    </row>
    <row r="133" spans="2:63" s="12" customFormat="1" ht="25.95" customHeight="1">
      <c r="B133" s="177"/>
      <c r="C133" s="178"/>
      <c r="D133" s="179" t="s">
        <v>82</v>
      </c>
      <c r="E133" s="180" t="s">
        <v>3525</v>
      </c>
      <c r="F133" s="180" t="s">
        <v>3497</v>
      </c>
      <c r="G133" s="178"/>
      <c r="H133" s="178"/>
      <c r="I133" s="181"/>
      <c r="J133" s="182">
        <f>BK133</f>
        <v>0</v>
      </c>
      <c r="K133" s="178"/>
      <c r="L133" s="183"/>
      <c r="M133" s="184"/>
      <c r="N133" s="185"/>
      <c r="O133" s="185"/>
      <c r="P133" s="186">
        <f>SUM(P134:P137)</f>
        <v>0</v>
      </c>
      <c r="Q133" s="185"/>
      <c r="R133" s="186">
        <f>SUM(R134:R137)</f>
        <v>0</v>
      </c>
      <c r="S133" s="185"/>
      <c r="T133" s="187">
        <f>SUM(T134:T137)</f>
        <v>0</v>
      </c>
      <c r="AR133" s="188" t="s">
        <v>91</v>
      </c>
      <c r="AT133" s="189" t="s">
        <v>82</v>
      </c>
      <c r="AU133" s="189" t="s">
        <v>83</v>
      </c>
      <c r="AY133" s="188" t="s">
        <v>203</v>
      </c>
      <c r="BK133" s="190">
        <f>SUM(BK134:BK137)</f>
        <v>0</v>
      </c>
    </row>
    <row r="134" spans="1:65" s="2" customFormat="1" ht="16.5" customHeight="1">
      <c r="A134" s="36"/>
      <c r="B134" s="37"/>
      <c r="C134" s="193" t="s">
        <v>147</v>
      </c>
      <c r="D134" s="193" t="s">
        <v>206</v>
      </c>
      <c r="E134" s="194" t="s">
        <v>3489</v>
      </c>
      <c r="F134" s="195" t="s">
        <v>3566</v>
      </c>
      <c r="G134" s="196" t="s">
        <v>3456</v>
      </c>
      <c r="H134" s="197">
        <v>4</v>
      </c>
      <c r="I134" s="198"/>
      <c r="J134" s="199">
        <f>ROUND(I134*H134,2)</f>
        <v>0</v>
      </c>
      <c r="K134" s="195" t="s">
        <v>601</v>
      </c>
      <c r="L134" s="41"/>
      <c r="M134" s="200" t="s">
        <v>1</v>
      </c>
      <c r="N134" s="201" t="s">
        <v>48</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121</v>
      </c>
      <c r="AT134" s="204" t="s">
        <v>206</v>
      </c>
      <c r="AU134" s="204" t="s">
        <v>91</v>
      </c>
      <c r="AY134" s="18" t="s">
        <v>203</v>
      </c>
      <c r="BE134" s="205">
        <f>IF(N134="základní",J134,0)</f>
        <v>0</v>
      </c>
      <c r="BF134" s="205">
        <f>IF(N134="snížená",J134,0)</f>
        <v>0</v>
      </c>
      <c r="BG134" s="205">
        <f>IF(N134="zákl. přenesená",J134,0)</f>
        <v>0</v>
      </c>
      <c r="BH134" s="205">
        <f>IF(N134="sníž. přenesená",J134,0)</f>
        <v>0</v>
      </c>
      <c r="BI134" s="205">
        <f>IF(N134="nulová",J134,0)</f>
        <v>0</v>
      </c>
      <c r="BJ134" s="18" t="s">
        <v>91</v>
      </c>
      <c r="BK134" s="205">
        <f>ROUND(I134*H134,2)</f>
        <v>0</v>
      </c>
      <c r="BL134" s="18" t="s">
        <v>121</v>
      </c>
      <c r="BM134" s="204" t="s">
        <v>268</v>
      </c>
    </row>
    <row r="135" spans="1:65" s="2" customFormat="1" ht="16.5" customHeight="1">
      <c r="A135" s="36"/>
      <c r="B135" s="37"/>
      <c r="C135" s="193" t="s">
        <v>150</v>
      </c>
      <c r="D135" s="193" t="s">
        <v>206</v>
      </c>
      <c r="E135" s="194" t="s">
        <v>3522</v>
      </c>
      <c r="F135" s="195" t="s">
        <v>3453</v>
      </c>
      <c r="G135" s="196" t="s">
        <v>3456</v>
      </c>
      <c r="H135" s="197">
        <v>4</v>
      </c>
      <c r="I135" s="198"/>
      <c r="J135" s="199">
        <f>ROUND(I135*H135,2)</f>
        <v>0</v>
      </c>
      <c r="K135" s="195" t="s">
        <v>601</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91</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369</v>
      </c>
    </row>
    <row r="136" spans="1:65" s="2" customFormat="1" ht="16.5" customHeight="1">
      <c r="A136" s="36"/>
      <c r="B136" s="37"/>
      <c r="C136" s="193" t="s">
        <v>153</v>
      </c>
      <c r="D136" s="193" t="s">
        <v>206</v>
      </c>
      <c r="E136" s="194" t="s">
        <v>3491</v>
      </c>
      <c r="F136" s="195" t="s">
        <v>3503</v>
      </c>
      <c r="G136" s="196" t="s">
        <v>3456</v>
      </c>
      <c r="H136" s="197">
        <v>4</v>
      </c>
      <c r="I136" s="198"/>
      <c r="J136" s="199">
        <f>ROUND(I136*H136,2)</f>
        <v>0</v>
      </c>
      <c r="K136" s="195" t="s">
        <v>601</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91</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378</v>
      </c>
    </row>
    <row r="137" spans="1:65" s="2" customFormat="1" ht="16.5" customHeight="1">
      <c r="A137" s="36"/>
      <c r="B137" s="37"/>
      <c r="C137" s="193" t="s">
        <v>249</v>
      </c>
      <c r="D137" s="193" t="s">
        <v>206</v>
      </c>
      <c r="E137" s="194" t="s">
        <v>3493</v>
      </c>
      <c r="F137" s="195" t="s">
        <v>3530</v>
      </c>
      <c r="G137" s="196" t="s">
        <v>3456</v>
      </c>
      <c r="H137" s="197">
        <v>8</v>
      </c>
      <c r="I137" s="198"/>
      <c r="J137" s="199">
        <f>ROUND(I137*H137,2)</f>
        <v>0</v>
      </c>
      <c r="K137" s="195" t="s">
        <v>601</v>
      </c>
      <c r="L137" s="41"/>
      <c r="M137" s="269" t="s">
        <v>1</v>
      </c>
      <c r="N137" s="270" t="s">
        <v>48</v>
      </c>
      <c r="O137" s="213"/>
      <c r="P137" s="271">
        <f>O137*H137</f>
        <v>0</v>
      </c>
      <c r="Q137" s="271">
        <v>0</v>
      </c>
      <c r="R137" s="271">
        <f>Q137*H137</f>
        <v>0</v>
      </c>
      <c r="S137" s="271">
        <v>0</v>
      </c>
      <c r="T137" s="272">
        <f>S137*H137</f>
        <v>0</v>
      </c>
      <c r="U137" s="36"/>
      <c r="V137" s="36"/>
      <c r="W137" s="36"/>
      <c r="X137" s="36"/>
      <c r="Y137" s="36"/>
      <c r="Z137" s="36"/>
      <c r="AA137" s="36"/>
      <c r="AB137" s="36"/>
      <c r="AC137" s="36"/>
      <c r="AD137" s="36"/>
      <c r="AE137" s="36"/>
      <c r="AR137" s="204" t="s">
        <v>121</v>
      </c>
      <c r="AT137" s="204" t="s">
        <v>206</v>
      </c>
      <c r="AU137" s="204" t="s">
        <v>91</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389</v>
      </c>
    </row>
    <row r="138" spans="1:31" s="2" customFormat="1" ht="6.9" customHeight="1">
      <c r="A138" s="36"/>
      <c r="B138" s="56"/>
      <c r="C138" s="57"/>
      <c r="D138" s="57"/>
      <c r="E138" s="57"/>
      <c r="F138" s="57"/>
      <c r="G138" s="57"/>
      <c r="H138" s="57"/>
      <c r="I138" s="57"/>
      <c r="J138" s="57"/>
      <c r="K138" s="57"/>
      <c r="L138" s="41"/>
      <c r="M138" s="36"/>
      <c r="O138" s="36"/>
      <c r="P138" s="36"/>
      <c r="Q138" s="36"/>
      <c r="R138" s="36"/>
      <c r="S138" s="36"/>
      <c r="T138" s="36"/>
      <c r="U138" s="36"/>
      <c r="V138" s="36"/>
      <c r="W138" s="36"/>
      <c r="X138" s="36"/>
      <c r="Y138" s="36"/>
      <c r="Z138" s="36"/>
      <c r="AA138" s="36"/>
      <c r="AB138" s="36"/>
      <c r="AC138" s="36"/>
      <c r="AD138" s="36"/>
      <c r="AE138" s="36"/>
    </row>
  </sheetData>
  <sheetProtection algorithmName="SHA-512" hashValue="2ytKEhI2xl71ioEpSw5GIc5P32sM0L4Rp4YT3h3X7o1x4Za+e5ZDJ6nn936YSF4vNDDrtN7IoKGWOWJVi4I0Lg==" saltValue="3iEtORtIv46PKEVj0Ts+lyhWzZdWcMaL1f14ebwGV4lmemcqjBEwyKYVRUFHBnfqrYAFU/fvQOWZU/W4uq34aA==" spinCount="100000" sheet="1" objects="1" scenarios="1" formatColumns="0" formatRows="0" autoFilter="0"/>
  <autoFilter ref="C125:K137"/>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146</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3567</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86.5" customHeight="1">
      <c r="A31" s="123"/>
      <c r="B31" s="124"/>
      <c r="C31" s="123"/>
      <c r="D31" s="123"/>
      <c r="E31" s="330" t="s">
        <v>3568</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ROUND(J129,2)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ROUND((SUM(BE129:BE165)),2)</f>
        <v>0</v>
      </c>
      <c r="G37" s="36"/>
      <c r="H37" s="36"/>
      <c r="I37" s="132">
        <v>0.21</v>
      </c>
      <c r="J37" s="131">
        <f>ROUND(((SUM(BE129:BE165))*I37),2)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ROUND((SUM(BF129:BF165)),2)</f>
        <v>0</v>
      </c>
      <c r="G38" s="36"/>
      <c r="H38" s="36"/>
      <c r="I38" s="132">
        <v>0.15</v>
      </c>
      <c r="J38" s="131">
        <f>ROUND(((SUM(BF129:BF165))*I38),2)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ROUND((SUM(BG129:BG165)),2)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ROUND((SUM(BH129:BH165)),2)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ROUND((SUM(BI129:BI165)),2)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5 - SK</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J129</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3569</v>
      </c>
      <c r="E101" s="158"/>
      <c r="F101" s="158"/>
      <c r="G101" s="158"/>
      <c r="H101" s="158"/>
      <c r="I101" s="158"/>
      <c r="J101" s="159">
        <f>J130</f>
        <v>0</v>
      </c>
      <c r="K101" s="156"/>
      <c r="L101" s="160"/>
    </row>
    <row r="102" spans="2:12" s="9" customFormat="1" ht="24.9" customHeight="1">
      <c r="B102" s="155"/>
      <c r="C102" s="156"/>
      <c r="D102" s="157" t="s">
        <v>3570</v>
      </c>
      <c r="E102" s="158"/>
      <c r="F102" s="158"/>
      <c r="G102" s="158"/>
      <c r="H102" s="158"/>
      <c r="I102" s="158"/>
      <c r="J102" s="159">
        <f>J136</f>
        <v>0</v>
      </c>
      <c r="K102" s="156"/>
      <c r="L102" s="160"/>
    </row>
    <row r="103" spans="2:12" s="9" customFormat="1" ht="24.9" customHeight="1">
      <c r="B103" s="155"/>
      <c r="C103" s="156"/>
      <c r="D103" s="157" t="s">
        <v>3571</v>
      </c>
      <c r="E103" s="158"/>
      <c r="F103" s="158"/>
      <c r="G103" s="158"/>
      <c r="H103" s="158"/>
      <c r="I103" s="158"/>
      <c r="J103" s="159">
        <f>J143</f>
        <v>0</v>
      </c>
      <c r="K103" s="156"/>
      <c r="L103" s="160"/>
    </row>
    <row r="104" spans="2:12" s="9" customFormat="1" ht="24.9" customHeight="1">
      <c r="B104" s="155"/>
      <c r="C104" s="156"/>
      <c r="D104" s="157" t="s">
        <v>3572</v>
      </c>
      <c r="E104" s="158"/>
      <c r="F104" s="158"/>
      <c r="G104" s="158"/>
      <c r="H104" s="158"/>
      <c r="I104" s="158"/>
      <c r="J104" s="159">
        <f>J148</f>
        <v>0</v>
      </c>
      <c r="K104" s="156"/>
      <c r="L104" s="160"/>
    </row>
    <row r="105" spans="2:12" s="9" customFormat="1" ht="24.9" customHeight="1">
      <c r="B105" s="155"/>
      <c r="C105" s="156"/>
      <c r="D105" s="157" t="s">
        <v>3573</v>
      </c>
      <c r="E105" s="158"/>
      <c r="F105" s="158"/>
      <c r="G105" s="158"/>
      <c r="H105" s="158"/>
      <c r="I105" s="158"/>
      <c r="J105" s="159">
        <f>J159</f>
        <v>0</v>
      </c>
      <c r="K105" s="156"/>
      <c r="L105" s="160"/>
    </row>
    <row r="106" spans="1:31" s="2" customFormat="1" ht="21.75" customHeight="1">
      <c r="A106" s="36"/>
      <c r="B106" s="37"/>
      <c r="C106" s="38"/>
      <c r="D106" s="38"/>
      <c r="E106" s="38"/>
      <c r="F106" s="38"/>
      <c r="G106" s="38"/>
      <c r="H106" s="38"/>
      <c r="I106" s="38"/>
      <c r="J106" s="38"/>
      <c r="K106" s="38"/>
      <c r="L106" s="53"/>
      <c r="S106" s="36"/>
      <c r="T106" s="36"/>
      <c r="U106" s="36"/>
      <c r="V106" s="36"/>
      <c r="W106" s="36"/>
      <c r="X106" s="36"/>
      <c r="Y106" s="36"/>
      <c r="Z106" s="36"/>
      <c r="AA106" s="36"/>
      <c r="AB106" s="36"/>
      <c r="AC106" s="36"/>
      <c r="AD106" s="36"/>
      <c r="AE106" s="36"/>
    </row>
    <row r="107" spans="1:31" s="2" customFormat="1" ht="6.9" customHeight="1">
      <c r="A107" s="36"/>
      <c r="B107" s="56"/>
      <c r="C107" s="57"/>
      <c r="D107" s="57"/>
      <c r="E107" s="57"/>
      <c r="F107" s="57"/>
      <c r="G107" s="57"/>
      <c r="H107" s="57"/>
      <c r="I107" s="57"/>
      <c r="J107" s="57"/>
      <c r="K107" s="57"/>
      <c r="L107" s="53"/>
      <c r="S107" s="36"/>
      <c r="T107" s="36"/>
      <c r="U107" s="36"/>
      <c r="V107" s="36"/>
      <c r="W107" s="36"/>
      <c r="X107" s="36"/>
      <c r="Y107" s="36"/>
      <c r="Z107" s="36"/>
      <c r="AA107" s="36"/>
      <c r="AB107" s="36"/>
      <c r="AC107" s="36"/>
      <c r="AD107" s="36"/>
      <c r="AE107" s="36"/>
    </row>
    <row r="111" spans="1:31" s="2" customFormat="1" ht="6.9" customHeight="1">
      <c r="A111" s="36"/>
      <c r="B111" s="58"/>
      <c r="C111" s="59"/>
      <c r="D111" s="59"/>
      <c r="E111" s="59"/>
      <c r="F111" s="59"/>
      <c r="G111" s="59"/>
      <c r="H111" s="59"/>
      <c r="I111" s="59"/>
      <c r="J111" s="59"/>
      <c r="K111" s="59"/>
      <c r="L111" s="53"/>
      <c r="S111" s="36"/>
      <c r="T111" s="36"/>
      <c r="U111" s="36"/>
      <c r="V111" s="36"/>
      <c r="W111" s="36"/>
      <c r="X111" s="36"/>
      <c r="Y111" s="36"/>
      <c r="Z111" s="36"/>
      <c r="AA111" s="36"/>
      <c r="AB111" s="36"/>
      <c r="AC111" s="36"/>
      <c r="AD111" s="36"/>
      <c r="AE111" s="36"/>
    </row>
    <row r="112" spans="1:31" s="2" customFormat="1" ht="24.9" customHeight="1">
      <c r="A112" s="36"/>
      <c r="B112" s="37"/>
      <c r="C112" s="24" t="s">
        <v>189</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6.9" customHeight="1">
      <c r="A113" s="36"/>
      <c r="B113" s="37"/>
      <c r="C113" s="38"/>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12" customHeight="1">
      <c r="A114" s="36"/>
      <c r="B114" s="37"/>
      <c r="C114" s="30" t="s">
        <v>16</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6.5" customHeight="1">
      <c r="A115" s="36"/>
      <c r="B115" s="37"/>
      <c r="C115" s="38"/>
      <c r="D115" s="38"/>
      <c r="E115" s="331" t="str">
        <f>E7</f>
        <v>REVITALIZACE ŠKOLNÍ JÍDELNY A DRUŽINY ZŠ ŠKOLNÍ</v>
      </c>
      <c r="F115" s="332"/>
      <c r="G115" s="332"/>
      <c r="H115" s="332"/>
      <c r="I115" s="38"/>
      <c r="J115" s="38"/>
      <c r="K115" s="38"/>
      <c r="L115" s="53"/>
      <c r="S115" s="36"/>
      <c r="T115" s="36"/>
      <c r="U115" s="36"/>
      <c r="V115" s="36"/>
      <c r="W115" s="36"/>
      <c r="X115" s="36"/>
      <c r="Y115" s="36"/>
      <c r="Z115" s="36"/>
      <c r="AA115" s="36"/>
      <c r="AB115" s="36"/>
      <c r="AC115" s="36"/>
      <c r="AD115" s="36"/>
      <c r="AE115" s="36"/>
    </row>
    <row r="116" spans="2:12" s="1" customFormat="1" ht="12" customHeight="1">
      <c r="B116" s="22"/>
      <c r="C116" s="30" t="s">
        <v>175</v>
      </c>
      <c r="D116" s="23"/>
      <c r="E116" s="23"/>
      <c r="F116" s="23"/>
      <c r="G116" s="23"/>
      <c r="H116" s="23"/>
      <c r="I116" s="23"/>
      <c r="J116" s="23"/>
      <c r="K116" s="23"/>
      <c r="L116" s="21"/>
    </row>
    <row r="117" spans="2:12" s="1" customFormat="1" ht="16.5" customHeight="1">
      <c r="B117" s="22"/>
      <c r="C117" s="23"/>
      <c r="D117" s="23"/>
      <c r="E117" s="331" t="s">
        <v>272</v>
      </c>
      <c r="F117" s="308"/>
      <c r="G117" s="308"/>
      <c r="H117" s="308"/>
      <c r="I117" s="23"/>
      <c r="J117" s="23"/>
      <c r="K117" s="23"/>
      <c r="L117" s="21"/>
    </row>
    <row r="118" spans="2:12" s="1" customFormat="1" ht="12" customHeight="1">
      <c r="B118" s="22"/>
      <c r="C118" s="30" t="s">
        <v>273</v>
      </c>
      <c r="D118" s="23"/>
      <c r="E118" s="23"/>
      <c r="F118" s="23"/>
      <c r="G118" s="23"/>
      <c r="H118" s="23"/>
      <c r="I118" s="23"/>
      <c r="J118" s="23"/>
      <c r="K118" s="23"/>
      <c r="L118" s="21"/>
    </row>
    <row r="119" spans="1:31" s="2" customFormat="1" ht="16.5" customHeight="1">
      <c r="A119" s="36"/>
      <c r="B119" s="37"/>
      <c r="C119" s="38"/>
      <c r="D119" s="38"/>
      <c r="E119" s="335" t="s">
        <v>2316</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2653</v>
      </c>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6.5" customHeight="1">
      <c r="A121" s="36"/>
      <c r="B121" s="37"/>
      <c r="C121" s="38"/>
      <c r="D121" s="38"/>
      <c r="E121" s="286" t="str">
        <f>E13</f>
        <v>5 - SK</v>
      </c>
      <c r="F121" s="333"/>
      <c r="G121" s="333"/>
      <c r="H121" s="333"/>
      <c r="I121" s="38"/>
      <c r="J121" s="38"/>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2" customHeight="1">
      <c r="A123" s="36"/>
      <c r="B123" s="37"/>
      <c r="C123" s="30" t="s">
        <v>22</v>
      </c>
      <c r="D123" s="38"/>
      <c r="E123" s="38"/>
      <c r="F123" s="28" t="str">
        <f>F16</f>
        <v xml:space="preserve"> </v>
      </c>
      <c r="G123" s="38"/>
      <c r="H123" s="38"/>
      <c r="I123" s="30" t="s">
        <v>24</v>
      </c>
      <c r="J123" s="68" t="str">
        <f>IF(J16="","",J16)</f>
        <v>6. 3. 2020</v>
      </c>
      <c r="K123" s="38"/>
      <c r="L123" s="53"/>
      <c r="S123" s="36"/>
      <c r="T123" s="36"/>
      <c r="U123" s="36"/>
      <c r="V123" s="36"/>
      <c r="W123" s="36"/>
      <c r="X123" s="36"/>
      <c r="Y123" s="36"/>
      <c r="Z123" s="36"/>
      <c r="AA123" s="36"/>
      <c r="AB123" s="36"/>
      <c r="AC123" s="36"/>
      <c r="AD123" s="36"/>
      <c r="AE123" s="36"/>
    </row>
    <row r="124" spans="1:31" s="2" customFormat="1" ht="6.9"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8" t="str">
        <f>E19</f>
        <v>Město Petřvald</v>
      </c>
      <c r="G125" s="38"/>
      <c r="H125" s="38"/>
      <c r="I125" s="30" t="s">
        <v>36</v>
      </c>
      <c r="J125" s="34" t="str">
        <f>E25</f>
        <v>Kania a.s.</v>
      </c>
      <c r="K125" s="38"/>
      <c r="L125" s="53"/>
      <c r="S125" s="36"/>
      <c r="T125" s="36"/>
      <c r="U125" s="36"/>
      <c r="V125" s="36"/>
      <c r="W125" s="36"/>
      <c r="X125" s="36"/>
      <c r="Y125" s="36"/>
      <c r="Z125" s="36"/>
      <c r="AA125" s="36"/>
      <c r="AB125" s="36"/>
      <c r="AC125" s="36"/>
      <c r="AD125" s="36"/>
      <c r="AE125" s="36"/>
    </row>
    <row r="126" spans="1:31" s="2" customFormat="1" ht="15.15" customHeight="1">
      <c r="A126" s="36"/>
      <c r="B126" s="37"/>
      <c r="C126" s="30" t="s">
        <v>34</v>
      </c>
      <c r="D126" s="38"/>
      <c r="E126" s="38"/>
      <c r="F126" s="28" t="str">
        <f>IF(E22="","",E22)</f>
        <v>Vyplň údaj</v>
      </c>
      <c r="G126" s="38"/>
      <c r="H126" s="38"/>
      <c r="I126" s="30" t="s">
        <v>39</v>
      </c>
      <c r="J126" s="34" t="str">
        <f>E28</f>
        <v xml:space="preserve"> </v>
      </c>
      <c r="K126" s="38"/>
      <c r="L126" s="53"/>
      <c r="S126" s="36"/>
      <c r="T126" s="36"/>
      <c r="U126" s="36"/>
      <c r="V126" s="36"/>
      <c r="W126" s="36"/>
      <c r="X126" s="36"/>
      <c r="Y126" s="36"/>
      <c r="Z126" s="36"/>
      <c r="AA126" s="36"/>
      <c r="AB126" s="36"/>
      <c r="AC126" s="36"/>
      <c r="AD126" s="36"/>
      <c r="AE126" s="36"/>
    </row>
    <row r="127" spans="1:31" s="2" customFormat="1" ht="10.35"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11" customFormat="1" ht="29.25" customHeight="1">
      <c r="A128" s="166"/>
      <c r="B128" s="167"/>
      <c r="C128" s="168" t="s">
        <v>190</v>
      </c>
      <c r="D128" s="169" t="s">
        <v>68</v>
      </c>
      <c r="E128" s="169" t="s">
        <v>64</v>
      </c>
      <c r="F128" s="169" t="s">
        <v>65</v>
      </c>
      <c r="G128" s="169" t="s">
        <v>191</v>
      </c>
      <c r="H128" s="169" t="s">
        <v>192</v>
      </c>
      <c r="I128" s="169" t="s">
        <v>193</v>
      </c>
      <c r="J128" s="169" t="s">
        <v>179</v>
      </c>
      <c r="K128" s="170" t="s">
        <v>194</v>
      </c>
      <c r="L128" s="171"/>
      <c r="M128" s="77" t="s">
        <v>1</v>
      </c>
      <c r="N128" s="78" t="s">
        <v>47</v>
      </c>
      <c r="O128" s="78" t="s">
        <v>195</v>
      </c>
      <c r="P128" s="78" t="s">
        <v>196</v>
      </c>
      <c r="Q128" s="78" t="s">
        <v>197</v>
      </c>
      <c r="R128" s="78" t="s">
        <v>198</v>
      </c>
      <c r="S128" s="78" t="s">
        <v>199</v>
      </c>
      <c r="T128" s="79" t="s">
        <v>200</v>
      </c>
      <c r="U128" s="166"/>
      <c r="V128" s="166"/>
      <c r="W128" s="166"/>
      <c r="X128" s="166"/>
      <c r="Y128" s="166"/>
      <c r="Z128" s="166"/>
      <c r="AA128" s="166"/>
      <c r="AB128" s="166"/>
      <c r="AC128" s="166"/>
      <c r="AD128" s="166"/>
      <c r="AE128" s="166"/>
    </row>
    <row r="129" spans="1:63" s="2" customFormat="1" ht="22.8" customHeight="1">
      <c r="A129" s="36"/>
      <c r="B129" s="37"/>
      <c r="C129" s="84" t="s">
        <v>201</v>
      </c>
      <c r="D129" s="38"/>
      <c r="E129" s="38"/>
      <c r="F129" s="38"/>
      <c r="G129" s="38"/>
      <c r="H129" s="38"/>
      <c r="I129" s="38"/>
      <c r="J129" s="172">
        <f>BK129</f>
        <v>0</v>
      </c>
      <c r="K129" s="38"/>
      <c r="L129" s="41"/>
      <c r="M129" s="80"/>
      <c r="N129" s="173"/>
      <c r="O129" s="81"/>
      <c r="P129" s="174">
        <f>P130+P136+P143+P148+P159</f>
        <v>0</v>
      </c>
      <c r="Q129" s="81"/>
      <c r="R129" s="174">
        <f>R130+R136+R143+R148+R159</f>
        <v>0</v>
      </c>
      <c r="S129" s="81"/>
      <c r="T129" s="175">
        <f>T130+T136+T143+T148+T159</f>
        <v>0</v>
      </c>
      <c r="U129" s="36"/>
      <c r="V129" s="36"/>
      <c r="W129" s="36"/>
      <c r="X129" s="36"/>
      <c r="Y129" s="36"/>
      <c r="Z129" s="36"/>
      <c r="AA129" s="36"/>
      <c r="AB129" s="36"/>
      <c r="AC129" s="36"/>
      <c r="AD129" s="36"/>
      <c r="AE129" s="36"/>
      <c r="AT129" s="18" t="s">
        <v>82</v>
      </c>
      <c r="AU129" s="18" t="s">
        <v>181</v>
      </c>
      <c r="BK129" s="176">
        <f>BK130+BK136+BK143+BK148+BK159</f>
        <v>0</v>
      </c>
    </row>
    <row r="130" spans="2:63" s="12" customFormat="1" ht="25.95" customHeight="1">
      <c r="B130" s="177"/>
      <c r="C130" s="178"/>
      <c r="D130" s="179" t="s">
        <v>82</v>
      </c>
      <c r="E130" s="180" t="s">
        <v>2586</v>
      </c>
      <c r="F130" s="180" t="s">
        <v>3574</v>
      </c>
      <c r="G130" s="178"/>
      <c r="H130" s="178"/>
      <c r="I130" s="181"/>
      <c r="J130" s="182">
        <f>BK130</f>
        <v>0</v>
      </c>
      <c r="K130" s="178"/>
      <c r="L130" s="183"/>
      <c r="M130" s="184"/>
      <c r="N130" s="185"/>
      <c r="O130" s="185"/>
      <c r="P130" s="186">
        <f>SUM(P131:P135)</f>
        <v>0</v>
      </c>
      <c r="Q130" s="185"/>
      <c r="R130" s="186">
        <f>SUM(R131:R135)</f>
        <v>0</v>
      </c>
      <c r="S130" s="185"/>
      <c r="T130" s="187">
        <f>SUM(T131:T135)</f>
        <v>0</v>
      </c>
      <c r="AR130" s="188" t="s">
        <v>91</v>
      </c>
      <c r="AT130" s="189" t="s">
        <v>82</v>
      </c>
      <c r="AU130" s="189" t="s">
        <v>83</v>
      </c>
      <c r="AY130" s="188" t="s">
        <v>203</v>
      </c>
      <c r="BK130" s="190">
        <f>SUM(BK131:BK135)</f>
        <v>0</v>
      </c>
    </row>
    <row r="131" spans="1:65" s="2" customFormat="1" ht="16.5" customHeight="1">
      <c r="A131" s="36"/>
      <c r="B131" s="37"/>
      <c r="C131" s="193" t="s">
        <v>91</v>
      </c>
      <c r="D131" s="193" t="s">
        <v>206</v>
      </c>
      <c r="E131" s="194" t="s">
        <v>2588</v>
      </c>
      <c r="F131" s="195" t="s">
        <v>3575</v>
      </c>
      <c r="G131" s="196" t="s">
        <v>1422</v>
      </c>
      <c r="H131" s="197">
        <v>75</v>
      </c>
      <c r="I131" s="198"/>
      <c r="J131" s="199">
        <f>ROUND(I131*H131,2)</f>
        <v>0</v>
      </c>
      <c r="K131" s="195" t="s">
        <v>601</v>
      </c>
      <c r="L131" s="41"/>
      <c r="M131" s="200" t="s">
        <v>1</v>
      </c>
      <c r="N131" s="201" t="s">
        <v>48</v>
      </c>
      <c r="O131" s="73"/>
      <c r="P131" s="202">
        <f>O131*H131</f>
        <v>0</v>
      </c>
      <c r="Q131" s="202">
        <v>0</v>
      </c>
      <c r="R131" s="202">
        <f>Q131*H131</f>
        <v>0</v>
      </c>
      <c r="S131" s="202">
        <v>0</v>
      </c>
      <c r="T131" s="203">
        <f>S131*H131</f>
        <v>0</v>
      </c>
      <c r="U131" s="36"/>
      <c r="V131" s="36"/>
      <c r="W131" s="36"/>
      <c r="X131" s="36"/>
      <c r="Y131" s="36"/>
      <c r="Z131" s="36"/>
      <c r="AA131" s="36"/>
      <c r="AB131" s="36"/>
      <c r="AC131" s="36"/>
      <c r="AD131" s="36"/>
      <c r="AE131" s="36"/>
      <c r="AR131" s="204" t="s">
        <v>121</v>
      </c>
      <c r="AT131" s="204" t="s">
        <v>206</v>
      </c>
      <c r="AU131" s="204" t="s">
        <v>91</v>
      </c>
      <c r="AY131" s="18" t="s">
        <v>203</v>
      </c>
      <c r="BE131" s="205">
        <f>IF(N131="základní",J131,0)</f>
        <v>0</v>
      </c>
      <c r="BF131" s="205">
        <f>IF(N131="snížená",J131,0)</f>
        <v>0</v>
      </c>
      <c r="BG131" s="205">
        <f>IF(N131="zákl. přenesená",J131,0)</f>
        <v>0</v>
      </c>
      <c r="BH131" s="205">
        <f>IF(N131="sníž. přenesená",J131,0)</f>
        <v>0</v>
      </c>
      <c r="BI131" s="205">
        <f>IF(N131="nulová",J131,0)</f>
        <v>0</v>
      </c>
      <c r="BJ131" s="18" t="s">
        <v>91</v>
      </c>
      <c r="BK131" s="205">
        <f>ROUND(I131*H131,2)</f>
        <v>0</v>
      </c>
      <c r="BL131" s="18" t="s">
        <v>121</v>
      </c>
      <c r="BM131" s="204" t="s">
        <v>93</v>
      </c>
    </row>
    <row r="132" spans="1:65" s="2" customFormat="1" ht="16.5" customHeight="1">
      <c r="A132" s="36"/>
      <c r="B132" s="37"/>
      <c r="C132" s="193" t="s">
        <v>93</v>
      </c>
      <c r="D132" s="193" t="s">
        <v>206</v>
      </c>
      <c r="E132" s="194" t="s">
        <v>2591</v>
      </c>
      <c r="F132" s="195" t="s">
        <v>3576</v>
      </c>
      <c r="G132" s="196" t="s">
        <v>1422</v>
      </c>
      <c r="H132" s="197">
        <v>5</v>
      </c>
      <c r="I132" s="198"/>
      <c r="J132" s="199">
        <f>ROUND(I132*H132,2)</f>
        <v>0</v>
      </c>
      <c r="K132" s="195" t="s">
        <v>601</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121</v>
      </c>
      <c r="AT132" s="204" t="s">
        <v>206</v>
      </c>
      <c r="AU132" s="204" t="s">
        <v>91</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121</v>
      </c>
    </row>
    <row r="133" spans="1:65" s="2" customFormat="1" ht="16.5" customHeight="1">
      <c r="A133" s="36"/>
      <c r="B133" s="37"/>
      <c r="C133" s="193" t="s">
        <v>112</v>
      </c>
      <c r="D133" s="193" t="s">
        <v>206</v>
      </c>
      <c r="E133" s="194" t="s">
        <v>2594</v>
      </c>
      <c r="F133" s="195" t="s">
        <v>3577</v>
      </c>
      <c r="G133" s="196" t="s">
        <v>1422</v>
      </c>
      <c r="H133" s="197">
        <v>35</v>
      </c>
      <c r="I133" s="198"/>
      <c r="J133" s="199">
        <f>ROUND(I133*H133,2)</f>
        <v>0</v>
      </c>
      <c r="K133" s="195" t="s">
        <v>601</v>
      </c>
      <c r="L133" s="41"/>
      <c r="M133" s="200" t="s">
        <v>1</v>
      </c>
      <c r="N133" s="201" t="s">
        <v>48</v>
      </c>
      <c r="O133" s="73"/>
      <c r="P133" s="202">
        <f>O133*H133</f>
        <v>0</v>
      </c>
      <c r="Q133" s="202">
        <v>0</v>
      </c>
      <c r="R133" s="202">
        <f>Q133*H133</f>
        <v>0</v>
      </c>
      <c r="S133" s="202">
        <v>0</v>
      </c>
      <c r="T133" s="203">
        <f>S133*H133</f>
        <v>0</v>
      </c>
      <c r="U133" s="36"/>
      <c r="V133" s="36"/>
      <c r="W133" s="36"/>
      <c r="X133" s="36"/>
      <c r="Y133" s="36"/>
      <c r="Z133" s="36"/>
      <c r="AA133" s="36"/>
      <c r="AB133" s="36"/>
      <c r="AC133" s="36"/>
      <c r="AD133" s="36"/>
      <c r="AE133" s="36"/>
      <c r="AR133" s="204" t="s">
        <v>121</v>
      </c>
      <c r="AT133" s="204" t="s">
        <v>206</v>
      </c>
      <c r="AU133" s="204" t="s">
        <v>91</v>
      </c>
      <c r="AY133" s="18" t="s">
        <v>203</v>
      </c>
      <c r="BE133" s="205">
        <f>IF(N133="základní",J133,0)</f>
        <v>0</v>
      </c>
      <c r="BF133" s="205">
        <f>IF(N133="snížená",J133,0)</f>
        <v>0</v>
      </c>
      <c r="BG133" s="205">
        <f>IF(N133="zákl. přenesená",J133,0)</f>
        <v>0</v>
      </c>
      <c r="BH133" s="205">
        <f>IF(N133="sníž. přenesená",J133,0)</f>
        <v>0</v>
      </c>
      <c r="BI133" s="205">
        <f>IF(N133="nulová",J133,0)</f>
        <v>0</v>
      </c>
      <c r="BJ133" s="18" t="s">
        <v>91</v>
      </c>
      <c r="BK133" s="205">
        <f>ROUND(I133*H133,2)</f>
        <v>0</v>
      </c>
      <c r="BL133" s="18" t="s">
        <v>121</v>
      </c>
      <c r="BM133" s="204" t="s">
        <v>147</v>
      </c>
    </row>
    <row r="134" spans="1:65" s="2" customFormat="1" ht="16.5" customHeight="1">
      <c r="A134" s="36"/>
      <c r="B134" s="37"/>
      <c r="C134" s="193" t="s">
        <v>121</v>
      </c>
      <c r="D134" s="193" t="s">
        <v>206</v>
      </c>
      <c r="E134" s="194" t="s">
        <v>2596</v>
      </c>
      <c r="F134" s="195" t="s">
        <v>3578</v>
      </c>
      <c r="G134" s="196" t="s">
        <v>1422</v>
      </c>
      <c r="H134" s="197">
        <v>40</v>
      </c>
      <c r="I134" s="198"/>
      <c r="J134" s="199">
        <f>ROUND(I134*H134,2)</f>
        <v>0</v>
      </c>
      <c r="K134" s="195" t="s">
        <v>601</v>
      </c>
      <c r="L134" s="41"/>
      <c r="M134" s="200" t="s">
        <v>1</v>
      </c>
      <c r="N134" s="201" t="s">
        <v>48</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121</v>
      </c>
      <c r="AT134" s="204" t="s">
        <v>206</v>
      </c>
      <c r="AU134" s="204" t="s">
        <v>91</v>
      </c>
      <c r="AY134" s="18" t="s">
        <v>203</v>
      </c>
      <c r="BE134" s="205">
        <f>IF(N134="základní",J134,0)</f>
        <v>0</v>
      </c>
      <c r="BF134" s="205">
        <f>IF(N134="snížená",J134,0)</f>
        <v>0</v>
      </c>
      <c r="BG134" s="205">
        <f>IF(N134="zákl. přenesená",J134,0)</f>
        <v>0</v>
      </c>
      <c r="BH134" s="205">
        <f>IF(N134="sníž. přenesená",J134,0)</f>
        <v>0</v>
      </c>
      <c r="BI134" s="205">
        <f>IF(N134="nulová",J134,0)</f>
        <v>0</v>
      </c>
      <c r="BJ134" s="18" t="s">
        <v>91</v>
      </c>
      <c r="BK134" s="205">
        <f>ROUND(I134*H134,2)</f>
        <v>0</v>
      </c>
      <c r="BL134" s="18" t="s">
        <v>121</v>
      </c>
      <c r="BM134" s="204" t="s">
        <v>153</v>
      </c>
    </row>
    <row r="135" spans="1:65" s="2" customFormat="1" ht="16.5" customHeight="1">
      <c r="A135" s="36"/>
      <c r="B135" s="37"/>
      <c r="C135" s="193" t="s">
        <v>144</v>
      </c>
      <c r="D135" s="193" t="s">
        <v>206</v>
      </c>
      <c r="E135" s="194" t="s">
        <v>2598</v>
      </c>
      <c r="F135" s="195" t="s">
        <v>3579</v>
      </c>
      <c r="G135" s="196" t="s">
        <v>1422</v>
      </c>
      <c r="H135" s="197">
        <v>40</v>
      </c>
      <c r="I135" s="198"/>
      <c r="J135" s="199">
        <f>ROUND(I135*H135,2)</f>
        <v>0</v>
      </c>
      <c r="K135" s="195" t="s">
        <v>601</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91</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254</v>
      </c>
    </row>
    <row r="136" spans="2:63" s="12" customFormat="1" ht="25.95" customHeight="1">
      <c r="B136" s="177"/>
      <c r="C136" s="178"/>
      <c r="D136" s="179" t="s">
        <v>82</v>
      </c>
      <c r="E136" s="180" t="s">
        <v>2638</v>
      </c>
      <c r="F136" s="180" t="s">
        <v>3580</v>
      </c>
      <c r="G136" s="178"/>
      <c r="H136" s="178"/>
      <c r="I136" s="181"/>
      <c r="J136" s="182">
        <f>BK136</f>
        <v>0</v>
      </c>
      <c r="K136" s="178"/>
      <c r="L136" s="183"/>
      <c r="M136" s="184"/>
      <c r="N136" s="185"/>
      <c r="O136" s="185"/>
      <c r="P136" s="186">
        <f>SUM(P137:P142)</f>
        <v>0</v>
      </c>
      <c r="Q136" s="185"/>
      <c r="R136" s="186">
        <f>SUM(R137:R142)</f>
        <v>0</v>
      </c>
      <c r="S136" s="185"/>
      <c r="T136" s="187">
        <f>SUM(T137:T142)</f>
        <v>0</v>
      </c>
      <c r="AR136" s="188" t="s">
        <v>91</v>
      </c>
      <c r="AT136" s="189" t="s">
        <v>82</v>
      </c>
      <c r="AU136" s="189" t="s">
        <v>83</v>
      </c>
      <c r="AY136" s="188" t="s">
        <v>203</v>
      </c>
      <c r="BK136" s="190">
        <f>SUM(BK137:BK142)</f>
        <v>0</v>
      </c>
    </row>
    <row r="137" spans="1:65" s="2" customFormat="1" ht="16.5" customHeight="1">
      <c r="A137" s="36"/>
      <c r="B137" s="37"/>
      <c r="C137" s="193" t="s">
        <v>147</v>
      </c>
      <c r="D137" s="193" t="s">
        <v>206</v>
      </c>
      <c r="E137" s="194" t="s">
        <v>3489</v>
      </c>
      <c r="F137" s="195" t="s">
        <v>3581</v>
      </c>
      <c r="G137" s="196" t="s">
        <v>1422</v>
      </c>
      <c r="H137" s="197">
        <v>1</v>
      </c>
      <c r="I137" s="198"/>
      <c r="J137" s="199">
        <f aca="true" t="shared" si="0" ref="J137:J142">ROUND(I137*H137,2)</f>
        <v>0</v>
      </c>
      <c r="K137" s="195" t="s">
        <v>601</v>
      </c>
      <c r="L137" s="41"/>
      <c r="M137" s="200" t="s">
        <v>1</v>
      </c>
      <c r="N137" s="201" t="s">
        <v>48</v>
      </c>
      <c r="O137" s="73"/>
      <c r="P137" s="202">
        <f aca="true" t="shared" si="1" ref="P137:P142">O137*H137</f>
        <v>0</v>
      </c>
      <c r="Q137" s="202">
        <v>0</v>
      </c>
      <c r="R137" s="202">
        <f aca="true" t="shared" si="2" ref="R137:R142">Q137*H137</f>
        <v>0</v>
      </c>
      <c r="S137" s="202">
        <v>0</v>
      </c>
      <c r="T137" s="203">
        <f aca="true" t="shared" si="3" ref="T137:T142">S137*H137</f>
        <v>0</v>
      </c>
      <c r="U137" s="36"/>
      <c r="V137" s="36"/>
      <c r="W137" s="36"/>
      <c r="X137" s="36"/>
      <c r="Y137" s="36"/>
      <c r="Z137" s="36"/>
      <c r="AA137" s="36"/>
      <c r="AB137" s="36"/>
      <c r="AC137" s="36"/>
      <c r="AD137" s="36"/>
      <c r="AE137" s="36"/>
      <c r="AR137" s="204" t="s">
        <v>121</v>
      </c>
      <c r="AT137" s="204" t="s">
        <v>206</v>
      </c>
      <c r="AU137" s="204" t="s">
        <v>91</v>
      </c>
      <c r="AY137" s="18" t="s">
        <v>203</v>
      </c>
      <c r="BE137" s="205">
        <f aca="true" t="shared" si="4" ref="BE137:BE142">IF(N137="základní",J137,0)</f>
        <v>0</v>
      </c>
      <c r="BF137" s="205">
        <f aca="true" t="shared" si="5" ref="BF137:BF142">IF(N137="snížená",J137,0)</f>
        <v>0</v>
      </c>
      <c r="BG137" s="205">
        <f aca="true" t="shared" si="6" ref="BG137:BG142">IF(N137="zákl. přenesená",J137,0)</f>
        <v>0</v>
      </c>
      <c r="BH137" s="205">
        <f aca="true" t="shared" si="7" ref="BH137:BH142">IF(N137="sníž. přenesená",J137,0)</f>
        <v>0</v>
      </c>
      <c r="BI137" s="205">
        <f aca="true" t="shared" si="8" ref="BI137:BI142">IF(N137="nulová",J137,0)</f>
        <v>0</v>
      </c>
      <c r="BJ137" s="18" t="s">
        <v>91</v>
      </c>
      <c r="BK137" s="205">
        <f aca="true" t="shared" si="9" ref="BK137:BK142">ROUND(I137*H137,2)</f>
        <v>0</v>
      </c>
      <c r="BL137" s="18" t="s">
        <v>121</v>
      </c>
      <c r="BM137" s="204" t="s">
        <v>268</v>
      </c>
    </row>
    <row r="138" spans="1:65" s="2" customFormat="1" ht="16.5" customHeight="1">
      <c r="A138" s="36"/>
      <c r="B138" s="37"/>
      <c r="C138" s="193" t="s">
        <v>150</v>
      </c>
      <c r="D138" s="193" t="s">
        <v>206</v>
      </c>
      <c r="E138" s="194" t="s">
        <v>3522</v>
      </c>
      <c r="F138" s="195" t="s">
        <v>3582</v>
      </c>
      <c r="G138" s="196" t="s">
        <v>1422</v>
      </c>
      <c r="H138" s="197">
        <v>3</v>
      </c>
      <c r="I138" s="198"/>
      <c r="J138" s="199">
        <f t="shared" si="0"/>
        <v>0</v>
      </c>
      <c r="K138" s="195" t="s">
        <v>601</v>
      </c>
      <c r="L138" s="41"/>
      <c r="M138" s="200" t="s">
        <v>1</v>
      </c>
      <c r="N138" s="201" t="s">
        <v>48</v>
      </c>
      <c r="O138" s="73"/>
      <c r="P138" s="202">
        <f t="shared" si="1"/>
        <v>0</v>
      </c>
      <c r="Q138" s="202">
        <v>0</v>
      </c>
      <c r="R138" s="202">
        <f t="shared" si="2"/>
        <v>0</v>
      </c>
      <c r="S138" s="202">
        <v>0</v>
      </c>
      <c r="T138" s="203">
        <f t="shared" si="3"/>
        <v>0</v>
      </c>
      <c r="U138" s="36"/>
      <c r="V138" s="36"/>
      <c r="W138" s="36"/>
      <c r="X138" s="36"/>
      <c r="Y138" s="36"/>
      <c r="Z138" s="36"/>
      <c r="AA138" s="36"/>
      <c r="AB138" s="36"/>
      <c r="AC138" s="36"/>
      <c r="AD138" s="36"/>
      <c r="AE138" s="36"/>
      <c r="AR138" s="204" t="s">
        <v>121</v>
      </c>
      <c r="AT138" s="204" t="s">
        <v>206</v>
      </c>
      <c r="AU138" s="204" t="s">
        <v>91</v>
      </c>
      <c r="AY138" s="18" t="s">
        <v>203</v>
      </c>
      <c r="BE138" s="205">
        <f t="shared" si="4"/>
        <v>0</v>
      </c>
      <c r="BF138" s="205">
        <f t="shared" si="5"/>
        <v>0</v>
      </c>
      <c r="BG138" s="205">
        <f t="shared" si="6"/>
        <v>0</v>
      </c>
      <c r="BH138" s="205">
        <f t="shared" si="7"/>
        <v>0</v>
      </c>
      <c r="BI138" s="205">
        <f t="shared" si="8"/>
        <v>0</v>
      </c>
      <c r="BJ138" s="18" t="s">
        <v>91</v>
      </c>
      <c r="BK138" s="205">
        <f t="shared" si="9"/>
        <v>0</v>
      </c>
      <c r="BL138" s="18" t="s">
        <v>121</v>
      </c>
      <c r="BM138" s="204" t="s">
        <v>369</v>
      </c>
    </row>
    <row r="139" spans="1:65" s="2" customFormat="1" ht="16.5" customHeight="1">
      <c r="A139" s="36"/>
      <c r="B139" s="37"/>
      <c r="C139" s="193" t="s">
        <v>153</v>
      </c>
      <c r="D139" s="193" t="s">
        <v>206</v>
      </c>
      <c r="E139" s="194" t="s">
        <v>3491</v>
      </c>
      <c r="F139" s="195" t="s">
        <v>3583</v>
      </c>
      <c r="G139" s="196" t="s">
        <v>1422</v>
      </c>
      <c r="H139" s="197">
        <v>1</v>
      </c>
      <c r="I139" s="198"/>
      <c r="J139" s="199">
        <f t="shared" si="0"/>
        <v>0</v>
      </c>
      <c r="K139" s="195" t="s">
        <v>601</v>
      </c>
      <c r="L139" s="41"/>
      <c r="M139" s="200" t="s">
        <v>1</v>
      </c>
      <c r="N139" s="201" t="s">
        <v>48</v>
      </c>
      <c r="O139" s="73"/>
      <c r="P139" s="202">
        <f t="shared" si="1"/>
        <v>0</v>
      </c>
      <c r="Q139" s="202">
        <v>0</v>
      </c>
      <c r="R139" s="202">
        <f t="shared" si="2"/>
        <v>0</v>
      </c>
      <c r="S139" s="202">
        <v>0</v>
      </c>
      <c r="T139" s="203">
        <f t="shared" si="3"/>
        <v>0</v>
      </c>
      <c r="U139" s="36"/>
      <c r="V139" s="36"/>
      <c r="W139" s="36"/>
      <c r="X139" s="36"/>
      <c r="Y139" s="36"/>
      <c r="Z139" s="36"/>
      <c r="AA139" s="36"/>
      <c r="AB139" s="36"/>
      <c r="AC139" s="36"/>
      <c r="AD139" s="36"/>
      <c r="AE139" s="36"/>
      <c r="AR139" s="204" t="s">
        <v>121</v>
      </c>
      <c r="AT139" s="204" t="s">
        <v>206</v>
      </c>
      <c r="AU139" s="204" t="s">
        <v>91</v>
      </c>
      <c r="AY139" s="18" t="s">
        <v>203</v>
      </c>
      <c r="BE139" s="205">
        <f t="shared" si="4"/>
        <v>0</v>
      </c>
      <c r="BF139" s="205">
        <f t="shared" si="5"/>
        <v>0</v>
      </c>
      <c r="BG139" s="205">
        <f t="shared" si="6"/>
        <v>0</v>
      </c>
      <c r="BH139" s="205">
        <f t="shared" si="7"/>
        <v>0</v>
      </c>
      <c r="BI139" s="205">
        <f t="shared" si="8"/>
        <v>0</v>
      </c>
      <c r="BJ139" s="18" t="s">
        <v>91</v>
      </c>
      <c r="BK139" s="205">
        <f t="shared" si="9"/>
        <v>0</v>
      </c>
      <c r="BL139" s="18" t="s">
        <v>121</v>
      </c>
      <c r="BM139" s="204" t="s">
        <v>378</v>
      </c>
    </row>
    <row r="140" spans="1:65" s="2" customFormat="1" ht="16.5" customHeight="1">
      <c r="A140" s="36"/>
      <c r="B140" s="37"/>
      <c r="C140" s="193" t="s">
        <v>249</v>
      </c>
      <c r="D140" s="193" t="s">
        <v>206</v>
      </c>
      <c r="E140" s="194" t="s">
        <v>3493</v>
      </c>
      <c r="F140" s="195" t="s">
        <v>3584</v>
      </c>
      <c r="G140" s="196" t="s">
        <v>1422</v>
      </c>
      <c r="H140" s="197">
        <v>1</v>
      </c>
      <c r="I140" s="198"/>
      <c r="J140" s="199">
        <f t="shared" si="0"/>
        <v>0</v>
      </c>
      <c r="K140" s="195" t="s">
        <v>601</v>
      </c>
      <c r="L140" s="41"/>
      <c r="M140" s="200" t="s">
        <v>1</v>
      </c>
      <c r="N140" s="201" t="s">
        <v>48</v>
      </c>
      <c r="O140" s="73"/>
      <c r="P140" s="202">
        <f t="shared" si="1"/>
        <v>0</v>
      </c>
      <c r="Q140" s="202">
        <v>0</v>
      </c>
      <c r="R140" s="202">
        <f t="shared" si="2"/>
        <v>0</v>
      </c>
      <c r="S140" s="202">
        <v>0</v>
      </c>
      <c r="T140" s="203">
        <f t="shared" si="3"/>
        <v>0</v>
      </c>
      <c r="U140" s="36"/>
      <c r="V140" s="36"/>
      <c r="W140" s="36"/>
      <c r="X140" s="36"/>
      <c r="Y140" s="36"/>
      <c r="Z140" s="36"/>
      <c r="AA140" s="36"/>
      <c r="AB140" s="36"/>
      <c r="AC140" s="36"/>
      <c r="AD140" s="36"/>
      <c r="AE140" s="36"/>
      <c r="AR140" s="204" t="s">
        <v>121</v>
      </c>
      <c r="AT140" s="204" t="s">
        <v>206</v>
      </c>
      <c r="AU140" s="204" t="s">
        <v>91</v>
      </c>
      <c r="AY140" s="18" t="s">
        <v>203</v>
      </c>
      <c r="BE140" s="205">
        <f t="shared" si="4"/>
        <v>0</v>
      </c>
      <c r="BF140" s="205">
        <f t="shared" si="5"/>
        <v>0</v>
      </c>
      <c r="BG140" s="205">
        <f t="shared" si="6"/>
        <v>0</v>
      </c>
      <c r="BH140" s="205">
        <f t="shared" si="7"/>
        <v>0</v>
      </c>
      <c r="BI140" s="205">
        <f t="shared" si="8"/>
        <v>0</v>
      </c>
      <c r="BJ140" s="18" t="s">
        <v>91</v>
      </c>
      <c r="BK140" s="205">
        <f t="shared" si="9"/>
        <v>0</v>
      </c>
      <c r="BL140" s="18" t="s">
        <v>121</v>
      </c>
      <c r="BM140" s="204" t="s">
        <v>389</v>
      </c>
    </row>
    <row r="141" spans="1:65" s="2" customFormat="1" ht="16.5" customHeight="1">
      <c r="A141" s="36"/>
      <c r="B141" s="37"/>
      <c r="C141" s="193" t="s">
        <v>254</v>
      </c>
      <c r="D141" s="193" t="s">
        <v>206</v>
      </c>
      <c r="E141" s="194" t="s">
        <v>3495</v>
      </c>
      <c r="F141" s="195" t="s">
        <v>3585</v>
      </c>
      <c r="G141" s="196" t="s">
        <v>1422</v>
      </c>
      <c r="H141" s="197">
        <v>2</v>
      </c>
      <c r="I141" s="198"/>
      <c r="J141" s="199">
        <f t="shared" si="0"/>
        <v>0</v>
      </c>
      <c r="K141" s="195" t="s">
        <v>601</v>
      </c>
      <c r="L141" s="41"/>
      <c r="M141" s="200" t="s">
        <v>1</v>
      </c>
      <c r="N141" s="201" t="s">
        <v>48</v>
      </c>
      <c r="O141" s="73"/>
      <c r="P141" s="202">
        <f t="shared" si="1"/>
        <v>0</v>
      </c>
      <c r="Q141" s="202">
        <v>0</v>
      </c>
      <c r="R141" s="202">
        <f t="shared" si="2"/>
        <v>0</v>
      </c>
      <c r="S141" s="202">
        <v>0</v>
      </c>
      <c r="T141" s="203">
        <f t="shared" si="3"/>
        <v>0</v>
      </c>
      <c r="U141" s="36"/>
      <c r="V141" s="36"/>
      <c r="W141" s="36"/>
      <c r="X141" s="36"/>
      <c r="Y141" s="36"/>
      <c r="Z141" s="36"/>
      <c r="AA141" s="36"/>
      <c r="AB141" s="36"/>
      <c r="AC141" s="36"/>
      <c r="AD141" s="36"/>
      <c r="AE141" s="36"/>
      <c r="AR141" s="204" t="s">
        <v>121</v>
      </c>
      <c r="AT141" s="204" t="s">
        <v>206</v>
      </c>
      <c r="AU141" s="204" t="s">
        <v>91</v>
      </c>
      <c r="AY141" s="18" t="s">
        <v>203</v>
      </c>
      <c r="BE141" s="205">
        <f t="shared" si="4"/>
        <v>0</v>
      </c>
      <c r="BF141" s="205">
        <f t="shared" si="5"/>
        <v>0</v>
      </c>
      <c r="BG141" s="205">
        <f t="shared" si="6"/>
        <v>0</v>
      </c>
      <c r="BH141" s="205">
        <f t="shared" si="7"/>
        <v>0</v>
      </c>
      <c r="BI141" s="205">
        <f t="shared" si="8"/>
        <v>0</v>
      </c>
      <c r="BJ141" s="18" t="s">
        <v>91</v>
      </c>
      <c r="BK141" s="205">
        <f t="shared" si="9"/>
        <v>0</v>
      </c>
      <c r="BL141" s="18" t="s">
        <v>121</v>
      </c>
      <c r="BM141" s="204" t="s">
        <v>401</v>
      </c>
    </row>
    <row r="142" spans="1:65" s="2" customFormat="1" ht="16.5" customHeight="1">
      <c r="A142" s="36"/>
      <c r="B142" s="37"/>
      <c r="C142" s="193" t="s">
        <v>261</v>
      </c>
      <c r="D142" s="193" t="s">
        <v>206</v>
      </c>
      <c r="E142" s="194" t="s">
        <v>3586</v>
      </c>
      <c r="F142" s="195" t="s">
        <v>3587</v>
      </c>
      <c r="G142" s="196" t="s">
        <v>1422</v>
      </c>
      <c r="H142" s="197">
        <v>2</v>
      </c>
      <c r="I142" s="198"/>
      <c r="J142" s="199">
        <f t="shared" si="0"/>
        <v>0</v>
      </c>
      <c r="K142" s="195" t="s">
        <v>601</v>
      </c>
      <c r="L142" s="41"/>
      <c r="M142" s="200" t="s">
        <v>1</v>
      </c>
      <c r="N142" s="201" t="s">
        <v>48</v>
      </c>
      <c r="O142" s="73"/>
      <c r="P142" s="202">
        <f t="shared" si="1"/>
        <v>0</v>
      </c>
      <c r="Q142" s="202">
        <v>0</v>
      </c>
      <c r="R142" s="202">
        <f t="shared" si="2"/>
        <v>0</v>
      </c>
      <c r="S142" s="202">
        <v>0</v>
      </c>
      <c r="T142" s="203">
        <f t="shared" si="3"/>
        <v>0</v>
      </c>
      <c r="U142" s="36"/>
      <c r="V142" s="36"/>
      <c r="W142" s="36"/>
      <c r="X142" s="36"/>
      <c r="Y142" s="36"/>
      <c r="Z142" s="36"/>
      <c r="AA142" s="36"/>
      <c r="AB142" s="36"/>
      <c r="AC142" s="36"/>
      <c r="AD142" s="36"/>
      <c r="AE142" s="36"/>
      <c r="AR142" s="204" t="s">
        <v>121</v>
      </c>
      <c r="AT142" s="204" t="s">
        <v>206</v>
      </c>
      <c r="AU142" s="204" t="s">
        <v>91</v>
      </c>
      <c r="AY142" s="18" t="s">
        <v>203</v>
      </c>
      <c r="BE142" s="205">
        <f t="shared" si="4"/>
        <v>0</v>
      </c>
      <c r="BF142" s="205">
        <f t="shared" si="5"/>
        <v>0</v>
      </c>
      <c r="BG142" s="205">
        <f t="shared" si="6"/>
        <v>0</v>
      </c>
      <c r="BH142" s="205">
        <f t="shared" si="7"/>
        <v>0</v>
      </c>
      <c r="BI142" s="205">
        <f t="shared" si="8"/>
        <v>0</v>
      </c>
      <c r="BJ142" s="18" t="s">
        <v>91</v>
      </c>
      <c r="BK142" s="205">
        <f t="shared" si="9"/>
        <v>0</v>
      </c>
      <c r="BL142" s="18" t="s">
        <v>121</v>
      </c>
      <c r="BM142" s="204" t="s">
        <v>409</v>
      </c>
    </row>
    <row r="143" spans="2:63" s="12" customFormat="1" ht="25.95" customHeight="1">
      <c r="B143" s="177"/>
      <c r="C143" s="178"/>
      <c r="D143" s="179" t="s">
        <v>82</v>
      </c>
      <c r="E143" s="180" t="s">
        <v>3211</v>
      </c>
      <c r="F143" s="180" t="s">
        <v>3588</v>
      </c>
      <c r="G143" s="178"/>
      <c r="H143" s="178"/>
      <c r="I143" s="181"/>
      <c r="J143" s="182">
        <f>BK143</f>
        <v>0</v>
      </c>
      <c r="K143" s="178"/>
      <c r="L143" s="183"/>
      <c r="M143" s="184"/>
      <c r="N143" s="185"/>
      <c r="O143" s="185"/>
      <c r="P143" s="186">
        <f>SUM(P144:P147)</f>
        <v>0</v>
      </c>
      <c r="Q143" s="185"/>
      <c r="R143" s="186">
        <f>SUM(R144:R147)</f>
        <v>0</v>
      </c>
      <c r="S143" s="185"/>
      <c r="T143" s="187">
        <f>SUM(T144:T147)</f>
        <v>0</v>
      </c>
      <c r="AR143" s="188" t="s">
        <v>91</v>
      </c>
      <c r="AT143" s="189" t="s">
        <v>82</v>
      </c>
      <c r="AU143" s="189" t="s">
        <v>83</v>
      </c>
      <c r="AY143" s="188" t="s">
        <v>203</v>
      </c>
      <c r="BK143" s="190">
        <f>SUM(BK144:BK147)</f>
        <v>0</v>
      </c>
    </row>
    <row r="144" spans="1:65" s="2" customFormat="1" ht="16.5" customHeight="1">
      <c r="A144" s="36"/>
      <c r="B144" s="37"/>
      <c r="C144" s="193" t="s">
        <v>268</v>
      </c>
      <c r="D144" s="193" t="s">
        <v>206</v>
      </c>
      <c r="E144" s="194" t="s">
        <v>3498</v>
      </c>
      <c r="F144" s="195" t="s">
        <v>3543</v>
      </c>
      <c r="G144" s="196" t="s">
        <v>1422</v>
      </c>
      <c r="H144" s="197">
        <v>20</v>
      </c>
      <c r="I144" s="198"/>
      <c r="J144" s="199">
        <f>ROUND(I144*H144,2)</f>
        <v>0</v>
      </c>
      <c r="K144" s="195" t="s">
        <v>601</v>
      </c>
      <c r="L144" s="41"/>
      <c r="M144" s="200" t="s">
        <v>1</v>
      </c>
      <c r="N144" s="201" t="s">
        <v>48</v>
      </c>
      <c r="O144" s="73"/>
      <c r="P144" s="202">
        <f>O144*H144</f>
        <v>0</v>
      </c>
      <c r="Q144" s="202">
        <v>0</v>
      </c>
      <c r="R144" s="202">
        <f>Q144*H144</f>
        <v>0</v>
      </c>
      <c r="S144" s="202">
        <v>0</v>
      </c>
      <c r="T144" s="203">
        <f>S144*H144</f>
        <v>0</v>
      </c>
      <c r="U144" s="36"/>
      <c r="V144" s="36"/>
      <c r="W144" s="36"/>
      <c r="X144" s="36"/>
      <c r="Y144" s="36"/>
      <c r="Z144" s="36"/>
      <c r="AA144" s="36"/>
      <c r="AB144" s="36"/>
      <c r="AC144" s="36"/>
      <c r="AD144" s="36"/>
      <c r="AE144" s="36"/>
      <c r="AR144" s="204" t="s">
        <v>121</v>
      </c>
      <c r="AT144" s="204" t="s">
        <v>206</v>
      </c>
      <c r="AU144" s="204" t="s">
        <v>91</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121</v>
      </c>
      <c r="BM144" s="204" t="s">
        <v>417</v>
      </c>
    </row>
    <row r="145" spans="1:65" s="2" customFormat="1" ht="16.5" customHeight="1">
      <c r="A145" s="36"/>
      <c r="B145" s="37"/>
      <c r="C145" s="193" t="s">
        <v>364</v>
      </c>
      <c r="D145" s="193" t="s">
        <v>206</v>
      </c>
      <c r="E145" s="194" t="s">
        <v>3500</v>
      </c>
      <c r="F145" s="195" t="s">
        <v>3589</v>
      </c>
      <c r="G145" s="196" t="s">
        <v>1422</v>
      </c>
      <c r="H145" s="197">
        <v>20</v>
      </c>
      <c r="I145" s="198"/>
      <c r="J145" s="199">
        <f>ROUND(I145*H145,2)</f>
        <v>0</v>
      </c>
      <c r="K145" s="195" t="s">
        <v>601</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121</v>
      </c>
      <c r="AT145" s="204" t="s">
        <v>206</v>
      </c>
      <c r="AU145" s="204" t="s">
        <v>91</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121</v>
      </c>
      <c r="BM145" s="204" t="s">
        <v>425</v>
      </c>
    </row>
    <row r="146" spans="1:65" s="2" customFormat="1" ht="16.5" customHeight="1">
      <c r="A146" s="36"/>
      <c r="B146" s="37"/>
      <c r="C146" s="193" t="s">
        <v>369</v>
      </c>
      <c r="D146" s="193" t="s">
        <v>206</v>
      </c>
      <c r="E146" s="194" t="s">
        <v>3502</v>
      </c>
      <c r="F146" s="195" t="s">
        <v>3590</v>
      </c>
      <c r="G146" s="196" t="s">
        <v>1422</v>
      </c>
      <c r="H146" s="197">
        <v>10</v>
      </c>
      <c r="I146" s="198"/>
      <c r="J146" s="199">
        <f>ROUND(I146*H146,2)</f>
        <v>0</v>
      </c>
      <c r="K146" s="195" t="s">
        <v>601</v>
      </c>
      <c r="L146" s="41"/>
      <c r="M146" s="200" t="s">
        <v>1</v>
      </c>
      <c r="N146" s="201" t="s">
        <v>48</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121</v>
      </c>
      <c r="AT146" s="204" t="s">
        <v>206</v>
      </c>
      <c r="AU146" s="204" t="s">
        <v>91</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121</v>
      </c>
      <c r="BM146" s="204" t="s">
        <v>433</v>
      </c>
    </row>
    <row r="147" spans="1:65" s="2" customFormat="1" ht="16.5" customHeight="1">
      <c r="A147" s="36"/>
      <c r="B147" s="37"/>
      <c r="C147" s="193" t="s">
        <v>8</v>
      </c>
      <c r="D147" s="193" t="s">
        <v>206</v>
      </c>
      <c r="E147" s="194" t="s">
        <v>3504</v>
      </c>
      <c r="F147" s="195" t="s">
        <v>3591</v>
      </c>
      <c r="G147" s="196" t="s">
        <v>1422</v>
      </c>
      <c r="H147" s="197">
        <v>5</v>
      </c>
      <c r="I147" s="198"/>
      <c r="J147" s="199">
        <f>ROUND(I147*H147,2)</f>
        <v>0</v>
      </c>
      <c r="K147" s="195" t="s">
        <v>601</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91</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441</v>
      </c>
    </row>
    <row r="148" spans="2:63" s="12" customFormat="1" ht="25.95" customHeight="1">
      <c r="B148" s="177"/>
      <c r="C148" s="178"/>
      <c r="D148" s="179" t="s">
        <v>82</v>
      </c>
      <c r="E148" s="180" t="s">
        <v>3217</v>
      </c>
      <c r="F148" s="180" t="s">
        <v>3520</v>
      </c>
      <c r="G148" s="178"/>
      <c r="H148" s="178"/>
      <c r="I148" s="181"/>
      <c r="J148" s="182">
        <f>BK148</f>
        <v>0</v>
      </c>
      <c r="K148" s="178"/>
      <c r="L148" s="183"/>
      <c r="M148" s="184"/>
      <c r="N148" s="185"/>
      <c r="O148" s="185"/>
      <c r="P148" s="186">
        <f>SUM(P149:P158)</f>
        <v>0</v>
      </c>
      <c r="Q148" s="185"/>
      <c r="R148" s="186">
        <f>SUM(R149:R158)</f>
        <v>0</v>
      </c>
      <c r="S148" s="185"/>
      <c r="T148" s="187">
        <f>SUM(T149:T158)</f>
        <v>0</v>
      </c>
      <c r="AR148" s="188" t="s">
        <v>91</v>
      </c>
      <c r="AT148" s="189" t="s">
        <v>82</v>
      </c>
      <c r="AU148" s="189" t="s">
        <v>83</v>
      </c>
      <c r="AY148" s="188" t="s">
        <v>203</v>
      </c>
      <c r="BK148" s="190">
        <f>SUM(BK149:BK158)</f>
        <v>0</v>
      </c>
    </row>
    <row r="149" spans="1:65" s="2" customFormat="1" ht="16.5" customHeight="1">
      <c r="A149" s="36"/>
      <c r="B149" s="37"/>
      <c r="C149" s="193" t="s">
        <v>378</v>
      </c>
      <c r="D149" s="193" t="s">
        <v>206</v>
      </c>
      <c r="E149" s="194" t="s">
        <v>3553</v>
      </c>
      <c r="F149" s="195" t="s">
        <v>3592</v>
      </c>
      <c r="G149" s="196" t="s">
        <v>448</v>
      </c>
      <c r="H149" s="197">
        <v>4975</v>
      </c>
      <c r="I149" s="198"/>
      <c r="J149" s="199">
        <f aca="true" t="shared" si="10" ref="J149:J158">ROUND(I149*H149,2)</f>
        <v>0</v>
      </c>
      <c r="K149" s="195" t="s">
        <v>601</v>
      </c>
      <c r="L149" s="41"/>
      <c r="M149" s="200" t="s">
        <v>1</v>
      </c>
      <c r="N149" s="201" t="s">
        <v>48</v>
      </c>
      <c r="O149" s="73"/>
      <c r="P149" s="202">
        <f aca="true" t="shared" si="11" ref="P149:P158">O149*H149</f>
        <v>0</v>
      </c>
      <c r="Q149" s="202">
        <v>0</v>
      </c>
      <c r="R149" s="202">
        <f aca="true" t="shared" si="12" ref="R149:R158">Q149*H149</f>
        <v>0</v>
      </c>
      <c r="S149" s="202">
        <v>0</v>
      </c>
      <c r="T149" s="203">
        <f aca="true" t="shared" si="13" ref="T149:T158">S149*H149</f>
        <v>0</v>
      </c>
      <c r="U149" s="36"/>
      <c r="V149" s="36"/>
      <c r="W149" s="36"/>
      <c r="X149" s="36"/>
      <c r="Y149" s="36"/>
      <c r="Z149" s="36"/>
      <c r="AA149" s="36"/>
      <c r="AB149" s="36"/>
      <c r="AC149" s="36"/>
      <c r="AD149" s="36"/>
      <c r="AE149" s="36"/>
      <c r="AR149" s="204" t="s">
        <v>121</v>
      </c>
      <c r="AT149" s="204" t="s">
        <v>206</v>
      </c>
      <c r="AU149" s="204" t="s">
        <v>91</v>
      </c>
      <c r="AY149" s="18" t="s">
        <v>203</v>
      </c>
      <c r="BE149" s="205">
        <f aca="true" t="shared" si="14" ref="BE149:BE158">IF(N149="základní",J149,0)</f>
        <v>0</v>
      </c>
      <c r="BF149" s="205">
        <f aca="true" t="shared" si="15" ref="BF149:BF158">IF(N149="snížená",J149,0)</f>
        <v>0</v>
      </c>
      <c r="BG149" s="205">
        <f aca="true" t="shared" si="16" ref="BG149:BG158">IF(N149="zákl. přenesená",J149,0)</f>
        <v>0</v>
      </c>
      <c r="BH149" s="205">
        <f aca="true" t="shared" si="17" ref="BH149:BH158">IF(N149="sníž. přenesená",J149,0)</f>
        <v>0</v>
      </c>
      <c r="BI149" s="205">
        <f aca="true" t="shared" si="18" ref="BI149:BI158">IF(N149="nulová",J149,0)</f>
        <v>0</v>
      </c>
      <c r="BJ149" s="18" t="s">
        <v>91</v>
      </c>
      <c r="BK149" s="205">
        <f aca="true" t="shared" si="19" ref="BK149:BK158">ROUND(I149*H149,2)</f>
        <v>0</v>
      </c>
      <c r="BL149" s="18" t="s">
        <v>121</v>
      </c>
      <c r="BM149" s="204" t="s">
        <v>450</v>
      </c>
    </row>
    <row r="150" spans="1:65" s="2" customFormat="1" ht="16.5" customHeight="1">
      <c r="A150" s="36"/>
      <c r="B150" s="37"/>
      <c r="C150" s="193" t="s">
        <v>383</v>
      </c>
      <c r="D150" s="193" t="s">
        <v>206</v>
      </c>
      <c r="E150" s="194" t="s">
        <v>3555</v>
      </c>
      <c r="F150" s="195" t="s">
        <v>3593</v>
      </c>
      <c r="G150" s="196" t="s">
        <v>448</v>
      </c>
      <c r="H150" s="197">
        <v>60</v>
      </c>
      <c r="I150" s="198"/>
      <c r="J150" s="199">
        <f t="shared" si="10"/>
        <v>0</v>
      </c>
      <c r="K150" s="195" t="s">
        <v>601</v>
      </c>
      <c r="L150" s="41"/>
      <c r="M150" s="200" t="s">
        <v>1</v>
      </c>
      <c r="N150" s="201" t="s">
        <v>48</v>
      </c>
      <c r="O150" s="73"/>
      <c r="P150" s="202">
        <f t="shared" si="11"/>
        <v>0</v>
      </c>
      <c r="Q150" s="202">
        <v>0</v>
      </c>
      <c r="R150" s="202">
        <f t="shared" si="12"/>
        <v>0</v>
      </c>
      <c r="S150" s="202">
        <v>0</v>
      </c>
      <c r="T150" s="203">
        <f t="shared" si="13"/>
        <v>0</v>
      </c>
      <c r="U150" s="36"/>
      <c r="V150" s="36"/>
      <c r="W150" s="36"/>
      <c r="X150" s="36"/>
      <c r="Y150" s="36"/>
      <c r="Z150" s="36"/>
      <c r="AA150" s="36"/>
      <c r="AB150" s="36"/>
      <c r="AC150" s="36"/>
      <c r="AD150" s="36"/>
      <c r="AE150" s="36"/>
      <c r="AR150" s="204" t="s">
        <v>121</v>
      </c>
      <c r="AT150" s="204" t="s">
        <v>206</v>
      </c>
      <c r="AU150" s="204" t="s">
        <v>91</v>
      </c>
      <c r="AY150" s="18" t="s">
        <v>203</v>
      </c>
      <c r="BE150" s="205">
        <f t="shared" si="14"/>
        <v>0</v>
      </c>
      <c r="BF150" s="205">
        <f t="shared" si="15"/>
        <v>0</v>
      </c>
      <c r="BG150" s="205">
        <f t="shared" si="16"/>
        <v>0</v>
      </c>
      <c r="BH150" s="205">
        <f t="shared" si="17"/>
        <v>0</v>
      </c>
      <c r="BI150" s="205">
        <f t="shared" si="18"/>
        <v>0</v>
      </c>
      <c r="BJ150" s="18" t="s">
        <v>91</v>
      </c>
      <c r="BK150" s="205">
        <f t="shared" si="19"/>
        <v>0</v>
      </c>
      <c r="BL150" s="18" t="s">
        <v>121</v>
      </c>
      <c r="BM150" s="204" t="s">
        <v>461</v>
      </c>
    </row>
    <row r="151" spans="1:65" s="2" customFormat="1" ht="16.5" customHeight="1">
      <c r="A151" s="36"/>
      <c r="B151" s="37"/>
      <c r="C151" s="193" t="s">
        <v>389</v>
      </c>
      <c r="D151" s="193" t="s">
        <v>206</v>
      </c>
      <c r="E151" s="194" t="s">
        <v>3526</v>
      </c>
      <c r="F151" s="195" t="s">
        <v>3594</v>
      </c>
      <c r="G151" s="196" t="s">
        <v>1422</v>
      </c>
      <c r="H151" s="197">
        <v>16</v>
      </c>
      <c r="I151" s="198"/>
      <c r="J151" s="199">
        <f t="shared" si="10"/>
        <v>0</v>
      </c>
      <c r="K151" s="195" t="s">
        <v>601</v>
      </c>
      <c r="L151" s="41"/>
      <c r="M151" s="200" t="s">
        <v>1</v>
      </c>
      <c r="N151" s="201" t="s">
        <v>48</v>
      </c>
      <c r="O151" s="73"/>
      <c r="P151" s="202">
        <f t="shared" si="11"/>
        <v>0</v>
      </c>
      <c r="Q151" s="202">
        <v>0</v>
      </c>
      <c r="R151" s="202">
        <f t="shared" si="12"/>
        <v>0</v>
      </c>
      <c r="S151" s="202">
        <v>0</v>
      </c>
      <c r="T151" s="203">
        <f t="shared" si="13"/>
        <v>0</v>
      </c>
      <c r="U151" s="36"/>
      <c r="V151" s="36"/>
      <c r="W151" s="36"/>
      <c r="X151" s="36"/>
      <c r="Y151" s="36"/>
      <c r="Z151" s="36"/>
      <c r="AA151" s="36"/>
      <c r="AB151" s="36"/>
      <c r="AC151" s="36"/>
      <c r="AD151" s="36"/>
      <c r="AE151" s="36"/>
      <c r="AR151" s="204" t="s">
        <v>121</v>
      </c>
      <c r="AT151" s="204" t="s">
        <v>206</v>
      </c>
      <c r="AU151" s="204" t="s">
        <v>91</v>
      </c>
      <c r="AY151" s="18" t="s">
        <v>203</v>
      </c>
      <c r="BE151" s="205">
        <f t="shared" si="14"/>
        <v>0</v>
      </c>
      <c r="BF151" s="205">
        <f t="shared" si="15"/>
        <v>0</v>
      </c>
      <c r="BG151" s="205">
        <f t="shared" si="16"/>
        <v>0</v>
      </c>
      <c r="BH151" s="205">
        <f t="shared" si="17"/>
        <v>0</v>
      </c>
      <c r="BI151" s="205">
        <f t="shared" si="18"/>
        <v>0</v>
      </c>
      <c r="BJ151" s="18" t="s">
        <v>91</v>
      </c>
      <c r="BK151" s="205">
        <f t="shared" si="19"/>
        <v>0</v>
      </c>
      <c r="BL151" s="18" t="s">
        <v>121</v>
      </c>
      <c r="BM151" s="204" t="s">
        <v>471</v>
      </c>
    </row>
    <row r="152" spans="1:65" s="2" customFormat="1" ht="16.5" customHeight="1">
      <c r="A152" s="36"/>
      <c r="B152" s="37"/>
      <c r="C152" s="193" t="s">
        <v>394</v>
      </c>
      <c r="D152" s="193" t="s">
        <v>206</v>
      </c>
      <c r="E152" s="194" t="s">
        <v>3528</v>
      </c>
      <c r="F152" s="195" t="s">
        <v>3595</v>
      </c>
      <c r="G152" s="196" t="s">
        <v>1422</v>
      </c>
      <c r="H152" s="197">
        <v>16</v>
      </c>
      <c r="I152" s="198"/>
      <c r="J152" s="199">
        <f t="shared" si="10"/>
        <v>0</v>
      </c>
      <c r="K152" s="195" t="s">
        <v>601</v>
      </c>
      <c r="L152" s="41"/>
      <c r="M152" s="200" t="s">
        <v>1</v>
      </c>
      <c r="N152" s="201" t="s">
        <v>48</v>
      </c>
      <c r="O152" s="73"/>
      <c r="P152" s="202">
        <f t="shared" si="11"/>
        <v>0</v>
      </c>
      <c r="Q152" s="202">
        <v>0</v>
      </c>
      <c r="R152" s="202">
        <f t="shared" si="12"/>
        <v>0</v>
      </c>
      <c r="S152" s="202">
        <v>0</v>
      </c>
      <c r="T152" s="203">
        <f t="shared" si="13"/>
        <v>0</v>
      </c>
      <c r="U152" s="36"/>
      <c r="V152" s="36"/>
      <c r="W152" s="36"/>
      <c r="X152" s="36"/>
      <c r="Y152" s="36"/>
      <c r="Z152" s="36"/>
      <c r="AA152" s="36"/>
      <c r="AB152" s="36"/>
      <c r="AC152" s="36"/>
      <c r="AD152" s="36"/>
      <c r="AE152" s="36"/>
      <c r="AR152" s="204" t="s">
        <v>121</v>
      </c>
      <c r="AT152" s="204" t="s">
        <v>206</v>
      </c>
      <c r="AU152" s="204" t="s">
        <v>91</v>
      </c>
      <c r="AY152" s="18" t="s">
        <v>203</v>
      </c>
      <c r="BE152" s="205">
        <f t="shared" si="14"/>
        <v>0</v>
      </c>
      <c r="BF152" s="205">
        <f t="shared" si="15"/>
        <v>0</v>
      </c>
      <c r="BG152" s="205">
        <f t="shared" si="16"/>
        <v>0</v>
      </c>
      <c r="BH152" s="205">
        <f t="shared" si="17"/>
        <v>0</v>
      </c>
      <c r="BI152" s="205">
        <f t="shared" si="18"/>
        <v>0</v>
      </c>
      <c r="BJ152" s="18" t="s">
        <v>91</v>
      </c>
      <c r="BK152" s="205">
        <f t="shared" si="19"/>
        <v>0</v>
      </c>
      <c r="BL152" s="18" t="s">
        <v>121</v>
      </c>
      <c r="BM152" s="204" t="s">
        <v>481</v>
      </c>
    </row>
    <row r="153" spans="1:65" s="2" customFormat="1" ht="16.5" customHeight="1">
      <c r="A153" s="36"/>
      <c r="B153" s="37"/>
      <c r="C153" s="193" t="s">
        <v>401</v>
      </c>
      <c r="D153" s="193" t="s">
        <v>206</v>
      </c>
      <c r="E153" s="194" t="s">
        <v>3529</v>
      </c>
      <c r="F153" s="195" t="s">
        <v>3596</v>
      </c>
      <c r="G153" s="196" t="s">
        <v>1422</v>
      </c>
      <c r="H153" s="197">
        <v>8</v>
      </c>
      <c r="I153" s="198"/>
      <c r="J153" s="199">
        <f t="shared" si="10"/>
        <v>0</v>
      </c>
      <c r="K153" s="195" t="s">
        <v>601</v>
      </c>
      <c r="L153" s="41"/>
      <c r="M153" s="200" t="s">
        <v>1</v>
      </c>
      <c r="N153" s="201" t="s">
        <v>48</v>
      </c>
      <c r="O153" s="73"/>
      <c r="P153" s="202">
        <f t="shared" si="11"/>
        <v>0</v>
      </c>
      <c r="Q153" s="202">
        <v>0</v>
      </c>
      <c r="R153" s="202">
        <f t="shared" si="12"/>
        <v>0</v>
      </c>
      <c r="S153" s="202">
        <v>0</v>
      </c>
      <c r="T153" s="203">
        <f t="shared" si="13"/>
        <v>0</v>
      </c>
      <c r="U153" s="36"/>
      <c r="V153" s="36"/>
      <c r="W153" s="36"/>
      <c r="X153" s="36"/>
      <c r="Y153" s="36"/>
      <c r="Z153" s="36"/>
      <c r="AA153" s="36"/>
      <c r="AB153" s="36"/>
      <c r="AC153" s="36"/>
      <c r="AD153" s="36"/>
      <c r="AE153" s="36"/>
      <c r="AR153" s="204" t="s">
        <v>121</v>
      </c>
      <c r="AT153" s="204" t="s">
        <v>206</v>
      </c>
      <c r="AU153" s="204" t="s">
        <v>91</v>
      </c>
      <c r="AY153" s="18" t="s">
        <v>203</v>
      </c>
      <c r="BE153" s="205">
        <f t="shared" si="14"/>
        <v>0</v>
      </c>
      <c r="BF153" s="205">
        <f t="shared" si="15"/>
        <v>0</v>
      </c>
      <c r="BG153" s="205">
        <f t="shared" si="16"/>
        <v>0</v>
      </c>
      <c r="BH153" s="205">
        <f t="shared" si="17"/>
        <v>0</v>
      </c>
      <c r="BI153" s="205">
        <f t="shared" si="18"/>
        <v>0</v>
      </c>
      <c r="BJ153" s="18" t="s">
        <v>91</v>
      </c>
      <c r="BK153" s="205">
        <f t="shared" si="19"/>
        <v>0</v>
      </c>
      <c r="BL153" s="18" t="s">
        <v>121</v>
      </c>
      <c r="BM153" s="204" t="s">
        <v>490</v>
      </c>
    </row>
    <row r="154" spans="1:65" s="2" customFormat="1" ht="16.5" customHeight="1">
      <c r="A154" s="36"/>
      <c r="B154" s="37"/>
      <c r="C154" s="193" t="s">
        <v>7</v>
      </c>
      <c r="D154" s="193" t="s">
        <v>206</v>
      </c>
      <c r="E154" s="194" t="s">
        <v>3597</v>
      </c>
      <c r="F154" s="195" t="s">
        <v>3598</v>
      </c>
      <c r="G154" s="196" t="s">
        <v>1422</v>
      </c>
      <c r="H154" s="197">
        <v>1</v>
      </c>
      <c r="I154" s="198"/>
      <c r="J154" s="199">
        <f t="shared" si="10"/>
        <v>0</v>
      </c>
      <c r="K154" s="195" t="s">
        <v>601</v>
      </c>
      <c r="L154" s="41"/>
      <c r="M154" s="200" t="s">
        <v>1</v>
      </c>
      <c r="N154" s="201" t="s">
        <v>48</v>
      </c>
      <c r="O154" s="73"/>
      <c r="P154" s="202">
        <f t="shared" si="11"/>
        <v>0</v>
      </c>
      <c r="Q154" s="202">
        <v>0</v>
      </c>
      <c r="R154" s="202">
        <f t="shared" si="12"/>
        <v>0</v>
      </c>
      <c r="S154" s="202">
        <v>0</v>
      </c>
      <c r="T154" s="203">
        <f t="shared" si="13"/>
        <v>0</v>
      </c>
      <c r="U154" s="36"/>
      <c r="V154" s="36"/>
      <c r="W154" s="36"/>
      <c r="X154" s="36"/>
      <c r="Y154" s="36"/>
      <c r="Z154" s="36"/>
      <c r="AA154" s="36"/>
      <c r="AB154" s="36"/>
      <c r="AC154" s="36"/>
      <c r="AD154" s="36"/>
      <c r="AE154" s="36"/>
      <c r="AR154" s="204" t="s">
        <v>121</v>
      </c>
      <c r="AT154" s="204" t="s">
        <v>206</v>
      </c>
      <c r="AU154" s="204" t="s">
        <v>91</v>
      </c>
      <c r="AY154" s="18" t="s">
        <v>203</v>
      </c>
      <c r="BE154" s="205">
        <f t="shared" si="14"/>
        <v>0</v>
      </c>
      <c r="BF154" s="205">
        <f t="shared" si="15"/>
        <v>0</v>
      </c>
      <c r="BG154" s="205">
        <f t="shared" si="16"/>
        <v>0</v>
      </c>
      <c r="BH154" s="205">
        <f t="shared" si="17"/>
        <v>0</v>
      </c>
      <c r="BI154" s="205">
        <f t="shared" si="18"/>
        <v>0</v>
      </c>
      <c r="BJ154" s="18" t="s">
        <v>91</v>
      </c>
      <c r="BK154" s="205">
        <f t="shared" si="19"/>
        <v>0</v>
      </c>
      <c r="BL154" s="18" t="s">
        <v>121</v>
      </c>
      <c r="BM154" s="204" t="s">
        <v>498</v>
      </c>
    </row>
    <row r="155" spans="1:65" s="2" customFormat="1" ht="16.5" customHeight="1">
      <c r="A155" s="36"/>
      <c r="B155" s="37"/>
      <c r="C155" s="193" t="s">
        <v>409</v>
      </c>
      <c r="D155" s="193" t="s">
        <v>206</v>
      </c>
      <c r="E155" s="194" t="s">
        <v>3599</v>
      </c>
      <c r="F155" s="195" t="s">
        <v>3600</v>
      </c>
      <c r="G155" s="196" t="s">
        <v>1422</v>
      </c>
      <c r="H155" s="197">
        <v>2</v>
      </c>
      <c r="I155" s="198"/>
      <c r="J155" s="199">
        <f t="shared" si="10"/>
        <v>0</v>
      </c>
      <c r="K155" s="195" t="s">
        <v>601</v>
      </c>
      <c r="L155" s="41"/>
      <c r="M155" s="200" t="s">
        <v>1</v>
      </c>
      <c r="N155" s="201" t="s">
        <v>48</v>
      </c>
      <c r="O155" s="73"/>
      <c r="P155" s="202">
        <f t="shared" si="11"/>
        <v>0</v>
      </c>
      <c r="Q155" s="202">
        <v>0</v>
      </c>
      <c r="R155" s="202">
        <f t="shared" si="12"/>
        <v>0</v>
      </c>
      <c r="S155" s="202">
        <v>0</v>
      </c>
      <c r="T155" s="203">
        <f t="shared" si="13"/>
        <v>0</v>
      </c>
      <c r="U155" s="36"/>
      <c r="V155" s="36"/>
      <c r="W155" s="36"/>
      <c r="X155" s="36"/>
      <c r="Y155" s="36"/>
      <c r="Z155" s="36"/>
      <c r="AA155" s="36"/>
      <c r="AB155" s="36"/>
      <c r="AC155" s="36"/>
      <c r="AD155" s="36"/>
      <c r="AE155" s="36"/>
      <c r="AR155" s="204" t="s">
        <v>121</v>
      </c>
      <c r="AT155" s="204" t="s">
        <v>206</v>
      </c>
      <c r="AU155" s="204" t="s">
        <v>91</v>
      </c>
      <c r="AY155" s="18" t="s">
        <v>203</v>
      </c>
      <c r="BE155" s="205">
        <f t="shared" si="14"/>
        <v>0</v>
      </c>
      <c r="BF155" s="205">
        <f t="shared" si="15"/>
        <v>0</v>
      </c>
      <c r="BG155" s="205">
        <f t="shared" si="16"/>
        <v>0</v>
      </c>
      <c r="BH155" s="205">
        <f t="shared" si="17"/>
        <v>0</v>
      </c>
      <c r="BI155" s="205">
        <f t="shared" si="18"/>
        <v>0</v>
      </c>
      <c r="BJ155" s="18" t="s">
        <v>91</v>
      </c>
      <c r="BK155" s="205">
        <f t="shared" si="19"/>
        <v>0</v>
      </c>
      <c r="BL155" s="18" t="s">
        <v>121</v>
      </c>
      <c r="BM155" s="204" t="s">
        <v>507</v>
      </c>
    </row>
    <row r="156" spans="1:65" s="2" customFormat="1" ht="16.5" customHeight="1">
      <c r="A156" s="36"/>
      <c r="B156" s="37"/>
      <c r="C156" s="193" t="s">
        <v>413</v>
      </c>
      <c r="D156" s="193" t="s">
        <v>206</v>
      </c>
      <c r="E156" s="194" t="s">
        <v>3601</v>
      </c>
      <c r="F156" s="195" t="s">
        <v>3602</v>
      </c>
      <c r="G156" s="196" t="s">
        <v>448</v>
      </c>
      <c r="H156" s="197">
        <v>50</v>
      </c>
      <c r="I156" s="198"/>
      <c r="J156" s="199">
        <f t="shared" si="10"/>
        <v>0</v>
      </c>
      <c r="K156" s="195" t="s">
        <v>601</v>
      </c>
      <c r="L156" s="41"/>
      <c r="M156" s="200" t="s">
        <v>1</v>
      </c>
      <c r="N156" s="201" t="s">
        <v>48</v>
      </c>
      <c r="O156" s="73"/>
      <c r="P156" s="202">
        <f t="shared" si="11"/>
        <v>0</v>
      </c>
      <c r="Q156" s="202">
        <v>0</v>
      </c>
      <c r="R156" s="202">
        <f t="shared" si="12"/>
        <v>0</v>
      </c>
      <c r="S156" s="202">
        <v>0</v>
      </c>
      <c r="T156" s="203">
        <f t="shared" si="13"/>
        <v>0</v>
      </c>
      <c r="U156" s="36"/>
      <c r="V156" s="36"/>
      <c r="W156" s="36"/>
      <c r="X156" s="36"/>
      <c r="Y156" s="36"/>
      <c r="Z156" s="36"/>
      <c r="AA156" s="36"/>
      <c r="AB156" s="36"/>
      <c r="AC156" s="36"/>
      <c r="AD156" s="36"/>
      <c r="AE156" s="36"/>
      <c r="AR156" s="204" t="s">
        <v>121</v>
      </c>
      <c r="AT156" s="204" t="s">
        <v>206</v>
      </c>
      <c r="AU156" s="204" t="s">
        <v>91</v>
      </c>
      <c r="AY156" s="18" t="s">
        <v>203</v>
      </c>
      <c r="BE156" s="205">
        <f t="shared" si="14"/>
        <v>0</v>
      </c>
      <c r="BF156" s="205">
        <f t="shared" si="15"/>
        <v>0</v>
      </c>
      <c r="BG156" s="205">
        <f t="shared" si="16"/>
        <v>0</v>
      </c>
      <c r="BH156" s="205">
        <f t="shared" si="17"/>
        <v>0</v>
      </c>
      <c r="BI156" s="205">
        <f t="shared" si="18"/>
        <v>0</v>
      </c>
      <c r="BJ156" s="18" t="s">
        <v>91</v>
      </c>
      <c r="BK156" s="205">
        <f t="shared" si="19"/>
        <v>0</v>
      </c>
      <c r="BL156" s="18" t="s">
        <v>121</v>
      </c>
      <c r="BM156" s="204" t="s">
        <v>515</v>
      </c>
    </row>
    <row r="157" spans="1:65" s="2" customFormat="1" ht="16.5" customHeight="1">
      <c r="A157" s="36"/>
      <c r="B157" s="37"/>
      <c r="C157" s="193" t="s">
        <v>417</v>
      </c>
      <c r="D157" s="193" t="s">
        <v>206</v>
      </c>
      <c r="E157" s="194" t="s">
        <v>3603</v>
      </c>
      <c r="F157" s="195" t="s">
        <v>3604</v>
      </c>
      <c r="G157" s="196" t="s">
        <v>448</v>
      </c>
      <c r="H157" s="197">
        <v>50</v>
      </c>
      <c r="I157" s="198"/>
      <c r="J157" s="199">
        <f t="shared" si="10"/>
        <v>0</v>
      </c>
      <c r="K157" s="195" t="s">
        <v>601</v>
      </c>
      <c r="L157" s="41"/>
      <c r="M157" s="200" t="s">
        <v>1</v>
      </c>
      <c r="N157" s="201" t="s">
        <v>48</v>
      </c>
      <c r="O157" s="73"/>
      <c r="P157" s="202">
        <f t="shared" si="11"/>
        <v>0</v>
      </c>
      <c r="Q157" s="202">
        <v>0</v>
      </c>
      <c r="R157" s="202">
        <f t="shared" si="12"/>
        <v>0</v>
      </c>
      <c r="S157" s="202">
        <v>0</v>
      </c>
      <c r="T157" s="203">
        <f t="shared" si="13"/>
        <v>0</v>
      </c>
      <c r="U157" s="36"/>
      <c r="V157" s="36"/>
      <c r="W157" s="36"/>
      <c r="X157" s="36"/>
      <c r="Y157" s="36"/>
      <c r="Z157" s="36"/>
      <c r="AA157" s="36"/>
      <c r="AB157" s="36"/>
      <c r="AC157" s="36"/>
      <c r="AD157" s="36"/>
      <c r="AE157" s="36"/>
      <c r="AR157" s="204" t="s">
        <v>121</v>
      </c>
      <c r="AT157" s="204" t="s">
        <v>206</v>
      </c>
      <c r="AU157" s="204" t="s">
        <v>91</v>
      </c>
      <c r="AY157" s="18" t="s">
        <v>203</v>
      </c>
      <c r="BE157" s="205">
        <f t="shared" si="14"/>
        <v>0</v>
      </c>
      <c r="BF157" s="205">
        <f t="shared" si="15"/>
        <v>0</v>
      </c>
      <c r="BG157" s="205">
        <f t="shared" si="16"/>
        <v>0</v>
      </c>
      <c r="BH157" s="205">
        <f t="shared" si="17"/>
        <v>0</v>
      </c>
      <c r="BI157" s="205">
        <f t="shared" si="18"/>
        <v>0</v>
      </c>
      <c r="BJ157" s="18" t="s">
        <v>91</v>
      </c>
      <c r="BK157" s="205">
        <f t="shared" si="19"/>
        <v>0</v>
      </c>
      <c r="BL157" s="18" t="s">
        <v>121</v>
      </c>
      <c r="BM157" s="204" t="s">
        <v>525</v>
      </c>
    </row>
    <row r="158" spans="1:65" s="2" customFormat="1" ht="16.5" customHeight="1">
      <c r="A158" s="36"/>
      <c r="B158" s="37"/>
      <c r="C158" s="193" t="s">
        <v>421</v>
      </c>
      <c r="D158" s="193" t="s">
        <v>206</v>
      </c>
      <c r="E158" s="194" t="s">
        <v>3605</v>
      </c>
      <c r="F158" s="195" t="s">
        <v>3606</v>
      </c>
      <c r="G158" s="196" t="s">
        <v>1422</v>
      </c>
      <c r="H158" s="197">
        <v>1</v>
      </c>
      <c r="I158" s="198"/>
      <c r="J158" s="199">
        <f t="shared" si="10"/>
        <v>0</v>
      </c>
      <c r="K158" s="195" t="s">
        <v>601</v>
      </c>
      <c r="L158" s="41"/>
      <c r="M158" s="200" t="s">
        <v>1</v>
      </c>
      <c r="N158" s="201" t="s">
        <v>48</v>
      </c>
      <c r="O158" s="73"/>
      <c r="P158" s="202">
        <f t="shared" si="11"/>
        <v>0</v>
      </c>
      <c r="Q158" s="202">
        <v>0</v>
      </c>
      <c r="R158" s="202">
        <f t="shared" si="12"/>
        <v>0</v>
      </c>
      <c r="S158" s="202">
        <v>0</v>
      </c>
      <c r="T158" s="203">
        <f t="shared" si="13"/>
        <v>0</v>
      </c>
      <c r="U158" s="36"/>
      <c r="V158" s="36"/>
      <c r="W158" s="36"/>
      <c r="X158" s="36"/>
      <c r="Y158" s="36"/>
      <c r="Z158" s="36"/>
      <c r="AA158" s="36"/>
      <c r="AB158" s="36"/>
      <c r="AC158" s="36"/>
      <c r="AD158" s="36"/>
      <c r="AE158" s="36"/>
      <c r="AR158" s="204" t="s">
        <v>121</v>
      </c>
      <c r="AT158" s="204" t="s">
        <v>206</v>
      </c>
      <c r="AU158" s="204" t="s">
        <v>91</v>
      </c>
      <c r="AY158" s="18" t="s">
        <v>203</v>
      </c>
      <c r="BE158" s="205">
        <f t="shared" si="14"/>
        <v>0</v>
      </c>
      <c r="BF158" s="205">
        <f t="shared" si="15"/>
        <v>0</v>
      </c>
      <c r="BG158" s="205">
        <f t="shared" si="16"/>
        <v>0</v>
      </c>
      <c r="BH158" s="205">
        <f t="shared" si="17"/>
        <v>0</v>
      </c>
      <c r="BI158" s="205">
        <f t="shared" si="18"/>
        <v>0</v>
      </c>
      <c r="BJ158" s="18" t="s">
        <v>91</v>
      </c>
      <c r="BK158" s="205">
        <f t="shared" si="19"/>
        <v>0</v>
      </c>
      <c r="BL158" s="18" t="s">
        <v>121</v>
      </c>
      <c r="BM158" s="204" t="s">
        <v>534</v>
      </c>
    </row>
    <row r="159" spans="2:63" s="12" customFormat="1" ht="25.95" customHeight="1">
      <c r="B159" s="177"/>
      <c r="C159" s="178"/>
      <c r="D159" s="179" t="s">
        <v>82</v>
      </c>
      <c r="E159" s="180" t="s">
        <v>3222</v>
      </c>
      <c r="F159" s="180" t="s">
        <v>3497</v>
      </c>
      <c r="G159" s="178"/>
      <c r="H159" s="178"/>
      <c r="I159" s="181"/>
      <c r="J159" s="182">
        <f>BK159</f>
        <v>0</v>
      </c>
      <c r="K159" s="178"/>
      <c r="L159" s="183"/>
      <c r="M159" s="184"/>
      <c r="N159" s="185"/>
      <c r="O159" s="185"/>
      <c r="P159" s="186">
        <f>SUM(P160:P165)</f>
        <v>0</v>
      </c>
      <c r="Q159" s="185"/>
      <c r="R159" s="186">
        <f>SUM(R160:R165)</f>
        <v>0</v>
      </c>
      <c r="S159" s="185"/>
      <c r="T159" s="187">
        <f>SUM(T160:T165)</f>
        <v>0</v>
      </c>
      <c r="AR159" s="188" t="s">
        <v>91</v>
      </c>
      <c r="AT159" s="189" t="s">
        <v>82</v>
      </c>
      <c r="AU159" s="189" t="s">
        <v>83</v>
      </c>
      <c r="AY159" s="188" t="s">
        <v>203</v>
      </c>
      <c r="BK159" s="190">
        <f>SUM(BK160:BK165)</f>
        <v>0</v>
      </c>
    </row>
    <row r="160" spans="1:65" s="2" customFormat="1" ht="16.5" customHeight="1">
      <c r="A160" s="36"/>
      <c r="B160" s="37"/>
      <c r="C160" s="193" t="s">
        <v>425</v>
      </c>
      <c r="D160" s="193" t="s">
        <v>206</v>
      </c>
      <c r="E160" s="194" t="s">
        <v>3607</v>
      </c>
      <c r="F160" s="195" t="s">
        <v>3608</v>
      </c>
      <c r="G160" s="196" t="s">
        <v>1422</v>
      </c>
      <c r="H160" s="197">
        <v>77</v>
      </c>
      <c r="I160" s="198"/>
      <c r="J160" s="199">
        <f aca="true" t="shared" si="20" ref="J160:J165">ROUND(I160*H160,2)</f>
        <v>0</v>
      </c>
      <c r="K160" s="195" t="s">
        <v>601</v>
      </c>
      <c r="L160" s="41"/>
      <c r="M160" s="200" t="s">
        <v>1</v>
      </c>
      <c r="N160" s="201" t="s">
        <v>48</v>
      </c>
      <c r="O160" s="73"/>
      <c r="P160" s="202">
        <f aca="true" t="shared" si="21" ref="P160:P165">O160*H160</f>
        <v>0</v>
      </c>
      <c r="Q160" s="202">
        <v>0</v>
      </c>
      <c r="R160" s="202">
        <f aca="true" t="shared" si="22" ref="R160:R165">Q160*H160</f>
        <v>0</v>
      </c>
      <c r="S160" s="202">
        <v>0</v>
      </c>
      <c r="T160" s="203">
        <f aca="true" t="shared" si="23" ref="T160:T165">S160*H160</f>
        <v>0</v>
      </c>
      <c r="U160" s="36"/>
      <c r="V160" s="36"/>
      <c r="W160" s="36"/>
      <c r="X160" s="36"/>
      <c r="Y160" s="36"/>
      <c r="Z160" s="36"/>
      <c r="AA160" s="36"/>
      <c r="AB160" s="36"/>
      <c r="AC160" s="36"/>
      <c r="AD160" s="36"/>
      <c r="AE160" s="36"/>
      <c r="AR160" s="204" t="s">
        <v>121</v>
      </c>
      <c r="AT160" s="204" t="s">
        <v>206</v>
      </c>
      <c r="AU160" s="204" t="s">
        <v>91</v>
      </c>
      <c r="AY160" s="18" t="s">
        <v>203</v>
      </c>
      <c r="BE160" s="205">
        <f aca="true" t="shared" si="24" ref="BE160:BE165">IF(N160="základní",J160,0)</f>
        <v>0</v>
      </c>
      <c r="BF160" s="205">
        <f aca="true" t="shared" si="25" ref="BF160:BF165">IF(N160="snížená",J160,0)</f>
        <v>0</v>
      </c>
      <c r="BG160" s="205">
        <f aca="true" t="shared" si="26" ref="BG160:BG165">IF(N160="zákl. přenesená",J160,0)</f>
        <v>0</v>
      </c>
      <c r="BH160" s="205">
        <f aca="true" t="shared" si="27" ref="BH160:BH165">IF(N160="sníž. přenesená",J160,0)</f>
        <v>0</v>
      </c>
      <c r="BI160" s="205">
        <f aca="true" t="shared" si="28" ref="BI160:BI165">IF(N160="nulová",J160,0)</f>
        <v>0</v>
      </c>
      <c r="BJ160" s="18" t="s">
        <v>91</v>
      </c>
      <c r="BK160" s="205">
        <f aca="true" t="shared" si="29" ref="BK160:BK165">ROUND(I160*H160,2)</f>
        <v>0</v>
      </c>
      <c r="BL160" s="18" t="s">
        <v>121</v>
      </c>
      <c r="BM160" s="204" t="s">
        <v>542</v>
      </c>
    </row>
    <row r="161" spans="1:65" s="2" customFormat="1" ht="16.5" customHeight="1">
      <c r="A161" s="36"/>
      <c r="B161" s="37"/>
      <c r="C161" s="193" t="s">
        <v>429</v>
      </c>
      <c r="D161" s="193" t="s">
        <v>206</v>
      </c>
      <c r="E161" s="194" t="s">
        <v>3609</v>
      </c>
      <c r="F161" s="195" t="s">
        <v>3610</v>
      </c>
      <c r="G161" s="196" t="s">
        <v>1422</v>
      </c>
      <c r="H161" s="197">
        <v>8</v>
      </c>
      <c r="I161" s="198"/>
      <c r="J161" s="199">
        <f t="shared" si="20"/>
        <v>0</v>
      </c>
      <c r="K161" s="195" t="s">
        <v>601</v>
      </c>
      <c r="L161" s="41"/>
      <c r="M161" s="200" t="s">
        <v>1</v>
      </c>
      <c r="N161" s="201" t="s">
        <v>48</v>
      </c>
      <c r="O161" s="73"/>
      <c r="P161" s="202">
        <f t="shared" si="21"/>
        <v>0</v>
      </c>
      <c r="Q161" s="202">
        <v>0</v>
      </c>
      <c r="R161" s="202">
        <f t="shared" si="22"/>
        <v>0</v>
      </c>
      <c r="S161" s="202">
        <v>0</v>
      </c>
      <c r="T161" s="203">
        <f t="shared" si="23"/>
        <v>0</v>
      </c>
      <c r="U161" s="36"/>
      <c r="V161" s="36"/>
      <c r="W161" s="36"/>
      <c r="X161" s="36"/>
      <c r="Y161" s="36"/>
      <c r="Z161" s="36"/>
      <c r="AA161" s="36"/>
      <c r="AB161" s="36"/>
      <c r="AC161" s="36"/>
      <c r="AD161" s="36"/>
      <c r="AE161" s="36"/>
      <c r="AR161" s="204" t="s">
        <v>121</v>
      </c>
      <c r="AT161" s="204" t="s">
        <v>206</v>
      </c>
      <c r="AU161" s="204" t="s">
        <v>91</v>
      </c>
      <c r="AY161" s="18" t="s">
        <v>203</v>
      </c>
      <c r="BE161" s="205">
        <f t="shared" si="24"/>
        <v>0</v>
      </c>
      <c r="BF161" s="205">
        <f t="shared" si="25"/>
        <v>0</v>
      </c>
      <c r="BG161" s="205">
        <f t="shared" si="26"/>
        <v>0</v>
      </c>
      <c r="BH161" s="205">
        <f t="shared" si="27"/>
        <v>0</v>
      </c>
      <c r="BI161" s="205">
        <f t="shared" si="28"/>
        <v>0</v>
      </c>
      <c r="BJ161" s="18" t="s">
        <v>91</v>
      </c>
      <c r="BK161" s="205">
        <f t="shared" si="29"/>
        <v>0</v>
      </c>
      <c r="BL161" s="18" t="s">
        <v>121</v>
      </c>
      <c r="BM161" s="204" t="s">
        <v>551</v>
      </c>
    </row>
    <row r="162" spans="1:65" s="2" customFormat="1" ht="16.5" customHeight="1">
      <c r="A162" s="36"/>
      <c r="B162" s="37"/>
      <c r="C162" s="193" t="s">
        <v>433</v>
      </c>
      <c r="D162" s="193" t="s">
        <v>206</v>
      </c>
      <c r="E162" s="194" t="s">
        <v>3611</v>
      </c>
      <c r="F162" s="195" t="s">
        <v>3612</v>
      </c>
      <c r="G162" s="196" t="s">
        <v>3456</v>
      </c>
      <c r="H162" s="197">
        <v>4</v>
      </c>
      <c r="I162" s="198"/>
      <c r="J162" s="199">
        <f t="shared" si="20"/>
        <v>0</v>
      </c>
      <c r="K162" s="195" t="s">
        <v>601</v>
      </c>
      <c r="L162" s="41"/>
      <c r="M162" s="200" t="s">
        <v>1</v>
      </c>
      <c r="N162" s="201" t="s">
        <v>48</v>
      </c>
      <c r="O162" s="73"/>
      <c r="P162" s="202">
        <f t="shared" si="21"/>
        <v>0</v>
      </c>
      <c r="Q162" s="202">
        <v>0</v>
      </c>
      <c r="R162" s="202">
        <f t="shared" si="22"/>
        <v>0</v>
      </c>
      <c r="S162" s="202">
        <v>0</v>
      </c>
      <c r="T162" s="203">
        <f t="shared" si="23"/>
        <v>0</v>
      </c>
      <c r="U162" s="36"/>
      <c r="V162" s="36"/>
      <c r="W162" s="36"/>
      <c r="X162" s="36"/>
      <c r="Y162" s="36"/>
      <c r="Z162" s="36"/>
      <c r="AA162" s="36"/>
      <c r="AB162" s="36"/>
      <c r="AC162" s="36"/>
      <c r="AD162" s="36"/>
      <c r="AE162" s="36"/>
      <c r="AR162" s="204" t="s">
        <v>121</v>
      </c>
      <c r="AT162" s="204" t="s">
        <v>206</v>
      </c>
      <c r="AU162" s="204" t="s">
        <v>91</v>
      </c>
      <c r="AY162" s="18" t="s">
        <v>203</v>
      </c>
      <c r="BE162" s="205">
        <f t="shared" si="24"/>
        <v>0</v>
      </c>
      <c r="BF162" s="205">
        <f t="shared" si="25"/>
        <v>0</v>
      </c>
      <c r="BG162" s="205">
        <f t="shared" si="26"/>
        <v>0</v>
      </c>
      <c r="BH162" s="205">
        <f t="shared" si="27"/>
        <v>0</v>
      </c>
      <c r="BI162" s="205">
        <f t="shared" si="28"/>
        <v>0</v>
      </c>
      <c r="BJ162" s="18" t="s">
        <v>91</v>
      </c>
      <c r="BK162" s="205">
        <f t="shared" si="29"/>
        <v>0</v>
      </c>
      <c r="BL162" s="18" t="s">
        <v>121</v>
      </c>
      <c r="BM162" s="204" t="s">
        <v>563</v>
      </c>
    </row>
    <row r="163" spans="1:65" s="2" customFormat="1" ht="16.5" customHeight="1">
      <c r="A163" s="36"/>
      <c r="B163" s="37"/>
      <c r="C163" s="193" t="s">
        <v>437</v>
      </c>
      <c r="D163" s="193" t="s">
        <v>206</v>
      </c>
      <c r="E163" s="194" t="s">
        <v>3613</v>
      </c>
      <c r="F163" s="195" t="s">
        <v>3503</v>
      </c>
      <c r="G163" s="196" t="s">
        <v>3456</v>
      </c>
      <c r="H163" s="197">
        <v>8</v>
      </c>
      <c r="I163" s="198"/>
      <c r="J163" s="199">
        <f t="shared" si="20"/>
        <v>0</v>
      </c>
      <c r="K163" s="195" t="s">
        <v>601</v>
      </c>
      <c r="L163" s="41"/>
      <c r="M163" s="200" t="s">
        <v>1</v>
      </c>
      <c r="N163" s="201" t="s">
        <v>48</v>
      </c>
      <c r="O163" s="73"/>
      <c r="P163" s="202">
        <f t="shared" si="21"/>
        <v>0</v>
      </c>
      <c r="Q163" s="202">
        <v>0</v>
      </c>
      <c r="R163" s="202">
        <f t="shared" si="22"/>
        <v>0</v>
      </c>
      <c r="S163" s="202">
        <v>0</v>
      </c>
      <c r="T163" s="203">
        <f t="shared" si="23"/>
        <v>0</v>
      </c>
      <c r="U163" s="36"/>
      <c r="V163" s="36"/>
      <c r="W163" s="36"/>
      <c r="X163" s="36"/>
      <c r="Y163" s="36"/>
      <c r="Z163" s="36"/>
      <c r="AA163" s="36"/>
      <c r="AB163" s="36"/>
      <c r="AC163" s="36"/>
      <c r="AD163" s="36"/>
      <c r="AE163" s="36"/>
      <c r="AR163" s="204" t="s">
        <v>121</v>
      </c>
      <c r="AT163" s="204" t="s">
        <v>206</v>
      </c>
      <c r="AU163" s="204" t="s">
        <v>91</v>
      </c>
      <c r="AY163" s="18" t="s">
        <v>203</v>
      </c>
      <c r="BE163" s="205">
        <f t="shared" si="24"/>
        <v>0</v>
      </c>
      <c r="BF163" s="205">
        <f t="shared" si="25"/>
        <v>0</v>
      </c>
      <c r="BG163" s="205">
        <f t="shared" si="26"/>
        <v>0</v>
      </c>
      <c r="BH163" s="205">
        <f t="shared" si="27"/>
        <v>0</v>
      </c>
      <c r="BI163" s="205">
        <f t="shared" si="28"/>
        <v>0</v>
      </c>
      <c r="BJ163" s="18" t="s">
        <v>91</v>
      </c>
      <c r="BK163" s="205">
        <f t="shared" si="29"/>
        <v>0</v>
      </c>
      <c r="BL163" s="18" t="s">
        <v>121</v>
      </c>
      <c r="BM163" s="204" t="s">
        <v>571</v>
      </c>
    </row>
    <row r="164" spans="1:65" s="2" customFormat="1" ht="16.5" customHeight="1">
      <c r="A164" s="36"/>
      <c r="B164" s="37"/>
      <c r="C164" s="193" t="s">
        <v>441</v>
      </c>
      <c r="D164" s="193" t="s">
        <v>206</v>
      </c>
      <c r="E164" s="194" t="s">
        <v>3614</v>
      </c>
      <c r="F164" s="195" t="s">
        <v>3505</v>
      </c>
      <c r="G164" s="196" t="s">
        <v>3456</v>
      </c>
      <c r="H164" s="197">
        <v>16</v>
      </c>
      <c r="I164" s="198"/>
      <c r="J164" s="199">
        <f t="shared" si="20"/>
        <v>0</v>
      </c>
      <c r="K164" s="195" t="s">
        <v>601</v>
      </c>
      <c r="L164" s="41"/>
      <c r="M164" s="200" t="s">
        <v>1</v>
      </c>
      <c r="N164" s="201" t="s">
        <v>48</v>
      </c>
      <c r="O164" s="73"/>
      <c r="P164" s="202">
        <f t="shared" si="21"/>
        <v>0</v>
      </c>
      <c r="Q164" s="202">
        <v>0</v>
      </c>
      <c r="R164" s="202">
        <f t="shared" si="22"/>
        <v>0</v>
      </c>
      <c r="S164" s="202">
        <v>0</v>
      </c>
      <c r="T164" s="203">
        <f t="shared" si="23"/>
        <v>0</v>
      </c>
      <c r="U164" s="36"/>
      <c r="V164" s="36"/>
      <c r="W164" s="36"/>
      <c r="X164" s="36"/>
      <c r="Y164" s="36"/>
      <c r="Z164" s="36"/>
      <c r="AA164" s="36"/>
      <c r="AB164" s="36"/>
      <c r="AC164" s="36"/>
      <c r="AD164" s="36"/>
      <c r="AE164" s="36"/>
      <c r="AR164" s="204" t="s">
        <v>121</v>
      </c>
      <c r="AT164" s="204" t="s">
        <v>206</v>
      </c>
      <c r="AU164" s="204" t="s">
        <v>91</v>
      </c>
      <c r="AY164" s="18" t="s">
        <v>203</v>
      </c>
      <c r="BE164" s="205">
        <f t="shared" si="24"/>
        <v>0</v>
      </c>
      <c r="BF164" s="205">
        <f t="shared" si="25"/>
        <v>0</v>
      </c>
      <c r="BG164" s="205">
        <f t="shared" si="26"/>
        <v>0</v>
      </c>
      <c r="BH164" s="205">
        <f t="shared" si="27"/>
        <v>0</v>
      </c>
      <c r="BI164" s="205">
        <f t="shared" si="28"/>
        <v>0</v>
      </c>
      <c r="BJ164" s="18" t="s">
        <v>91</v>
      </c>
      <c r="BK164" s="205">
        <f t="shared" si="29"/>
        <v>0</v>
      </c>
      <c r="BL164" s="18" t="s">
        <v>121</v>
      </c>
      <c r="BM164" s="204" t="s">
        <v>581</v>
      </c>
    </row>
    <row r="165" spans="1:65" s="2" customFormat="1" ht="16.5" customHeight="1">
      <c r="A165" s="36"/>
      <c r="B165" s="37"/>
      <c r="C165" s="193" t="s">
        <v>445</v>
      </c>
      <c r="D165" s="193" t="s">
        <v>206</v>
      </c>
      <c r="E165" s="194" t="s">
        <v>3615</v>
      </c>
      <c r="F165" s="195" t="s">
        <v>3616</v>
      </c>
      <c r="G165" s="196" t="s">
        <v>3456</v>
      </c>
      <c r="H165" s="197">
        <v>12</v>
      </c>
      <c r="I165" s="198"/>
      <c r="J165" s="199">
        <f t="shared" si="20"/>
        <v>0</v>
      </c>
      <c r="K165" s="195" t="s">
        <v>601</v>
      </c>
      <c r="L165" s="41"/>
      <c r="M165" s="269" t="s">
        <v>1</v>
      </c>
      <c r="N165" s="270" t="s">
        <v>48</v>
      </c>
      <c r="O165" s="213"/>
      <c r="P165" s="271">
        <f t="shared" si="21"/>
        <v>0</v>
      </c>
      <c r="Q165" s="271">
        <v>0</v>
      </c>
      <c r="R165" s="271">
        <f t="shared" si="22"/>
        <v>0</v>
      </c>
      <c r="S165" s="271">
        <v>0</v>
      </c>
      <c r="T165" s="272">
        <f t="shared" si="23"/>
        <v>0</v>
      </c>
      <c r="U165" s="36"/>
      <c r="V165" s="36"/>
      <c r="W165" s="36"/>
      <c r="X165" s="36"/>
      <c r="Y165" s="36"/>
      <c r="Z165" s="36"/>
      <c r="AA165" s="36"/>
      <c r="AB165" s="36"/>
      <c r="AC165" s="36"/>
      <c r="AD165" s="36"/>
      <c r="AE165" s="36"/>
      <c r="AR165" s="204" t="s">
        <v>121</v>
      </c>
      <c r="AT165" s="204" t="s">
        <v>206</v>
      </c>
      <c r="AU165" s="204" t="s">
        <v>91</v>
      </c>
      <c r="AY165" s="18" t="s">
        <v>203</v>
      </c>
      <c r="BE165" s="205">
        <f t="shared" si="24"/>
        <v>0</v>
      </c>
      <c r="BF165" s="205">
        <f t="shared" si="25"/>
        <v>0</v>
      </c>
      <c r="BG165" s="205">
        <f t="shared" si="26"/>
        <v>0</v>
      </c>
      <c r="BH165" s="205">
        <f t="shared" si="27"/>
        <v>0</v>
      </c>
      <c r="BI165" s="205">
        <f t="shared" si="28"/>
        <v>0</v>
      </c>
      <c r="BJ165" s="18" t="s">
        <v>91</v>
      </c>
      <c r="BK165" s="205">
        <f t="shared" si="29"/>
        <v>0</v>
      </c>
      <c r="BL165" s="18" t="s">
        <v>121</v>
      </c>
      <c r="BM165" s="204" t="s">
        <v>589</v>
      </c>
    </row>
    <row r="166" spans="1:31" s="2" customFormat="1" ht="6.9" customHeight="1">
      <c r="A166" s="36"/>
      <c r="B166" s="56"/>
      <c r="C166" s="57"/>
      <c r="D166" s="57"/>
      <c r="E166" s="57"/>
      <c r="F166" s="57"/>
      <c r="G166" s="57"/>
      <c r="H166" s="57"/>
      <c r="I166" s="57"/>
      <c r="J166" s="57"/>
      <c r="K166" s="57"/>
      <c r="L166" s="41"/>
      <c r="M166" s="36"/>
      <c r="O166" s="36"/>
      <c r="P166" s="36"/>
      <c r="Q166" s="36"/>
      <c r="R166" s="36"/>
      <c r="S166" s="36"/>
      <c r="T166" s="36"/>
      <c r="U166" s="36"/>
      <c r="V166" s="36"/>
      <c r="W166" s="36"/>
      <c r="X166" s="36"/>
      <c r="Y166" s="36"/>
      <c r="Z166" s="36"/>
      <c r="AA166" s="36"/>
      <c r="AB166" s="36"/>
      <c r="AC166" s="36"/>
      <c r="AD166" s="36"/>
      <c r="AE166" s="36"/>
    </row>
  </sheetData>
  <sheetProtection algorithmName="SHA-512" hashValue="v8eRlI5y3WgzRaa9qMdEwAV7KKnIkfSwacY2BGMXKYhP0FF0WI/jv9DifcdEM9w/rAuOnwxmfioORm7Z+Scw4g==" saltValue="vM42usz17gmjrgMOjLUQMrZ0vXL3KWgHU1+zp4uSv/+1OQZ0uAXqXAkK1ZLfqVuTAwek8nOZsv3NgKMySwSYzQ==" spinCount="100000" sheet="1" objects="1" scenarios="1" formatColumns="0" formatRows="0" autoFilter="0"/>
  <autoFilter ref="C128:K165"/>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149</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3617</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74.5" customHeight="1">
      <c r="A31" s="123"/>
      <c r="B31" s="124"/>
      <c r="C31" s="123"/>
      <c r="D31" s="123"/>
      <c r="E31" s="330" t="s">
        <v>3618</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ROUND(J126,2)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ROUND((SUM(BE126:BE136)),2)</f>
        <v>0</v>
      </c>
      <c r="G37" s="36"/>
      <c r="H37" s="36"/>
      <c r="I37" s="132">
        <v>0.21</v>
      </c>
      <c r="J37" s="131">
        <f>ROUND(((SUM(BE126:BE136))*I37),2)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ROUND((SUM(BF126:BF136)),2)</f>
        <v>0</v>
      </c>
      <c r="G38" s="36"/>
      <c r="H38" s="36"/>
      <c r="I38" s="132">
        <v>0.15</v>
      </c>
      <c r="J38" s="131">
        <f>ROUND(((SUM(BF126:BF136))*I38),2)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ROUND((SUM(BG126:BG136)),2)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ROUND((SUM(BH126:BH136)),2)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ROUND((SUM(BI126:BI136)),2)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6 - AV TECHNIKA</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J126</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3619</v>
      </c>
      <c r="E101" s="158"/>
      <c r="F101" s="158"/>
      <c r="G101" s="158"/>
      <c r="H101" s="158"/>
      <c r="I101" s="158"/>
      <c r="J101" s="159">
        <f>J127</f>
        <v>0</v>
      </c>
      <c r="K101" s="156"/>
      <c r="L101" s="160"/>
    </row>
    <row r="102" spans="2:12" s="9" customFormat="1" ht="24.9" customHeight="1">
      <c r="B102" s="155"/>
      <c r="C102" s="156"/>
      <c r="D102" s="157" t="s">
        <v>3620</v>
      </c>
      <c r="E102" s="158"/>
      <c r="F102" s="158"/>
      <c r="G102" s="158"/>
      <c r="H102" s="158"/>
      <c r="I102" s="158"/>
      <c r="J102" s="159">
        <f>J134</f>
        <v>0</v>
      </c>
      <c r="K102" s="156"/>
      <c r="L102" s="160"/>
    </row>
    <row r="103" spans="1:31" s="2" customFormat="1" ht="21.75" customHeight="1">
      <c r="A103" s="36"/>
      <c r="B103" s="37"/>
      <c r="C103" s="38"/>
      <c r="D103" s="38"/>
      <c r="E103" s="38"/>
      <c r="F103" s="38"/>
      <c r="G103" s="38"/>
      <c r="H103" s="38"/>
      <c r="I103" s="38"/>
      <c r="J103" s="38"/>
      <c r="K103" s="38"/>
      <c r="L103" s="53"/>
      <c r="S103" s="36"/>
      <c r="T103" s="36"/>
      <c r="U103" s="36"/>
      <c r="V103" s="36"/>
      <c r="W103" s="36"/>
      <c r="X103" s="36"/>
      <c r="Y103" s="36"/>
      <c r="Z103" s="36"/>
      <c r="AA103" s="36"/>
      <c r="AB103" s="36"/>
      <c r="AC103" s="36"/>
      <c r="AD103" s="36"/>
      <c r="AE103" s="36"/>
    </row>
    <row r="104" spans="1:31" s="2" customFormat="1" ht="6.9" customHeight="1">
      <c r="A104" s="36"/>
      <c r="B104" s="56"/>
      <c r="C104" s="57"/>
      <c r="D104" s="57"/>
      <c r="E104" s="57"/>
      <c r="F104" s="57"/>
      <c r="G104" s="57"/>
      <c r="H104" s="57"/>
      <c r="I104" s="57"/>
      <c r="J104" s="57"/>
      <c r="K104" s="57"/>
      <c r="L104" s="53"/>
      <c r="S104" s="36"/>
      <c r="T104" s="36"/>
      <c r="U104" s="36"/>
      <c r="V104" s="36"/>
      <c r="W104" s="36"/>
      <c r="X104" s="36"/>
      <c r="Y104" s="36"/>
      <c r="Z104" s="36"/>
      <c r="AA104" s="36"/>
      <c r="AB104" s="36"/>
      <c r="AC104" s="36"/>
      <c r="AD104" s="36"/>
      <c r="AE104" s="36"/>
    </row>
    <row r="108" spans="1:31" s="2" customFormat="1" ht="6.9" customHeight="1">
      <c r="A108" s="36"/>
      <c r="B108" s="58"/>
      <c r="C108" s="59"/>
      <c r="D108" s="59"/>
      <c r="E108" s="59"/>
      <c r="F108" s="59"/>
      <c r="G108" s="59"/>
      <c r="H108" s="59"/>
      <c r="I108" s="59"/>
      <c r="J108" s="59"/>
      <c r="K108" s="59"/>
      <c r="L108" s="53"/>
      <c r="S108" s="36"/>
      <c r="T108" s="36"/>
      <c r="U108" s="36"/>
      <c r="V108" s="36"/>
      <c r="W108" s="36"/>
      <c r="X108" s="36"/>
      <c r="Y108" s="36"/>
      <c r="Z108" s="36"/>
      <c r="AA108" s="36"/>
      <c r="AB108" s="36"/>
      <c r="AC108" s="36"/>
      <c r="AD108" s="36"/>
      <c r="AE108" s="36"/>
    </row>
    <row r="109" spans="1:31" s="2" customFormat="1" ht="24.9" customHeight="1">
      <c r="A109" s="36"/>
      <c r="B109" s="37"/>
      <c r="C109" s="24" t="s">
        <v>189</v>
      </c>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31" t="str">
        <f>E7</f>
        <v>REVITALIZACE ŠKOLNÍ JÍDELNY A DRUŽINY ZŠ ŠKOLNÍ</v>
      </c>
      <c r="F112" s="332"/>
      <c r="G112" s="332"/>
      <c r="H112" s="332"/>
      <c r="I112" s="38"/>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175</v>
      </c>
      <c r="D113" s="23"/>
      <c r="E113" s="23"/>
      <c r="F113" s="23"/>
      <c r="G113" s="23"/>
      <c r="H113" s="23"/>
      <c r="I113" s="23"/>
      <c r="J113" s="23"/>
      <c r="K113" s="23"/>
      <c r="L113" s="21"/>
    </row>
    <row r="114" spans="2:12" s="1" customFormat="1" ht="16.5" customHeight="1">
      <c r="B114" s="22"/>
      <c r="C114" s="23"/>
      <c r="D114" s="23"/>
      <c r="E114" s="331" t="s">
        <v>272</v>
      </c>
      <c r="F114" s="308"/>
      <c r="G114" s="308"/>
      <c r="H114" s="308"/>
      <c r="I114" s="23"/>
      <c r="J114" s="23"/>
      <c r="K114" s="23"/>
      <c r="L114" s="21"/>
    </row>
    <row r="115" spans="2:12" s="1" customFormat="1" ht="12" customHeight="1">
      <c r="B115" s="22"/>
      <c r="C115" s="30" t="s">
        <v>273</v>
      </c>
      <c r="D115" s="23"/>
      <c r="E115" s="23"/>
      <c r="F115" s="23"/>
      <c r="G115" s="23"/>
      <c r="H115" s="23"/>
      <c r="I115" s="23"/>
      <c r="J115" s="23"/>
      <c r="K115" s="23"/>
      <c r="L115" s="21"/>
    </row>
    <row r="116" spans="1:31" s="2" customFormat="1" ht="16.5" customHeight="1">
      <c r="A116" s="36"/>
      <c r="B116" s="37"/>
      <c r="C116" s="38"/>
      <c r="D116" s="38"/>
      <c r="E116" s="335" t="s">
        <v>2316</v>
      </c>
      <c r="F116" s="333"/>
      <c r="G116" s="333"/>
      <c r="H116" s="333"/>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2653</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286" t="str">
        <f>E13</f>
        <v>6 - AV TECHNIKA</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 xml:space="preserve"> </v>
      </c>
      <c r="G120" s="38"/>
      <c r="H120" s="38"/>
      <c r="I120" s="30" t="s">
        <v>24</v>
      </c>
      <c r="J120" s="68" t="str">
        <f>IF(J16="","",J16)</f>
        <v>6. 3. 2020</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E19</f>
        <v>Město Petřvald</v>
      </c>
      <c r="G122" s="38"/>
      <c r="H122" s="38"/>
      <c r="I122" s="30" t="s">
        <v>36</v>
      </c>
      <c r="J122" s="34" t="str">
        <f>E25</f>
        <v>Kania a.s.</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IF(E22="","",E22)</f>
        <v>Vyplň údaj</v>
      </c>
      <c r="G123" s="38"/>
      <c r="H123" s="38"/>
      <c r="I123" s="30"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11" customFormat="1" ht="29.25" customHeight="1">
      <c r="A125" s="166"/>
      <c r="B125" s="167"/>
      <c r="C125" s="168" t="s">
        <v>190</v>
      </c>
      <c r="D125" s="169" t="s">
        <v>68</v>
      </c>
      <c r="E125" s="169" t="s">
        <v>64</v>
      </c>
      <c r="F125" s="169" t="s">
        <v>65</v>
      </c>
      <c r="G125" s="169" t="s">
        <v>191</v>
      </c>
      <c r="H125" s="169" t="s">
        <v>192</v>
      </c>
      <c r="I125" s="169" t="s">
        <v>193</v>
      </c>
      <c r="J125" s="169" t="s">
        <v>179</v>
      </c>
      <c r="K125" s="170" t="s">
        <v>194</v>
      </c>
      <c r="L125" s="171"/>
      <c r="M125" s="77" t="s">
        <v>1</v>
      </c>
      <c r="N125" s="78" t="s">
        <v>47</v>
      </c>
      <c r="O125" s="78" t="s">
        <v>195</v>
      </c>
      <c r="P125" s="78" t="s">
        <v>196</v>
      </c>
      <c r="Q125" s="78" t="s">
        <v>197</v>
      </c>
      <c r="R125" s="78" t="s">
        <v>198</v>
      </c>
      <c r="S125" s="78" t="s">
        <v>199</v>
      </c>
      <c r="T125" s="79" t="s">
        <v>200</v>
      </c>
      <c r="U125" s="166"/>
      <c r="V125" s="166"/>
      <c r="W125" s="166"/>
      <c r="X125" s="166"/>
      <c r="Y125" s="166"/>
      <c r="Z125" s="166"/>
      <c r="AA125" s="166"/>
      <c r="AB125" s="166"/>
      <c r="AC125" s="166"/>
      <c r="AD125" s="166"/>
      <c r="AE125" s="166"/>
    </row>
    <row r="126" spans="1:63" s="2" customFormat="1" ht="22.8" customHeight="1">
      <c r="A126" s="36"/>
      <c r="B126" s="37"/>
      <c r="C126" s="84" t="s">
        <v>201</v>
      </c>
      <c r="D126" s="38"/>
      <c r="E126" s="38"/>
      <c r="F126" s="38"/>
      <c r="G126" s="38"/>
      <c r="H126" s="38"/>
      <c r="I126" s="38"/>
      <c r="J126" s="172">
        <f>BK126</f>
        <v>0</v>
      </c>
      <c r="K126" s="38"/>
      <c r="L126" s="41"/>
      <c r="M126" s="80"/>
      <c r="N126" s="173"/>
      <c r="O126" s="81"/>
      <c r="P126" s="174">
        <f>P127+P134</f>
        <v>0</v>
      </c>
      <c r="Q126" s="81"/>
      <c r="R126" s="174">
        <f>R127+R134</f>
        <v>0</v>
      </c>
      <c r="S126" s="81"/>
      <c r="T126" s="175">
        <f>T127+T134</f>
        <v>0</v>
      </c>
      <c r="U126" s="36"/>
      <c r="V126" s="36"/>
      <c r="W126" s="36"/>
      <c r="X126" s="36"/>
      <c r="Y126" s="36"/>
      <c r="Z126" s="36"/>
      <c r="AA126" s="36"/>
      <c r="AB126" s="36"/>
      <c r="AC126" s="36"/>
      <c r="AD126" s="36"/>
      <c r="AE126" s="36"/>
      <c r="AT126" s="18" t="s">
        <v>82</v>
      </c>
      <c r="AU126" s="18" t="s">
        <v>181</v>
      </c>
      <c r="BK126" s="176">
        <f>BK127+BK134</f>
        <v>0</v>
      </c>
    </row>
    <row r="127" spans="2:63" s="12" customFormat="1" ht="25.95" customHeight="1">
      <c r="B127" s="177"/>
      <c r="C127" s="178"/>
      <c r="D127" s="179" t="s">
        <v>82</v>
      </c>
      <c r="E127" s="180" t="s">
        <v>2586</v>
      </c>
      <c r="F127" s="180" t="s">
        <v>3621</v>
      </c>
      <c r="G127" s="178"/>
      <c r="H127" s="178"/>
      <c r="I127" s="181"/>
      <c r="J127" s="182">
        <f>BK127</f>
        <v>0</v>
      </c>
      <c r="K127" s="178"/>
      <c r="L127" s="183"/>
      <c r="M127" s="184"/>
      <c r="N127" s="185"/>
      <c r="O127" s="185"/>
      <c r="P127" s="186">
        <f>SUM(P128:P133)</f>
        <v>0</v>
      </c>
      <c r="Q127" s="185"/>
      <c r="R127" s="186">
        <f>SUM(R128:R133)</f>
        <v>0</v>
      </c>
      <c r="S127" s="185"/>
      <c r="T127" s="187">
        <f>SUM(T128:T133)</f>
        <v>0</v>
      </c>
      <c r="AR127" s="188" t="s">
        <v>91</v>
      </c>
      <c r="AT127" s="189" t="s">
        <v>82</v>
      </c>
      <c r="AU127" s="189" t="s">
        <v>83</v>
      </c>
      <c r="AY127" s="188" t="s">
        <v>203</v>
      </c>
      <c r="BK127" s="190">
        <f>SUM(BK128:BK133)</f>
        <v>0</v>
      </c>
    </row>
    <row r="128" spans="1:65" s="2" customFormat="1" ht="16.5" customHeight="1">
      <c r="A128" s="36"/>
      <c r="B128" s="37"/>
      <c r="C128" s="193" t="s">
        <v>91</v>
      </c>
      <c r="D128" s="193" t="s">
        <v>206</v>
      </c>
      <c r="E128" s="194" t="s">
        <v>2588</v>
      </c>
      <c r="F128" s="195" t="s">
        <v>3622</v>
      </c>
      <c r="G128" s="196" t="s">
        <v>1422</v>
      </c>
      <c r="H128" s="197">
        <v>1</v>
      </c>
      <c r="I128" s="198"/>
      <c r="J128" s="199">
        <f aca="true" t="shared" si="0" ref="J128:J133">ROUND(I128*H128,2)</f>
        <v>0</v>
      </c>
      <c r="K128" s="195" t="s">
        <v>601</v>
      </c>
      <c r="L128" s="41"/>
      <c r="M128" s="200" t="s">
        <v>1</v>
      </c>
      <c r="N128" s="201" t="s">
        <v>48</v>
      </c>
      <c r="O128" s="73"/>
      <c r="P128" s="202">
        <f aca="true" t="shared" si="1" ref="P128:P133">O128*H128</f>
        <v>0</v>
      </c>
      <c r="Q128" s="202">
        <v>0</v>
      </c>
      <c r="R128" s="202">
        <f aca="true" t="shared" si="2" ref="R128:R133">Q128*H128</f>
        <v>0</v>
      </c>
      <c r="S128" s="202">
        <v>0</v>
      </c>
      <c r="T128" s="203">
        <f aca="true" t="shared" si="3" ref="T128:T133">S128*H128</f>
        <v>0</v>
      </c>
      <c r="U128" s="36"/>
      <c r="V128" s="36"/>
      <c r="W128" s="36"/>
      <c r="X128" s="36"/>
      <c r="Y128" s="36"/>
      <c r="Z128" s="36"/>
      <c r="AA128" s="36"/>
      <c r="AB128" s="36"/>
      <c r="AC128" s="36"/>
      <c r="AD128" s="36"/>
      <c r="AE128" s="36"/>
      <c r="AR128" s="204" t="s">
        <v>121</v>
      </c>
      <c r="AT128" s="204" t="s">
        <v>206</v>
      </c>
      <c r="AU128" s="204" t="s">
        <v>91</v>
      </c>
      <c r="AY128" s="18" t="s">
        <v>203</v>
      </c>
      <c r="BE128" s="205">
        <f aca="true" t="shared" si="4" ref="BE128:BE133">IF(N128="základní",J128,0)</f>
        <v>0</v>
      </c>
      <c r="BF128" s="205">
        <f aca="true" t="shared" si="5" ref="BF128:BF133">IF(N128="snížená",J128,0)</f>
        <v>0</v>
      </c>
      <c r="BG128" s="205">
        <f aca="true" t="shared" si="6" ref="BG128:BG133">IF(N128="zákl. přenesená",J128,0)</f>
        <v>0</v>
      </c>
      <c r="BH128" s="205">
        <f aca="true" t="shared" si="7" ref="BH128:BH133">IF(N128="sníž. přenesená",J128,0)</f>
        <v>0</v>
      </c>
      <c r="BI128" s="205">
        <f aca="true" t="shared" si="8" ref="BI128:BI133">IF(N128="nulová",J128,0)</f>
        <v>0</v>
      </c>
      <c r="BJ128" s="18" t="s">
        <v>91</v>
      </c>
      <c r="BK128" s="205">
        <f aca="true" t="shared" si="9" ref="BK128:BK133">ROUND(I128*H128,2)</f>
        <v>0</v>
      </c>
      <c r="BL128" s="18" t="s">
        <v>121</v>
      </c>
      <c r="BM128" s="204" t="s">
        <v>93</v>
      </c>
    </row>
    <row r="129" spans="1:65" s="2" customFormat="1" ht="16.5" customHeight="1">
      <c r="A129" s="36"/>
      <c r="B129" s="37"/>
      <c r="C129" s="193" t="s">
        <v>93</v>
      </c>
      <c r="D129" s="193" t="s">
        <v>206</v>
      </c>
      <c r="E129" s="194" t="s">
        <v>2591</v>
      </c>
      <c r="F129" s="195" t="s">
        <v>3623</v>
      </c>
      <c r="G129" s="196" t="s">
        <v>1422</v>
      </c>
      <c r="H129" s="197">
        <v>5</v>
      </c>
      <c r="I129" s="198"/>
      <c r="J129" s="199">
        <f t="shared" si="0"/>
        <v>0</v>
      </c>
      <c r="K129" s="195" t="s">
        <v>601</v>
      </c>
      <c r="L129" s="41"/>
      <c r="M129" s="200" t="s">
        <v>1</v>
      </c>
      <c r="N129" s="201" t="s">
        <v>48</v>
      </c>
      <c r="O129" s="73"/>
      <c r="P129" s="202">
        <f t="shared" si="1"/>
        <v>0</v>
      </c>
      <c r="Q129" s="202">
        <v>0</v>
      </c>
      <c r="R129" s="202">
        <f t="shared" si="2"/>
        <v>0</v>
      </c>
      <c r="S129" s="202">
        <v>0</v>
      </c>
      <c r="T129" s="203">
        <f t="shared" si="3"/>
        <v>0</v>
      </c>
      <c r="U129" s="36"/>
      <c r="V129" s="36"/>
      <c r="W129" s="36"/>
      <c r="X129" s="36"/>
      <c r="Y129" s="36"/>
      <c r="Z129" s="36"/>
      <c r="AA129" s="36"/>
      <c r="AB129" s="36"/>
      <c r="AC129" s="36"/>
      <c r="AD129" s="36"/>
      <c r="AE129" s="36"/>
      <c r="AR129" s="204" t="s">
        <v>121</v>
      </c>
      <c r="AT129" s="204" t="s">
        <v>206</v>
      </c>
      <c r="AU129" s="204" t="s">
        <v>91</v>
      </c>
      <c r="AY129" s="18" t="s">
        <v>203</v>
      </c>
      <c r="BE129" s="205">
        <f t="shared" si="4"/>
        <v>0</v>
      </c>
      <c r="BF129" s="205">
        <f t="shared" si="5"/>
        <v>0</v>
      </c>
      <c r="BG129" s="205">
        <f t="shared" si="6"/>
        <v>0</v>
      </c>
      <c r="BH129" s="205">
        <f t="shared" si="7"/>
        <v>0</v>
      </c>
      <c r="BI129" s="205">
        <f t="shared" si="8"/>
        <v>0</v>
      </c>
      <c r="BJ129" s="18" t="s">
        <v>91</v>
      </c>
      <c r="BK129" s="205">
        <f t="shared" si="9"/>
        <v>0</v>
      </c>
      <c r="BL129" s="18" t="s">
        <v>121</v>
      </c>
      <c r="BM129" s="204" t="s">
        <v>121</v>
      </c>
    </row>
    <row r="130" spans="1:65" s="2" customFormat="1" ht="16.5" customHeight="1">
      <c r="A130" s="36"/>
      <c r="B130" s="37"/>
      <c r="C130" s="193" t="s">
        <v>112</v>
      </c>
      <c r="D130" s="193" t="s">
        <v>206</v>
      </c>
      <c r="E130" s="194" t="s">
        <v>2594</v>
      </c>
      <c r="F130" s="195" t="s">
        <v>3624</v>
      </c>
      <c r="G130" s="196" t="s">
        <v>1422</v>
      </c>
      <c r="H130" s="197">
        <v>14</v>
      </c>
      <c r="I130" s="198"/>
      <c r="J130" s="199">
        <f t="shared" si="0"/>
        <v>0</v>
      </c>
      <c r="K130" s="195" t="s">
        <v>601</v>
      </c>
      <c r="L130" s="41"/>
      <c r="M130" s="200" t="s">
        <v>1</v>
      </c>
      <c r="N130" s="201" t="s">
        <v>48</v>
      </c>
      <c r="O130" s="73"/>
      <c r="P130" s="202">
        <f t="shared" si="1"/>
        <v>0</v>
      </c>
      <c r="Q130" s="202">
        <v>0</v>
      </c>
      <c r="R130" s="202">
        <f t="shared" si="2"/>
        <v>0</v>
      </c>
      <c r="S130" s="202">
        <v>0</v>
      </c>
      <c r="T130" s="203">
        <f t="shared" si="3"/>
        <v>0</v>
      </c>
      <c r="U130" s="36"/>
      <c r="V130" s="36"/>
      <c r="W130" s="36"/>
      <c r="X130" s="36"/>
      <c r="Y130" s="36"/>
      <c r="Z130" s="36"/>
      <c r="AA130" s="36"/>
      <c r="AB130" s="36"/>
      <c r="AC130" s="36"/>
      <c r="AD130" s="36"/>
      <c r="AE130" s="36"/>
      <c r="AR130" s="204" t="s">
        <v>121</v>
      </c>
      <c r="AT130" s="204" t="s">
        <v>206</v>
      </c>
      <c r="AU130" s="204" t="s">
        <v>91</v>
      </c>
      <c r="AY130" s="18" t="s">
        <v>203</v>
      </c>
      <c r="BE130" s="205">
        <f t="shared" si="4"/>
        <v>0</v>
      </c>
      <c r="BF130" s="205">
        <f t="shared" si="5"/>
        <v>0</v>
      </c>
      <c r="BG130" s="205">
        <f t="shared" si="6"/>
        <v>0</v>
      </c>
      <c r="BH130" s="205">
        <f t="shared" si="7"/>
        <v>0</v>
      </c>
      <c r="BI130" s="205">
        <f t="shared" si="8"/>
        <v>0</v>
      </c>
      <c r="BJ130" s="18" t="s">
        <v>91</v>
      </c>
      <c r="BK130" s="205">
        <f t="shared" si="9"/>
        <v>0</v>
      </c>
      <c r="BL130" s="18" t="s">
        <v>121</v>
      </c>
      <c r="BM130" s="204" t="s">
        <v>147</v>
      </c>
    </row>
    <row r="131" spans="1:65" s="2" customFormat="1" ht="16.5" customHeight="1">
      <c r="A131" s="36"/>
      <c r="B131" s="37"/>
      <c r="C131" s="193" t="s">
        <v>121</v>
      </c>
      <c r="D131" s="193" t="s">
        <v>206</v>
      </c>
      <c r="E131" s="194" t="s">
        <v>2596</v>
      </c>
      <c r="F131" s="195" t="s">
        <v>3625</v>
      </c>
      <c r="G131" s="196" t="s">
        <v>1422</v>
      </c>
      <c r="H131" s="197">
        <v>5</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153</v>
      </c>
    </row>
    <row r="132" spans="1:65" s="2" customFormat="1" ht="16.5" customHeight="1">
      <c r="A132" s="36"/>
      <c r="B132" s="37"/>
      <c r="C132" s="193" t="s">
        <v>144</v>
      </c>
      <c r="D132" s="193" t="s">
        <v>206</v>
      </c>
      <c r="E132" s="194" t="s">
        <v>2598</v>
      </c>
      <c r="F132" s="195" t="s">
        <v>3626</v>
      </c>
      <c r="G132" s="196" t="s">
        <v>448</v>
      </c>
      <c r="H132" s="197">
        <v>220</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254</v>
      </c>
    </row>
    <row r="133" spans="1:65" s="2" customFormat="1" ht="16.5" customHeight="1">
      <c r="A133" s="36"/>
      <c r="B133" s="37"/>
      <c r="C133" s="193" t="s">
        <v>147</v>
      </c>
      <c r="D133" s="193" t="s">
        <v>206</v>
      </c>
      <c r="E133" s="194" t="s">
        <v>2600</v>
      </c>
      <c r="F133" s="195" t="s">
        <v>3627</v>
      </c>
      <c r="G133" s="196" t="s">
        <v>1422</v>
      </c>
      <c r="H133" s="197">
        <v>6</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268</v>
      </c>
    </row>
    <row r="134" spans="2:63" s="12" customFormat="1" ht="25.95" customHeight="1">
      <c r="B134" s="177"/>
      <c r="C134" s="178"/>
      <c r="D134" s="179" t="s">
        <v>82</v>
      </c>
      <c r="E134" s="180" t="s">
        <v>2638</v>
      </c>
      <c r="F134" s="180" t="s">
        <v>1868</v>
      </c>
      <c r="G134" s="178"/>
      <c r="H134" s="178"/>
      <c r="I134" s="181"/>
      <c r="J134" s="182">
        <f>BK134</f>
        <v>0</v>
      </c>
      <c r="K134" s="178"/>
      <c r="L134" s="183"/>
      <c r="M134" s="184"/>
      <c r="N134" s="185"/>
      <c r="O134" s="185"/>
      <c r="P134" s="186">
        <f>SUM(P135:P136)</f>
        <v>0</v>
      </c>
      <c r="Q134" s="185"/>
      <c r="R134" s="186">
        <f>SUM(R135:R136)</f>
        <v>0</v>
      </c>
      <c r="S134" s="185"/>
      <c r="T134" s="187">
        <f>SUM(T135:T136)</f>
        <v>0</v>
      </c>
      <c r="AR134" s="188" t="s">
        <v>91</v>
      </c>
      <c r="AT134" s="189" t="s">
        <v>82</v>
      </c>
      <c r="AU134" s="189" t="s">
        <v>83</v>
      </c>
      <c r="AY134" s="188" t="s">
        <v>203</v>
      </c>
      <c r="BK134" s="190">
        <f>SUM(BK135:BK136)</f>
        <v>0</v>
      </c>
    </row>
    <row r="135" spans="1:65" s="2" customFormat="1" ht="16.5" customHeight="1">
      <c r="A135" s="36"/>
      <c r="B135" s="37"/>
      <c r="C135" s="193" t="s">
        <v>150</v>
      </c>
      <c r="D135" s="193" t="s">
        <v>206</v>
      </c>
      <c r="E135" s="194" t="s">
        <v>3489</v>
      </c>
      <c r="F135" s="195" t="s">
        <v>3453</v>
      </c>
      <c r="G135" s="196" t="s">
        <v>3456</v>
      </c>
      <c r="H135" s="197">
        <v>8</v>
      </c>
      <c r="I135" s="198"/>
      <c r="J135" s="199">
        <f>ROUND(I135*H135,2)</f>
        <v>0</v>
      </c>
      <c r="K135" s="195" t="s">
        <v>601</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91</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369</v>
      </c>
    </row>
    <row r="136" spans="1:65" s="2" customFormat="1" ht="16.5" customHeight="1">
      <c r="A136" s="36"/>
      <c r="B136" s="37"/>
      <c r="C136" s="193" t="s">
        <v>153</v>
      </c>
      <c r="D136" s="193" t="s">
        <v>206</v>
      </c>
      <c r="E136" s="194" t="s">
        <v>3522</v>
      </c>
      <c r="F136" s="195" t="s">
        <v>3503</v>
      </c>
      <c r="G136" s="196" t="s">
        <v>3456</v>
      </c>
      <c r="H136" s="197">
        <v>8</v>
      </c>
      <c r="I136" s="198"/>
      <c r="J136" s="199">
        <f>ROUND(I136*H136,2)</f>
        <v>0</v>
      </c>
      <c r="K136" s="195" t="s">
        <v>601</v>
      </c>
      <c r="L136" s="41"/>
      <c r="M136" s="269" t="s">
        <v>1</v>
      </c>
      <c r="N136" s="270" t="s">
        <v>48</v>
      </c>
      <c r="O136" s="213"/>
      <c r="P136" s="271">
        <f>O136*H136</f>
        <v>0</v>
      </c>
      <c r="Q136" s="271">
        <v>0</v>
      </c>
      <c r="R136" s="271">
        <f>Q136*H136</f>
        <v>0</v>
      </c>
      <c r="S136" s="271">
        <v>0</v>
      </c>
      <c r="T136" s="272">
        <f>S136*H136</f>
        <v>0</v>
      </c>
      <c r="U136" s="36"/>
      <c r="V136" s="36"/>
      <c r="W136" s="36"/>
      <c r="X136" s="36"/>
      <c r="Y136" s="36"/>
      <c r="Z136" s="36"/>
      <c r="AA136" s="36"/>
      <c r="AB136" s="36"/>
      <c r="AC136" s="36"/>
      <c r="AD136" s="36"/>
      <c r="AE136" s="36"/>
      <c r="AR136" s="204" t="s">
        <v>121</v>
      </c>
      <c r="AT136" s="204" t="s">
        <v>206</v>
      </c>
      <c r="AU136" s="204" t="s">
        <v>91</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378</v>
      </c>
    </row>
    <row r="137" spans="1:31" s="2" customFormat="1" ht="6.9" customHeight="1">
      <c r="A137" s="36"/>
      <c r="B137" s="56"/>
      <c r="C137" s="57"/>
      <c r="D137" s="57"/>
      <c r="E137" s="57"/>
      <c r="F137" s="57"/>
      <c r="G137" s="57"/>
      <c r="H137" s="57"/>
      <c r="I137" s="57"/>
      <c r="J137" s="57"/>
      <c r="K137" s="57"/>
      <c r="L137" s="41"/>
      <c r="M137" s="36"/>
      <c r="O137" s="36"/>
      <c r="P137" s="36"/>
      <c r="Q137" s="36"/>
      <c r="R137" s="36"/>
      <c r="S137" s="36"/>
      <c r="T137" s="36"/>
      <c r="U137" s="36"/>
      <c r="V137" s="36"/>
      <c r="W137" s="36"/>
      <c r="X137" s="36"/>
      <c r="Y137" s="36"/>
      <c r="Z137" s="36"/>
      <c r="AA137" s="36"/>
      <c r="AB137" s="36"/>
      <c r="AC137" s="36"/>
      <c r="AD137" s="36"/>
      <c r="AE137" s="36"/>
    </row>
  </sheetData>
  <sheetProtection algorithmName="SHA-512" hashValue="3BAwEEqUDNa0aqY00swU9nK6J+19ZNuo7k4RVrjiWYFOiiEd/NomnL6mVEl4ztuHTBUGxBO7R06s8/zuuSh+pw==" saltValue="WDN2drCwigESENS1xDgESRUPyuqGR5VsphGLvBadiLshusja//EF0tGrJCXXIda05JJh+qVd7+COyXMtPYhHuQ==" spinCount="100000" sheet="1" objects="1" scenarios="1" formatColumns="0" formatRows="0" autoFilter="0"/>
  <autoFilter ref="C125:K136"/>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152</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3628</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74.5" customHeight="1">
      <c r="A31" s="123"/>
      <c r="B31" s="124"/>
      <c r="C31" s="123"/>
      <c r="D31" s="123"/>
      <c r="E31" s="330" t="s">
        <v>3629</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ROUND(J127,2)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ROUND((SUM(BE127:BE142)),2)</f>
        <v>0</v>
      </c>
      <c r="G37" s="36"/>
      <c r="H37" s="36"/>
      <c r="I37" s="132">
        <v>0.21</v>
      </c>
      <c r="J37" s="131">
        <f>ROUND(((SUM(BE127:BE142))*I37),2)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ROUND((SUM(BF127:BF142)),2)</f>
        <v>0</v>
      </c>
      <c r="G38" s="36"/>
      <c r="H38" s="36"/>
      <c r="I38" s="132">
        <v>0.15</v>
      </c>
      <c r="J38" s="131">
        <f>ROUND(((SUM(BF127:BF142))*I38),2)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ROUND((SUM(BG127:BG142)),2)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ROUND((SUM(BH127:BH142)),2)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ROUND((SUM(BI127:BI142)),2)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7 - DT</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J127</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3630</v>
      </c>
      <c r="E101" s="158"/>
      <c r="F101" s="158"/>
      <c r="G101" s="158"/>
      <c r="H101" s="158"/>
      <c r="I101" s="158"/>
      <c r="J101" s="159">
        <f>J128</f>
        <v>0</v>
      </c>
      <c r="K101" s="156"/>
      <c r="L101" s="160"/>
    </row>
    <row r="102" spans="2:12" s="9" customFormat="1" ht="24.9" customHeight="1">
      <c r="B102" s="155"/>
      <c r="C102" s="156"/>
      <c r="D102" s="157" t="s">
        <v>3511</v>
      </c>
      <c r="E102" s="158"/>
      <c r="F102" s="158"/>
      <c r="G102" s="158"/>
      <c r="H102" s="158"/>
      <c r="I102" s="158"/>
      <c r="J102" s="159">
        <f>J136</f>
        <v>0</v>
      </c>
      <c r="K102" s="156"/>
      <c r="L102" s="160"/>
    </row>
    <row r="103" spans="2:12" s="9" customFormat="1" ht="24.9" customHeight="1">
      <c r="B103" s="155"/>
      <c r="C103" s="156"/>
      <c r="D103" s="157" t="s">
        <v>3631</v>
      </c>
      <c r="E103" s="158"/>
      <c r="F103" s="158"/>
      <c r="G103" s="158"/>
      <c r="H103" s="158"/>
      <c r="I103" s="158"/>
      <c r="J103" s="159">
        <f>J139</f>
        <v>0</v>
      </c>
      <c r="K103" s="156"/>
      <c r="L103" s="160"/>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2:12" s="1" customFormat="1" ht="12" customHeight="1">
      <c r="B114" s="22"/>
      <c r="C114" s="30" t="s">
        <v>175</v>
      </c>
      <c r="D114" s="23"/>
      <c r="E114" s="23"/>
      <c r="F114" s="23"/>
      <c r="G114" s="23"/>
      <c r="H114" s="23"/>
      <c r="I114" s="23"/>
      <c r="J114" s="23"/>
      <c r="K114" s="23"/>
      <c r="L114" s="21"/>
    </row>
    <row r="115" spans="2:12" s="1" customFormat="1" ht="16.5" customHeight="1">
      <c r="B115" s="22"/>
      <c r="C115" s="23"/>
      <c r="D115" s="23"/>
      <c r="E115" s="331" t="s">
        <v>272</v>
      </c>
      <c r="F115" s="308"/>
      <c r="G115" s="308"/>
      <c r="H115" s="308"/>
      <c r="I115" s="23"/>
      <c r="J115" s="23"/>
      <c r="K115" s="23"/>
      <c r="L115" s="21"/>
    </row>
    <row r="116" spans="2:12" s="1" customFormat="1" ht="12" customHeight="1">
      <c r="B116" s="22"/>
      <c r="C116" s="30" t="s">
        <v>273</v>
      </c>
      <c r="D116" s="23"/>
      <c r="E116" s="23"/>
      <c r="F116" s="23"/>
      <c r="G116" s="23"/>
      <c r="H116" s="23"/>
      <c r="I116" s="23"/>
      <c r="J116" s="23"/>
      <c r="K116" s="23"/>
      <c r="L116" s="21"/>
    </row>
    <row r="117" spans="1:31" s="2" customFormat="1" ht="16.5" customHeight="1">
      <c r="A117" s="36"/>
      <c r="B117" s="37"/>
      <c r="C117" s="38"/>
      <c r="D117" s="38"/>
      <c r="E117" s="335" t="s">
        <v>2316</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12" customHeight="1">
      <c r="A118" s="36"/>
      <c r="B118" s="37"/>
      <c r="C118" s="30" t="s">
        <v>2653</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6.5" customHeight="1">
      <c r="A119" s="36"/>
      <c r="B119" s="37"/>
      <c r="C119" s="38"/>
      <c r="D119" s="38"/>
      <c r="E119" s="286" t="str">
        <f>E13</f>
        <v>7 - DT</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22</v>
      </c>
      <c r="D121" s="38"/>
      <c r="E121" s="38"/>
      <c r="F121" s="28" t="str">
        <f>F16</f>
        <v xml:space="preserve"> </v>
      </c>
      <c r="G121" s="38"/>
      <c r="H121" s="38"/>
      <c r="I121" s="30" t="s">
        <v>24</v>
      </c>
      <c r="J121" s="68" t="str">
        <f>IF(J16="","",J16)</f>
        <v>6. 3. 2020</v>
      </c>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30</v>
      </c>
      <c r="D123" s="38"/>
      <c r="E123" s="38"/>
      <c r="F123" s="28" t="str">
        <f>E19</f>
        <v>Město Petřvald</v>
      </c>
      <c r="G123" s="38"/>
      <c r="H123" s="38"/>
      <c r="I123" s="30" t="s">
        <v>36</v>
      </c>
      <c r="J123" s="34" t="str">
        <f>E25</f>
        <v>Kania a.s.</v>
      </c>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34</v>
      </c>
      <c r="D124" s="38"/>
      <c r="E124" s="38"/>
      <c r="F124" s="28" t="str">
        <f>IF(E22="","",E22)</f>
        <v>Vyplň údaj</v>
      </c>
      <c r="G124" s="38"/>
      <c r="H124" s="38"/>
      <c r="I124" s="30" t="s">
        <v>39</v>
      </c>
      <c r="J124" s="34" t="str">
        <f>E28</f>
        <v xml:space="preserve"> </v>
      </c>
      <c r="K124" s="38"/>
      <c r="L124" s="53"/>
      <c r="S124" s="36"/>
      <c r="T124" s="36"/>
      <c r="U124" s="36"/>
      <c r="V124" s="36"/>
      <c r="W124" s="36"/>
      <c r="X124" s="36"/>
      <c r="Y124" s="36"/>
      <c r="Z124" s="36"/>
      <c r="AA124" s="36"/>
      <c r="AB124" s="36"/>
      <c r="AC124" s="36"/>
      <c r="AD124" s="36"/>
      <c r="AE124" s="36"/>
    </row>
    <row r="125" spans="1:31" s="2" customFormat="1" ht="10.35"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11" customFormat="1" ht="29.25" customHeight="1">
      <c r="A126" s="166"/>
      <c r="B126" s="167"/>
      <c r="C126" s="168" t="s">
        <v>190</v>
      </c>
      <c r="D126" s="169" t="s">
        <v>68</v>
      </c>
      <c r="E126" s="169" t="s">
        <v>64</v>
      </c>
      <c r="F126" s="169" t="s">
        <v>65</v>
      </c>
      <c r="G126" s="169" t="s">
        <v>191</v>
      </c>
      <c r="H126" s="169" t="s">
        <v>192</v>
      </c>
      <c r="I126" s="169" t="s">
        <v>193</v>
      </c>
      <c r="J126" s="169" t="s">
        <v>179</v>
      </c>
      <c r="K126" s="170" t="s">
        <v>194</v>
      </c>
      <c r="L126" s="171"/>
      <c r="M126" s="77" t="s">
        <v>1</v>
      </c>
      <c r="N126" s="78" t="s">
        <v>47</v>
      </c>
      <c r="O126" s="78" t="s">
        <v>195</v>
      </c>
      <c r="P126" s="78" t="s">
        <v>196</v>
      </c>
      <c r="Q126" s="78" t="s">
        <v>197</v>
      </c>
      <c r="R126" s="78" t="s">
        <v>198</v>
      </c>
      <c r="S126" s="78" t="s">
        <v>199</v>
      </c>
      <c r="T126" s="79" t="s">
        <v>200</v>
      </c>
      <c r="U126" s="166"/>
      <c r="V126" s="166"/>
      <c r="W126" s="166"/>
      <c r="X126" s="166"/>
      <c r="Y126" s="166"/>
      <c r="Z126" s="166"/>
      <c r="AA126" s="166"/>
      <c r="AB126" s="166"/>
      <c r="AC126" s="166"/>
      <c r="AD126" s="166"/>
      <c r="AE126" s="166"/>
    </row>
    <row r="127" spans="1:63" s="2" customFormat="1" ht="22.8" customHeight="1">
      <c r="A127" s="36"/>
      <c r="B127" s="37"/>
      <c r="C127" s="84" t="s">
        <v>201</v>
      </c>
      <c r="D127" s="38"/>
      <c r="E127" s="38"/>
      <c r="F127" s="38"/>
      <c r="G127" s="38"/>
      <c r="H127" s="38"/>
      <c r="I127" s="38"/>
      <c r="J127" s="172">
        <f>BK127</f>
        <v>0</v>
      </c>
      <c r="K127" s="38"/>
      <c r="L127" s="41"/>
      <c r="M127" s="80"/>
      <c r="N127" s="173"/>
      <c r="O127" s="81"/>
      <c r="P127" s="174">
        <f>P128+P136+P139</f>
        <v>0</v>
      </c>
      <c r="Q127" s="81"/>
      <c r="R127" s="174">
        <f>R128+R136+R139</f>
        <v>0</v>
      </c>
      <c r="S127" s="81"/>
      <c r="T127" s="175">
        <f>T128+T136+T139</f>
        <v>0</v>
      </c>
      <c r="U127" s="36"/>
      <c r="V127" s="36"/>
      <c r="W127" s="36"/>
      <c r="X127" s="36"/>
      <c r="Y127" s="36"/>
      <c r="Z127" s="36"/>
      <c r="AA127" s="36"/>
      <c r="AB127" s="36"/>
      <c r="AC127" s="36"/>
      <c r="AD127" s="36"/>
      <c r="AE127" s="36"/>
      <c r="AT127" s="18" t="s">
        <v>82</v>
      </c>
      <c r="AU127" s="18" t="s">
        <v>181</v>
      </c>
      <c r="BK127" s="176">
        <f>BK128+BK136+BK139</f>
        <v>0</v>
      </c>
    </row>
    <row r="128" spans="2:63" s="12" customFormat="1" ht="25.95" customHeight="1">
      <c r="B128" s="177"/>
      <c r="C128" s="178"/>
      <c r="D128" s="179" t="s">
        <v>82</v>
      </c>
      <c r="E128" s="180" t="s">
        <v>2586</v>
      </c>
      <c r="F128" s="180" t="s">
        <v>3632</v>
      </c>
      <c r="G128" s="178"/>
      <c r="H128" s="178"/>
      <c r="I128" s="181"/>
      <c r="J128" s="182">
        <f>BK128</f>
        <v>0</v>
      </c>
      <c r="K128" s="178"/>
      <c r="L128" s="183"/>
      <c r="M128" s="184"/>
      <c r="N128" s="185"/>
      <c r="O128" s="185"/>
      <c r="P128" s="186">
        <f>SUM(P129:P135)</f>
        <v>0</v>
      </c>
      <c r="Q128" s="185"/>
      <c r="R128" s="186">
        <f>SUM(R129:R135)</f>
        <v>0</v>
      </c>
      <c r="S128" s="185"/>
      <c r="T128" s="187">
        <f>SUM(T129:T135)</f>
        <v>0</v>
      </c>
      <c r="AR128" s="188" t="s">
        <v>91</v>
      </c>
      <c r="AT128" s="189" t="s">
        <v>82</v>
      </c>
      <c r="AU128" s="189" t="s">
        <v>83</v>
      </c>
      <c r="AY128" s="188" t="s">
        <v>203</v>
      </c>
      <c r="BK128" s="190">
        <f>SUM(BK129:BK135)</f>
        <v>0</v>
      </c>
    </row>
    <row r="129" spans="1:65" s="2" customFormat="1" ht="24.15" customHeight="1">
      <c r="A129" s="36"/>
      <c r="B129" s="37"/>
      <c r="C129" s="193" t="s">
        <v>91</v>
      </c>
      <c r="D129" s="193" t="s">
        <v>206</v>
      </c>
      <c r="E129" s="194" t="s">
        <v>2588</v>
      </c>
      <c r="F129" s="195" t="s">
        <v>3633</v>
      </c>
      <c r="G129" s="196" t="s">
        <v>1422</v>
      </c>
      <c r="H129" s="197">
        <v>1</v>
      </c>
      <c r="I129" s="198"/>
      <c r="J129" s="199">
        <f aca="true" t="shared" si="0" ref="J129:J135">ROUND(I129*H129,2)</f>
        <v>0</v>
      </c>
      <c r="K129" s="195" t="s">
        <v>601</v>
      </c>
      <c r="L129" s="41"/>
      <c r="M129" s="200" t="s">
        <v>1</v>
      </c>
      <c r="N129" s="201" t="s">
        <v>48</v>
      </c>
      <c r="O129" s="73"/>
      <c r="P129" s="202">
        <f aca="true" t="shared" si="1" ref="P129:P135">O129*H129</f>
        <v>0</v>
      </c>
      <c r="Q129" s="202">
        <v>0</v>
      </c>
      <c r="R129" s="202">
        <f aca="true" t="shared" si="2" ref="R129:R135">Q129*H129</f>
        <v>0</v>
      </c>
      <c r="S129" s="202">
        <v>0</v>
      </c>
      <c r="T129" s="203">
        <f aca="true" t="shared" si="3" ref="T129:T135">S129*H129</f>
        <v>0</v>
      </c>
      <c r="U129" s="36"/>
      <c r="V129" s="36"/>
      <c r="W129" s="36"/>
      <c r="X129" s="36"/>
      <c r="Y129" s="36"/>
      <c r="Z129" s="36"/>
      <c r="AA129" s="36"/>
      <c r="AB129" s="36"/>
      <c r="AC129" s="36"/>
      <c r="AD129" s="36"/>
      <c r="AE129" s="36"/>
      <c r="AR129" s="204" t="s">
        <v>121</v>
      </c>
      <c r="AT129" s="204" t="s">
        <v>206</v>
      </c>
      <c r="AU129" s="204" t="s">
        <v>91</v>
      </c>
      <c r="AY129" s="18" t="s">
        <v>203</v>
      </c>
      <c r="BE129" s="205">
        <f aca="true" t="shared" si="4" ref="BE129:BE135">IF(N129="základní",J129,0)</f>
        <v>0</v>
      </c>
      <c r="BF129" s="205">
        <f aca="true" t="shared" si="5" ref="BF129:BF135">IF(N129="snížená",J129,0)</f>
        <v>0</v>
      </c>
      <c r="BG129" s="205">
        <f aca="true" t="shared" si="6" ref="BG129:BG135">IF(N129="zákl. přenesená",J129,0)</f>
        <v>0</v>
      </c>
      <c r="BH129" s="205">
        <f aca="true" t="shared" si="7" ref="BH129:BH135">IF(N129="sníž. přenesená",J129,0)</f>
        <v>0</v>
      </c>
      <c r="BI129" s="205">
        <f aca="true" t="shared" si="8" ref="BI129:BI135">IF(N129="nulová",J129,0)</f>
        <v>0</v>
      </c>
      <c r="BJ129" s="18" t="s">
        <v>91</v>
      </c>
      <c r="BK129" s="205">
        <f aca="true" t="shared" si="9" ref="BK129:BK135">ROUND(I129*H129,2)</f>
        <v>0</v>
      </c>
      <c r="BL129" s="18" t="s">
        <v>121</v>
      </c>
      <c r="BM129" s="204" t="s">
        <v>93</v>
      </c>
    </row>
    <row r="130" spans="1:65" s="2" customFormat="1" ht="24.15" customHeight="1">
      <c r="A130" s="36"/>
      <c r="B130" s="37"/>
      <c r="C130" s="193" t="s">
        <v>93</v>
      </c>
      <c r="D130" s="193" t="s">
        <v>206</v>
      </c>
      <c r="E130" s="194" t="s">
        <v>2591</v>
      </c>
      <c r="F130" s="195" t="s">
        <v>3634</v>
      </c>
      <c r="G130" s="196" t="s">
        <v>1422</v>
      </c>
      <c r="H130" s="197">
        <v>3</v>
      </c>
      <c r="I130" s="198"/>
      <c r="J130" s="199">
        <f t="shared" si="0"/>
        <v>0</v>
      </c>
      <c r="K130" s="195" t="s">
        <v>601</v>
      </c>
      <c r="L130" s="41"/>
      <c r="M130" s="200" t="s">
        <v>1</v>
      </c>
      <c r="N130" s="201" t="s">
        <v>48</v>
      </c>
      <c r="O130" s="73"/>
      <c r="P130" s="202">
        <f t="shared" si="1"/>
        <v>0</v>
      </c>
      <c r="Q130" s="202">
        <v>0</v>
      </c>
      <c r="R130" s="202">
        <f t="shared" si="2"/>
        <v>0</v>
      </c>
      <c r="S130" s="202">
        <v>0</v>
      </c>
      <c r="T130" s="203">
        <f t="shared" si="3"/>
        <v>0</v>
      </c>
      <c r="U130" s="36"/>
      <c r="V130" s="36"/>
      <c r="W130" s="36"/>
      <c r="X130" s="36"/>
      <c r="Y130" s="36"/>
      <c r="Z130" s="36"/>
      <c r="AA130" s="36"/>
      <c r="AB130" s="36"/>
      <c r="AC130" s="36"/>
      <c r="AD130" s="36"/>
      <c r="AE130" s="36"/>
      <c r="AR130" s="204" t="s">
        <v>121</v>
      </c>
      <c r="AT130" s="204" t="s">
        <v>206</v>
      </c>
      <c r="AU130" s="204" t="s">
        <v>91</v>
      </c>
      <c r="AY130" s="18" t="s">
        <v>203</v>
      </c>
      <c r="BE130" s="205">
        <f t="shared" si="4"/>
        <v>0</v>
      </c>
      <c r="BF130" s="205">
        <f t="shared" si="5"/>
        <v>0</v>
      </c>
      <c r="BG130" s="205">
        <f t="shared" si="6"/>
        <v>0</v>
      </c>
      <c r="BH130" s="205">
        <f t="shared" si="7"/>
        <v>0</v>
      </c>
      <c r="BI130" s="205">
        <f t="shared" si="8"/>
        <v>0</v>
      </c>
      <c r="BJ130" s="18" t="s">
        <v>91</v>
      </c>
      <c r="BK130" s="205">
        <f t="shared" si="9"/>
        <v>0</v>
      </c>
      <c r="BL130" s="18" t="s">
        <v>121</v>
      </c>
      <c r="BM130" s="204" t="s">
        <v>121</v>
      </c>
    </row>
    <row r="131" spans="1:65" s="2" customFormat="1" ht="16.5" customHeight="1">
      <c r="A131" s="36"/>
      <c r="B131" s="37"/>
      <c r="C131" s="193" t="s">
        <v>112</v>
      </c>
      <c r="D131" s="193" t="s">
        <v>206</v>
      </c>
      <c r="E131" s="194" t="s">
        <v>2594</v>
      </c>
      <c r="F131" s="195" t="s">
        <v>3635</v>
      </c>
      <c r="G131" s="196" t="s">
        <v>1422</v>
      </c>
      <c r="H131" s="197">
        <v>3</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147</v>
      </c>
    </row>
    <row r="132" spans="1:65" s="2" customFormat="1" ht="16.5" customHeight="1">
      <c r="A132" s="36"/>
      <c r="B132" s="37"/>
      <c r="C132" s="193" t="s">
        <v>121</v>
      </c>
      <c r="D132" s="193" t="s">
        <v>206</v>
      </c>
      <c r="E132" s="194" t="s">
        <v>2596</v>
      </c>
      <c r="F132" s="195" t="s">
        <v>3636</v>
      </c>
      <c r="G132" s="196" t="s">
        <v>1422</v>
      </c>
      <c r="H132" s="197">
        <v>4</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153</v>
      </c>
    </row>
    <row r="133" spans="1:65" s="2" customFormat="1" ht="16.5" customHeight="1">
      <c r="A133" s="36"/>
      <c r="B133" s="37"/>
      <c r="C133" s="193" t="s">
        <v>144</v>
      </c>
      <c r="D133" s="193" t="s">
        <v>206</v>
      </c>
      <c r="E133" s="194" t="s">
        <v>2598</v>
      </c>
      <c r="F133" s="195" t="s">
        <v>3637</v>
      </c>
      <c r="G133" s="196" t="s">
        <v>1422</v>
      </c>
      <c r="H133" s="197">
        <v>7</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254</v>
      </c>
    </row>
    <row r="134" spans="1:65" s="2" customFormat="1" ht="16.5" customHeight="1">
      <c r="A134" s="36"/>
      <c r="B134" s="37"/>
      <c r="C134" s="193" t="s">
        <v>147</v>
      </c>
      <c r="D134" s="193" t="s">
        <v>206</v>
      </c>
      <c r="E134" s="194" t="s">
        <v>2600</v>
      </c>
      <c r="F134" s="195" t="s">
        <v>3638</v>
      </c>
      <c r="G134" s="196" t="s">
        <v>1422</v>
      </c>
      <c r="H134" s="197">
        <v>4</v>
      </c>
      <c r="I134" s="198"/>
      <c r="J134" s="199">
        <f t="shared" si="0"/>
        <v>0</v>
      </c>
      <c r="K134" s="195" t="s">
        <v>601</v>
      </c>
      <c r="L134" s="41"/>
      <c r="M134" s="200" t="s">
        <v>1</v>
      </c>
      <c r="N134" s="201" t="s">
        <v>48</v>
      </c>
      <c r="O134" s="73"/>
      <c r="P134" s="202">
        <f t="shared" si="1"/>
        <v>0</v>
      </c>
      <c r="Q134" s="202">
        <v>0</v>
      </c>
      <c r="R134" s="202">
        <f t="shared" si="2"/>
        <v>0</v>
      </c>
      <c r="S134" s="202">
        <v>0</v>
      </c>
      <c r="T134" s="203">
        <f t="shared" si="3"/>
        <v>0</v>
      </c>
      <c r="U134" s="36"/>
      <c r="V134" s="36"/>
      <c r="W134" s="36"/>
      <c r="X134" s="36"/>
      <c r="Y134" s="36"/>
      <c r="Z134" s="36"/>
      <c r="AA134" s="36"/>
      <c r="AB134" s="36"/>
      <c r="AC134" s="36"/>
      <c r="AD134" s="36"/>
      <c r="AE134" s="36"/>
      <c r="AR134" s="204" t="s">
        <v>121</v>
      </c>
      <c r="AT134" s="204" t="s">
        <v>206</v>
      </c>
      <c r="AU134" s="204" t="s">
        <v>91</v>
      </c>
      <c r="AY134" s="18" t="s">
        <v>203</v>
      </c>
      <c r="BE134" s="205">
        <f t="shared" si="4"/>
        <v>0</v>
      </c>
      <c r="BF134" s="205">
        <f t="shared" si="5"/>
        <v>0</v>
      </c>
      <c r="BG134" s="205">
        <f t="shared" si="6"/>
        <v>0</v>
      </c>
      <c r="BH134" s="205">
        <f t="shared" si="7"/>
        <v>0</v>
      </c>
      <c r="BI134" s="205">
        <f t="shared" si="8"/>
        <v>0</v>
      </c>
      <c r="BJ134" s="18" t="s">
        <v>91</v>
      </c>
      <c r="BK134" s="205">
        <f t="shared" si="9"/>
        <v>0</v>
      </c>
      <c r="BL134" s="18" t="s">
        <v>121</v>
      </c>
      <c r="BM134" s="204" t="s">
        <v>268</v>
      </c>
    </row>
    <row r="135" spans="1:65" s="2" customFormat="1" ht="16.5" customHeight="1">
      <c r="A135" s="36"/>
      <c r="B135" s="37"/>
      <c r="C135" s="193" t="s">
        <v>150</v>
      </c>
      <c r="D135" s="193" t="s">
        <v>206</v>
      </c>
      <c r="E135" s="194" t="s">
        <v>2602</v>
      </c>
      <c r="F135" s="195" t="s">
        <v>3639</v>
      </c>
      <c r="G135" s="196" t="s">
        <v>1422</v>
      </c>
      <c r="H135" s="197">
        <v>1</v>
      </c>
      <c r="I135" s="198"/>
      <c r="J135" s="199">
        <f t="shared" si="0"/>
        <v>0</v>
      </c>
      <c r="K135" s="195" t="s">
        <v>601</v>
      </c>
      <c r="L135" s="41"/>
      <c r="M135" s="200" t="s">
        <v>1</v>
      </c>
      <c r="N135" s="201" t="s">
        <v>48</v>
      </c>
      <c r="O135" s="73"/>
      <c r="P135" s="202">
        <f t="shared" si="1"/>
        <v>0</v>
      </c>
      <c r="Q135" s="202">
        <v>0</v>
      </c>
      <c r="R135" s="202">
        <f t="shared" si="2"/>
        <v>0</v>
      </c>
      <c r="S135" s="202">
        <v>0</v>
      </c>
      <c r="T135" s="203">
        <f t="shared" si="3"/>
        <v>0</v>
      </c>
      <c r="U135" s="36"/>
      <c r="V135" s="36"/>
      <c r="W135" s="36"/>
      <c r="X135" s="36"/>
      <c r="Y135" s="36"/>
      <c r="Z135" s="36"/>
      <c r="AA135" s="36"/>
      <c r="AB135" s="36"/>
      <c r="AC135" s="36"/>
      <c r="AD135" s="36"/>
      <c r="AE135" s="36"/>
      <c r="AR135" s="204" t="s">
        <v>121</v>
      </c>
      <c r="AT135" s="204" t="s">
        <v>206</v>
      </c>
      <c r="AU135" s="204" t="s">
        <v>91</v>
      </c>
      <c r="AY135" s="18" t="s">
        <v>203</v>
      </c>
      <c r="BE135" s="205">
        <f t="shared" si="4"/>
        <v>0</v>
      </c>
      <c r="BF135" s="205">
        <f t="shared" si="5"/>
        <v>0</v>
      </c>
      <c r="BG135" s="205">
        <f t="shared" si="6"/>
        <v>0</v>
      </c>
      <c r="BH135" s="205">
        <f t="shared" si="7"/>
        <v>0</v>
      </c>
      <c r="BI135" s="205">
        <f t="shared" si="8"/>
        <v>0</v>
      </c>
      <c r="BJ135" s="18" t="s">
        <v>91</v>
      </c>
      <c r="BK135" s="205">
        <f t="shared" si="9"/>
        <v>0</v>
      </c>
      <c r="BL135" s="18" t="s">
        <v>121</v>
      </c>
      <c r="BM135" s="204" t="s">
        <v>369</v>
      </c>
    </row>
    <row r="136" spans="2:63" s="12" customFormat="1" ht="25.95" customHeight="1">
      <c r="B136" s="177"/>
      <c r="C136" s="178"/>
      <c r="D136" s="179" t="s">
        <v>82</v>
      </c>
      <c r="E136" s="180" t="s">
        <v>2638</v>
      </c>
      <c r="F136" s="180" t="s">
        <v>3520</v>
      </c>
      <c r="G136" s="178"/>
      <c r="H136" s="178"/>
      <c r="I136" s="181"/>
      <c r="J136" s="182">
        <f>BK136</f>
        <v>0</v>
      </c>
      <c r="K136" s="178"/>
      <c r="L136" s="183"/>
      <c r="M136" s="184"/>
      <c r="N136" s="185"/>
      <c r="O136" s="185"/>
      <c r="P136" s="186">
        <f>SUM(P137:P138)</f>
        <v>0</v>
      </c>
      <c r="Q136" s="185"/>
      <c r="R136" s="186">
        <f>SUM(R137:R138)</f>
        <v>0</v>
      </c>
      <c r="S136" s="185"/>
      <c r="T136" s="187">
        <f>SUM(T137:T138)</f>
        <v>0</v>
      </c>
      <c r="AR136" s="188" t="s">
        <v>91</v>
      </c>
      <c r="AT136" s="189" t="s">
        <v>82</v>
      </c>
      <c r="AU136" s="189" t="s">
        <v>83</v>
      </c>
      <c r="AY136" s="188" t="s">
        <v>203</v>
      </c>
      <c r="BK136" s="190">
        <f>SUM(BK137:BK138)</f>
        <v>0</v>
      </c>
    </row>
    <row r="137" spans="1:65" s="2" customFormat="1" ht="16.5" customHeight="1">
      <c r="A137" s="36"/>
      <c r="B137" s="37"/>
      <c r="C137" s="193" t="s">
        <v>153</v>
      </c>
      <c r="D137" s="193" t="s">
        <v>206</v>
      </c>
      <c r="E137" s="194" t="s">
        <v>3489</v>
      </c>
      <c r="F137" s="195" t="s">
        <v>3592</v>
      </c>
      <c r="G137" s="196" t="s">
        <v>448</v>
      </c>
      <c r="H137" s="197">
        <v>250</v>
      </c>
      <c r="I137" s="198"/>
      <c r="J137" s="199">
        <f>ROUND(I137*H137,2)</f>
        <v>0</v>
      </c>
      <c r="K137" s="195" t="s">
        <v>601</v>
      </c>
      <c r="L137" s="41"/>
      <c r="M137" s="200" t="s">
        <v>1</v>
      </c>
      <c r="N137" s="201" t="s">
        <v>48</v>
      </c>
      <c r="O137" s="73"/>
      <c r="P137" s="202">
        <f>O137*H137</f>
        <v>0</v>
      </c>
      <c r="Q137" s="202">
        <v>0</v>
      </c>
      <c r="R137" s="202">
        <f>Q137*H137</f>
        <v>0</v>
      </c>
      <c r="S137" s="202">
        <v>0</v>
      </c>
      <c r="T137" s="203">
        <f>S137*H137</f>
        <v>0</v>
      </c>
      <c r="U137" s="36"/>
      <c r="V137" s="36"/>
      <c r="W137" s="36"/>
      <c r="X137" s="36"/>
      <c r="Y137" s="36"/>
      <c r="Z137" s="36"/>
      <c r="AA137" s="36"/>
      <c r="AB137" s="36"/>
      <c r="AC137" s="36"/>
      <c r="AD137" s="36"/>
      <c r="AE137" s="36"/>
      <c r="AR137" s="204" t="s">
        <v>121</v>
      </c>
      <c r="AT137" s="204" t="s">
        <v>206</v>
      </c>
      <c r="AU137" s="204" t="s">
        <v>91</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378</v>
      </c>
    </row>
    <row r="138" spans="1:65" s="2" customFormat="1" ht="16.5" customHeight="1">
      <c r="A138" s="36"/>
      <c r="B138" s="37"/>
      <c r="C138" s="193" t="s">
        <v>249</v>
      </c>
      <c r="D138" s="193" t="s">
        <v>206</v>
      </c>
      <c r="E138" s="194" t="s">
        <v>3522</v>
      </c>
      <c r="F138" s="195" t="s">
        <v>3640</v>
      </c>
      <c r="G138" s="196" t="s">
        <v>448</v>
      </c>
      <c r="H138" s="197">
        <v>50</v>
      </c>
      <c r="I138" s="198"/>
      <c r="J138" s="199">
        <f>ROUND(I138*H138,2)</f>
        <v>0</v>
      </c>
      <c r="K138" s="195" t="s">
        <v>601</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121</v>
      </c>
      <c r="AT138" s="204" t="s">
        <v>206</v>
      </c>
      <c r="AU138" s="204" t="s">
        <v>91</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389</v>
      </c>
    </row>
    <row r="139" spans="2:63" s="12" customFormat="1" ht="25.95" customHeight="1">
      <c r="B139" s="177"/>
      <c r="C139" s="178"/>
      <c r="D139" s="179" t="s">
        <v>82</v>
      </c>
      <c r="E139" s="180" t="s">
        <v>3211</v>
      </c>
      <c r="F139" s="180" t="s">
        <v>3497</v>
      </c>
      <c r="G139" s="178"/>
      <c r="H139" s="178"/>
      <c r="I139" s="181"/>
      <c r="J139" s="182">
        <f>BK139</f>
        <v>0</v>
      </c>
      <c r="K139" s="178"/>
      <c r="L139" s="183"/>
      <c r="M139" s="184"/>
      <c r="N139" s="185"/>
      <c r="O139" s="185"/>
      <c r="P139" s="186">
        <f>SUM(P140:P142)</f>
        <v>0</v>
      </c>
      <c r="Q139" s="185"/>
      <c r="R139" s="186">
        <f>SUM(R140:R142)</f>
        <v>0</v>
      </c>
      <c r="S139" s="185"/>
      <c r="T139" s="187">
        <f>SUM(T140:T142)</f>
        <v>0</v>
      </c>
      <c r="AR139" s="188" t="s">
        <v>91</v>
      </c>
      <c r="AT139" s="189" t="s">
        <v>82</v>
      </c>
      <c r="AU139" s="189" t="s">
        <v>83</v>
      </c>
      <c r="AY139" s="188" t="s">
        <v>203</v>
      </c>
      <c r="BK139" s="190">
        <f>SUM(BK140:BK142)</f>
        <v>0</v>
      </c>
    </row>
    <row r="140" spans="1:65" s="2" customFormat="1" ht="16.5" customHeight="1">
      <c r="A140" s="36"/>
      <c r="B140" s="37"/>
      <c r="C140" s="193" t="s">
        <v>254</v>
      </c>
      <c r="D140" s="193" t="s">
        <v>206</v>
      </c>
      <c r="E140" s="194" t="s">
        <v>3498</v>
      </c>
      <c r="F140" s="195" t="s">
        <v>3641</v>
      </c>
      <c r="G140" s="196" t="s">
        <v>1422</v>
      </c>
      <c r="H140" s="197">
        <v>12</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91</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401</v>
      </c>
    </row>
    <row r="141" spans="1:65" s="2" customFormat="1" ht="16.5" customHeight="1">
      <c r="A141" s="36"/>
      <c r="B141" s="37"/>
      <c r="C141" s="193" t="s">
        <v>261</v>
      </c>
      <c r="D141" s="193" t="s">
        <v>206</v>
      </c>
      <c r="E141" s="194" t="s">
        <v>3500</v>
      </c>
      <c r="F141" s="195" t="s">
        <v>3503</v>
      </c>
      <c r="G141" s="196" t="s">
        <v>3456</v>
      </c>
      <c r="H141" s="197">
        <v>6</v>
      </c>
      <c r="I141" s="198"/>
      <c r="J141" s="199">
        <f>ROUND(I141*H141,2)</f>
        <v>0</v>
      </c>
      <c r="K141" s="195" t="s">
        <v>601</v>
      </c>
      <c r="L141" s="41"/>
      <c r="M141" s="200" t="s">
        <v>1</v>
      </c>
      <c r="N141" s="201" t="s">
        <v>48</v>
      </c>
      <c r="O141" s="73"/>
      <c r="P141" s="202">
        <f>O141*H141</f>
        <v>0</v>
      </c>
      <c r="Q141" s="202">
        <v>0</v>
      </c>
      <c r="R141" s="202">
        <f>Q141*H141</f>
        <v>0</v>
      </c>
      <c r="S141" s="202">
        <v>0</v>
      </c>
      <c r="T141" s="203">
        <f>S141*H141</f>
        <v>0</v>
      </c>
      <c r="U141" s="36"/>
      <c r="V141" s="36"/>
      <c r="W141" s="36"/>
      <c r="X141" s="36"/>
      <c r="Y141" s="36"/>
      <c r="Z141" s="36"/>
      <c r="AA141" s="36"/>
      <c r="AB141" s="36"/>
      <c r="AC141" s="36"/>
      <c r="AD141" s="36"/>
      <c r="AE141" s="36"/>
      <c r="AR141" s="204" t="s">
        <v>121</v>
      </c>
      <c r="AT141" s="204" t="s">
        <v>206</v>
      </c>
      <c r="AU141" s="204" t="s">
        <v>91</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409</v>
      </c>
    </row>
    <row r="142" spans="1:65" s="2" customFormat="1" ht="16.5" customHeight="1">
      <c r="A142" s="36"/>
      <c r="B142" s="37"/>
      <c r="C142" s="193" t="s">
        <v>268</v>
      </c>
      <c r="D142" s="193" t="s">
        <v>206</v>
      </c>
      <c r="E142" s="194" t="s">
        <v>3502</v>
      </c>
      <c r="F142" s="195" t="s">
        <v>3530</v>
      </c>
      <c r="G142" s="196" t="s">
        <v>3456</v>
      </c>
      <c r="H142" s="197">
        <v>8</v>
      </c>
      <c r="I142" s="198"/>
      <c r="J142" s="199">
        <f>ROUND(I142*H142,2)</f>
        <v>0</v>
      </c>
      <c r="K142" s="195" t="s">
        <v>601</v>
      </c>
      <c r="L142" s="41"/>
      <c r="M142" s="269" t="s">
        <v>1</v>
      </c>
      <c r="N142" s="270" t="s">
        <v>48</v>
      </c>
      <c r="O142" s="213"/>
      <c r="P142" s="271">
        <f>O142*H142</f>
        <v>0</v>
      </c>
      <c r="Q142" s="271">
        <v>0</v>
      </c>
      <c r="R142" s="271">
        <f>Q142*H142</f>
        <v>0</v>
      </c>
      <c r="S142" s="271">
        <v>0</v>
      </c>
      <c r="T142" s="272">
        <f>S142*H142</f>
        <v>0</v>
      </c>
      <c r="U142" s="36"/>
      <c r="V142" s="36"/>
      <c r="W142" s="36"/>
      <c r="X142" s="36"/>
      <c r="Y142" s="36"/>
      <c r="Z142" s="36"/>
      <c r="AA142" s="36"/>
      <c r="AB142" s="36"/>
      <c r="AC142" s="36"/>
      <c r="AD142" s="36"/>
      <c r="AE142" s="36"/>
      <c r="AR142" s="204" t="s">
        <v>121</v>
      </c>
      <c r="AT142" s="204" t="s">
        <v>206</v>
      </c>
      <c r="AU142" s="204" t="s">
        <v>91</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417</v>
      </c>
    </row>
    <row r="143" spans="1:31" s="2" customFormat="1" ht="6.9" customHeight="1">
      <c r="A143" s="36"/>
      <c r="B143" s="56"/>
      <c r="C143" s="57"/>
      <c r="D143" s="57"/>
      <c r="E143" s="57"/>
      <c r="F143" s="57"/>
      <c r="G143" s="57"/>
      <c r="H143" s="57"/>
      <c r="I143" s="57"/>
      <c r="J143" s="57"/>
      <c r="K143" s="57"/>
      <c r="L143" s="41"/>
      <c r="M143" s="36"/>
      <c r="O143" s="36"/>
      <c r="P143" s="36"/>
      <c r="Q143" s="36"/>
      <c r="R143" s="36"/>
      <c r="S143" s="36"/>
      <c r="T143" s="36"/>
      <c r="U143" s="36"/>
      <c r="V143" s="36"/>
      <c r="W143" s="36"/>
      <c r="X143" s="36"/>
      <c r="Y143" s="36"/>
      <c r="Z143" s="36"/>
      <c r="AA143" s="36"/>
      <c r="AB143" s="36"/>
      <c r="AC143" s="36"/>
      <c r="AD143" s="36"/>
      <c r="AE143" s="36"/>
    </row>
  </sheetData>
  <sheetProtection algorithmName="SHA-512" hashValue="jcuN6LlcdfmGIntoDpRkIirnwu6ddHHtNsen0WkR9yjYlUSyDxxhewxyLpj4FnCb7XgzCwz7lhl7p1toGDWErA==" saltValue="6uFfwurnH2VamBakVr4C5y/BeCLzt3tcrrssRGlIc2875H3cL6HnaBl7W5yAMC38kl4/fa7WyOVRSLGpqCouYw==" spinCount="100000" sheet="1" objects="1" scenarios="1" formatColumns="0" formatRows="0" autoFilter="0"/>
  <autoFilter ref="C126:K142"/>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92</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1:31" s="2" customFormat="1" ht="12" customHeight="1">
      <c r="A8" s="36"/>
      <c r="B8" s="41"/>
      <c r="C8" s="36"/>
      <c r="D8" s="121" t="s">
        <v>175</v>
      </c>
      <c r="E8" s="36"/>
      <c r="F8" s="36"/>
      <c r="G8" s="36"/>
      <c r="H8" s="36"/>
      <c r="I8" s="36"/>
      <c r="J8" s="36"/>
      <c r="K8" s="36"/>
      <c r="L8" s="53"/>
      <c r="S8" s="36"/>
      <c r="T8" s="36"/>
      <c r="U8" s="36"/>
      <c r="V8" s="36"/>
      <c r="W8" s="36"/>
      <c r="X8" s="36"/>
      <c r="Y8" s="36"/>
      <c r="Z8" s="36"/>
      <c r="AA8" s="36"/>
      <c r="AB8" s="36"/>
      <c r="AC8" s="36"/>
      <c r="AD8" s="36"/>
      <c r="AE8" s="36"/>
    </row>
    <row r="9" spans="1:31" s="2" customFormat="1" ht="16.5" customHeight="1">
      <c r="A9" s="36"/>
      <c r="B9" s="41"/>
      <c r="C9" s="36"/>
      <c r="D9" s="36"/>
      <c r="E9" s="326" t="s">
        <v>176</v>
      </c>
      <c r="F9" s="327"/>
      <c r="G9" s="327"/>
      <c r="H9" s="327"/>
      <c r="I9" s="36"/>
      <c r="J9" s="36"/>
      <c r="K9" s="36"/>
      <c r="L9" s="53"/>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53"/>
      <c r="S10" s="36"/>
      <c r="T10" s="36"/>
      <c r="U10" s="36"/>
      <c r="V10" s="36"/>
      <c r="W10" s="36"/>
      <c r="X10" s="36"/>
      <c r="Y10" s="36"/>
      <c r="Z10" s="36"/>
      <c r="AA10" s="36"/>
      <c r="AB10" s="36"/>
      <c r="AC10" s="36"/>
      <c r="AD10" s="36"/>
      <c r="AE10" s="36"/>
    </row>
    <row r="11" spans="1:31" s="2" customFormat="1" ht="12" customHeight="1">
      <c r="A11" s="36"/>
      <c r="B11" s="41"/>
      <c r="C11" s="36"/>
      <c r="D11" s="121" t="s">
        <v>18</v>
      </c>
      <c r="E11" s="36"/>
      <c r="F11" s="112" t="s">
        <v>19</v>
      </c>
      <c r="G11" s="36"/>
      <c r="H11" s="36"/>
      <c r="I11" s="121" t="s">
        <v>20</v>
      </c>
      <c r="J11" s="112" t="s">
        <v>1</v>
      </c>
      <c r="K11" s="36"/>
      <c r="L11" s="53"/>
      <c r="S11" s="36"/>
      <c r="T11" s="36"/>
      <c r="U11" s="36"/>
      <c r="V11" s="36"/>
      <c r="W11" s="36"/>
      <c r="X11" s="36"/>
      <c r="Y11" s="36"/>
      <c r="Z11" s="36"/>
      <c r="AA11" s="36"/>
      <c r="AB11" s="36"/>
      <c r="AC11" s="36"/>
      <c r="AD11" s="36"/>
      <c r="AE11" s="36"/>
    </row>
    <row r="12" spans="1:31" s="2" customFormat="1" ht="12" customHeight="1">
      <c r="A12" s="36"/>
      <c r="B12" s="41"/>
      <c r="C12" s="36"/>
      <c r="D12" s="121" t="s">
        <v>22</v>
      </c>
      <c r="E12" s="36"/>
      <c r="F12" s="112" t="s">
        <v>23</v>
      </c>
      <c r="G12" s="36"/>
      <c r="H12" s="36"/>
      <c r="I12" s="121" t="s">
        <v>24</v>
      </c>
      <c r="J12" s="122" t="str">
        <f>'Rekapitulace stavby'!AN8</f>
        <v>6. 3. 2020</v>
      </c>
      <c r="K12" s="36"/>
      <c r="L12" s="53"/>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53"/>
      <c r="S13" s="36"/>
      <c r="T13" s="36"/>
      <c r="U13" s="36"/>
      <c r="V13" s="36"/>
      <c r="W13" s="36"/>
      <c r="X13" s="36"/>
      <c r="Y13" s="36"/>
      <c r="Z13" s="36"/>
      <c r="AA13" s="36"/>
      <c r="AB13" s="36"/>
      <c r="AC13" s="36"/>
      <c r="AD13" s="36"/>
      <c r="AE13" s="36"/>
    </row>
    <row r="14" spans="1:31" s="2" customFormat="1" ht="12" customHeight="1">
      <c r="A14" s="36"/>
      <c r="B14" s="41"/>
      <c r="C14" s="36"/>
      <c r="D14" s="121" t="s">
        <v>30</v>
      </c>
      <c r="E14" s="36"/>
      <c r="F14" s="36"/>
      <c r="G14" s="36"/>
      <c r="H14" s="36"/>
      <c r="I14" s="121" t="s">
        <v>31</v>
      </c>
      <c r="J14" s="112" t="s">
        <v>1</v>
      </c>
      <c r="K14" s="36"/>
      <c r="L14" s="53"/>
      <c r="S14" s="36"/>
      <c r="T14" s="36"/>
      <c r="U14" s="36"/>
      <c r="V14" s="36"/>
      <c r="W14" s="36"/>
      <c r="X14" s="36"/>
      <c r="Y14" s="36"/>
      <c r="Z14" s="36"/>
      <c r="AA14" s="36"/>
      <c r="AB14" s="36"/>
      <c r="AC14" s="36"/>
      <c r="AD14" s="36"/>
      <c r="AE14" s="36"/>
    </row>
    <row r="15" spans="1:31" s="2" customFormat="1" ht="18" customHeight="1">
      <c r="A15" s="36"/>
      <c r="B15" s="41"/>
      <c r="C15" s="36"/>
      <c r="D15" s="36"/>
      <c r="E15" s="112" t="s">
        <v>32</v>
      </c>
      <c r="F15" s="36"/>
      <c r="G15" s="36"/>
      <c r="H15" s="36"/>
      <c r="I15" s="121" t="s">
        <v>33</v>
      </c>
      <c r="J15" s="112" t="s">
        <v>1</v>
      </c>
      <c r="K15" s="36"/>
      <c r="L15" s="53"/>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53"/>
      <c r="S16" s="36"/>
      <c r="T16" s="36"/>
      <c r="U16" s="36"/>
      <c r="V16" s="36"/>
      <c r="W16" s="36"/>
      <c r="X16" s="36"/>
      <c r="Y16" s="36"/>
      <c r="Z16" s="36"/>
      <c r="AA16" s="36"/>
      <c r="AB16" s="36"/>
      <c r="AC16" s="36"/>
      <c r="AD16" s="36"/>
      <c r="AE16" s="36"/>
    </row>
    <row r="17" spans="1:31" s="2" customFormat="1" ht="12" customHeight="1">
      <c r="A17" s="36"/>
      <c r="B17" s="41"/>
      <c r="C17" s="36"/>
      <c r="D17" s="121" t="s">
        <v>34</v>
      </c>
      <c r="E17" s="36"/>
      <c r="F17" s="36"/>
      <c r="G17" s="36"/>
      <c r="H17" s="36"/>
      <c r="I17" s="121" t="s">
        <v>31</v>
      </c>
      <c r="J17" s="31" t="str">
        <f>'Rekapitulace stavby'!AN13</f>
        <v>Vyplň údaj</v>
      </c>
      <c r="K17" s="36"/>
      <c r="L17" s="53"/>
      <c r="S17" s="36"/>
      <c r="T17" s="36"/>
      <c r="U17" s="36"/>
      <c r="V17" s="36"/>
      <c r="W17" s="36"/>
      <c r="X17" s="36"/>
      <c r="Y17" s="36"/>
      <c r="Z17" s="36"/>
      <c r="AA17" s="36"/>
      <c r="AB17" s="36"/>
      <c r="AC17" s="36"/>
      <c r="AD17" s="36"/>
      <c r="AE17" s="36"/>
    </row>
    <row r="18" spans="1:31" s="2" customFormat="1" ht="18" customHeight="1">
      <c r="A18" s="36"/>
      <c r="B18" s="41"/>
      <c r="C18" s="36"/>
      <c r="D18" s="36"/>
      <c r="E18" s="328" t="str">
        <f>'Rekapitulace stavby'!E14</f>
        <v>Vyplň údaj</v>
      </c>
      <c r="F18" s="329"/>
      <c r="G18" s="329"/>
      <c r="H18" s="329"/>
      <c r="I18" s="121" t="s">
        <v>33</v>
      </c>
      <c r="J18" s="31" t="str">
        <f>'Rekapitulace stavby'!AN14</f>
        <v>Vyplň údaj</v>
      </c>
      <c r="K18" s="36"/>
      <c r="L18" s="53"/>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53"/>
      <c r="S19" s="36"/>
      <c r="T19" s="36"/>
      <c r="U19" s="36"/>
      <c r="V19" s="36"/>
      <c r="W19" s="36"/>
      <c r="X19" s="36"/>
      <c r="Y19" s="36"/>
      <c r="Z19" s="36"/>
      <c r="AA19" s="36"/>
      <c r="AB19" s="36"/>
      <c r="AC19" s="36"/>
      <c r="AD19" s="36"/>
      <c r="AE19" s="36"/>
    </row>
    <row r="20" spans="1:31" s="2" customFormat="1" ht="12" customHeight="1">
      <c r="A20" s="36"/>
      <c r="B20" s="41"/>
      <c r="C20" s="36"/>
      <c r="D20" s="121" t="s">
        <v>36</v>
      </c>
      <c r="E20" s="36"/>
      <c r="F20" s="36"/>
      <c r="G20" s="36"/>
      <c r="H20" s="36"/>
      <c r="I20" s="121" t="s">
        <v>31</v>
      </c>
      <c r="J20" s="112" t="s">
        <v>1</v>
      </c>
      <c r="K20" s="36"/>
      <c r="L20" s="53"/>
      <c r="S20" s="36"/>
      <c r="T20" s="36"/>
      <c r="U20" s="36"/>
      <c r="V20" s="36"/>
      <c r="W20" s="36"/>
      <c r="X20" s="36"/>
      <c r="Y20" s="36"/>
      <c r="Z20" s="36"/>
      <c r="AA20" s="36"/>
      <c r="AB20" s="36"/>
      <c r="AC20" s="36"/>
      <c r="AD20" s="36"/>
      <c r="AE20" s="36"/>
    </row>
    <row r="21" spans="1:31" s="2" customFormat="1" ht="18" customHeight="1">
      <c r="A21" s="36"/>
      <c r="B21" s="41"/>
      <c r="C21" s="36"/>
      <c r="D21" s="36"/>
      <c r="E21" s="112" t="s">
        <v>37</v>
      </c>
      <c r="F21" s="36"/>
      <c r="G21" s="36"/>
      <c r="H21" s="36"/>
      <c r="I21" s="121" t="s">
        <v>33</v>
      </c>
      <c r="J21" s="112" t="s">
        <v>1</v>
      </c>
      <c r="K21" s="36"/>
      <c r="L21" s="53"/>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53"/>
      <c r="S22" s="36"/>
      <c r="T22" s="36"/>
      <c r="U22" s="36"/>
      <c r="V22" s="36"/>
      <c r="W22" s="36"/>
      <c r="X22" s="36"/>
      <c r="Y22" s="36"/>
      <c r="Z22" s="36"/>
      <c r="AA22" s="36"/>
      <c r="AB22" s="36"/>
      <c r="AC22" s="36"/>
      <c r="AD22" s="36"/>
      <c r="AE22" s="36"/>
    </row>
    <row r="23" spans="1:31" s="2" customFormat="1" ht="12" customHeight="1">
      <c r="A23" s="36"/>
      <c r="B23" s="41"/>
      <c r="C23" s="36"/>
      <c r="D23" s="121" t="s">
        <v>39</v>
      </c>
      <c r="E23" s="36"/>
      <c r="F23" s="36"/>
      <c r="G23" s="36"/>
      <c r="H23" s="36"/>
      <c r="I23" s="121" t="s">
        <v>31</v>
      </c>
      <c r="J23" s="112" t="str">
        <f>IF('Rekapitulace stavby'!AN19="","",'Rekapitulace stavby'!AN19)</f>
        <v/>
      </c>
      <c r="K23" s="36"/>
      <c r="L23" s="53"/>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21" t="s">
        <v>33</v>
      </c>
      <c r="J24" s="112" t="str">
        <f>IF('Rekapitulace stavby'!AN20="","",'Rekapitulace stavby'!AN20)</f>
        <v/>
      </c>
      <c r="K24" s="36"/>
      <c r="L24" s="53"/>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53"/>
      <c r="S25" s="36"/>
      <c r="T25" s="36"/>
      <c r="U25" s="36"/>
      <c r="V25" s="36"/>
      <c r="W25" s="36"/>
      <c r="X25" s="36"/>
      <c r="Y25" s="36"/>
      <c r="Z25" s="36"/>
      <c r="AA25" s="36"/>
      <c r="AB25" s="36"/>
      <c r="AC25" s="36"/>
      <c r="AD25" s="36"/>
      <c r="AE25" s="36"/>
    </row>
    <row r="26" spans="1:31" s="2" customFormat="1" ht="12" customHeight="1">
      <c r="A26" s="36"/>
      <c r="B26" s="41"/>
      <c r="C26" s="36"/>
      <c r="D26" s="121" t="s">
        <v>41</v>
      </c>
      <c r="E26" s="36"/>
      <c r="F26" s="36"/>
      <c r="G26" s="36"/>
      <c r="H26" s="36"/>
      <c r="I26" s="36"/>
      <c r="J26" s="36"/>
      <c r="K26" s="36"/>
      <c r="L26" s="53"/>
      <c r="S26" s="36"/>
      <c r="T26" s="36"/>
      <c r="U26" s="36"/>
      <c r="V26" s="36"/>
      <c r="W26" s="36"/>
      <c r="X26" s="36"/>
      <c r="Y26" s="36"/>
      <c r="Z26" s="36"/>
      <c r="AA26" s="36"/>
      <c r="AB26" s="36"/>
      <c r="AC26" s="36"/>
      <c r="AD26" s="36"/>
      <c r="AE26" s="36"/>
    </row>
    <row r="27" spans="1:31" s="8" customFormat="1" ht="71.25" customHeight="1">
      <c r="A27" s="123"/>
      <c r="B27" s="124"/>
      <c r="C27" s="123"/>
      <c r="D27" s="123"/>
      <c r="E27" s="330" t="s">
        <v>42</v>
      </c>
      <c r="F27" s="330"/>
      <c r="G27" s="330"/>
      <c r="H27" s="330"/>
      <c r="I27" s="123"/>
      <c r="J27" s="123"/>
      <c r="K27" s="123"/>
      <c r="L27" s="125"/>
      <c r="S27" s="123"/>
      <c r="T27" s="123"/>
      <c r="U27" s="123"/>
      <c r="V27" s="123"/>
      <c r="W27" s="123"/>
      <c r="X27" s="123"/>
      <c r="Y27" s="123"/>
      <c r="Z27" s="123"/>
      <c r="AA27" s="123"/>
      <c r="AB27" s="123"/>
      <c r="AC27" s="123"/>
      <c r="AD27" s="123"/>
      <c r="AE27" s="123"/>
    </row>
    <row r="28" spans="1:31" s="2" customFormat="1" ht="6.9" customHeight="1">
      <c r="A28" s="36"/>
      <c r="B28" s="41"/>
      <c r="C28" s="36"/>
      <c r="D28" s="36"/>
      <c r="E28" s="36"/>
      <c r="F28" s="36"/>
      <c r="G28" s="36"/>
      <c r="H28" s="36"/>
      <c r="I28" s="36"/>
      <c r="J28" s="36"/>
      <c r="K28" s="36"/>
      <c r="L28" s="53"/>
      <c r="S28" s="36"/>
      <c r="T28" s="36"/>
      <c r="U28" s="36"/>
      <c r="V28" s="36"/>
      <c r="W28" s="36"/>
      <c r="X28" s="36"/>
      <c r="Y28" s="36"/>
      <c r="Z28" s="36"/>
      <c r="AA28" s="36"/>
      <c r="AB28" s="36"/>
      <c r="AC28" s="36"/>
      <c r="AD28" s="36"/>
      <c r="AE28" s="36"/>
    </row>
    <row r="29" spans="1:31" s="2" customFormat="1" ht="6.9" customHeight="1">
      <c r="A29" s="36"/>
      <c r="B29" s="41"/>
      <c r="C29" s="36"/>
      <c r="D29" s="126"/>
      <c r="E29" s="126"/>
      <c r="F29" s="126"/>
      <c r="G29" s="126"/>
      <c r="H29" s="126"/>
      <c r="I29" s="126"/>
      <c r="J29" s="126"/>
      <c r="K29" s="126"/>
      <c r="L29" s="53"/>
      <c r="S29" s="36"/>
      <c r="T29" s="36"/>
      <c r="U29" s="36"/>
      <c r="V29" s="36"/>
      <c r="W29" s="36"/>
      <c r="X29" s="36"/>
      <c r="Y29" s="36"/>
      <c r="Z29" s="36"/>
      <c r="AA29" s="36"/>
      <c r="AB29" s="36"/>
      <c r="AC29" s="36"/>
      <c r="AD29" s="36"/>
      <c r="AE29" s="36"/>
    </row>
    <row r="30" spans="1:31" s="2" customFormat="1" ht="25.35" customHeight="1">
      <c r="A30" s="36"/>
      <c r="B30" s="41"/>
      <c r="C30" s="36"/>
      <c r="D30" s="127" t="s">
        <v>43</v>
      </c>
      <c r="E30" s="36"/>
      <c r="F30" s="36"/>
      <c r="G30" s="36"/>
      <c r="H30" s="36"/>
      <c r="I30" s="36"/>
      <c r="J30" s="128">
        <f>ROUND(J123,2)</f>
        <v>0</v>
      </c>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14.4" customHeight="1">
      <c r="A32" s="36"/>
      <c r="B32" s="41"/>
      <c r="C32" s="36"/>
      <c r="D32" s="36"/>
      <c r="E32" s="36"/>
      <c r="F32" s="129" t="s">
        <v>45</v>
      </c>
      <c r="G32" s="36"/>
      <c r="H32" s="36"/>
      <c r="I32" s="129" t="s">
        <v>44</v>
      </c>
      <c r="J32" s="129" t="s">
        <v>46</v>
      </c>
      <c r="K32" s="36"/>
      <c r="L32" s="53"/>
      <c r="S32" s="36"/>
      <c r="T32" s="36"/>
      <c r="U32" s="36"/>
      <c r="V32" s="36"/>
      <c r="W32" s="36"/>
      <c r="X32" s="36"/>
      <c r="Y32" s="36"/>
      <c r="Z32" s="36"/>
      <c r="AA32" s="36"/>
      <c r="AB32" s="36"/>
      <c r="AC32" s="36"/>
      <c r="AD32" s="36"/>
      <c r="AE32" s="36"/>
    </row>
    <row r="33" spans="1:31" s="2" customFormat="1" ht="14.4" customHeight="1">
      <c r="A33" s="36"/>
      <c r="B33" s="41"/>
      <c r="C33" s="36"/>
      <c r="D33" s="130" t="s">
        <v>47</v>
      </c>
      <c r="E33" s="121" t="s">
        <v>48</v>
      </c>
      <c r="F33" s="131">
        <f>ROUND((SUM(BE123:BE154)),2)</f>
        <v>0</v>
      </c>
      <c r="G33" s="36"/>
      <c r="H33" s="36"/>
      <c r="I33" s="132">
        <v>0.21</v>
      </c>
      <c r="J33" s="131">
        <f>ROUND(((SUM(BE123:BE154))*I33),2)</f>
        <v>0</v>
      </c>
      <c r="K33" s="36"/>
      <c r="L33" s="53"/>
      <c r="S33" s="36"/>
      <c r="T33" s="36"/>
      <c r="U33" s="36"/>
      <c r="V33" s="36"/>
      <c r="W33" s="36"/>
      <c r="X33" s="36"/>
      <c r="Y33" s="36"/>
      <c r="Z33" s="36"/>
      <c r="AA33" s="36"/>
      <c r="AB33" s="36"/>
      <c r="AC33" s="36"/>
      <c r="AD33" s="36"/>
      <c r="AE33" s="36"/>
    </row>
    <row r="34" spans="1:31" s="2" customFormat="1" ht="14.4" customHeight="1">
      <c r="A34" s="36"/>
      <c r="B34" s="41"/>
      <c r="C34" s="36"/>
      <c r="D34" s="36"/>
      <c r="E34" s="121" t="s">
        <v>49</v>
      </c>
      <c r="F34" s="131">
        <f>ROUND((SUM(BF123:BF154)),2)</f>
        <v>0</v>
      </c>
      <c r="G34" s="36"/>
      <c r="H34" s="36"/>
      <c r="I34" s="132">
        <v>0.15</v>
      </c>
      <c r="J34" s="131">
        <f>ROUND(((SUM(BF123:BF154))*I34),2)</f>
        <v>0</v>
      </c>
      <c r="K34" s="36"/>
      <c r="L34" s="53"/>
      <c r="S34" s="36"/>
      <c r="T34" s="36"/>
      <c r="U34" s="36"/>
      <c r="V34" s="36"/>
      <c r="W34" s="36"/>
      <c r="X34" s="36"/>
      <c r="Y34" s="36"/>
      <c r="Z34" s="36"/>
      <c r="AA34" s="36"/>
      <c r="AB34" s="36"/>
      <c r="AC34" s="36"/>
      <c r="AD34" s="36"/>
      <c r="AE34" s="36"/>
    </row>
    <row r="35" spans="1:31" s="2" customFormat="1" ht="14.4" customHeight="1" hidden="1">
      <c r="A35" s="36"/>
      <c r="B35" s="41"/>
      <c r="C35" s="36"/>
      <c r="D35" s="36"/>
      <c r="E35" s="121" t="s">
        <v>50</v>
      </c>
      <c r="F35" s="131">
        <f>ROUND((SUM(BG123:BG154)),2)</f>
        <v>0</v>
      </c>
      <c r="G35" s="36"/>
      <c r="H35" s="36"/>
      <c r="I35" s="132">
        <v>0.21</v>
      </c>
      <c r="J35" s="131">
        <f>0</f>
        <v>0</v>
      </c>
      <c r="K35" s="36"/>
      <c r="L35" s="53"/>
      <c r="S35" s="36"/>
      <c r="T35" s="36"/>
      <c r="U35" s="36"/>
      <c r="V35" s="36"/>
      <c r="W35" s="36"/>
      <c r="X35" s="36"/>
      <c r="Y35" s="36"/>
      <c r="Z35" s="36"/>
      <c r="AA35" s="36"/>
      <c r="AB35" s="36"/>
      <c r="AC35" s="36"/>
      <c r="AD35" s="36"/>
      <c r="AE35" s="36"/>
    </row>
    <row r="36" spans="1:31" s="2" customFormat="1" ht="14.4" customHeight="1" hidden="1">
      <c r="A36" s="36"/>
      <c r="B36" s="41"/>
      <c r="C36" s="36"/>
      <c r="D36" s="36"/>
      <c r="E36" s="121" t="s">
        <v>51</v>
      </c>
      <c r="F36" s="131">
        <f>ROUND((SUM(BH123:BH154)),2)</f>
        <v>0</v>
      </c>
      <c r="G36" s="36"/>
      <c r="H36" s="36"/>
      <c r="I36" s="132">
        <v>0.15</v>
      </c>
      <c r="J36" s="131">
        <f>0</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52</v>
      </c>
      <c r="F37" s="131">
        <f>ROUND((SUM(BI123:BI154)),2)</f>
        <v>0</v>
      </c>
      <c r="G37" s="36"/>
      <c r="H37" s="36"/>
      <c r="I37" s="132">
        <v>0</v>
      </c>
      <c r="J37" s="131">
        <f>0</f>
        <v>0</v>
      </c>
      <c r="K37" s="36"/>
      <c r="L37" s="53"/>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53"/>
      <c r="S38" s="36"/>
      <c r="T38" s="36"/>
      <c r="U38" s="36"/>
      <c r="V38" s="36"/>
      <c r="W38" s="36"/>
      <c r="X38" s="36"/>
      <c r="Y38" s="36"/>
      <c r="Z38" s="36"/>
      <c r="AA38" s="36"/>
      <c r="AB38" s="36"/>
      <c r="AC38" s="36"/>
      <c r="AD38" s="36"/>
      <c r="AE38" s="36"/>
    </row>
    <row r="39" spans="1:31" s="2" customFormat="1" ht="25.35" customHeight="1">
      <c r="A39" s="36"/>
      <c r="B39" s="41"/>
      <c r="C39" s="133"/>
      <c r="D39" s="134" t="s">
        <v>53</v>
      </c>
      <c r="E39" s="135"/>
      <c r="F39" s="135"/>
      <c r="G39" s="136" t="s">
        <v>54</v>
      </c>
      <c r="H39" s="137" t="s">
        <v>55</v>
      </c>
      <c r="I39" s="135"/>
      <c r="J39" s="138">
        <f>SUM(J30:J37)</f>
        <v>0</v>
      </c>
      <c r="K39" s="139"/>
      <c r="L39" s="53"/>
      <c r="S39" s="36"/>
      <c r="T39" s="36"/>
      <c r="U39" s="36"/>
      <c r="V39" s="36"/>
      <c r="W39" s="36"/>
      <c r="X39" s="36"/>
      <c r="Y39" s="36"/>
      <c r="Z39" s="36"/>
      <c r="AA39" s="36"/>
      <c r="AB39" s="36"/>
      <c r="AC39" s="36"/>
      <c r="AD39" s="36"/>
      <c r="AE39" s="36"/>
    </row>
    <row r="40" spans="1:31" s="2" customFormat="1" ht="14.4"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1:31" s="2" customFormat="1" ht="12" customHeight="1">
      <c r="A86" s="36"/>
      <c r="B86" s="37"/>
      <c r="C86" s="30" t="s">
        <v>175</v>
      </c>
      <c r="D86" s="38"/>
      <c r="E86" s="38"/>
      <c r="F86" s="38"/>
      <c r="G86" s="38"/>
      <c r="H86" s="38"/>
      <c r="I86" s="38"/>
      <c r="J86" s="38"/>
      <c r="K86" s="38"/>
      <c r="L86" s="53"/>
      <c r="S86" s="36"/>
      <c r="T86" s="36"/>
      <c r="U86" s="36"/>
      <c r="V86" s="36"/>
      <c r="W86" s="36"/>
      <c r="X86" s="36"/>
      <c r="Y86" s="36"/>
      <c r="Z86" s="36"/>
      <c r="AA86" s="36"/>
      <c r="AB86" s="36"/>
      <c r="AC86" s="36"/>
      <c r="AD86" s="36"/>
      <c r="AE86" s="36"/>
    </row>
    <row r="87" spans="1:31" s="2" customFormat="1" ht="16.5" customHeight="1">
      <c r="A87" s="36"/>
      <c r="B87" s="37"/>
      <c r="C87" s="38"/>
      <c r="D87" s="38"/>
      <c r="E87" s="286" t="str">
        <f>E9</f>
        <v>VON - Vedlejší a ostatní náklady stavby</v>
      </c>
      <c r="F87" s="333"/>
      <c r="G87" s="333"/>
      <c r="H87" s="333"/>
      <c r="I87" s="38"/>
      <c r="J87" s="38"/>
      <c r="K87" s="38"/>
      <c r="L87" s="53"/>
      <c r="S87" s="36"/>
      <c r="T87" s="36"/>
      <c r="U87" s="36"/>
      <c r="V87" s="36"/>
      <c r="W87" s="36"/>
      <c r="X87" s="36"/>
      <c r="Y87" s="36"/>
      <c r="Z87" s="36"/>
      <c r="AA87" s="36"/>
      <c r="AB87" s="36"/>
      <c r="AC87" s="36"/>
      <c r="AD87" s="36"/>
      <c r="AE87" s="36"/>
    </row>
    <row r="88" spans="1:31" s="2" customFormat="1" ht="6.9" customHeight="1">
      <c r="A88" s="36"/>
      <c r="B88" s="37"/>
      <c r="C88" s="38"/>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2" customHeight="1">
      <c r="A89" s="36"/>
      <c r="B89" s="37"/>
      <c r="C89" s="30" t="s">
        <v>22</v>
      </c>
      <c r="D89" s="38"/>
      <c r="E89" s="38"/>
      <c r="F89" s="28" t="str">
        <f>F12</f>
        <v>Petřvald</v>
      </c>
      <c r="G89" s="38"/>
      <c r="H89" s="38"/>
      <c r="I89" s="30" t="s">
        <v>24</v>
      </c>
      <c r="J89" s="68" t="str">
        <f>IF(J12="","",J12)</f>
        <v>6. 3. 2020</v>
      </c>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5.15" customHeight="1">
      <c r="A91" s="36"/>
      <c r="B91" s="37"/>
      <c r="C91" s="30" t="s">
        <v>30</v>
      </c>
      <c r="D91" s="38"/>
      <c r="E91" s="38"/>
      <c r="F91" s="28" t="str">
        <f>E15</f>
        <v>Město Petřvald</v>
      </c>
      <c r="G91" s="38"/>
      <c r="H91" s="38"/>
      <c r="I91" s="30" t="s">
        <v>36</v>
      </c>
      <c r="J91" s="34" t="str">
        <f>E21</f>
        <v>Kania a.s.</v>
      </c>
      <c r="K91" s="38"/>
      <c r="L91" s="53"/>
      <c r="S91" s="36"/>
      <c r="T91" s="36"/>
      <c r="U91" s="36"/>
      <c r="V91" s="36"/>
      <c r="W91" s="36"/>
      <c r="X91" s="36"/>
      <c r="Y91" s="36"/>
      <c r="Z91" s="36"/>
      <c r="AA91" s="36"/>
      <c r="AB91" s="36"/>
      <c r="AC91" s="36"/>
      <c r="AD91" s="36"/>
      <c r="AE91" s="36"/>
    </row>
    <row r="92" spans="1:31" s="2" customFormat="1" ht="15.15" customHeight="1">
      <c r="A92" s="36"/>
      <c r="B92" s="37"/>
      <c r="C92" s="30" t="s">
        <v>34</v>
      </c>
      <c r="D92" s="38"/>
      <c r="E92" s="38"/>
      <c r="F92" s="28" t="str">
        <f>IF(E18="","",E18)</f>
        <v>Vyplň údaj</v>
      </c>
      <c r="G92" s="38"/>
      <c r="H92" s="38"/>
      <c r="I92" s="30" t="s">
        <v>39</v>
      </c>
      <c r="J92" s="34" t="str">
        <f>E24</f>
        <v xml:space="preserve"> </v>
      </c>
      <c r="K92" s="38"/>
      <c r="L92" s="53"/>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53"/>
      <c r="S93" s="36"/>
      <c r="T93" s="36"/>
      <c r="U93" s="36"/>
      <c r="V93" s="36"/>
      <c r="W93" s="36"/>
      <c r="X93" s="36"/>
      <c r="Y93" s="36"/>
      <c r="Z93" s="36"/>
      <c r="AA93" s="36"/>
      <c r="AB93" s="36"/>
      <c r="AC93" s="36"/>
      <c r="AD93" s="36"/>
      <c r="AE93" s="36"/>
    </row>
    <row r="94" spans="1:31" s="2" customFormat="1" ht="29.25" customHeight="1">
      <c r="A94" s="36"/>
      <c r="B94" s="37"/>
      <c r="C94" s="151" t="s">
        <v>178</v>
      </c>
      <c r="D94" s="152"/>
      <c r="E94" s="152"/>
      <c r="F94" s="152"/>
      <c r="G94" s="152"/>
      <c r="H94" s="152"/>
      <c r="I94" s="152"/>
      <c r="J94" s="153" t="s">
        <v>179</v>
      </c>
      <c r="K94" s="152"/>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47" s="2" customFormat="1" ht="22.8" customHeight="1">
      <c r="A96" s="36"/>
      <c r="B96" s="37"/>
      <c r="C96" s="154" t="s">
        <v>180</v>
      </c>
      <c r="D96" s="38"/>
      <c r="E96" s="38"/>
      <c r="F96" s="38"/>
      <c r="G96" s="38"/>
      <c r="H96" s="38"/>
      <c r="I96" s="38"/>
      <c r="J96" s="86">
        <f>J123</f>
        <v>0</v>
      </c>
      <c r="K96" s="38"/>
      <c r="L96" s="53"/>
      <c r="S96" s="36"/>
      <c r="T96" s="36"/>
      <c r="U96" s="36"/>
      <c r="V96" s="36"/>
      <c r="W96" s="36"/>
      <c r="X96" s="36"/>
      <c r="Y96" s="36"/>
      <c r="Z96" s="36"/>
      <c r="AA96" s="36"/>
      <c r="AB96" s="36"/>
      <c r="AC96" s="36"/>
      <c r="AD96" s="36"/>
      <c r="AE96" s="36"/>
      <c r="AU96" s="18" t="s">
        <v>181</v>
      </c>
    </row>
    <row r="97" spans="2:12" s="9" customFormat="1" ht="24.9" customHeight="1">
      <c r="B97" s="155"/>
      <c r="C97" s="156"/>
      <c r="D97" s="157" t="s">
        <v>182</v>
      </c>
      <c r="E97" s="158"/>
      <c r="F97" s="158"/>
      <c r="G97" s="158"/>
      <c r="H97" s="158"/>
      <c r="I97" s="158"/>
      <c r="J97" s="159">
        <f>J124</f>
        <v>0</v>
      </c>
      <c r="K97" s="156"/>
      <c r="L97" s="160"/>
    </row>
    <row r="98" spans="2:12" s="10" customFormat="1" ht="19.95" customHeight="1">
      <c r="B98" s="161"/>
      <c r="C98" s="106"/>
      <c r="D98" s="162" t="s">
        <v>183</v>
      </c>
      <c r="E98" s="163"/>
      <c r="F98" s="163"/>
      <c r="G98" s="163"/>
      <c r="H98" s="163"/>
      <c r="I98" s="163"/>
      <c r="J98" s="164">
        <f>J125</f>
        <v>0</v>
      </c>
      <c r="K98" s="106"/>
      <c r="L98" s="165"/>
    </row>
    <row r="99" spans="2:12" s="10" customFormat="1" ht="19.95" customHeight="1">
      <c r="B99" s="161"/>
      <c r="C99" s="106"/>
      <c r="D99" s="162" t="s">
        <v>184</v>
      </c>
      <c r="E99" s="163"/>
      <c r="F99" s="163"/>
      <c r="G99" s="163"/>
      <c r="H99" s="163"/>
      <c r="I99" s="163"/>
      <c r="J99" s="164">
        <f>J134</f>
        <v>0</v>
      </c>
      <c r="K99" s="106"/>
      <c r="L99" s="165"/>
    </row>
    <row r="100" spans="2:12" s="10" customFormat="1" ht="19.95" customHeight="1">
      <c r="B100" s="161"/>
      <c r="C100" s="106"/>
      <c r="D100" s="162" t="s">
        <v>185</v>
      </c>
      <c r="E100" s="163"/>
      <c r="F100" s="163"/>
      <c r="G100" s="163"/>
      <c r="H100" s="163"/>
      <c r="I100" s="163"/>
      <c r="J100" s="164">
        <f>J137</f>
        <v>0</v>
      </c>
      <c r="K100" s="106"/>
      <c r="L100" s="165"/>
    </row>
    <row r="101" spans="2:12" s="10" customFormat="1" ht="19.95" customHeight="1">
      <c r="B101" s="161"/>
      <c r="C101" s="106"/>
      <c r="D101" s="162" t="s">
        <v>186</v>
      </c>
      <c r="E101" s="163"/>
      <c r="F101" s="163"/>
      <c r="G101" s="163"/>
      <c r="H101" s="163"/>
      <c r="I101" s="163"/>
      <c r="J101" s="164">
        <f>J144</f>
        <v>0</v>
      </c>
      <c r="K101" s="106"/>
      <c r="L101" s="165"/>
    </row>
    <row r="102" spans="2:12" s="10" customFormat="1" ht="19.95" customHeight="1">
      <c r="B102" s="161"/>
      <c r="C102" s="106"/>
      <c r="D102" s="162" t="s">
        <v>187</v>
      </c>
      <c r="E102" s="163"/>
      <c r="F102" s="163"/>
      <c r="G102" s="163"/>
      <c r="H102" s="163"/>
      <c r="I102" s="163"/>
      <c r="J102" s="164">
        <f>J149</f>
        <v>0</v>
      </c>
      <c r="K102" s="106"/>
      <c r="L102" s="165"/>
    </row>
    <row r="103" spans="2:12" s="10" customFormat="1" ht="19.95" customHeight="1">
      <c r="B103" s="161"/>
      <c r="C103" s="106"/>
      <c r="D103" s="162" t="s">
        <v>188</v>
      </c>
      <c r="E103" s="163"/>
      <c r="F103" s="163"/>
      <c r="G103" s="163"/>
      <c r="H103" s="163"/>
      <c r="I103" s="163"/>
      <c r="J103" s="164">
        <f>J152</f>
        <v>0</v>
      </c>
      <c r="K103" s="106"/>
      <c r="L103" s="165"/>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1:31" s="2" customFormat="1" ht="12" customHeight="1">
      <c r="A114" s="36"/>
      <c r="B114" s="37"/>
      <c r="C114" s="30" t="s">
        <v>175</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6.5" customHeight="1">
      <c r="A115" s="36"/>
      <c r="B115" s="37"/>
      <c r="C115" s="38"/>
      <c r="D115" s="38"/>
      <c r="E115" s="286" t="str">
        <f>E9</f>
        <v>VON - Vedlejší a ostatní náklady stavby</v>
      </c>
      <c r="F115" s="333"/>
      <c r="G115" s="333"/>
      <c r="H115" s="333"/>
      <c r="I115" s="38"/>
      <c r="J115" s="38"/>
      <c r="K115" s="38"/>
      <c r="L115" s="53"/>
      <c r="S115" s="36"/>
      <c r="T115" s="36"/>
      <c r="U115" s="36"/>
      <c r="V115" s="36"/>
      <c r="W115" s="36"/>
      <c r="X115" s="36"/>
      <c r="Y115" s="36"/>
      <c r="Z115" s="36"/>
      <c r="AA115" s="36"/>
      <c r="AB115" s="36"/>
      <c r="AC115" s="36"/>
      <c r="AD115" s="36"/>
      <c r="AE115" s="36"/>
    </row>
    <row r="116" spans="1:31" s="2" customFormat="1" ht="6.9"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22</v>
      </c>
      <c r="D117" s="38"/>
      <c r="E117" s="38"/>
      <c r="F117" s="28" t="str">
        <f>F12</f>
        <v>Petřvald</v>
      </c>
      <c r="G117" s="38"/>
      <c r="H117" s="38"/>
      <c r="I117" s="30" t="s">
        <v>24</v>
      </c>
      <c r="J117" s="68" t="str">
        <f>IF(J12="","",J12)</f>
        <v>6. 3. 2020</v>
      </c>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5.15" customHeight="1">
      <c r="A119" s="36"/>
      <c r="B119" s="37"/>
      <c r="C119" s="30" t="s">
        <v>30</v>
      </c>
      <c r="D119" s="38"/>
      <c r="E119" s="38"/>
      <c r="F119" s="28" t="str">
        <f>E15</f>
        <v>Město Petřvald</v>
      </c>
      <c r="G119" s="38"/>
      <c r="H119" s="38"/>
      <c r="I119" s="30" t="s">
        <v>36</v>
      </c>
      <c r="J119" s="34" t="str">
        <f>E21</f>
        <v>Kania a.s.</v>
      </c>
      <c r="K119" s="38"/>
      <c r="L119" s="53"/>
      <c r="S119" s="36"/>
      <c r="T119" s="36"/>
      <c r="U119" s="36"/>
      <c r="V119" s="36"/>
      <c r="W119" s="36"/>
      <c r="X119" s="36"/>
      <c r="Y119" s="36"/>
      <c r="Z119" s="36"/>
      <c r="AA119" s="36"/>
      <c r="AB119" s="36"/>
      <c r="AC119" s="36"/>
      <c r="AD119" s="36"/>
      <c r="AE119" s="36"/>
    </row>
    <row r="120" spans="1:31" s="2" customFormat="1" ht="15.15" customHeight="1">
      <c r="A120" s="36"/>
      <c r="B120" s="37"/>
      <c r="C120" s="30" t="s">
        <v>34</v>
      </c>
      <c r="D120" s="38"/>
      <c r="E120" s="38"/>
      <c r="F120" s="28" t="str">
        <f>IF(E18="","",E18)</f>
        <v>Vyplň údaj</v>
      </c>
      <c r="G120" s="38"/>
      <c r="H120" s="38"/>
      <c r="I120" s="30" t="s">
        <v>39</v>
      </c>
      <c r="J120" s="34" t="str">
        <f>E24</f>
        <v xml:space="preserve"> </v>
      </c>
      <c r="K120" s="38"/>
      <c r="L120" s="53"/>
      <c r="S120" s="36"/>
      <c r="T120" s="36"/>
      <c r="U120" s="36"/>
      <c r="V120" s="36"/>
      <c r="W120" s="36"/>
      <c r="X120" s="36"/>
      <c r="Y120" s="36"/>
      <c r="Z120" s="36"/>
      <c r="AA120" s="36"/>
      <c r="AB120" s="36"/>
      <c r="AC120" s="36"/>
      <c r="AD120" s="36"/>
      <c r="AE120" s="36"/>
    </row>
    <row r="121" spans="1:31" s="2" customFormat="1" ht="10.35"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11" customFormat="1" ht="29.25" customHeight="1">
      <c r="A122" s="166"/>
      <c r="B122" s="167"/>
      <c r="C122" s="168" t="s">
        <v>190</v>
      </c>
      <c r="D122" s="169" t="s">
        <v>68</v>
      </c>
      <c r="E122" s="169" t="s">
        <v>64</v>
      </c>
      <c r="F122" s="169" t="s">
        <v>65</v>
      </c>
      <c r="G122" s="169" t="s">
        <v>191</v>
      </c>
      <c r="H122" s="169" t="s">
        <v>192</v>
      </c>
      <c r="I122" s="169" t="s">
        <v>193</v>
      </c>
      <c r="J122" s="169" t="s">
        <v>179</v>
      </c>
      <c r="K122" s="170" t="s">
        <v>194</v>
      </c>
      <c r="L122" s="171"/>
      <c r="M122" s="77" t="s">
        <v>1</v>
      </c>
      <c r="N122" s="78" t="s">
        <v>47</v>
      </c>
      <c r="O122" s="78" t="s">
        <v>195</v>
      </c>
      <c r="P122" s="78" t="s">
        <v>196</v>
      </c>
      <c r="Q122" s="78" t="s">
        <v>197</v>
      </c>
      <c r="R122" s="78" t="s">
        <v>198</v>
      </c>
      <c r="S122" s="78" t="s">
        <v>199</v>
      </c>
      <c r="T122" s="79" t="s">
        <v>200</v>
      </c>
      <c r="U122" s="166"/>
      <c r="V122" s="166"/>
      <c r="W122" s="166"/>
      <c r="X122" s="166"/>
      <c r="Y122" s="166"/>
      <c r="Z122" s="166"/>
      <c r="AA122" s="166"/>
      <c r="AB122" s="166"/>
      <c r="AC122" s="166"/>
      <c r="AD122" s="166"/>
      <c r="AE122" s="166"/>
    </row>
    <row r="123" spans="1:63" s="2" customFormat="1" ht="22.8" customHeight="1">
      <c r="A123" s="36"/>
      <c r="B123" s="37"/>
      <c r="C123" s="84" t="s">
        <v>201</v>
      </c>
      <c r="D123" s="38"/>
      <c r="E123" s="38"/>
      <c r="F123" s="38"/>
      <c r="G123" s="38"/>
      <c r="H123" s="38"/>
      <c r="I123" s="38"/>
      <c r="J123" s="172">
        <f>BK123</f>
        <v>0</v>
      </c>
      <c r="K123" s="38"/>
      <c r="L123" s="41"/>
      <c r="M123" s="80"/>
      <c r="N123" s="173"/>
      <c r="O123" s="81"/>
      <c r="P123" s="174">
        <f>P124</f>
        <v>0</v>
      </c>
      <c r="Q123" s="81"/>
      <c r="R123" s="174">
        <f>R124</f>
        <v>0</v>
      </c>
      <c r="S123" s="81"/>
      <c r="T123" s="175">
        <f>T124</f>
        <v>0</v>
      </c>
      <c r="U123" s="36"/>
      <c r="V123" s="36"/>
      <c r="W123" s="36"/>
      <c r="X123" s="36"/>
      <c r="Y123" s="36"/>
      <c r="Z123" s="36"/>
      <c r="AA123" s="36"/>
      <c r="AB123" s="36"/>
      <c r="AC123" s="36"/>
      <c r="AD123" s="36"/>
      <c r="AE123" s="36"/>
      <c r="AT123" s="18" t="s">
        <v>82</v>
      </c>
      <c r="AU123" s="18" t="s">
        <v>181</v>
      </c>
      <c r="BK123" s="176">
        <f>BK124</f>
        <v>0</v>
      </c>
    </row>
    <row r="124" spans="2:63" s="12" customFormat="1" ht="25.95" customHeight="1">
      <c r="B124" s="177"/>
      <c r="C124" s="178"/>
      <c r="D124" s="179" t="s">
        <v>82</v>
      </c>
      <c r="E124" s="180" t="s">
        <v>202</v>
      </c>
      <c r="F124" s="180" t="s">
        <v>202</v>
      </c>
      <c r="G124" s="178"/>
      <c r="H124" s="178"/>
      <c r="I124" s="181"/>
      <c r="J124" s="182">
        <f>BK124</f>
        <v>0</v>
      </c>
      <c r="K124" s="178"/>
      <c r="L124" s="183"/>
      <c r="M124" s="184"/>
      <c r="N124" s="185"/>
      <c r="O124" s="185"/>
      <c r="P124" s="186">
        <f>P125+P134+P137+P144+P149+P152</f>
        <v>0</v>
      </c>
      <c r="Q124" s="185"/>
      <c r="R124" s="186">
        <f>R125+R134+R137+R144+R149+R152</f>
        <v>0</v>
      </c>
      <c r="S124" s="185"/>
      <c r="T124" s="187">
        <f>T125+T134+T137+T144+T149+T152</f>
        <v>0</v>
      </c>
      <c r="AR124" s="188" t="s">
        <v>144</v>
      </c>
      <c r="AT124" s="189" t="s">
        <v>82</v>
      </c>
      <c r="AU124" s="189" t="s">
        <v>83</v>
      </c>
      <c r="AY124" s="188" t="s">
        <v>203</v>
      </c>
      <c r="BK124" s="190">
        <f>BK125+BK134+BK137+BK144+BK149+BK152</f>
        <v>0</v>
      </c>
    </row>
    <row r="125" spans="2:63" s="12" customFormat="1" ht="22.8" customHeight="1">
      <c r="B125" s="177"/>
      <c r="C125" s="178"/>
      <c r="D125" s="179" t="s">
        <v>82</v>
      </c>
      <c r="E125" s="191" t="s">
        <v>204</v>
      </c>
      <c r="F125" s="191" t="s">
        <v>205</v>
      </c>
      <c r="G125" s="178"/>
      <c r="H125" s="178"/>
      <c r="I125" s="181"/>
      <c r="J125" s="192">
        <f>BK125</f>
        <v>0</v>
      </c>
      <c r="K125" s="178"/>
      <c r="L125" s="183"/>
      <c r="M125" s="184"/>
      <c r="N125" s="185"/>
      <c r="O125" s="185"/>
      <c r="P125" s="186">
        <f>SUM(P126:P133)</f>
        <v>0</v>
      </c>
      <c r="Q125" s="185"/>
      <c r="R125" s="186">
        <f>SUM(R126:R133)</f>
        <v>0</v>
      </c>
      <c r="S125" s="185"/>
      <c r="T125" s="187">
        <f>SUM(T126:T133)</f>
        <v>0</v>
      </c>
      <c r="AR125" s="188" t="s">
        <v>144</v>
      </c>
      <c r="AT125" s="189" t="s">
        <v>82</v>
      </c>
      <c r="AU125" s="189" t="s">
        <v>91</v>
      </c>
      <c r="AY125" s="188" t="s">
        <v>203</v>
      </c>
      <c r="BK125" s="190">
        <f>SUM(BK126:BK133)</f>
        <v>0</v>
      </c>
    </row>
    <row r="126" spans="1:65" s="2" customFormat="1" ht="16.5" customHeight="1">
      <c r="A126" s="36"/>
      <c r="B126" s="37"/>
      <c r="C126" s="193" t="s">
        <v>91</v>
      </c>
      <c r="D126" s="193" t="s">
        <v>206</v>
      </c>
      <c r="E126" s="194" t="s">
        <v>207</v>
      </c>
      <c r="F126" s="195" t="s">
        <v>208</v>
      </c>
      <c r="G126" s="196" t="s">
        <v>209</v>
      </c>
      <c r="H126" s="197">
        <v>1</v>
      </c>
      <c r="I126" s="198"/>
      <c r="J126" s="199">
        <f>ROUND(I126*H126,2)</f>
        <v>0</v>
      </c>
      <c r="K126" s="195" t="s">
        <v>210</v>
      </c>
      <c r="L126" s="41"/>
      <c r="M126" s="200" t="s">
        <v>1</v>
      </c>
      <c r="N126" s="201" t="s">
        <v>48</v>
      </c>
      <c r="O126" s="73"/>
      <c r="P126" s="202">
        <f>O126*H126</f>
        <v>0</v>
      </c>
      <c r="Q126" s="202">
        <v>0</v>
      </c>
      <c r="R126" s="202">
        <f>Q126*H126</f>
        <v>0</v>
      </c>
      <c r="S126" s="202">
        <v>0</v>
      </c>
      <c r="T126" s="203">
        <f>S126*H126</f>
        <v>0</v>
      </c>
      <c r="U126" s="36"/>
      <c r="V126" s="36"/>
      <c r="W126" s="36"/>
      <c r="X126" s="36"/>
      <c r="Y126" s="36"/>
      <c r="Z126" s="36"/>
      <c r="AA126" s="36"/>
      <c r="AB126" s="36"/>
      <c r="AC126" s="36"/>
      <c r="AD126" s="36"/>
      <c r="AE126" s="36"/>
      <c r="AR126" s="204" t="s">
        <v>211</v>
      </c>
      <c r="AT126" s="204" t="s">
        <v>206</v>
      </c>
      <c r="AU126" s="204" t="s">
        <v>93</v>
      </c>
      <c r="AY126" s="18" t="s">
        <v>203</v>
      </c>
      <c r="BE126" s="205">
        <f>IF(N126="základní",J126,0)</f>
        <v>0</v>
      </c>
      <c r="BF126" s="205">
        <f>IF(N126="snížená",J126,0)</f>
        <v>0</v>
      </c>
      <c r="BG126" s="205">
        <f>IF(N126="zákl. přenesená",J126,0)</f>
        <v>0</v>
      </c>
      <c r="BH126" s="205">
        <f>IF(N126="sníž. přenesená",J126,0)</f>
        <v>0</v>
      </c>
      <c r="BI126" s="205">
        <f>IF(N126="nulová",J126,0)</f>
        <v>0</v>
      </c>
      <c r="BJ126" s="18" t="s">
        <v>91</v>
      </c>
      <c r="BK126" s="205">
        <f>ROUND(I126*H126,2)</f>
        <v>0</v>
      </c>
      <c r="BL126" s="18" t="s">
        <v>211</v>
      </c>
      <c r="BM126" s="204" t="s">
        <v>212</v>
      </c>
    </row>
    <row r="127" spans="1:47" s="2" customFormat="1" ht="38.4">
      <c r="A127" s="36"/>
      <c r="B127" s="37"/>
      <c r="C127" s="38"/>
      <c r="D127" s="206" t="s">
        <v>213</v>
      </c>
      <c r="E127" s="38"/>
      <c r="F127" s="207" t="s">
        <v>214</v>
      </c>
      <c r="G127" s="38"/>
      <c r="H127" s="38"/>
      <c r="I127" s="208"/>
      <c r="J127" s="38"/>
      <c r="K127" s="38"/>
      <c r="L127" s="41"/>
      <c r="M127" s="209"/>
      <c r="N127" s="210"/>
      <c r="O127" s="73"/>
      <c r="P127" s="73"/>
      <c r="Q127" s="73"/>
      <c r="R127" s="73"/>
      <c r="S127" s="73"/>
      <c r="T127" s="74"/>
      <c r="U127" s="36"/>
      <c r="V127" s="36"/>
      <c r="W127" s="36"/>
      <c r="X127" s="36"/>
      <c r="Y127" s="36"/>
      <c r="Z127" s="36"/>
      <c r="AA127" s="36"/>
      <c r="AB127" s="36"/>
      <c r="AC127" s="36"/>
      <c r="AD127" s="36"/>
      <c r="AE127" s="36"/>
      <c r="AT127" s="18" t="s">
        <v>213</v>
      </c>
      <c r="AU127" s="18" t="s">
        <v>93</v>
      </c>
    </row>
    <row r="128" spans="1:65" s="2" customFormat="1" ht="16.5" customHeight="1">
      <c r="A128" s="36"/>
      <c r="B128" s="37"/>
      <c r="C128" s="193" t="s">
        <v>93</v>
      </c>
      <c r="D128" s="193" t="s">
        <v>206</v>
      </c>
      <c r="E128" s="194" t="s">
        <v>215</v>
      </c>
      <c r="F128" s="195" t="s">
        <v>216</v>
      </c>
      <c r="G128" s="196" t="s">
        <v>209</v>
      </c>
      <c r="H128" s="197">
        <v>1</v>
      </c>
      <c r="I128" s="198"/>
      <c r="J128" s="199">
        <f>ROUND(I128*H128,2)</f>
        <v>0</v>
      </c>
      <c r="K128" s="195" t="s">
        <v>210</v>
      </c>
      <c r="L128" s="41"/>
      <c r="M128" s="200" t="s">
        <v>1</v>
      </c>
      <c r="N128" s="201" t="s">
        <v>48</v>
      </c>
      <c r="O128" s="73"/>
      <c r="P128" s="202">
        <f>O128*H128</f>
        <v>0</v>
      </c>
      <c r="Q128" s="202">
        <v>0</v>
      </c>
      <c r="R128" s="202">
        <f>Q128*H128</f>
        <v>0</v>
      </c>
      <c r="S128" s="202">
        <v>0</v>
      </c>
      <c r="T128" s="203">
        <f>S128*H128</f>
        <v>0</v>
      </c>
      <c r="U128" s="36"/>
      <c r="V128" s="36"/>
      <c r="W128" s="36"/>
      <c r="X128" s="36"/>
      <c r="Y128" s="36"/>
      <c r="Z128" s="36"/>
      <c r="AA128" s="36"/>
      <c r="AB128" s="36"/>
      <c r="AC128" s="36"/>
      <c r="AD128" s="36"/>
      <c r="AE128" s="36"/>
      <c r="AR128" s="204" t="s">
        <v>211</v>
      </c>
      <c r="AT128" s="204" t="s">
        <v>206</v>
      </c>
      <c r="AU128" s="204" t="s">
        <v>93</v>
      </c>
      <c r="AY128" s="18" t="s">
        <v>203</v>
      </c>
      <c r="BE128" s="205">
        <f>IF(N128="základní",J128,0)</f>
        <v>0</v>
      </c>
      <c r="BF128" s="205">
        <f>IF(N128="snížená",J128,0)</f>
        <v>0</v>
      </c>
      <c r="BG128" s="205">
        <f>IF(N128="zákl. přenesená",J128,0)</f>
        <v>0</v>
      </c>
      <c r="BH128" s="205">
        <f>IF(N128="sníž. přenesená",J128,0)</f>
        <v>0</v>
      </c>
      <c r="BI128" s="205">
        <f>IF(N128="nulová",J128,0)</f>
        <v>0</v>
      </c>
      <c r="BJ128" s="18" t="s">
        <v>91</v>
      </c>
      <c r="BK128" s="205">
        <f>ROUND(I128*H128,2)</f>
        <v>0</v>
      </c>
      <c r="BL128" s="18" t="s">
        <v>211</v>
      </c>
      <c r="BM128" s="204" t="s">
        <v>217</v>
      </c>
    </row>
    <row r="129" spans="1:47" s="2" customFormat="1" ht="48">
      <c r="A129" s="36"/>
      <c r="B129" s="37"/>
      <c r="C129" s="38"/>
      <c r="D129" s="206" t="s">
        <v>213</v>
      </c>
      <c r="E129" s="38"/>
      <c r="F129" s="207" t="s">
        <v>218</v>
      </c>
      <c r="G129" s="38"/>
      <c r="H129" s="38"/>
      <c r="I129" s="208"/>
      <c r="J129" s="38"/>
      <c r="K129" s="38"/>
      <c r="L129" s="41"/>
      <c r="M129" s="209"/>
      <c r="N129" s="210"/>
      <c r="O129" s="73"/>
      <c r="P129" s="73"/>
      <c r="Q129" s="73"/>
      <c r="R129" s="73"/>
      <c r="S129" s="73"/>
      <c r="T129" s="74"/>
      <c r="U129" s="36"/>
      <c r="V129" s="36"/>
      <c r="W129" s="36"/>
      <c r="X129" s="36"/>
      <c r="Y129" s="36"/>
      <c r="Z129" s="36"/>
      <c r="AA129" s="36"/>
      <c r="AB129" s="36"/>
      <c r="AC129" s="36"/>
      <c r="AD129" s="36"/>
      <c r="AE129" s="36"/>
      <c r="AT129" s="18" t="s">
        <v>213</v>
      </c>
      <c r="AU129" s="18" t="s">
        <v>93</v>
      </c>
    </row>
    <row r="130" spans="1:65" s="2" customFormat="1" ht="16.5" customHeight="1">
      <c r="A130" s="36"/>
      <c r="B130" s="37"/>
      <c r="C130" s="193" t="s">
        <v>112</v>
      </c>
      <c r="D130" s="193" t="s">
        <v>206</v>
      </c>
      <c r="E130" s="194" t="s">
        <v>219</v>
      </c>
      <c r="F130" s="195" t="s">
        <v>220</v>
      </c>
      <c r="G130" s="196" t="s">
        <v>209</v>
      </c>
      <c r="H130" s="197">
        <v>1</v>
      </c>
      <c r="I130" s="198"/>
      <c r="J130" s="199">
        <f>ROUND(I130*H130,2)</f>
        <v>0</v>
      </c>
      <c r="K130" s="195" t="s">
        <v>210</v>
      </c>
      <c r="L130" s="41"/>
      <c r="M130" s="200" t="s">
        <v>1</v>
      </c>
      <c r="N130" s="201" t="s">
        <v>48</v>
      </c>
      <c r="O130" s="73"/>
      <c r="P130" s="202">
        <f>O130*H130</f>
        <v>0</v>
      </c>
      <c r="Q130" s="202">
        <v>0</v>
      </c>
      <c r="R130" s="202">
        <f>Q130*H130</f>
        <v>0</v>
      </c>
      <c r="S130" s="202">
        <v>0</v>
      </c>
      <c r="T130" s="203">
        <f>S130*H130</f>
        <v>0</v>
      </c>
      <c r="U130" s="36"/>
      <c r="V130" s="36"/>
      <c r="W130" s="36"/>
      <c r="X130" s="36"/>
      <c r="Y130" s="36"/>
      <c r="Z130" s="36"/>
      <c r="AA130" s="36"/>
      <c r="AB130" s="36"/>
      <c r="AC130" s="36"/>
      <c r="AD130" s="36"/>
      <c r="AE130" s="36"/>
      <c r="AR130" s="204" t="s">
        <v>211</v>
      </c>
      <c r="AT130" s="204" t="s">
        <v>206</v>
      </c>
      <c r="AU130" s="204" t="s">
        <v>93</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211</v>
      </c>
      <c r="BM130" s="204" t="s">
        <v>221</v>
      </c>
    </row>
    <row r="131" spans="1:47" s="2" customFormat="1" ht="144">
      <c r="A131" s="36"/>
      <c r="B131" s="37"/>
      <c r="C131" s="38"/>
      <c r="D131" s="206" t="s">
        <v>213</v>
      </c>
      <c r="E131" s="38"/>
      <c r="F131" s="207" t="s">
        <v>222</v>
      </c>
      <c r="G131" s="38"/>
      <c r="H131" s="38"/>
      <c r="I131" s="208"/>
      <c r="J131" s="38"/>
      <c r="K131" s="38"/>
      <c r="L131" s="41"/>
      <c r="M131" s="209"/>
      <c r="N131" s="210"/>
      <c r="O131" s="73"/>
      <c r="P131" s="73"/>
      <c r="Q131" s="73"/>
      <c r="R131" s="73"/>
      <c r="S131" s="73"/>
      <c r="T131" s="74"/>
      <c r="U131" s="36"/>
      <c r="V131" s="36"/>
      <c r="W131" s="36"/>
      <c r="X131" s="36"/>
      <c r="Y131" s="36"/>
      <c r="Z131" s="36"/>
      <c r="AA131" s="36"/>
      <c r="AB131" s="36"/>
      <c r="AC131" s="36"/>
      <c r="AD131" s="36"/>
      <c r="AE131" s="36"/>
      <c r="AT131" s="18" t="s">
        <v>213</v>
      </c>
      <c r="AU131" s="18" t="s">
        <v>93</v>
      </c>
    </row>
    <row r="132" spans="1:65" s="2" customFormat="1" ht="16.5" customHeight="1">
      <c r="A132" s="36"/>
      <c r="B132" s="37"/>
      <c r="C132" s="193" t="s">
        <v>121</v>
      </c>
      <c r="D132" s="193" t="s">
        <v>206</v>
      </c>
      <c r="E132" s="194" t="s">
        <v>223</v>
      </c>
      <c r="F132" s="195" t="s">
        <v>224</v>
      </c>
      <c r="G132" s="196" t="s">
        <v>209</v>
      </c>
      <c r="H132" s="197">
        <v>1</v>
      </c>
      <c r="I132" s="198"/>
      <c r="J132" s="199">
        <f>ROUND(I132*H132,2)</f>
        <v>0</v>
      </c>
      <c r="K132" s="195" t="s">
        <v>210</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211</v>
      </c>
      <c r="AT132" s="204" t="s">
        <v>206</v>
      </c>
      <c r="AU132" s="204" t="s">
        <v>93</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211</v>
      </c>
      <c r="BM132" s="204" t="s">
        <v>225</v>
      </c>
    </row>
    <row r="133" spans="1:47" s="2" customFormat="1" ht="19.2">
      <c r="A133" s="36"/>
      <c r="B133" s="37"/>
      <c r="C133" s="38"/>
      <c r="D133" s="206" t="s">
        <v>213</v>
      </c>
      <c r="E133" s="38"/>
      <c r="F133" s="207" t="s">
        <v>226</v>
      </c>
      <c r="G133" s="38"/>
      <c r="H133" s="38"/>
      <c r="I133" s="208"/>
      <c r="J133" s="38"/>
      <c r="K133" s="38"/>
      <c r="L133" s="41"/>
      <c r="M133" s="209"/>
      <c r="N133" s="210"/>
      <c r="O133" s="73"/>
      <c r="P133" s="73"/>
      <c r="Q133" s="73"/>
      <c r="R133" s="73"/>
      <c r="S133" s="73"/>
      <c r="T133" s="74"/>
      <c r="U133" s="36"/>
      <c r="V133" s="36"/>
      <c r="W133" s="36"/>
      <c r="X133" s="36"/>
      <c r="Y133" s="36"/>
      <c r="Z133" s="36"/>
      <c r="AA133" s="36"/>
      <c r="AB133" s="36"/>
      <c r="AC133" s="36"/>
      <c r="AD133" s="36"/>
      <c r="AE133" s="36"/>
      <c r="AT133" s="18" t="s">
        <v>213</v>
      </c>
      <c r="AU133" s="18" t="s">
        <v>93</v>
      </c>
    </row>
    <row r="134" spans="2:63" s="12" customFormat="1" ht="22.8" customHeight="1">
      <c r="B134" s="177"/>
      <c r="C134" s="178"/>
      <c r="D134" s="179" t="s">
        <v>82</v>
      </c>
      <c r="E134" s="191" t="s">
        <v>227</v>
      </c>
      <c r="F134" s="191" t="s">
        <v>228</v>
      </c>
      <c r="G134" s="178"/>
      <c r="H134" s="178"/>
      <c r="I134" s="181"/>
      <c r="J134" s="192">
        <f>BK134</f>
        <v>0</v>
      </c>
      <c r="K134" s="178"/>
      <c r="L134" s="183"/>
      <c r="M134" s="184"/>
      <c r="N134" s="185"/>
      <c r="O134" s="185"/>
      <c r="P134" s="186">
        <f>SUM(P135:P136)</f>
        <v>0</v>
      </c>
      <c r="Q134" s="185"/>
      <c r="R134" s="186">
        <f>SUM(R135:R136)</f>
        <v>0</v>
      </c>
      <c r="S134" s="185"/>
      <c r="T134" s="187">
        <f>SUM(T135:T136)</f>
        <v>0</v>
      </c>
      <c r="AR134" s="188" t="s">
        <v>144</v>
      </c>
      <c r="AT134" s="189" t="s">
        <v>82</v>
      </c>
      <c r="AU134" s="189" t="s">
        <v>91</v>
      </c>
      <c r="AY134" s="188" t="s">
        <v>203</v>
      </c>
      <c r="BK134" s="190">
        <f>SUM(BK135:BK136)</f>
        <v>0</v>
      </c>
    </row>
    <row r="135" spans="1:65" s="2" customFormat="1" ht="16.5" customHeight="1">
      <c r="A135" s="36"/>
      <c r="B135" s="37"/>
      <c r="C135" s="193" t="s">
        <v>144</v>
      </c>
      <c r="D135" s="193" t="s">
        <v>206</v>
      </c>
      <c r="E135" s="194" t="s">
        <v>229</v>
      </c>
      <c r="F135" s="195" t="s">
        <v>230</v>
      </c>
      <c r="G135" s="196" t="s">
        <v>209</v>
      </c>
      <c r="H135" s="197">
        <v>1</v>
      </c>
      <c r="I135" s="198"/>
      <c r="J135" s="199">
        <f>ROUND(I135*H135,2)</f>
        <v>0</v>
      </c>
      <c r="K135" s="195" t="s">
        <v>210</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211</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211</v>
      </c>
      <c r="BM135" s="204" t="s">
        <v>231</v>
      </c>
    </row>
    <row r="136" spans="1:47" s="2" customFormat="1" ht="96">
      <c r="A136" s="36"/>
      <c r="B136" s="37"/>
      <c r="C136" s="38"/>
      <c r="D136" s="206" t="s">
        <v>213</v>
      </c>
      <c r="E136" s="38"/>
      <c r="F136" s="207" t="s">
        <v>232</v>
      </c>
      <c r="G136" s="38"/>
      <c r="H136" s="38"/>
      <c r="I136" s="208"/>
      <c r="J136" s="38"/>
      <c r="K136" s="38"/>
      <c r="L136" s="41"/>
      <c r="M136" s="209"/>
      <c r="N136" s="210"/>
      <c r="O136" s="73"/>
      <c r="P136" s="73"/>
      <c r="Q136" s="73"/>
      <c r="R136" s="73"/>
      <c r="S136" s="73"/>
      <c r="T136" s="74"/>
      <c r="U136" s="36"/>
      <c r="V136" s="36"/>
      <c r="W136" s="36"/>
      <c r="X136" s="36"/>
      <c r="Y136" s="36"/>
      <c r="Z136" s="36"/>
      <c r="AA136" s="36"/>
      <c r="AB136" s="36"/>
      <c r="AC136" s="36"/>
      <c r="AD136" s="36"/>
      <c r="AE136" s="36"/>
      <c r="AT136" s="18" t="s">
        <v>213</v>
      </c>
      <c r="AU136" s="18" t="s">
        <v>93</v>
      </c>
    </row>
    <row r="137" spans="2:63" s="12" customFormat="1" ht="22.8" customHeight="1">
      <c r="B137" s="177"/>
      <c r="C137" s="178"/>
      <c r="D137" s="179" t="s">
        <v>82</v>
      </c>
      <c r="E137" s="191" t="s">
        <v>233</v>
      </c>
      <c r="F137" s="191" t="s">
        <v>234</v>
      </c>
      <c r="G137" s="178"/>
      <c r="H137" s="178"/>
      <c r="I137" s="181"/>
      <c r="J137" s="192">
        <f>BK137</f>
        <v>0</v>
      </c>
      <c r="K137" s="178"/>
      <c r="L137" s="183"/>
      <c r="M137" s="184"/>
      <c r="N137" s="185"/>
      <c r="O137" s="185"/>
      <c r="P137" s="186">
        <f>SUM(P138:P143)</f>
        <v>0</v>
      </c>
      <c r="Q137" s="185"/>
      <c r="R137" s="186">
        <f>SUM(R138:R143)</f>
        <v>0</v>
      </c>
      <c r="S137" s="185"/>
      <c r="T137" s="187">
        <f>SUM(T138:T143)</f>
        <v>0</v>
      </c>
      <c r="AR137" s="188" t="s">
        <v>144</v>
      </c>
      <c r="AT137" s="189" t="s">
        <v>82</v>
      </c>
      <c r="AU137" s="189" t="s">
        <v>91</v>
      </c>
      <c r="AY137" s="188" t="s">
        <v>203</v>
      </c>
      <c r="BK137" s="190">
        <f>SUM(BK138:BK143)</f>
        <v>0</v>
      </c>
    </row>
    <row r="138" spans="1:65" s="2" customFormat="1" ht="16.5" customHeight="1">
      <c r="A138" s="36"/>
      <c r="B138" s="37"/>
      <c r="C138" s="193" t="s">
        <v>147</v>
      </c>
      <c r="D138" s="193" t="s">
        <v>206</v>
      </c>
      <c r="E138" s="194" t="s">
        <v>235</v>
      </c>
      <c r="F138" s="195" t="s">
        <v>236</v>
      </c>
      <c r="G138" s="196" t="s">
        <v>209</v>
      </c>
      <c r="H138" s="197">
        <v>1</v>
      </c>
      <c r="I138" s="198"/>
      <c r="J138" s="199">
        <f>ROUND(I138*H138,2)</f>
        <v>0</v>
      </c>
      <c r="K138" s="195" t="s">
        <v>210</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211</v>
      </c>
      <c r="AT138" s="204" t="s">
        <v>206</v>
      </c>
      <c r="AU138" s="204" t="s">
        <v>93</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211</v>
      </c>
      <c r="BM138" s="204" t="s">
        <v>237</v>
      </c>
    </row>
    <row r="139" spans="1:47" s="2" customFormat="1" ht="76.8">
      <c r="A139" s="36"/>
      <c r="B139" s="37"/>
      <c r="C139" s="38"/>
      <c r="D139" s="206" t="s">
        <v>213</v>
      </c>
      <c r="E139" s="38"/>
      <c r="F139" s="207" t="s">
        <v>238</v>
      </c>
      <c r="G139" s="38"/>
      <c r="H139" s="38"/>
      <c r="I139" s="208"/>
      <c r="J139" s="38"/>
      <c r="K139" s="38"/>
      <c r="L139" s="41"/>
      <c r="M139" s="209"/>
      <c r="N139" s="210"/>
      <c r="O139" s="73"/>
      <c r="P139" s="73"/>
      <c r="Q139" s="73"/>
      <c r="R139" s="73"/>
      <c r="S139" s="73"/>
      <c r="T139" s="74"/>
      <c r="U139" s="36"/>
      <c r="V139" s="36"/>
      <c r="W139" s="36"/>
      <c r="X139" s="36"/>
      <c r="Y139" s="36"/>
      <c r="Z139" s="36"/>
      <c r="AA139" s="36"/>
      <c r="AB139" s="36"/>
      <c r="AC139" s="36"/>
      <c r="AD139" s="36"/>
      <c r="AE139" s="36"/>
      <c r="AT139" s="18" t="s">
        <v>213</v>
      </c>
      <c r="AU139" s="18" t="s">
        <v>93</v>
      </c>
    </row>
    <row r="140" spans="1:65" s="2" customFormat="1" ht="16.5" customHeight="1">
      <c r="A140" s="36"/>
      <c r="B140" s="37"/>
      <c r="C140" s="193" t="s">
        <v>150</v>
      </c>
      <c r="D140" s="193" t="s">
        <v>206</v>
      </c>
      <c r="E140" s="194" t="s">
        <v>239</v>
      </c>
      <c r="F140" s="195" t="s">
        <v>240</v>
      </c>
      <c r="G140" s="196" t="s">
        <v>209</v>
      </c>
      <c r="H140" s="197">
        <v>1</v>
      </c>
      <c r="I140" s="198"/>
      <c r="J140" s="199">
        <f>ROUND(I140*H140,2)</f>
        <v>0</v>
      </c>
      <c r="K140" s="195" t="s">
        <v>210</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211</v>
      </c>
      <c r="AT140" s="204" t="s">
        <v>206</v>
      </c>
      <c r="AU140" s="204" t="s">
        <v>93</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211</v>
      </c>
      <c r="BM140" s="204" t="s">
        <v>241</v>
      </c>
    </row>
    <row r="141" spans="1:47" s="2" customFormat="1" ht="19.2">
      <c r="A141" s="36"/>
      <c r="B141" s="37"/>
      <c r="C141" s="38"/>
      <c r="D141" s="206" t="s">
        <v>213</v>
      </c>
      <c r="E141" s="38"/>
      <c r="F141" s="207" t="s">
        <v>242</v>
      </c>
      <c r="G141" s="38"/>
      <c r="H141" s="38"/>
      <c r="I141" s="208"/>
      <c r="J141" s="38"/>
      <c r="K141" s="38"/>
      <c r="L141" s="41"/>
      <c r="M141" s="209"/>
      <c r="N141" s="210"/>
      <c r="O141" s="73"/>
      <c r="P141" s="73"/>
      <c r="Q141" s="73"/>
      <c r="R141" s="73"/>
      <c r="S141" s="73"/>
      <c r="T141" s="74"/>
      <c r="U141" s="36"/>
      <c r="V141" s="36"/>
      <c r="W141" s="36"/>
      <c r="X141" s="36"/>
      <c r="Y141" s="36"/>
      <c r="Z141" s="36"/>
      <c r="AA141" s="36"/>
      <c r="AB141" s="36"/>
      <c r="AC141" s="36"/>
      <c r="AD141" s="36"/>
      <c r="AE141" s="36"/>
      <c r="AT141" s="18" t="s">
        <v>213</v>
      </c>
      <c r="AU141" s="18" t="s">
        <v>93</v>
      </c>
    </row>
    <row r="142" spans="1:65" s="2" customFormat="1" ht="16.5" customHeight="1">
      <c r="A142" s="36"/>
      <c r="B142" s="37"/>
      <c r="C142" s="193" t="s">
        <v>153</v>
      </c>
      <c r="D142" s="193" t="s">
        <v>206</v>
      </c>
      <c r="E142" s="194" t="s">
        <v>243</v>
      </c>
      <c r="F142" s="195" t="s">
        <v>244</v>
      </c>
      <c r="G142" s="196" t="s">
        <v>209</v>
      </c>
      <c r="H142" s="197">
        <v>1</v>
      </c>
      <c r="I142" s="198"/>
      <c r="J142" s="199">
        <f>ROUND(I142*H142,2)</f>
        <v>0</v>
      </c>
      <c r="K142" s="195" t="s">
        <v>210</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211</v>
      </c>
      <c r="AT142" s="204" t="s">
        <v>206</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211</v>
      </c>
      <c r="BM142" s="204" t="s">
        <v>245</v>
      </c>
    </row>
    <row r="143" spans="1:47" s="2" customFormat="1" ht="28.8">
      <c r="A143" s="36"/>
      <c r="B143" s="37"/>
      <c r="C143" s="38"/>
      <c r="D143" s="206" t="s">
        <v>213</v>
      </c>
      <c r="E143" s="38"/>
      <c r="F143" s="207" t="s">
        <v>246</v>
      </c>
      <c r="G143" s="38"/>
      <c r="H143" s="38"/>
      <c r="I143" s="208"/>
      <c r="J143" s="38"/>
      <c r="K143" s="38"/>
      <c r="L143" s="41"/>
      <c r="M143" s="209"/>
      <c r="N143" s="210"/>
      <c r="O143" s="73"/>
      <c r="P143" s="73"/>
      <c r="Q143" s="73"/>
      <c r="R143" s="73"/>
      <c r="S143" s="73"/>
      <c r="T143" s="74"/>
      <c r="U143" s="36"/>
      <c r="V143" s="36"/>
      <c r="W143" s="36"/>
      <c r="X143" s="36"/>
      <c r="Y143" s="36"/>
      <c r="Z143" s="36"/>
      <c r="AA143" s="36"/>
      <c r="AB143" s="36"/>
      <c r="AC143" s="36"/>
      <c r="AD143" s="36"/>
      <c r="AE143" s="36"/>
      <c r="AT143" s="18" t="s">
        <v>213</v>
      </c>
      <c r="AU143" s="18" t="s">
        <v>93</v>
      </c>
    </row>
    <row r="144" spans="2:63" s="12" customFormat="1" ht="22.8" customHeight="1">
      <c r="B144" s="177"/>
      <c r="C144" s="178"/>
      <c r="D144" s="179" t="s">
        <v>82</v>
      </c>
      <c r="E144" s="191" t="s">
        <v>247</v>
      </c>
      <c r="F144" s="191" t="s">
        <v>248</v>
      </c>
      <c r="G144" s="178"/>
      <c r="H144" s="178"/>
      <c r="I144" s="181"/>
      <c r="J144" s="192">
        <f>BK144</f>
        <v>0</v>
      </c>
      <c r="K144" s="178"/>
      <c r="L144" s="183"/>
      <c r="M144" s="184"/>
      <c r="N144" s="185"/>
      <c r="O144" s="185"/>
      <c r="P144" s="186">
        <f>SUM(P145:P148)</f>
        <v>0</v>
      </c>
      <c r="Q144" s="185"/>
      <c r="R144" s="186">
        <f>SUM(R145:R148)</f>
        <v>0</v>
      </c>
      <c r="S144" s="185"/>
      <c r="T144" s="187">
        <f>SUM(T145:T148)</f>
        <v>0</v>
      </c>
      <c r="AR144" s="188" t="s">
        <v>144</v>
      </c>
      <c r="AT144" s="189" t="s">
        <v>82</v>
      </c>
      <c r="AU144" s="189" t="s">
        <v>91</v>
      </c>
      <c r="AY144" s="188" t="s">
        <v>203</v>
      </c>
      <c r="BK144" s="190">
        <f>SUM(BK145:BK148)</f>
        <v>0</v>
      </c>
    </row>
    <row r="145" spans="1:65" s="2" customFormat="1" ht="16.5" customHeight="1">
      <c r="A145" s="36"/>
      <c r="B145" s="37"/>
      <c r="C145" s="193" t="s">
        <v>249</v>
      </c>
      <c r="D145" s="193" t="s">
        <v>206</v>
      </c>
      <c r="E145" s="194" t="s">
        <v>250</v>
      </c>
      <c r="F145" s="195" t="s">
        <v>251</v>
      </c>
      <c r="G145" s="196" t="s">
        <v>209</v>
      </c>
      <c r="H145" s="197">
        <v>1</v>
      </c>
      <c r="I145" s="198"/>
      <c r="J145" s="199">
        <f>ROUND(I145*H145,2)</f>
        <v>0</v>
      </c>
      <c r="K145" s="195" t="s">
        <v>210</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211</v>
      </c>
      <c r="AT145" s="204" t="s">
        <v>206</v>
      </c>
      <c r="AU145" s="204" t="s">
        <v>93</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211</v>
      </c>
      <c r="BM145" s="204" t="s">
        <v>252</v>
      </c>
    </row>
    <row r="146" spans="1:47" s="2" customFormat="1" ht="28.8">
      <c r="A146" s="36"/>
      <c r="B146" s="37"/>
      <c r="C146" s="38"/>
      <c r="D146" s="206" t="s">
        <v>213</v>
      </c>
      <c r="E146" s="38"/>
      <c r="F146" s="207" t="s">
        <v>253</v>
      </c>
      <c r="G146" s="38"/>
      <c r="H146" s="38"/>
      <c r="I146" s="208"/>
      <c r="J146" s="38"/>
      <c r="K146" s="38"/>
      <c r="L146" s="41"/>
      <c r="M146" s="209"/>
      <c r="N146" s="210"/>
      <c r="O146" s="73"/>
      <c r="P146" s="73"/>
      <c r="Q146" s="73"/>
      <c r="R146" s="73"/>
      <c r="S146" s="73"/>
      <c r="T146" s="74"/>
      <c r="U146" s="36"/>
      <c r="V146" s="36"/>
      <c r="W146" s="36"/>
      <c r="X146" s="36"/>
      <c r="Y146" s="36"/>
      <c r="Z146" s="36"/>
      <c r="AA146" s="36"/>
      <c r="AB146" s="36"/>
      <c r="AC146" s="36"/>
      <c r="AD146" s="36"/>
      <c r="AE146" s="36"/>
      <c r="AT146" s="18" t="s">
        <v>213</v>
      </c>
      <c r="AU146" s="18" t="s">
        <v>93</v>
      </c>
    </row>
    <row r="147" spans="1:65" s="2" customFormat="1" ht="16.5" customHeight="1">
      <c r="A147" s="36"/>
      <c r="B147" s="37"/>
      <c r="C147" s="193" t="s">
        <v>254</v>
      </c>
      <c r="D147" s="193" t="s">
        <v>206</v>
      </c>
      <c r="E147" s="194" t="s">
        <v>255</v>
      </c>
      <c r="F147" s="195" t="s">
        <v>256</v>
      </c>
      <c r="G147" s="196" t="s">
        <v>209</v>
      </c>
      <c r="H147" s="197">
        <v>1</v>
      </c>
      <c r="I147" s="198"/>
      <c r="J147" s="199">
        <f>ROUND(I147*H147,2)</f>
        <v>0</v>
      </c>
      <c r="K147" s="195" t="s">
        <v>210</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211</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211</v>
      </c>
      <c r="BM147" s="204" t="s">
        <v>257</v>
      </c>
    </row>
    <row r="148" spans="1:47" s="2" customFormat="1" ht="28.8">
      <c r="A148" s="36"/>
      <c r="B148" s="37"/>
      <c r="C148" s="38"/>
      <c r="D148" s="206" t="s">
        <v>213</v>
      </c>
      <c r="E148" s="38"/>
      <c r="F148" s="207" t="s">
        <v>258</v>
      </c>
      <c r="G148" s="38"/>
      <c r="H148" s="38"/>
      <c r="I148" s="208"/>
      <c r="J148" s="38"/>
      <c r="K148" s="38"/>
      <c r="L148" s="41"/>
      <c r="M148" s="209"/>
      <c r="N148" s="210"/>
      <c r="O148" s="73"/>
      <c r="P148" s="73"/>
      <c r="Q148" s="73"/>
      <c r="R148" s="73"/>
      <c r="S148" s="73"/>
      <c r="T148" s="74"/>
      <c r="U148" s="36"/>
      <c r="V148" s="36"/>
      <c r="W148" s="36"/>
      <c r="X148" s="36"/>
      <c r="Y148" s="36"/>
      <c r="Z148" s="36"/>
      <c r="AA148" s="36"/>
      <c r="AB148" s="36"/>
      <c r="AC148" s="36"/>
      <c r="AD148" s="36"/>
      <c r="AE148" s="36"/>
      <c r="AT148" s="18" t="s">
        <v>213</v>
      </c>
      <c r="AU148" s="18" t="s">
        <v>93</v>
      </c>
    </row>
    <row r="149" spans="2:63" s="12" customFormat="1" ht="22.8" customHeight="1">
      <c r="B149" s="177"/>
      <c r="C149" s="178"/>
      <c r="D149" s="179" t="s">
        <v>82</v>
      </c>
      <c r="E149" s="191" t="s">
        <v>259</v>
      </c>
      <c r="F149" s="191" t="s">
        <v>260</v>
      </c>
      <c r="G149" s="178"/>
      <c r="H149" s="178"/>
      <c r="I149" s="181"/>
      <c r="J149" s="192">
        <f>BK149</f>
        <v>0</v>
      </c>
      <c r="K149" s="178"/>
      <c r="L149" s="183"/>
      <c r="M149" s="184"/>
      <c r="N149" s="185"/>
      <c r="O149" s="185"/>
      <c r="P149" s="186">
        <f>SUM(P150:P151)</f>
        <v>0</v>
      </c>
      <c r="Q149" s="185"/>
      <c r="R149" s="186">
        <f>SUM(R150:R151)</f>
        <v>0</v>
      </c>
      <c r="S149" s="185"/>
      <c r="T149" s="187">
        <f>SUM(T150:T151)</f>
        <v>0</v>
      </c>
      <c r="AR149" s="188" t="s">
        <v>144</v>
      </c>
      <c r="AT149" s="189" t="s">
        <v>82</v>
      </c>
      <c r="AU149" s="189" t="s">
        <v>91</v>
      </c>
      <c r="AY149" s="188" t="s">
        <v>203</v>
      </c>
      <c r="BK149" s="190">
        <f>SUM(BK150:BK151)</f>
        <v>0</v>
      </c>
    </row>
    <row r="150" spans="1:65" s="2" customFormat="1" ht="16.5" customHeight="1">
      <c r="A150" s="36"/>
      <c r="B150" s="37"/>
      <c r="C150" s="193" t="s">
        <v>261</v>
      </c>
      <c r="D150" s="193" t="s">
        <v>206</v>
      </c>
      <c r="E150" s="194" t="s">
        <v>262</v>
      </c>
      <c r="F150" s="195" t="s">
        <v>263</v>
      </c>
      <c r="G150" s="196" t="s">
        <v>209</v>
      </c>
      <c r="H150" s="197">
        <v>1</v>
      </c>
      <c r="I150" s="198"/>
      <c r="J150" s="199">
        <f>ROUND(I150*H150,2)</f>
        <v>0</v>
      </c>
      <c r="K150" s="195" t="s">
        <v>210</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211</v>
      </c>
      <c r="AT150" s="204" t="s">
        <v>206</v>
      </c>
      <c r="AU150" s="204" t="s">
        <v>93</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211</v>
      </c>
      <c r="BM150" s="204" t="s">
        <v>264</v>
      </c>
    </row>
    <row r="151" spans="1:47" s="2" customFormat="1" ht="38.4">
      <c r="A151" s="36"/>
      <c r="B151" s="37"/>
      <c r="C151" s="38"/>
      <c r="D151" s="206" t="s">
        <v>213</v>
      </c>
      <c r="E151" s="38"/>
      <c r="F151" s="207" t="s">
        <v>265</v>
      </c>
      <c r="G151" s="38"/>
      <c r="H151" s="38"/>
      <c r="I151" s="208"/>
      <c r="J151" s="38"/>
      <c r="K151" s="38"/>
      <c r="L151" s="41"/>
      <c r="M151" s="209"/>
      <c r="N151" s="210"/>
      <c r="O151" s="73"/>
      <c r="P151" s="73"/>
      <c r="Q151" s="73"/>
      <c r="R151" s="73"/>
      <c r="S151" s="73"/>
      <c r="T151" s="74"/>
      <c r="U151" s="36"/>
      <c r="V151" s="36"/>
      <c r="W151" s="36"/>
      <c r="X151" s="36"/>
      <c r="Y151" s="36"/>
      <c r="Z151" s="36"/>
      <c r="AA151" s="36"/>
      <c r="AB151" s="36"/>
      <c r="AC151" s="36"/>
      <c r="AD151" s="36"/>
      <c r="AE151" s="36"/>
      <c r="AT151" s="18" t="s">
        <v>213</v>
      </c>
      <c r="AU151" s="18" t="s">
        <v>93</v>
      </c>
    </row>
    <row r="152" spans="2:63" s="12" customFormat="1" ht="22.8" customHeight="1">
      <c r="B152" s="177"/>
      <c r="C152" s="178"/>
      <c r="D152" s="179" t="s">
        <v>82</v>
      </c>
      <c r="E152" s="191" t="s">
        <v>266</v>
      </c>
      <c r="F152" s="191" t="s">
        <v>267</v>
      </c>
      <c r="G152" s="178"/>
      <c r="H152" s="178"/>
      <c r="I152" s="181"/>
      <c r="J152" s="192">
        <f>BK152</f>
        <v>0</v>
      </c>
      <c r="K152" s="178"/>
      <c r="L152" s="183"/>
      <c r="M152" s="184"/>
      <c r="N152" s="185"/>
      <c r="O152" s="185"/>
      <c r="P152" s="186">
        <f>SUM(P153:P154)</f>
        <v>0</v>
      </c>
      <c r="Q152" s="185"/>
      <c r="R152" s="186">
        <f>SUM(R153:R154)</f>
        <v>0</v>
      </c>
      <c r="S152" s="185"/>
      <c r="T152" s="187">
        <f>SUM(T153:T154)</f>
        <v>0</v>
      </c>
      <c r="AR152" s="188" t="s">
        <v>144</v>
      </c>
      <c r="AT152" s="189" t="s">
        <v>82</v>
      </c>
      <c r="AU152" s="189" t="s">
        <v>91</v>
      </c>
      <c r="AY152" s="188" t="s">
        <v>203</v>
      </c>
      <c r="BK152" s="190">
        <f>SUM(BK153:BK154)</f>
        <v>0</v>
      </c>
    </row>
    <row r="153" spans="1:65" s="2" customFormat="1" ht="16.5" customHeight="1">
      <c r="A153" s="36"/>
      <c r="B153" s="37"/>
      <c r="C153" s="193" t="s">
        <v>268</v>
      </c>
      <c r="D153" s="193" t="s">
        <v>206</v>
      </c>
      <c r="E153" s="194" t="s">
        <v>269</v>
      </c>
      <c r="F153" s="195" t="s">
        <v>267</v>
      </c>
      <c r="G153" s="196" t="s">
        <v>209</v>
      </c>
      <c r="H153" s="197">
        <v>1</v>
      </c>
      <c r="I153" s="198"/>
      <c r="J153" s="199">
        <f>ROUND(I153*H153,2)</f>
        <v>0</v>
      </c>
      <c r="K153" s="195" t="s">
        <v>210</v>
      </c>
      <c r="L153" s="41"/>
      <c r="M153" s="200" t="s">
        <v>1</v>
      </c>
      <c r="N153" s="201" t="s">
        <v>48</v>
      </c>
      <c r="O153" s="73"/>
      <c r="P153" s="202">
        <f>O153*H153</f>
        <v>0</v>
      </c>
      <c r="Q153" s="202">
        <v>0</v>
      </c>
      <c r="R153" s="202">
        <f>Q153*H153</f>
        <v>0</v>
      </c>
      <c r="S153" s="202">
        <v>0</v>
      </c>
      <c r="T153" s="203">
        <f>S153*H153</f>
        <v>0</v>
      </c>
      <c r="U153" s="36"/>
      <c r="V153" s="36"/>
      <c r="W153" s="36"/>
      <c r="X153" s="36"/>
      <c r="Y153" s="36"/>
      <c r="Z153" s="36"/>
      <c r="AA153" s="36"/>
      <c r="AB153" s="36"/>
      <c r="AC153" s="36"/>
      <c r="AD153" s="36"/>
      <c r="AE153" s="36"/>
      <c r="AR153" s="204" t="s">
        <v>211</v>
      </c>
      <c r="AT153" s="204" t="s">
        <v>206</v>
      </c>
      <c r="AU153" s="204" t="s">
        <v>93</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211</v>
      </c>
      <c r="BM153" s="204" t="s">
        <v>270</v>
      </c>
    </row>
    <row r="154" spans="1:47" s="2" customFormat="1" ht="105.6">
      <c r="A154" s="36"/>
      <c r="B154" s="37"/>
      <c r="C154" s="38"/>
      <c r="D154" s="206" t="s">
        <v>213</v>
      </c>
      <c r="E154" s="38"/>
      <c r="F154" s="207" t="s">
        <v>271</v>
      </c>
      <c r="G154" s="38"/>
      <c r="H154" s="38"/>
      <c r="I154" s="208"/>
      <c r="J154" s="38"/>
      <c r="K154" s="38"/>
      <c r="L154" s="41"/>
      <c r="M154" s="211"/>
      <c r="N154" s="212"/>
      <c r="O154" s="213"/>
      <c r="P154" s="213"/>
      <c r="Q154" s="213"/>
      <c r="R154" s="213"/>
      <c r="S154" s="213"/>
      <c r="T154" s="214"/>
      <c r="U154" s="36"/>
      <c r="V154" s="36"/>
      <c r="W154" s="36"/>
      <c r="X154" s="36"/>
      <c r="Y154" s="36"/>
      <c r="Z154" s="36"/>
      <c r="AA154" s="36"/>
      <c r="AB154" s="36"/>
      <c r="AC154" s="36"/>
      <c r="AD154" s="36"/>
      <c r="AE154" s="36"/>
      <c r="AT154" s="18" t="s">
        <v>213</v>
      </c>
      <c r="AU154" s="18" t="s">
        <v>93</v>
      </c>
    </row>
    <row r="155" spans="1:31" s="2" customFormat="1" ht="6.9" customHeight="1">
      <c r="A155" s="36"/>
      <c r="B155" s="56"/>
      <c r="C155" s="57"/>
      <c r="D155" s="57"/>
      <c r="E155" s="57"/>
      <c r="F155" s="57"/>
      <c r="G155" s="57"/>
      <c r="H155" s="57"/>
      <c r="I155" s="57"/>
      <c r="J155" s="57"/>
      <c r="K155" s="57"/>
      <c r="L155" s="41"/>
      <c r="M155" s="36"/>
      <c r="O155" s="36"/>
      <c r="P155" s="36"/>
      <c r="Q155" s="36"/>
      <c r="R155" s="36"/>
      <c r="S155" s="36"/>
      <c r="T155" s="36"/>
      <c r="U155" s="36"/>
      <c r="V155" s="36"/>
      <c r="W155" s="36"/>
      <c r="X155" s="36"/>
      <c r="Y155" s="36"/>
      <c r="Z155" s="36"/>
      <c r="AA155" s="36"/>
      <c r="AB155" s="36"/>
      <c r="AC155" s="36"/>
      <c r="AD155" s="36"/>
      <c r="AE155" s="36"/>
    </row>
  </sheetData>
  <sheetProtection algorithmName="SHA-512" hashValue="dmVUXVgoqHPw4u4LOpbCAwYQ46mLRyrUyZVqWob89W7QJlncecpWRLWl2wO5anxNLiPuCwnIZN540WaRnpGDTg==" saltValue="xJwKuSjo/BGeLgunGNFh2X2xijlLxPgxOqhVCR2gr++G6QwdJJjeK8iatjcuckgoYcBmkGb02ZCoUq5Opg6Hgw==" spinCount="100000" sheet="1" objects="1" scenarios="1" formatColumns="0" formatRows="0" autoFilter="0"/>
  <autoFilter ref="C122:K154"/>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155</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3642</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262.5" customHeight="1">
      <c r="A31" s="123"/>
      <c r="B31" s="124"/>
      <c r="C31" s="123"/>
      <c r="D31" s="123"/>
      <c r="E31" s="330" t="s">
        <v>3509</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ROUND((SUM(BE125:BE164)),2)</f>
        <v>0</v>
      </c>
      <c r="G37" s="36"/>
      <c r="H37" s="36"/>
      <c r="I37" s="132">
        <v>0.21</v>
      </c>
      <c r="J37" s="131">
        <f>ROUND(((SUM(BE125:BE164))*I37),2)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ROUND((SUM(BF125:BF164)),2)</f>
        <v>0</v>
      </c>
      <c r="G38" s="36"/>
      <c r="H38" s="36"/>
      <c r="I38" s="132">
        <v>0.15</v>
      </c>
      <c r="J38" s="131">
        <f>ROUND(((SUM(BF125:BF164))*I38),2)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ROUND((SUM(BG125:BG164)),2)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ROUND((SUM(BH125:BH164)),2)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ROUND((SUM(BI125:BI164)),2)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8 - KT</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J125</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3643</v>
      </c>
      <c r="E101" s="158"/>
      <c r="F101" s="158"/>
      <c r="G101" s="158"/>
      <c r="H101" s="158"/>
      <c r="I101" s="158"/>
      <c r="J101" s="159">
        <f>J126</f>
        <v>0</v>
      </c>
      <c r="K101" s="156"/>
      <c r="L101" s="160"/>
    </row>
    <row r="102" spans="1:31" s="2" customFormat="1" ht="21.75" customHeight="1">
      <c r="A102" s="36"/>
      <c r="B102" s="37"/>
      <c r="C102" s="38"/>
      <c r="D102" s="38"/>
      <c r="E102" s="38"/>
      <c r="F102" s="38"/>
      <c r="G102" s="38"/>
      <c r="H102" s="38"/>
      <c r="I102" s="38"/>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57"/>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59"/>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189</v>
      </c>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31" t="str">
        <f>E7</f>
        <v>REVITALIZACE ŠKOLNÍ JÍDELNY A DRUŽINY ZŠ ŠKOLNÍ</v>
      </c>
      <c r="F111" s="332"/>
      <c r="G111" s="332"/>
      <c r="H111" s="332"/>
      <c r="I111" s="38"/>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175</v>
      </c>
      <c r="D112" s="23"/>
      <c r="E112" s="23"/>
      <c r="F112" s="23"/>
      <c r="G112" s="23"/>
      <c r="H112" s="23"/>
      <c r="I112" s="23"/>
      <c r="J112" s="23"/>
      <c r="K112" s="23"/>
      <c r="L112" s="21"/>
    </row>
    <row r="113" spans="2:12" s="1" customFormat="1" ht="16.5" customHeight="1">
      <c r="B113" s="22"/>
      <c r="C113" s="23"/>
      <c r="D113" s="23"/>
      <c r="E113" s="331" t="s">
        <v>272</v>
      </c>
      <c r="F113" s="308"/>
      <c r="G113" s="308"/>
      <c r="H113" s="308"/>
      <c r="I113" s="23"/>
      <c r="J113" s="23"/>
      <c r="K113" s="23"/>
      <c r="L113" s="21"/>
    </row>
    <row r="114" spans="2:12" s="1" customFormat="1" ht="12" customHeight="1">
      <c r="B114" s="22"/>
      <c r="C114" s="30" t="s">
        <v>273</v>
      </c>
      <c r="D114" s="23"/>
      <c r="E114" s="23"/>
      <c r="F114" s="23"/>
      <c r="G114" s="23"/>
      <c r="H114" s="23"/>
      <c r="I114" s="23"/>
      <c r="J114" s="23"/>
      <c r="K114" s="23"/>
      <c r="L114" s="21"/>
    </row>
    <row r="115" spans="1:31" s="2" customFormat="1" ht="16.5" customHeight="1">
      <c r="A115" s="36"/>
      <c r="B115" s="37"/>
      <c r="C115" s="38"/>
      <c r="D115" s="38"/>
      <c r="E115" s="335" t="s">
        <v>2316</v>
      </c>
      <c r="F115" s="333"/>
      <c r="G115" s="333"/>
      <c r="H115" s="333"/>
      <c r="I115" s="38"/>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2653</v>
      </c>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286" t="str">
        <f>E13</f>
        <v>8 - KT</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 xml:space="preserve"> </v>
      </c>
      <c r="G119" s="38"/>
      <c r="H119" s="38"/>
      <c r="I119" s="30" t="s">
        <v>24</v>
      </c>
      <c r="J119" s="68" t="str">
        <f>IF(J16="","",J16)</f>
        <v>6. 3. 2020</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Město Petřvald</v>
      </c>
      <c r="G121" s="38"/>
      <c r="H121" s="38"/>
      <c r="I121" s="30" t="s">
        <v>36</v>
      </c>
      <c r="J121" s="34" t="str">
        <f>E25</f>
        <v>Kania a.s.</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30"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11" customFormat="1" ht="29.25" customHeight="1">
      <c r="A124" s="166"/>
      <c r="B124" s="167"/>
      <c r="C124" s="168" t="s">
        <v>190</v>
      </c>
      <c r="D124" s="169" t="s">
        <v>68</v>
      </c>
      <c r="E124" s="169" t="s">
        <v>64</v>
      </c>
      <c r="F124" s="169" t="s">
        <v>65</v>
      </c>
      <c r="G124" s="169" t="s">
        <v>191</v>
      </c>
      <c r="H124" s="169" t="s">
        <v>192</v>
      </c>
      <c r="I124" s="169" t="s">
        <v>193</v>
      </c>
      <c r="J124" s="169" t="s">
        <v>179</v>
      </c>
      <c r="K124" s="170" t="s">
        <v>194</v>
      </c>
      <c r="L124" s="171"/>
      <c r="M124" s="77" t="s">
        <v>1</v>
      </c>
      <c r="N124" s="78" t="s">
        <v>47</v>
      </c>
      <c r="O124" s="78" t="s">
        <v>195</v>
      </c>
      <c r="P124" s="78" t="s">
        <v>196</v>
      </c>
      <c r="Q124" s="78" t="s">
        <v>197</v>
      </c>
      <c r="R124" s="78" t="s">
        <v>198</v>
      </c>
      <c r="S124" s="78" t="s">
        <v>199</v>
      </c>
      <c r="T124" s="79" t="s">
        <v>200</v>
      </c>
      <c r="U124" s="166"/>
      <c r="V124" s="166"/>
      <c r="W124" s="166"/>
      <c r="X124" s="166"/>
      <c r="Y124" s="166"/>
      <c r="Z124" s="166"/>
      <c r="AA124" s="166"/>
      <c r="AB124" s="166"/>
      <c r="AC124" s="166"/>
      <c r="AD124" s="166"/>
      <c r="AE124" s="166"/>
    </row>
    <row r="125" spans="1:63" s="2" customFormat="1" ht="22.8" customHeight="1">
      <c r="A125" s="36"/>
      <c r="B125" s="37"/>
      <c r="C125" s="84" t="s">
        <v>201</v>
      </c>
      <c r="D125" s="38"/>
      <c r="E125" s="38"/>
      <c r="F125" s="38"/>
      <c r="G125" s="38"/>
      <c r="H125" s="38"/>
      <c r="I125" s="38"/>
      <c r="J125" s="172">
        <f>BK125</f>
        <v>0</v>
      </c>
      <c r="K125" s="38"/>
      <c r="L125" s="41"/>
      <c r="M125" s="80"/>
      <c r="N125" s="173"/>
      <c r="O125" s="81"/>
      <c r="P125" s="174">
        <f>P126</f>
        <v>0</v>
      </c>
      <c r="Q125" s="81"/>
      <c r="R125" s="174">
        <f>R126</f>
        <v>0</v>
      </c>
      <c r="S125" s="81"/>
      <c r="T125" s="175">
        <f>T126</f>
        <v>0</v>
      </c>
      <c r="U125" s="36"/>
      <c r="V125" s="36"/>
      <c r="W125" s="36"/>
      <c r="X125" s="36"/>
      <c r="Y125" s="36"/>
      <c r="Z125" s="36"/>
      <c r="AA125" s="36"/>
      <c r="AB125" s="36"/>
      <c r="AC125" s="36"/>
      <c r="AD125" s="36"/>
      <c r="AE125" s="36"/>
      <c r="AT125" s="18" t="s">
        <v>82</v>
      </c>
      <c r="AU125" s="18" t="s">
        <v>181</v>
      </c>
      <c r="BK125" s="176">
        <f>BK126</f>
        <v>0</v>
      </c>
    </row>
    <row r="126" spans="2:63" s="12" customFormat="1" ht="25.95" customHeight="1">
      <c r="B126" s="177"/>
      <c r="C126" s="178"/>
      <c r="D126" s="179" t="s">
        <v>82</v>
      </c>
      <c r="E126" s="180" t="s">
        <v>2586</v>
      </c>
      <c r="F126" s="180" t="s">
        <v>3644</v>
      </c>
      <c r="G126" s="178"/>
      <c r="H126" s="178"/>
      <c r="I126" s="181"/>
      <c r="J126" s="182">
        <f>BK126</f>
        <v>0</v>
      </c>
      <c r="K126" s="178"/>
      <c r="L126" s="183"/>
      <c r="M126" s="184"/>
      <c r="N126" s="185"/>
      <c r="O126" s="185"/>
      <c r="P126" s="186">
        <f>SUM(P127:P164)</f>
        <v>0</v>
      </c>
      <c r="Q126" s="185"/>
      <c r="R126" s="186">
        <f>SUM(R127:R164)</f>
        <v>0</v>
      </c>
      <c r="S126" s="185"/>
      <c r="T126" s="187">
        <f>SUM(T127:T164)</f>
        <v>0</v>
      </c>
      <c r="AR126" s="188" t="s">
        <v>91</v>
      </c>
      <c r="AT126" s="189" t="s">
        <v>82</v>
      </c>
      <c r="AU126" s="189" t="s">
        <v>83</v>
      </c>
      <c r="AY126" s="188" t="s">
        <v>203</v>
      </c>
      <c r="BK126" s="190">
        <f>SUM(BK127:BK164)</f>
        <v>0</v>
      </c>
    </row>
    <row r="127" spans="1:65" s="2" customFormat="1" ht="16.5" customHeight="1">
      <c r="A127" s="36"/>
      <c r="B127" s="37"/>
      <c r="C127" s="193" t="s">
        <v>91</v>
      </c>
      <c r="D127" s="193" t="s">
        <v>206</v>
      </c>
      <c r="E127" s="194" t="s">
        <v>2588</v>
      </c>
      <c r="F127" s="195" t="s">
        <v>3645</v>
      </c>
      <c r="G127" s="196" t="s">
        <v>448</v>
      </c>
      <c r="H127" s="197">
        <v>284</v>
      </c>
      <c r="I127" s="198"/>
      <c r="J127" s="199">
        <f aca="true" t="shared" si="0" ref="J127:J164">ROUND(I127*H127,2)</f>
        <v>0</v>
      </c>
      <c r="K127" s="195" t="s">
        <v>601</v>
      </c>
      <c r="L127" s="41"/>
      <c r="M127" s="200" t="s">
        <v>1</v>
      </c>
      <c r="N127" s="201" t="s">
        <v>48</v>
      </c>
      <c r="O127" s="73"/>
      <c r="P127" s="202">
        <f aca="true" t="shared" si="1" ref="P127:P164">O127*H127</f>
        <v>0</v>
      </c>
      <c r="Q127" s="202">
        <v>0</v>
      </c>
      <c r="R127" s="202">
        <f aca="true" t="shared" si="2" ref="R127:R164">Q127*H127</f>
        <v>0</v>
      </c>
      <c r="S127" s="202">
        <v>0</v>
      </c>
      <c r="T127" s="203">
        <f aca="true" t="shared" si="3" ref="T127:T164">S127*H127</f>
        <v>0</v>
      </c>
      <c r="U127" s="36"/>
      <c r="V127" s="36"/>
      <c r="W127" s="36"/>
      <c r="X127" s="36"/>
      <c r="Y127" s="36"/>
      <c r="Z127" s="36"/>
      <c r="AA127" s="36"/>
      <c r="AB127" s="36"/>
      <c r="AC127" s="36"/>
      <c r="AD127" s="36"/>
      <c r="AE127" s="36"/>
      <c r="AR127" s="204" t="s">
        <v>121</v>
      </c>
      <c r="AT127" s="204" t="s">
        <v>206</v>
      </c>
      <c r="AU127" s="204" t="s">
        <v>91</v>
      </c>
      <c r="AY127" s="18" t="s">
        <v>203</v>
      </c>
      <c r="BE127" s="205">
        <f aca="true" t="shared" si="4" ref="BE127:BE164">IF(N127="základní",J127,0)</f>
        <v>0</v>
      </c>
      <c r="BF127" s="205">
        <f aca="true" t="shared" si="5" ref="BF127:BF164">IF(N127="snížená",J127,0)</f>
        <v>0</v>
      </c>
      <c r="BG127" s="205">
        <f aca="true" t="shared" si="6" ref="BG127:BG164">IF(N127="zákl. přenesená",J127,0)</f>
        <v>0</v>
      </c>
      <c r="BH127" s="205">
        <f aca="true" t="shared" si="7" ref="BH127:BH164">IF(N127="sníž. přenesená",J127,0)</f>
        <v>0</v>
      </c>
      <c r="BI127" s="205">
        <f aca="true" t="shared" si="8" ref="BI127:BI164">IF(N127="nulová",J127,0)</f>
        <v>0</v>
      </c>
      <c r="BJ127" s="18" t="s">
        <v>91</v>
      </c>
      <c r="BK127" s="205">
        <f aca="true" t="shared" si="9" ref="BK127:BK164">ROUND(I127*H127,2)</f>
        <v>0</v>
      </c>
      <c r="BL127" s="18" t="s">
        <v>121</v>
      </c>
      <c r="BM127" s="204" t="s">
        <v>93</v>
      </c>
    </row>
    <row r="128" spans="1:65" s="2" customFormat="1" ht="16.5" customHeight="1">
      <c r="A128" s="36"/>
      <c r="B128" s="37"/>
      <c r="C128" s="193" t="s">
        <v>93</v>
      </c>
      <c r="D128" s="193" t="s">
        <v>206</v>
      </c>
      <c r="E128" s="194" t="s">
        <v>2591</v>
      </c>
      <c r="F128" s="195" t="s">
        <v>3646</v>
      </c>
      <c r="G128" s="196" t="s">
        <v>448</v>
      </c>
      <c r="H128" s="197">
        <v>280</v>
      </c>
      <c r="I128" s="198"/>
      <c r="J128" s="199">
        <f t="shared" si="0"/>
        <v>0</v>
      </c>
      <c r="K128" s="195" t="s">
        <v>601</v>
      </c>
      <c r="L128" s="41"/>
      <c r="M128" s="200" t="s">
        <v>1</v>
      </c>
      <c r="N128" s="201" t="s">
        <v>48</v>
      </c>
      <c r="O128" s="73"/>
      <c r="P128" s="202">
        <f t="shared" si="1"/>
        <v>0</v>
      </c>
      <c r="Q128" s="202">
        <v>0</v>
      </c>
      <c r="R128" s="202">
        <f t="shared" si="2"/>
        <v>0</v>
      </c>
      <c r="S128" s="202">
        <v>0</v>
      </c>
      <c r="T128" s="203">
        <f t="shared" si="3"/>
        <v>0</v>
      </c>
      <c r="U128" s="36"/>
      <c r="V128" s="36"/>
      <c r="W128" s="36"/>
      <c r="X128" s="36"/>
      <c r="Y128" s="36"/>
      <c r="Z128" s="36"/>
      <c r="AA128" s="36"/>
      <c r="AB128" s="36"/>
      <c r="AC128" s="36"/>
      <c r="AD128" s="36"/>
      <c r="AE128" s="36"/>
      <c r="AR128" s="204" t="s">
        <v>121</v>
      </c>
      <c r="AT128" s="204" t="s">
        <v>206</v>
      </c>
      <c r="AU128" s="204" t="s">
        <v>91</v>
      </c>
      <c r="AY128" s="18" t="s">
        <v>203</v>
      </c>
      <c r="BE128" s="205">
        <f t="shared" si="4"/>
        <v>0</v>
      </c>
      <c r="BF128" s="205">
        <f t="shared" si="5"/>
        <v>0</v>
      </c>
      <c r="BG128" s="205">
        <f t="shared" si="6"/>
        <v>0</v>
      </c>
      <c r="BH128" s="205">
        <f t="shared" si="7"/>
        <v>0</v>
      </c>
      <c r="BI128" s="205">
        <f t="shared" si="8"/>
        <v>0</v>
      </c>
      <c r="BJ128" s="18" t="s">
        <v>91</v>
      </c>
      <c r="BK128" s="205">
        <f t="shared" si="9"/>
        <v>0</v>
      </c>
      <c r="BL128" s="18" t="s">
        <v>121</v>
      </c>
      <c r="BM128" s="204" t="s">
        <v>121</v>
      </c>
    </row>
    <row r="129" spans="1:65" s="2" customFormat="1" ht="16.5" customHeight="1">
      <c r="A129" s="36"/>
      <c r="B129" s="37"/>
      <c r="C129" s="193" t="s">
        <v>112</v>
      </c>
      <c r="D129" s="193" t="s">
        <v>206</v>
      </c>
      <c r="E129" s="194" t="s">
        <v>2594</v>
      </c>
      <c r="F129" s="195" t="s">
        <v>3647</v>
      </c>
      <c r="G129" s="196" t="s">
        <v>448</v>
      </c>
      <c r="H129" s="197">
        <v>180</v>
      </c>
      <c r="I129" s="198"/>
      <c r="J129" s="199">
        <f t="shared" si="0"/>
        <v>0</v>
      </c>
      <c r="K129" s="195" t="s">
        <v>601</v>
      </c>
      <c r="L129" s="41"/>
      <c r="M129" s="200" t="s">
        <v>1</v>
      </c>
      <c r="N129" s="201" t="s">
        <v>48</v>
      </c>
      <c r="O129" s="73"/>
      <c r="P129" s="202">
        <f t="shared" si="1"/>
        <v>0</v>
      </c>
      <c r="Q129" s="202">
        <v>0</v>
      </c>
      <c r="R129" s="202">
        <f t="shared" si="2"/>
        <v>0</v>
      </c>
      <c r="S129" s="202">
        <v>0</v>
      </c>
      <c r="T129" s="203">
        <f t="shared" si="3"/>
        <v>0</v>
      </c>
      <c r="U129" s="36"/>
      <c r="V129" s="36"/>
      <c r="W129" s="36"/>
      <c r="X129" s="36"/>
      <c r="Y129" s="36"/>
      <c r="Z129" s="36"/>
      <c r="AA129" s="36"/>
      <c r="AB129" s="36"/>
      <c r="AC129" s="36"/>
      <c r="AD129" s="36"/>
      <c r="AE129" s="36"/>
      <c r="AR129" s="204" t="s">
        <v>121</v>
      </c>
      <c r="AT129" s="204" t="s">
        <v>206</v>
      </c>
      <c r="AU129" s="204" t="s">
        <v>91</v>
      </c>
      <c r="AY129" s="18" t="s">
        <v>203</v>
      </c>
      <c r="BE129" s="205">
        <f t="shared" si="4"/>
        <v>0</v>
      </c>
      <c r="BF129" s="205">
        <f t="shared" si="5"/>
        <v>0</v>
      </c>
      <c r="BG129" s="205">
        <f t="shared" si="6"/>
        <v>0</v>
      </c>
      <c r="BH129" s="205">
        <f t="shared" si="7"/>
        <v>0</v>
      </c>
      <c r="BI129" s="205">
        <f t="shared" si="8"/>
        <v>0</v>
      </c>
      <c r="BJ129" s="18" t="s">
        <v>91</v>
      </c>
      <c r="BK129" s="205">
        <f t="shared" si="9"/>
        <v>0</v>
      </c>
      <c r="BL129" s="18" t="s">
        <v>121</v>
      </c>
      <c r="BM129" s="204" t="s">
        <v>147</v>
      </c>
    </row>
    <row r="130" spans="1:65" s="2" customFormat="1" ht="16.5" customHeight="1">
      <c r="A130" s="36"/>
      <c r="B130" s="37"/>
      <c r="C130" s="193" t="s">
        <v>121</v>
      </c>
      <c r="D130" s="193" t="s">
        <v>206</v>
      </c>
      <c r="E130" s="194" t="s">
        <v>2596</v>
      </c>
      <c r="F130" s="195" t="s">
        <v>3648</v>
      </c>
      <c r="G130" s="196" t="s">
        <v>448</v>
      </c>
      <c r="H130" s="197">
        <v>50</v>
      </c>
      <c r="I130" s="198"/>
      <c r="J130" s="199">
        <f t="shared" si="0"/>
        <v>0</v>
      </c>
      <c r="K130" s="195" t="s">
        <v>601</v>
      </c>
      <c r="L130" s="41"/>
      <c r="M130" s="200" t="s">
        <v>1</v>
      </c>
      <c r="N130" s="201" t="s">
        <v>48</v>
      </c>
      <c r="O130" s="73"/>
      <c r="P130" s="202">
        <f t="shared" si="1"/>
        <v>0</v>
      </c>
      <c r="Q130" s="202">
        <v>0</v>
      </c>
      <c r="R130" s="202">
        <f t="shared" si="2"/>
        <v>0</v>
      </c>
      <c r="S130" s="202">
        <v>0</v>
      </c>
      <c r="T130" s="203">
        <f t="shared" si="3"/>
        <v>0</v>
      </c>
      <c r="U130" s="36"/>
      <c r="V130" s="36"/>
      <c r="W130" s="36"/>
      <c r="X130" s="36"/>
      <c r="Y130" s="36"/>
      <c r="Z130" s="36"/>
      <c r="AA130" s="36"/>
      <c r="AB130" s="36"/>
      <c r="AC130" s="36"/>
      <c r="AD130" s="36"/>
      <c r="AE130" s="36"/>
      <c r="AR130" s="204" t="s">
        <v>121</v>
      </c>
      <c r="AT130" s="204" t="s">
        <v>206</v>
      </c>
      <c r="AU130" s="204" t="s">
        <v>91</v>
      </c>
      <c r="AY130" s="18" t="s">
        <v>203</v>
      </c>
      <c r="BE130" s="205">
        <f t="shared" si="4"/>
        <v>0</v>
      </c>
      <c r="BF130" s="205">
        <f t="shared" si="5"/>
        <v>0</v>
      </c>
      <c r="BG130" s="205">
        <f t="shared" si="6"/>
        <v>0</v>
      </c>
      <c r="BH130" s="205">
        <f t="shared" si="7"/>
        <v>0</v>
      </c>
      <c r="BI130" s="205">
        <f t="shared" si="8"/>
        <v>0</v>
      </c>
      <c r="BJ130" s="18" t="s">
        <v>91</v>
      </c>
      <c r="BK130" s="205">
        <f t="shared" si="9"/>
        <v>0</v>
      </c>
      <c r="BL130" s="18" t="s">
        <v>121</v>
      </c>
      <c r="BM130" s="204" t="s">
        <v>153</v>
      </c>
    </row>
    <row r="131" spans="1:65" s="2" customFormat="1" ht="16.5" customHeight="1">
      <c r="A131" s="36"/>
      <c r="B131" s="37"/>
      <c r="C131" s="193" t="s">
        <v>144</v>
      </c>
      <c r="D131" s="193" t="s">
        <v>206</v>
      </c>
      <c r="E131" s="194" t="s">
        <v>2600</v>
      </c>
      <c r="F131" s="195" t="s">
        <v>3649</v>
      </c>
      <c r="G131" s="196" t="s">
        <v>1422</v>
      </c>
      <c r="H131" s="197">
        <v>65</v>
      </c>
      <c r="I131" s="198"/>
      <c r="J131" s="199">
        <f t="shared" si="0"/>
        <v>0</v>
      </c>
      <c r="K131" s="195" t="s">
        <v>601</v>
      </c>
      <c r="L131" s="41"/>
      <c r="M131" s="200" t="s">
        <v>1</v>
      </c>
      <c r="N131" s="201" t="s">
        <v>48</v>
      </c>
      <c r="O131" s="73"/>
      <c r="P131" s="202">
        <f t="shared" si="1"/>
        <v>0</v>
      </c>
      <c r="Q131" s="202">
        <v>0</v>
      </c>
      <c r="R131" s="202">
        <f t="shared" si="2"/>
        <v>0</v>
      </c>
      <c r="S131" s="202">
        <v>0</v>
      </c>
      <c r="T131" s="203">
        <f t="shared" si="3"/>
        <v>0</v>
      </c>
      <c r="U131" s="36"/>
      <c r="V131" s="36"/>
      <c r="W131" s="36"/>
      <c r="X131" s="36"/>
      <c r="Y131" s="36"/>
      <c r="Z131" s="36"/>
      <c r="AA131" s="36"/>
      <c r="AB131" s="36"/>
      <c r="AC131" s="36"/>
      <c r="AD131" s="36"/>
      <c r="AE131" s="36"/>
      <c r="AR131" s="204" t="s">
        <v>121</v>
      </c>
      <c r="AT131" s="204" t="s">
        <v>206</v>
      </c>
      <c r="AU131" s="204" t="s">
        <v>91</v>
      </c>
      <c r="AY131" s="18" t="s">
        <v>203</v>
      </c>
      <c r="BE131" s="205">
        <f t="shared" si="4"/>
        <v>0</v>
      </c>
      <c r="BF131" s="205">
        <f t="shared" si="5"/>
        <v>0</v>
      </c>
      <c r="BG131" s="205">
        <f t="shared" si="6"/>
        <v>0</v>
      </c>
      <c r="BH131" s="205">
        <f t="shared" si="7"/>
        <v>0</v>
      </c>
      <c r="BI131" s="205">
        <f t="shared" si="8"/>
        <v>0</v>
      </c>
      <c r="BJ131" s="18" t="s">
        <v>91</v>
      </c>
      <c r="BK131" s="205">
        <f t="shared" si="9"/>
        <v>0</v>
      </c>
      <c r="BL131" s="18" t="s">
        <v>121</v>
      </c>
      <c r="BM131" s="204" t="s">
        <v>254</v>
      </c>
    </row>
    <row r="132" spans="1:65" s="2" customFormat="1" ht="16.5" customHeight="1">
      <c r="A132" s="36"/>
      <c r="B132" s="37"/>
      <c r="C132" s="193" t="s">
        <v>147</v>
      </c>
      <c r="D132" s="193" t="s">
        <v>206</v>
      </c>
      <c r="E132" s="194" t="s">
        <v>2602</v>
      </c>
      <c r="F132" s="195" t="s">
        <v>3650</v>
      </c>
      <c r="G132" s="196" t="s">
        <v>1422</v>
      </c>
      <c r="H132" s="197">
        <v>15</v>
      </c>
      <c r="I132" s="198"/>
      <c r="J132" s="199">
        <f t="shared" si="0"/>
        <v>0</v>
      </c>
      <c r="K132" s="195" t="s">
        <v>601</v>
      </c>
      <c r="L132" s="41"/>
      <c r="M132" s="200" t="s">
        <v>1</v>
      </c>
      <c r="N132" s="201" t="s">
        <v>48</v>
      </c>
      <c r="O132" s="73"/>
      <c r="P132" s="202">
        <f t="shared" si="1"/>
        <v>0</v>
      </c>
      <c r="Q132" s="202">
        <v>0</v>
      </c>
      <c r="R132" s="202">
        <f t="shared" si="2"/>
        <v>0</v>
      </c>
      <c r="S132" s="202">
        <v>0</v>
      </c>
      <c r="T132" s="203">
        <f t="shared" si="3"/>
        <v>0</v>
      </c>
      <c r="U132" s="36"/>
      <c r="V132" s="36"/>
      <c r="W132" s="36"/>
      <c r="X132" s="36"/>
      <c r="Y132" s="36"/>
      <c r="Z132" s="36"/>
      <c r="AA132" s="36"/>
      <c r="AB132" s="36"/>
      <c r="AC132" s="36"/>
      <c r="AD132" s="36"/>
      <c r="AE132" s="36"/>
      <c r="AR132" s="204" t="s">
        <v>121</v>
      </c>
      <c r="AT132" s="204" t="s">
        <v>206</v>
      </c>
      <c r="AU132" s="204" t="s">
        <v>91</v>
      </c>
      <c r="AY132" s="18" t="s">
        <v>203</v>
      </c>
      <c r="BE132" s="205">
        <f t="shared" si="4"/>
        <v>0</v>
      </c>
      <c r="BF132" s="205">
        <f t="shared" si="5"/>
        <v>0</v>
      </c>
      <c r="BG132" s="205">
        <f t="shared" si="6"/>
        <v>0</v>
      </c>
      <c r="BH132" s="205">
        <f t="shared" si="7"/>
        <v>0</v>
      </c>
      <c r="BI132" s="205">
        <f t="shared" si="8"/>
        <v>0</v>
      </c>
      <c r="BJ132" s="18" t="s">
        <v>91</v>
      </c>
      <c r="BK132" s="205">
        <f t="shared" si="9"/>
        <v>0</v>
      </c>
      <c r="BL132" s="18" t="s">
        <v>121</v>
      </c>
      <c r="BM132" s="204" t="s">
        <v>268</v>
      </c>
    </row>
    <row r="133" spans="1:65" s="2" customFormat="1" ht="16.5" customHeight="1">
      <c r="A133" s="36"/>
      <c r="B133" s="37"/>
      <c r="C133" s="193" t="s">
        <v>150</v>
      </c>
      <c r="D133" s="193" t="s">
        <v>206</v>
      </c>
      <c r="E133" s="194" t="s">
        <v>2605</v>
      </c>
      <c r="F133" s="195" t="s">
        <v>3651</v>
      </c>
      <c r="G133" s="196" t="s">
        <v>1422</v>
      </c>
      <c r="H133" s="197">
        <v>12</v>
      </c>
      <c r="I133" s="198"/>
      <c r="J133" s="199">
        <f t="shared" si="0"/>
        <v>0</v>
      </c>
      <c r="K133" s="195" t="s">
        <v>601</v>
      </c>
      <c r="L133" s="41"/>
      <c r="M133" s="200" t="s">
        <v>1</v>
      </c>
      <c r="N133" s="201" t="s">
        <v>48</v>
      </c>
      <c r="O133" s="73"/>
      <c r="P133" s="202">
        <f t="shared" si="1"/>
        <v>0</v>
      </c>
      <c r="Q133" s="202">
        <v>0</v>
      </c>
      <c r="R133" s="202">
        <f t="shared" si="2"/>
        <v>0</v>
      </c>
      <c r="S133" s="202">
        <v>0</v>
      </c>
      <c r="T133" s="203">
        <f t="shared" si="3"/>
        <v>0</v>
      </c>
      <c r="U133" s="36"/>
      <c r="V133" s="36"/>
      <c r="W133" s="36"/>
      <c r="X133" s="36"/>
      <c r="Y133" s="36"/>
      <c r="Z133" s="36"/>
      <c r="AA133" s="36"/>
      <c r="AB133" s="36"/>
      <c r="AC133" s="36"/>
      <c r="AD133" s="36"/>
      <c r="AE133" s="36"/>
      <c r="AR133" s="204" t="s">
        <v>121</v>
      </c>
      <c r="AT133" s="204" t="s">
        <v>206</v>
      </c>
      <c r="AU133" s="204" t="s">
        <v>91</v>
      </c>
      <c r="AY133" s="18" t="s">
        <v>203</v>
      </c>
      <c r="BE133" s="205">
        <f t="shared" si="4"/>
        <v>0</v>
      </c>
      <c r="BF133" s="205">
        <f t="shared" si="5"/>
        <v>0</v>
      </c>
      <c r="BG133" s="205">
        <f t="shared" si="6"/>
        <v>0</v>
      </c>
      <c r="BH133" s="205">
        <f t="shared" si="7"/>
        <v>0</v>
      </c>
      <c r="BI133" s="205">
        <f t="shared" si="8"/>
        <v>0</v>
      </c>
      <c r="BJ133" s="18" t="s">
        <v>91</v>
      </c>
      <c r="BK133" s="205">
        <f t="shared" si="9"/>
        <v>0</v>
      </c>
      <c r="BL133" s="18" t="s">
        <v>121</v>
      </c>
      <c r="BM133" s="204" t="s">
        <v>369</v>
      </c>
    </row>
    <row r="134" spans="1:65" s="2" customFormat="1" ht="16.5" customHeight="1">
      <c r="A134" s="36"/>
      <c r="B134" s="37"/>
      <c r="C134" s="193" t="s">
        <v>153</v>
      </c>
      <c r="D134" s="193" t="s">
        <v>206</v>
      </c>
      <c r="E134" s="194" t="s">
        <v>2610</v>
      </c>
      <c r="F134" s="195" t="s">
        <v>3652</v>
      </c>
      <c r="G134" s="196" t="s">
        <v>448</v>
      </c>
      <c r="H134" s="197">
        <v>2</v>
      </c>
      <c r="I134" s="198"/>
      <c r="J134" s="199">
        <f t="shared" si="0"/>
        <v>0</v>
      </c>
      <c r="K134" s="195" t="s">
        <v>601</v>
      </c>
      <c r="L134" s="41"/>
      <c r="M134" s="200" t="s">
        <v>1</v>
      </c>
      <c r="N134" s="201" t="s">
        <v>48</v>
      </c>
      <c r="O134" s="73"/>
      <c r="P134" s="202">
        <f t="shared" si="1"/>
        <v>0</v>
      </c>
      <c r="Q134" s="202">
        <v>0</v>
      </c>
      <c r="R134" s="202">
        <f t="shared" si="2"/>
        <v>0</v>
      </c>
      <c r="S134" s="202">
        <v>0</v>
      </c>
      <c r="T134" s="203">
        <f t="shared" si="3"/>
        <v>0</v>
      </c>
      <c r="U134" s="36"/>
      <c r="V134" s="36"/>
      <c r="W134" s="36"/>
      <c r="X134" s="36"/>
      <c r="Y134" s="36"/>
      <c r="Z134" s="36"/>
      <c r="AA134" s="36"/>
      <c r="AB134" s="36"/>
      <c r="AC134" s="36"/>
      <c r="AD134" s="36"/>
      <c r="AE134" s="36"/>
      <c r="AR134" s="204" t="s">
        <v>121</v>
      </c>
      <c r="AT134" s="204" t="s">
        <v>206</v>
      </c>
      <c r="AU134" s="204" t="s">
        <v>91</v>
      </c>
      <c r="AY134" s="18" t="s">
        <v>203</v>
      </c>
      <c r="BE134" s="205">
        <f t="shared" si="4"/>
        <v>0</v>
      </c>
      <c r="BF134" s="205">
        <f t="shared" si="5"/>
        <v>0</v>
      </c>
      <c r="BG134" s="205">
        <f t="shared" si="6"/>
        <v>0</v>
      </c>
      <c r="BH134" s="205">
        <f t="shared" si="7"/>
        <v>0</v>
      </c>
      <c r="BI134" s="205">
        <f t="shared" si="8"/>
        <v>0</v>
      </c>
      <c r="BJ134" s="18" t="s">
        <v>91</v>
      </c>
      <c r="BK134" s="205">
        <f t="shared" si="9"/>
        <v>0</v>
      </c>
      <c r="BL134" s="18" t="s">
        <v>121</v>
      </c>
      <c r="BM134" s="204" t="s">
        <v>378</v>
      </c>
    </row>
    <row r="135" spans="1:65" s="2" customFormat="1" ht="16.5" customHeight="1">
      <c r="A135" s="36"/>
      <c r="B135" s="37"/>
      <c r="C135" s="193" t="s">
        <v>249</v>
      </c>
      <c r="D135" s="193" t="s">
        <v>206</v>
      </c>
      <c r="E135" s="194" t="s">
        <v>2612</v>
      </c>
      <c r="F135" s="195" t="s">
        <v>3653</v>
      </c>
      <c r="G135" s="196" t="s">
        <v>448</v>
      </c>
      <c r="H135" s="197">
        <v>2</v>
      </c>
      <c r="I135" s="198"/>
      <c r="J135" s="199">
        <f t="shared" si="0"/>
        <v>0</v>
      </c>
      <c r="K135" s="195" t="s">
        <v>601</v>
      </c>
      <c r="L135" s="41"/>
      <c r="M135" s="200" t="s">
        <v>1</v>
      </c>
      <c r="N135" s="201" t="s">
        <v>48</v>
      </c>
      <c r="O135" s="73"/>
      <c r="P135" s="202">
        <f t="shared" si="1"/>
        <v>0</v>
      </c>
      <c r="Q135" s="202">
        <v>0</v>
      </c>
      <c r="R135" s="202">
        <f t="shared" si="2"/>
        <v>0</v>
      </c>
      <c r="S135" s="202">
        <v>0</v>
      </c>
      <c r="T135" s="203">
        <f t="shared" si="3"/>
        <v>0</v>
      </c>
      <c r="U135" s="36"/>
      <c r="V135" s="36"/>
      <c r="W135" s="36"/>
      <c r="X135" s="36"/>
      <c r="Y135" s="36"/>
      <c r="Z135" s="36"/>
      <c r="AA135" s="36"/>
      <c r="AB135" s="36"/>
      <c r="AC135" s="36"/>
      <c r="AD135" s="36"/>
      <c r="AE135" s="36"/>
      <c r="AR135" s="204" t="s">
        <v>121</v>
      </c>
      <c r="AT135" s="204" t="s">
        <v>206</v>
      </c>
      <c r="AU135" s="204" t="s">
        <v>91</v>
      </c>
      <c r="AY135" s="18" t="s">
        <v>203</v>
      </c>
      <c r="BE135" s="205">
        <f t="shared" si="4"/>
        <v>0</v>
      </c>
      <c r="BF135" s="205">
        <f t="shared" si="5"/>
        <v>0</v>
      </c>
      <c r="BG135" s="205">
        <f t="shared" si="6"/>
        <v>0</v>
      </c>
      <c r="BH135" s="205">
        <f t="shared" si="7"/>
        <v>0</v>
      </c>
      <c r="BI135" s="205">
        <f t="shared" si="8"/>
        <v>0</v>
      </c>
      <c r="BJ135" s="18" t="s">
        <v>91</v>
      </c>
      <c r="BK135" s="205">
        <f t="shared" si="9"/>
        <v>0</v>
      </c>
      <c r="BL135" s="18" t="s">
        <v>121</v>
      </c>
      <c r="BM135" s="204" t="s">
        <v>389</v>
      </c>
    </row>
    <row r="136" spans="1:65" s="2" customFormat="1" ht="16.5" customHeight="1">
      <c r="A136" s="36"/>
      <c r="B136" s="37"/>
      <c r="C136" s="193" t="s">
        <v>254</v>
      </c>
      <c r="D136" s="193" t="s">
        <v>206</v>
      </c>
      <c r="E136" s="194" t="s">
        <v>2614</v>
      </c>
      <c r="F136" s="195" t="s">
        <v>3654</v>
      </c>
      <c r="G136" s="196" t="s">
        <v>448</v>
      </c>
      <c r="H136" s="197">
        <v>102</v>
      </c>
      <c r="I136" s="198"/>
      <c r="J136" s="199">
        <f t="shared" si="0"/>
        <v>0</v>
      </c>
      <c r="K136" s="195" t="s">
        <v>601</v>
      </c>
      <c r="L136" s="41"/>
      <c r="M136" s="200" t="s">
        <v>1</v>
      </c>
      <c r="N136" s="201" t="s">
        <v>48</v>
      </c>
      <c r="O136" s="73"/>
      <c r="P136" s="202">
        <f t="shared" si="1"/>
        <v>0</v>
      </c>
      <c r="Q136" s="202">
        <v>0</v>
      </c>
      <c r="R136" s="202">
        <f t="shared" si="2"/>
        <v>0</v>
      </c>
      <c r="S136" s="202">
        <v>0</v>
      </c>
      <c r="T136" s="203">
        <f t="shared" si="3"/>
        <v>0</v>
      </c>
      <c r="U136" s="36"/>
      <c r="V136" s="36"/>
      <c r="W136" s="36"/>
      <c r="X136" s="36"/>
      <c r="Y136" s="36"/>
      <c r="Z136" s="36"/>
      <c r="AA136" s="36"/>
      <c r="AB136" s="36"/>
      <c r="AC136" s="36"/>
      <c r="AD136" s="36"/>
      <c r="AE136" s="36"/>
      <c r="AR136" s="204" t="s">
        <v>121</v>
      </c>
      <c r="AT136" s="204" t="s">
        <v>206</v>
      </c>
      <c r="AU136" s="204" t="s">
        <v>91</v>
      </c>
      <c r="AY136" s="18" t="s">
        <v>203</v>
      </c>
      <c r="BE136" s="205">
        <f t="shared" si="4"/>
        <v>0</v>
      </c>
      <c r="BF136" s="205">
        <f t="shared" si="5"/>
        <v>0</v>
      </c>
      <c r="BG136" s="205">
        <f t="shared" si="6"/>
        <v>0</v>
      </c>
      <c r="BH136" s="205">
        <f t="shared" si="7"/>
        <v>0</v>
      </c>
      <c r="BI136" s="205">
        <f t="shared" si="8"/>
        <v>0</v>
      </c>
      <c r="BJ136" s="18" t="s">
        <v>91</v>
      </c>
      <c r="BK136" s="205">
        <f t="shared" si="9"/>
        <v>0</v>
      </c>
      <c r="BL136" s="18" t="s">
        <v>121</v>
      </c>
      <c r="BM136" s="204" t="s">
        <v>401</v>
      </c>
    </row>
    <row r="137" spans="1:65" s="2" customFormat="1" ht="16.5" customHeight="1">
      <c r="A137" s="36"/>
      <c r="B137" s="37"/>
      <c r="C137" s="193" t="s">
        <v>261</v>
      </c>
      <c r="D137" s="193" t="s">
        <v>206</v>
      </c>
      <c r="E137" s="194" t="s">
        <v>2618</v>
      </c>
      <c r="F137" s="195" t="s">
        <v>3655</v>
      </c>
      <c r="G137" s="196" t="s">
        <v>1422</v>
      </c>
      <c r="H137" s="197">
        <v>240</v>
      </c>
      <c r="I137" s="198"/>
      <c r="J137" s="199">
        <f t="shared" si="0"/>
        <v>0</v>
      </c>
      <c r="K137" s="195" t="s">
        <v>601</v>
      </c>
      <c r="L137" s="41"/>
      <c r="M137" s="200" t="s">
        <v>1</v>
      </c>
      <c r="N137" s="201" t="s">
        <v>48</v>
      </c>
      <c r="O137" s="73"/>
      <c r="P137" s="202">
        <f t="shared" si="1"/>
        <v>0</v>
      </c>
      <c r="Q137" s="202">
        <v>0</v>
      </c>
      <c r="R137" s="202">
        <f t="shared" si="2"/>
        <v>0</v>
      </c>
      <c r="S137" s="202">
        <v>0</v>
      </c>
      <c r="T137" s="203">
        <f t="shared" si="3"/>
        <v>0</v>
      </c>
      <c r="U137" s="36"/>
      <c r="V137" s="36"/>
      <c r="W137" s="36"/>
      <c r="X137" s="36"/>
      <c r="Y137" s="36"/>
      <c r="Z137" s="36"/>
      <c r="AA137" s="36"/>
      <c r="AB137" s="36"/>
      <c r="AC137" s="36"/>
      <c r="AD137" s="36"/>
      <c r="AE137" s="36"/>
      <c r="AR137" s="204" t="s">
        <v>121</v>
      </c>
      <c r="AT137" s="204" t="s">
        <v>206</v>
      </c>
      <c r="AU137" s="204" t="s">
        <v>91</v>
      </c>
      <c r="AY137" s="18" t="s">
        <v>203</v>
      </c>
      <c r="BE137" s="205">
        <f t="shared" si="4"/>
        <v>0</v>
      </c>
      <c r="BF137" s="205">
        <f t="shared" si="5"/>
        <v>0</v>
      </c>
      <c r="BG137" s="205">
        <f t="shared" si="6"/>
        <v>0</v>
      </c>
      <c r="BH137" s="205">
        <f t="shared" si="7"/>
        <v>0</v>
      </c>
      <c r="BI137" s="205">
        <f t="shared" si="8"/>
        <v>0</v>
      </c>
      <c r="BJ137" s="18" t="s">
        <v>91</v>
      </c>
      <c r="BK137" s="205">
        <f t="shared" si="9"/>
        <v>0</v>
      </c>
      <c r="BL137" s="18" t="s">
        <v>121</v>
      </c>
      <c r="BM137" s="204" t="s">
        <v>409</v>
      </c>
    </row>
    <row r="138" spans="1:65" s="2" customFormat="1" ht="16.5" customHeight="1">
      <c r="A138" s="36"/>
      <c r="B138" s="37"/>
      <c r="C138" s="193" t="s">
        <v>268</v>
      </c>
      <c r="D138" s="193" t="s">
        <v>206</v>
      </c>
      <c r="E138" s="194" t="s">
        <v>2620</v>
      </c>
      <c r="F138" s="195" t="s">
        <v>3656</v>
      </c>
      <c r="G138" s="196" t="s">
        <v>1422</v>
      </c>
      <c r="H138" s="197">
        <v>80</v>
      </c>
      <c r="I138" s="198"/>
      <c r="J138" s="199">
        <f t="shared" si="0"/>
        <v>0</v>
      </c>
      <c r="K138" s="195" t="s">
        <v>601</v>
      </c>
      <c r="L138" s="41"/>
      <c r="M138" s="200" t="s">
        <v>1</v>
      </c>
      <c r="N138" s="201" t="s">
        <v>48</v>
      </c>
      <c r="O138" s="73"/>
      <c r="P138" s="202">
        <f t="shared" si="1"/>
        <v>0</v>
      </c>
      <c r="Q138" s="202">
        <v>0</v>
      </c>
      <c r="R138" s="202">
        <f t="shared" si="2"/>
        <v>0</v>
      </c>
      <c r="S138" s="202">
        <v>0</v>
      </c>
      <c r="T138" s="203">
        <f t="shared" si="3"/>
        <v>0</v>
      </c>
      <c r="U138" s="36"/>
      <c r="V138" s="36"/>
      <c r="W138" s="36"/>
      <c r="X138" s="36"/>
      <c r="Y138" s="36"/>
      <c r="Z138" s="36"/>
      <c r="AA138" s="36"/>
      <c r="AB138" s="36"/>
      <c r="AC138" s="36"/>
      <c r="AD138" s="36"/>
      <c r="AE138" s="36"/>
      <c r="AR138" s="204" t="s">
        <v>121</v>
      </c>
      <c r="AT138" s="204" t="s">
        <v>206</v>
      </c>
      <c r="AU138" s="204" t="s">
        <v>91</v>
      </c>
      <c r="AY138" s="18" t="s">
        <v>203</v>
      </c>
      <c r="BE138" s="205">
        <f t="shared" si="4"/>
        <v>0</v>
      </c>
      <c r="BF138" s="205">
        <f t="shared" si="5"/>
        <v>0</v>
      </c>
      <c r="BG138" s="205">
        <f t="shared" si="6"/>
        <v>0</v>
      </c>
      <c r="BH138" s="205">
        <f t="shared" si="7"/>
        <v>0</v>
      </c>
      <c r="BI138" s="205">
        <f t="shared" si="8"/>
        <v>0</v>
      </c>
      <c r="BJ138" s="18" t="s">
        <v>91</v>
      </c>
      <c r="BK138" s="205">
        <f t="shared" si="9"/>
        <v>0</v>
      </c>
      <c r="BL138" s="18" t="s">
        <v>121</v>
      </c>
      <c r="BM138" s="204" t="s">
        <v>417</v>
      </c>
    </row>
    <row r="139" spans="1:65" s="2" customFormat="1" ht="16.5" customHeight="1">
      <c r="A139" s="36"/>
      <c r="B139" s="37"/>
      <c r="C139" s="193" t="s">
        <v>364</v>
      </c>
      <c r="D139" s="193" t="s">
        <v>206</v>
      </c>
      <c r="E139" s="194" t="s">
        <v>2622</v>
      </c>
      <c r="F139" s="195" t="s">
        <v>3657</v>
      </c>
      <c r="G139" s="196" t="s">
        <v>3658</v>
      </c>
      <c r="H139" s="197">
        <v>8</v>
      </c>
      <c r="I139" s="198"/>
      <c r="J139" s="199">
        <f t="shared" si="0"/>
        <v>0</v>
      </c>
      <c r="K139" s="195" t="s">
        <v>601</v>
      </c>
      <c r="L139" s="41"/>
      <c r="M139" s="200" t="s">
        <v>1</v>
      </c>
      <c r="N139" s="201" t="s">
        <v>48</v>
      </c>
      <c r="O139" s="73"/>
      <c r="P139" s="202">
        <f t="shared" si="1"/>
        <v>0</v>
      </c>
      <c r="Q139" s="202">
        <v>0</v>
      </c>
      <c r="R139" s="202">
        <f t="shared" si="2"/>
        <v>0</v>
      </c>
      <c r="S139" s="202">
        <v>0</v>
      </c>
      <c r="T139" s="203">
        <f t="shared" si="3"/>
        <v>0</v>
      </c>
      <c r="U139" s="36"/>
      <c r="V139" s="36"/>
      <c r="W139" s="36"/>
      <c r="X139" s="36"/>
      <c r="Y139" s="36"/>
      <c r="Z139" s="36"/>
      <c r="AA139" s="36"/>
      <c r="AB139" s="36"/>
      <c r="AC139" s="36"/>
      <c r="AD139" s="36"/>
      <c r="AE139" s="36"/>
      <c r="AR139" s="204" t="s">
        <v>121</v>
      </c>
      <c r="AT139" s="204" t="s">
        <v>206</v>
      </c>
      <c r="AU139" s="204" t="s">
        <v>91</v>
      </c>
      <c r="AY139" s="18" t="s">
        <v>203</v>
      </c>
      <c r="BE139" s="205">
        <f t="shared" si="4"/>
        <v>0</v>
      </c>
      <c r="BF139" s="205">
        <f t="shared" si="5"/>
        <v>0</v>
      </c>
      <c r="BG139" s="205">
        <f t="shared" si="6"/>
        <v>0</v>
      </c>
      <c r="BH139" s="205">
        <f t="shared" si="7"/>
        <v>0</v>
      </c>
      <c r="BI139" s="205">
        <f t="shared" si="8"/>
        <v>0</v>
      </c>
      <c r="BJ139" s="18" t="s">
        <v>91</v>
      </c>
      <c r="BK139" s="205">
        <f t="shared" si="9"/>
        <v>0</v>
      </c>
      <c r="BL139" s="18" t="s">
        <v>121</v>
      </c>
      <c r="BM139" s="204" t="s">
        <v>425</v>
      </c>
    </row>
    <row r="140" spans="1:65" s="2" customFormat="1" ht="16.5" customHeight="1">
      <c r="A140" s="36"/>
      <c r="B140" s="37"/>
      <c r="C140" s="193" t="s">
        <v>369</v>
      </c>
      <c r="D140" s="193" t="s">
        <v>206</v>
      </c>
      <c r="E140" s="194" t="s">
        <v>2624</v>
      </c>
      <c r="F140" s="195" t="s">
        <v>3659</v>
      </c>
      <c r="G140" s="196" t="s">
        <v>1422</v>
      </c>
      <c r="H140" s="197">
        <v>250</v>
      </c>
      <c r="I140" s="198"/>
      <c r="J140" s="199">
        <f t="shared" si="0"/>
        <v>0</v>
      </c>
      <c r="K140" s="195" t="s">
        <v>601</v>
      </c>
      <c r="L140" s="41"/>
      <c r="M140" s="200" t="s">
        <v>1</v>
      </c>
      <c r="N140" s="201" t="s">
        <v>48</v>
      </c>
      <c r="O140" s="73"/>
      <c r="P140" s="202">
        <f t="shared" si="1"/>
        <v>0</v>
      </c>
      <c r="Q140" s="202">
        <v>0</v>
      </c>
      <c r="R140" s="202">
        <f t="shared" si="2"/>
        <v>0</v>
      </c>
      <c r="S140" s="202">
        <v>0</v>
      </c>
      <c r="T140" s="203">
        <f t="shared" si="3"/>
        <v>0</v>
      </c>
      <c r="U140" s="36"/>
      <c r="V140" s="36"/>
      <c r="W140" s="36"/>
      <c r="X140" s="36"/>
      <c r="Y140" s="36"/>
      <c r="Z140" s="36"/>
      <c r="AA140" s="36"/>
      <c r="AB140" s="36"/>
      <c r="AC140" s="36"/>
      <c r="AD140" s="36"/>
      <c r="AE140" s="36"/>
      <c r="AR140" s="204" t="s">
        <v>121</v>
      </c>
      <c r="AT140" s="204" t="s">
        <v>206</v>
      </c>
      <c r="AU140" s="204" t="s">
        <v>91</v>
      </c>
      <c r="AY140" s="18" t="s">
        <v>203</v>
      </c>
      <c r="BE140" s="205">
        <f t="shared" si="4"/>
        <v>0</v>
      </c>
      <c r="BF140" s="205">
        <f t="shared" si="5"/>
        <v>0</v>
      </c>
      <c r="BG140" s="205">
        <f t="shared" si="6"/>
        <v>0</v>
      </c>
      <c r="BH140" s="205">
        <f t="shared" si="7"/>
        <v>0</v>
      </c>
      <c r="BI140" s="205">
        <f t="shared" si="8"/>
        <v>0</v>
      </c>
      <c r="BJ140" s="18" t="s">
        <v>91</v>
      </c>
      <c r="BK140" s="205">
        <f t="shared" si="9"/>
        <v>0</v>
      </c>
      <c r="BL140" s="18" t="s">
        <v>121</v>
      </c>
      <c r="BM140" s="204" t="s">
        <v>433</v>
      </c>
    </row>
    <row r="141" spans="1:65" s="2" customFormat="1" ht="16.5" customHeight="1">
      <c r="A141" s="36"/>
      <c r="B141" s="37"/>
      <c r="C141" s="193" t="s">
        <v>8</v>
      </c>
      <c r="D141" s="193" t="s">
        <v>206</v>
      </c>
      <c r="E141" s="194" t="s">
        <v>3660</v>
      </c>
      <c r="F141" s="195" t="s">
        <v>3661</v>
      </c>
      <c r="G141" s="196" t="s">
        <v>1422</v>
      </c>
      <c r="H141" s="197">
        <v>80</v>
      </c>
      <c r="I141" s="198"/>
      <c r="J141" s="199">
        <f t="shared" si="0"/>
        <v>0</v>
      </c>
      <c r="K141" s="195" t="s">
        <v>601</v>
      </c>
      <c r="L141" s="41"/>
      <c r="M141" s="200" t="s">
        <v>1</v>
      </c>
      <c r="N141" s="201" t="s">
        <v>48</v>
      </c>
      <c r="O141" s="73"/>
      <c r="P141" s="202">
        <f t="shared" si="1"/>
        <v>0</v>
      </c>
      <c r="Q141" s="202">
        <v>0</v>
      </c>
      <c r="R141" s="202">
        <f t="shared" si="2"/>
        <v>0</v>
      </c>
      <c r="S141" s="202">
        <v>0</v>
      </c>
      <c r="T141" s="203">
        <f t="shared" si="3"/>
        <v>0</v>
      </c>
      <c r="U141" s="36"/>
      <c r="V141" s="36"/>
      <c r="W141" s="36"/>
      <c r="X141" s="36"/>
      <c r="Y141" s="36"/>
      <c r="Z141" s="36"/>
      <c r="AA141" s="36"/>
      <c r="AB141" s="36"/>
      <c r="AC141" s="36"/>
      <c r="AD141" s="36"/>
      <c r="AE141" s="36"/>
      <c r="AR141" s="204" t="s">
        <v>121</v>
      </c>
      <c r="AT141" s="204" t="s">
        <v>206</v>
      </c>
      <c r="AU141" s="204" t="s">
        <v>91</v>
      </c>
      <c r="AY141" s="18" t="s">
        <v>203</v>
      </c>
      <c r="BE141" s="205">
        <f t="shared" si="4"/>
        <v>0</v>
      </c>
      <c r="BF141" s="205">
        <f t="shared" si="5"/>
        <v>0</v>
      </c>
      <c r="BG141" s="205">
        <f t="shared" si="6"/>
        <v>0</v>
      </c>
      <c r="BH141" s="205">
        <f t="shared" si="7"/>
        <v>0</v>
      </c>
      <c r="BI141" s="205">
        <f t="shared" si="8"/>
        <v>0</v>
      </c>
      <c r="BJ141" s="18" t="s">
        <v>91</v>
      </c>
      <c r="BK141" s="205">
        <f t="shared" si="9"/>
        <v>0</v>
      </c>
      <c r="BL141" s="18" t="s">
        <v>121</v>
      </c>
      <c r="BM141" s="204" t="s">
        <v>441</v>
      </c>
    </row>
    <row r="142" spans="1:65" s="2" customFormat="1" ht="16.5" customHeight="1">
      <c r="A142" s="36"/>
      <c r="B142" s="37"/>
      <c r="C142" s="193" t="s">
        <v>378</v>
      </c>
      <c r="D142" s="193" t="s">
        <v>206</v>
      </c>
      <c r="E142" s="194" t="s">
        <v>3662</v>
      </c>
      <c r="F142" s="195" t="s">
        <v>3663</v>
      </c>
      <c r="G142" s="196" t="s">
        <v>1422</v>
      </c>
      <c r="H142" s="197">
        <v>10</v>
      </c>
      <c r="I142" s="198"/>
      <c r="J142" s="199">
        <f t="shared" si="0"/>
        <v>0</v>
      </c>
      <c r="K142" s="195" t="s">
        <v>601</v>
      </c>
      <c r="L142" s="41"/>
      <c r="M142" s="200" t="s">
        <v>1</v>
      </c>
      <c r="N142" s="201" t="s">
        <v>48</v>
      </c>
      <c r="O142" s="73"/>
      <c r="P142" s="202">
        <f t="shared" si="1"/>
        <v>0</v>
      </c>
      <c r="Q142" s="202">
        <v>0</v>
      </c>
      <c r="R142" s="202">
        <f t="shared" si="2"/>
        <v>0</v>
      </c>
      <c r="S142" s="202">
        <v>0</v>
      </c>
      <c r="T142" s="203">
        <f t="shared" si="3"/>
        <v>0</v>
      </c>
      <c r="U142" s="36"/>
      <c r="V142" s="36"/>
      <c r="W142" s="36"/>
      <c r="X142" s="36"/>
      <c r="Y142" s="36"/>
      <c r="Z142" s="36"/>
      <c r="AA142" s="36"/>
      <c r="AB142" s="36"/>
      <c r="AC142" s="36"/>
      <c r="AD142" s="36"/>
      <c r="AE142" s="36"/>
      <c r="AR142" s="204" t="s">
        <v>121</v>
      </c>
      <c r="AT142" s="204" t="s">
        <v>206</v>
      </c>
      <c r="AU142" s="204" t="s">
        <v>91</v>
      </c>
      <c r="AY142" s="18" t="s">
        <v>203</v>
      </c>
      <c r="BE142" s="205">
        <f t="shared" si="4"/>
        <v>0</v>
      </c>
      <c r="BF142" s="205">
        <f t="shared" si="5"/>
        <v>0</v>
      </c>
      <c r="BG142" s="205">
        <f t="shared" si="6"/>
        <v>0</v>
      </c>
      <c r="BH142" s="205">
        <f t="shared" si="7"/>
        <v>0</v>
      </c>
      <c r="BI142" s="205">
        <f t="shared" si="8"/>
        <v>0</v>
      </c>
      <c r="BJ142" s="18" t="s">
        <v>91</v>
      </c>
      <c r="BK142" s="205">
        <f t="shared" si="9"/>
        <v>0</v>
      </c>
      <c r="BL142" s="18" t="s">
        <v>121</v>
      </c>
      <c r="BM142" s="204" t="s">
        <v>450</v>
      </c>
    </row>
    <row r="143" spans="1:65" s="2" customFormat="1" ht="16.5" customHeight="1">
      <c r="A143" s="36"/>
      <c r="B143" s="37"/>
      <c r="C143" s="193" t="s">
        <v>383</v>
      </c>
      <c r="D143" s="193" t="s">
        <v>206</v>
      </c>
      <c r="E143" s="194" t="s">
        <v>3664</v>
      </c>
      <c r="F143" s="195" t="s">
        <v>3665</v>
      </c>
      <c r="G143" s="196" t="s">
        <v>1422</v>
      </c>
      <c r="H143" s="197">
        <v>14</v>
      </c>
      <c r="I143" s="198"/>
      <c r="J143" s="199">
        <f t="shared" si="0"/>
        <v>0</v>
      </c>
      <c r="K143" s="195" t="s">
        <v>601</v>
      </c>
      <c r="L143" s="41"/>
      <c r="M143" s="200" t="s">
        <v>1</v>
      </c>
      <c r="N143" s="201" t="s">
        <v>48</v>
      </c>
      <c r="O143" s="73"/>
      <c r="P143" s="202">
        <f t="shared" si="1"/>
        <v>0</v>
      </c>
      <c r="Q143" s="202">
        <v>0</v>
      </c>
      <c r="R143" s="202">
        <f t="shared" si="2"/>
        <v>0</v>
      </c>
      <c r="S143" s="202">
        <v>0</v>
      </c>
      <c r="T143" s="203">
        <f t="shared" si="3"/>
        <v>0</v>
      </c>
      <c r="U143" s="36"/>
      <c r="V143" s="36"/>
      <c r="W143" s="36"/>
      <c r="X143" s="36"/>
      <c r="Y143" s="36"/>
      <c r="Z143" s="36"/>
      <c r="AA143" s="36"/>
      <c r="AB143" s="36"/>
      <c r="AC143" s="36"/>
      <c r="AD143" s="36"/>
      <c r="AE143" s="36"/>
      <c r="AR143" s="204" t="s">
        <v>121</v>
      </c>
      <c r="AT143" s="204" t="s">
        <v>206</v>
      </c>
      <c r="AU143" s="204" t="s">
        <v>91</v>
      </c>
      <c r="AY143" s="18" t="s">
        <v>203</v>
      </c>
      <c r="BE143" s="205">
        <f t="shared" si="4"/>
        <v>0</v>
      </c>
      <c r="BF143" s="205">
        <f t="shared" si="5"/>
        <v>0</v>
      </c>
      <c r="BG143" s="205">
        <f t="shared" si="6"/>
        <v>0</v>
      </c>
      <c r="BH143" s="205">
        <f t="shared" si="7"/>
        <v>0</v>
      </c>
      <c r="BI143" s="205">
        <f t="shared" si="8"/>
        <v>0</v>
      </c>
      <c r="BJ143" s="18" t="s">
        <v>91</v>
      </c>
      <c r="BK143" s="205">
        <f t="shared" si="9"/>
        <v>0</v>
      </c>
      <c r="BL143" s="18" t="s">
        <v>121</v>
      </c>
      <c r="BM143" s="204" t="s">
        <v>461</v>
      </c>
    </row>
    <row r="144" spans="1:65" s="2" customFormat="1" ht="16.5" customHeight="1">
      <c r="A144" s="36"/>
      <c r="B144" s="37"/>
      <c r="C144" s="193" t="s">
        <v>389</v>
      </c>
      <c r="D144" s="193" t="s">
        <v>206</v>
      </c>
      <c r="E144" s="194" t="s">
        <v>3666</v>
      </c>
      <c r="F144" s="195" t="s">
        <v>3667</v>
      </c>
      <c r="G144" s="196" t="s">
        <v>1422</v>
      </c>
      <c r="H144" s="197">
        <v>4</v>
      </c>
      <c r="I144" s="198"/>
      <c r="J144" s="199">
        <f t="shared" si="0"/>
        <v>0</v>
      </c>
      <c r="K144" s="195" t="s">
        <v>601</v>
      </c>
      <c r="L144" s="41"/>
      <c r="M144" s="200" t="s">
        <v>1</v>
      </c>
      <c r="N144" s="201" t="s">
        <v>48</v>
      </c>
      <c r="O144" s="73"/>
      <c r="P144" s="202">
        <f t="shared" si="1"/>
        <v>0</v>
      </c>
      <c r="Q144" s="202">
        <v>0</v>
      </c>
      <c r="R144" s="202">
        <f t="shared" si="2"/>
        <v>0</v>
      </c>
      <c r="S144" s="202">
        <v>0</v>
      </c>
      <c r="T144" s="203">
        <f t="shared" si="3"/>
        <v>0</v>
      </c>
      <c r="U144" s="36"/>
      <c r="V144" s="36"/>
      <c r="W144" s="36"/>
      <c r="X144" s="36"/>
      <c r="Y144" s="36"/>
      <c r="Z144" s="36"/>
      <c r="AA144" s="36"/>
      <c r="AB144" s="36"/>
      <c r="AC144" s="36"/>
      <c r="AD144" s="36"/>
      <c r="AE144" s="36"/>
      <c r="AR144" s="204" t="s">
        <v>121</v>
      </c>
      <c r="AT144" s="204" t="s">
        <v>206</v>
      </c>
      <c r="AU144" s="204" t="s">
        <v>91</v>
      </c>
      <c r="AY144" s="18" t="s">
        <v>203</v>
      </c>
      <c r="BE144" s="205">
        <f t="shared" si="4"/>
        <v>0</v>
      </c>
      <c r="BF144" s="205">
        <f t="shared" si="5"/>
        <v>0</v>
      </c>
      <c r="BG144" s="205">
        <f t="shared" si="6"/>
        <v>0</v>
      </c>
      <c r="BH144" s="205">
        <f t="shared" si="7"/>
        <v>0</v>
      </c>
      <c r="BI144" s="205">
        <f t="shared" si="8"/>
        <v>0</v>
      </c>
      <c r="BJ144" s="18" t="s">
        <v>91</v>
      </c>
      <c r="BK144" s="205">
        <f t="shared" si="9"/>
        <v>0</v>
      </c>
      <c r="BL144" s="18" t="s">
        <v>121</v>
      </c>
      <c r="BM144" s="204" t="s">
        <v>471</v>
      </c>
    </row>
    <row r="145" spans="1:65" s="2" customFormat="1" ht="16.5" customHeight="1">
      <c r="A145" s="36"/>
      <c r="B145" s="37"/>
      <c r="C145" s="193" t="s">
        <v>394</v>
      </c>
      <c r="D145" s="193" t="s">
        <v>206</v>
      </c>
      <c r="E145" s="194" t="s">
        <v>3668</v>
      </c>
      <c r="F145" s="195" t="s">
        <v>3669</v>
      </c>
      <c r="G145" s="196" t="s">
        <v>1422</v>
      </c>
      <c r="H145" s="197">
        <v>2</v>
      </c>
      <c r="I145" s="198"/>
      <c r="J145" s="199">
        <f t="shared" si="0"/>
        <v>0</v>
      </c>
      <c r="K145" s="195" t="s">
        <v>601</v>
      </c>
      <c r="L145" s="41"/>
      <c r="M145" s="200" t="s">
        <v>1</v>
      </c>
      <c r="N145" s="201" t="s">
        <v>48</v>
      </c>
      <c r="O145" s="73"/>
      <c r="P145" s="202">
        <f t="shared" si="1"/>
        <v>0</v>
      </c>
      <c r="Q145" s="202">
        <v>0</v>
      </c>
      <c r="R145" s="202">
        <f t="shared" si="2"/>
        <v>0</v>
      </c>
      <c r="S145" s="202">
        <v>0</v>
      </c>
      <c r="T145" s="203">
        <f t="shared" si="3"/>
        <v>0</v>
      </c>
      <c r="U145" s="36"/>
      <c r="V145" s="36"/>
      <c r="W145" s="36"/>
      <c r="X145" s="36"/>
      <c r="Y145" s="36"/>
      <c r="Z145" s="36"/>
      <c r="AA145" s="36"/>
      <c r="AB145" s="36"/>
      <c r="AC145" s="36"/>
      <c r="AD145" s="36"/>
      <c r="AE145" s="36"/>
      <c r="AR145" s="204" t="s">
        <v>121</v>
      </c>
      <c r="AT145" s="204" t="s">
        <v>206</v>
      </c>
      <c r="AU145" s="204" t="s">
        <v>91</v>
      </c>
      <c r="AY145" s="18" t="s">
        <v>203</v>
      </c>
      <c r="BE145" s="205">
        <f t="shared" si="4"/>
        <v>0</v>
      </c>
      <c r="BF145" s="205">
        <f t="shared" si="5"/>
        <v>0</v>
      </c>
      <c r="BG145" s="205">
        <f t="shared" si="6"/>
        <v>0</v>
      </c>
      <c r="BH145" s="205">
        <f t="shared" si="7"/>
        <v>0</v>
      </c>
      <c r="BI145" s="205">
        <f t="shared" si="8"/>
        <v>0</v>
      </c>
      <c r="BJ145" s="18" t="s">
        <v>91</v>
      </c>
      <c r="BK145" s="205">
        <f t="shared" si="9"/>
        <v>0</v>
      </c>
      <c r="BL145" s="18" t="s">
        <v>121</v>
      </c>
      <c r="BM145" s="204" t="s">
        <v>481</v>
      </c>
    </row>
    <row r="146" spans="1:65" s="2" customFormat="1" ht="16.5" customHeight="1">
      <c r="A146" s="36"/>
      <c r="B146" s="37"/>
      <c r="C146" s="193" t="s">
        <v>401</v>
      </c>
      <c r="D146" s="193" t="s">
        <v>206</v>
      </c>
      <c r="E146" s="194" t="s">
        <v>3670</v>
      </c>
      <c r="F146" s="195" t="s">
        <v>3671</v>
      </c>
      <c r="G146" s="196" t="s">
        <v>1422</v>
      </c>
      <c r="H146" s="197">
        <v>2</v>
      </c>
      <c r="I146" s="198"/>
      <c r="J146" s="199">
        <f t="shared" si="0"/>
        <v>0</v>
      </c>
      <c r="K146" s="195" t="s">
        <v>601</v>
      </c>
      <c r="L146" s="41"/>
      <c r="M146" s="200" t="s">
        <v>1</v>
      </c>
      <c r="N146" s="201" t="s">
        <v>48</v>
      </c>
      <c r="O146" s="73"/>
      <c r="P146" s="202">
        <f t="shared" si="1"/>
        <v>0</v>
      </c>
      <c r="Q146" s="202">
        <v>0</v>
      </c>
      <c r="R146" s="202">
        <f t="shared" si="2"/>
        <v>0</v>
      </c>
      <c r="S146" s="202">
        <v>0</v>
      </c>
      <c r="T146" s="203">
        <f t="shared" si="3"/>
        <v>0</v>
      </c>
      <c r="U146" s="36"/>
      <c r="V146" s="36"/>
      <c r="W146" s="36"/>
      <c r="X146" s="36"/>
      <c r="Y146" s="36"/>
      <c r="Z146" s="36"/>
      <c r="AA146" s="36"/>
      <c r="AB146" s="36"/>
      <c r="AC146" s="36"/>
      <c r="AD146" s="36"/>
      <c r="AE146" s="36"/>
      <c r="AR146" s="204" t="s">
        <v>121</v>
      </c>
      <c r="AT146" s="204" t="s">
        <v>206</v>
      </c>
      <c r="AU146" s="204" t="s">
        <v>91</v>
      </c>
      <c r="AY146" s="18" t="s">
        <v>203</v>
      </c>
      <c r="BE146" s="205">
        <f t="shared" si="4"/>
        <v>0</v>
      </c>
      <c r="BF146" s="205">
        <f t="shared" si="5"/>
        <v>0</v>
      </c>
      <c r="BG146" s="205">
        <f t="shared" si="6"/>
        <v>0</v>
      </c>
      <c r="BH146" s="205">
        <f t="shared" si="7"/>
        <v>0</v>
      </c>
      <c r="BI146" s="205">
        <f t="shared" si="8"/>
        <v>0</v>
      </c>
      <c r="BJ146" s="18" t="s">
        <v>91</v>
      </c>
      <c r="BK146" s="205">
        <f t="shared" si="9"/>
        <v>0</v>
      </c>
      <c r="BL146" s="18" t="s">
        <v>121</v>
      </c>
      <c r="BM146" s="204" t="s">
        <v>490</v>
      </c>
    </row>
    <row r="147" spans="1:65" s="2" customFormat="1" ht="16.5" customHeight="1">
      <c r="A147" s="36"/>
      <c r="B147" s="37"/>
      <c r="C147" s="193" t="s">
        <v>7</v>
      </c>
      <c r="D147" s="193" t="s">
        <v>206</v>
      </c>
      <c r="E147" s="194" t="s">
        <v>3672</v>
      </c>
      <c r="F147" s="195" t="s">
        <v>3673</v>
      </c>
      <c r="G147" s="196" t="s">
        <v>1422</v>
      </c>
      <c r="H147" s="197">
        <v>32</v>
      </c>
      <c r="I147" s="198"/>
      <c r="J147" s="199">
        <f t="shared" si="0"/>
        <v>0</v>
      </c>
      <c r="K147" s="195" t="s">
        <v>601</v>
      </c>
      <c r="L147" s="41"/>
      <c r="M147" s="200" t="s">
        <v>1</v>
      </c>
      <c r="N147" s="201" t="s">
        <v>48</v>
      </c>
      <c r="O147" s="73"/>
      <c r="P147" s="202">
        <f t="shared" si="1"/>
        <v>0</v>
      </c>
      <c r="Q147" s="202">
        <v>0</v>
      </c>
      <c r="R147" s="202">
        <f t="shared" si="2"/>
        <v>0</v>
      </c>
      <c r="S147" s="202">
        <v>0</v>
      </c>
      <c r="T147" s="203">
        <f t="shared" si="3"/>
        <v>0</v>
      </c>
      <c r="U147" s="36"/>
      <c r="V147" s="36"/>
      <c r="W147" s="36"/>
      <c r="X147" s="36"/>
      <c r="Y147" s="36"/>
      <c r="Z147" s="36"/>
      <c r="AA147" s="36"/>
      <c r="AB147" s="36"/>
      <c r="AC147" s="36"/>
      <c r="AD147" s="36"/>
      <c r="AE147" s="36"/>
      <c r="AR147" s="204" t="s">
        <v>121</v>
      </c>
      <c r="AT147" s="204" t="s">
        <v>206</v>
      </c>
      <c r="AU147" s="204" t="s">
        <v>91</v>
      </c>
      <c r="AY147" s="18" t="s">
        <v>203</v>
      </c>
      <c r="BE147" s="205">
        <f t="shared" si="4"/>
        <v>0</v>
      </c>
      <c r="BF147" s="205">
        <f t="shared" si="5"/>
        <v>0</v>
      </c>
      <c r="BG147" s="205">
        <f t="shared" si="6"/>
        <v>0</v>
      </c>
      <c r="BH147" s="205">
        <f t="shared" si="7"/>
        <v>0</v>
      </c>
      <c r="BI147" s="205">
        <f t="shared" si="8"/>
        <v>0</v>
      </c>
      <c r="BJ147" s="18" t="s">
        <v>91</v>
      </c>
      <c r="BK147" s="205">
        <f t="shared" si="9"/>
        <v>0</v>
      </c>
      <c r="BL147" s="18" t="s">
        <v>121</v>
      </c>
      <c r="BM147" s="204" t="s">
        <v>498</v>
      </c>
    </row>
    <row r="148" spans="1:65" s="2" customFormat="1" ht="16.5" customHeight="1">
      <c r="A148" s="36"/>
      <c r="B148" s="37"/>
      <c r="C148" s="193" t="s">
        <v>409</v>
      </c>
      <c r="D148" s="193" t="s">
        <v>206</v>
      </c>
      <c r="E148" s="194" t="s">
        <v>3674</v>
      </c>
      <c r="F148" s="195" t="s">
        <v>3675</v>
      </c>
      <c r="G148" s="196" t="s">
        <v>448</v>
      </c>
      <c r="H148" s="197">
        <v>794</v>
      </c>
      <c r="I148" s="198"/>
      <c r="J148" s="199">
        <f t="shared" si="0"/>
        <v>0</v>
      </c>
      <c r="K148" s="195" t="s">
        <v>601</v>
      </c>
      <c r="L148" s="41"/>
      <c r="M148" s="200" t="s">
        <v>1</v>
      </c>
      <c r="N148" s="201" t="s">
        <v>48</v>
      </c>
      <c r="O148" s="73"/>
      <c r="P148" s="202">
        <f t="shared" si="1"/>
        <v>0</v>
      </c>
      <c r="Q148" s="202">
        <v>0</v>
      </c>
      <c r="R148" s="202">
        <f t="shared" si="2"/>
        <v>0</v>
      </c>
      <c r="S148" s="202">
        <v>0</v>
      </c>
      <c r="T148" s="203">
        <f t="shared" si="3"/>
        <v>0</v>
      </c>
      <c r="U148" s="36"/>
      <c r="V148" s="36"/>
      <c r="W148" s="36"/>
      <c r="X148" s="36"/>
      <c r="Y148" s="36"/>
      <c r="Z148" s="36"/>
      <c r="AA148" s="36"/>
      <c r="AB148" s="36"/>
      <c r="AC148" s="36"/>
      <c r="AD148" s="36"/>
      <c r="AE148" s="36"/>
      <c r="AR148" s="204" t="s">
        <v>121</v>
      </c>
      <c r="AT148" s="204" t="s">
        <v>206</v>
      </c>
      <c r="AU148" s="204" t="s">
        <v>91</v>
      </c>
      <c r="AY148" s="18" t="s">
        <v>203</v>
      </c>
      <c r="BE148" s="205">
        <f t="shared" si="4"/>
        <v>0</v>
      </c>
      <c r="BF148" s="205">
        <f t="shared" si="5"/>
        <v>0</v>
      </c>
      <c r="BG148" s="205">
        <f t="shared" si="6"/>
        <v>0</v>
      </c>
      <c r="BH148" s="205">
        <f t="shared" si="7"/>
        <v>0</v>
      </c>
      <c r="BI148" s="205">
        <f t="shared" si="8"/>
        <v>0</v>
      </c>
      <c r="BJ148" s="18" t="s">
        <v>91</v>
      </c>
      <c r="BK148" s="205">
        <f t="shared" si="9"/>
        <v>0</v>
      </c>
      <c r="BL148" s="18" t="s">
        <v>121</v>
      </c>
      <c r="BM148" s="204" t="s">
        <v>507</v>
      </c>
    </row>
    <row r="149" spans="1:65" s="2" customFormat="1" ht="16.5" customHeight="1">
      <c r="A149" s="36"/>
      <c r="B149" s="37"/>
      <c r="C149" s="193" t="s">
        <v>413</v>
      </c>
      <c r="D149" s="193" t="s">
        <v>206</v>
      </c>
      <c r="E149" s="194" t="s">
        <v>3676</v>
      </c>
      <c r="F149" s="195" t="s">
        <v>3677</v>
      </c>
      <c r="G149" s="196" t="s">
        <v>1422</v>
      </c>
      <c r="H149" s="197">
        <v>3</v>
      </c>
      <c r="I149" s="198"/>
      <c r="J149" s="199">
        <f t="shared" si="0"/>
        <v>0</v>
      </c>
      <c r="K149" s="195" t="s">
        <v>601</v>
      </c>
      <c r="L149" s="41"/>
      <c r="M149" s="200" t="s">
        <v>1</v>
      </c>
      <c r="N149" s="201" t="s">
        <v>48</v>
      </c>
      <c r="O149" s="73"/>
      <c r="P149" s="202">
        <f t="shared" si="1"/>
        <v>0</v>
      </c>
      <c r="Q149" s="202">
        <v>0</v>
      </c>
      <c r="R149" s="202">
        <f t="shared" si="2"/>
        <v>0</v>
      </c>
      <c r="S149" s="202">
        <v>0</v>
      </c>
      <c r="T149" s="203">
        <f t="shared" si="3"/>
        <v>0</v>
      </c>
      <c r="U149" s="36"/>
      <c r="V149" s="36"/>
      <c r="W149" s="36"/>
      <c r="X149" s="36"/>
      <c r="Y149" s="36"/>
      <c r="Z149" s="36"/>
      <c r="AA149" s="36"/>
      <c r="AB149" s="36"/>
      <c r="AC149" s="36"/>
      <c r="AD149" s="36"/>
      <c r="AE149" s="36"/>
      <c r="AR149" s="204" t="s">
        <v>121</v>
      </c>
      <c r="AT149" s="204" t="s">
        <v>206</v>
      </c>
      <c r="AU149" s="204" t="s">
        <v>91</v>
      </c>
      <c r="AY149" s="18" t="s">
        <v>203</v>
      </c>
      <c r="BE149" s="205">
        <f t="shared" si="4"/>
        <v>0</v>
      </c>
      <c r="BF149" s="205">
        <f t="shared" si="5"/>
        <v>0</v>
      </c>
      <c r="BG149" s="205">
        <f t="shared" si="6"/>
        <v>0</v>
      </c>
      <c r="BH149" s="205">
        <f t="shared" si="7"/>
        <v>0</v>
      </c>
      <c r="BI149" s="205">
        <f t="shared" si="8"/>
        <v>0</v>
      </c>
      <c r="BJ149" s="18" t="s">
        <v>91</v>
      </c>
      <c r="BK149" s="205">
        <f t="shared" si="9"/>
        <v>0</v>
      </c>
      <c r="BL149" s="18" t="s">
        <v>121</v>
      </c>
      <c r="BM149" s="204" t="s">
        <v>515</v>
      </c>
    </row>
    <row r="150" spans="1:65" s="2" customFormat="1" ht="16.5" customHeight="1">
      <c r="A150" s="36"/>
      <c r="B150" s="37"/>
      <c r="C150" s="193" t="s">
        <v>417</v>
      </c>
      <c r="D150" s="193" t="s">
        <v>206</v>
      </c>
      <c r="E150" s="194" t="s">
        <v>3678</v>
      </c>
      <c r="F150" s="195" t="s">
        <v>3679</v>
      </c>
      <c r="G150" s="196" t="s">
        <v>1422</v>
      </c>
      <c r="H150" s="197">
        <v>80</v>
      </c>
      <c r="I150" s="198"/>
      <c r="J150" s="199">
        <f t="shared" si="0"/>
        <v>0</v>
      </c>
      <c r="K150" s="195" t="s">
        <v>601</v>
      </c>
      <c r="L150" s="41"/>
      <c r="M150" s="200" t="s">
        <v>1</v>
      </c>
      <c r="N150" s="201" t="s">
        <v>48</v>
      </c>
      <c r="O150" s="73"/>
      <c r="P150" s="202">
        <f t="shared" si="1"/>
        <v>0</v>
      </c>
      <c r="Q150" s="202">
        <v>0</v>
      </c>
      <c r="R150" s="202">
        <f t="shared" si="2"/>
        <v>0</v>
      </c>
      <c r="S150" s="202">
        <v>0</v>
      </c>
      <c r="T150" s="203">
        <f t="shared" si="3"/>
        <v>0</v>
      </c>
      <c r="U150" s="36"/>
      <c r="V150" s="36"/>
      <c r="W150" s="36"/>
      <c r="X150" s="36"/>
      <c r="Y150" s="36"/>
      <c r="Z150" s="36"/>
      <c r="AA150" s="36"/>
      <c r="AB150" s="36"/>
      <c r="AC150" s="36"/>
      <c r="AD150" s="36"/>
      <c r="AE150" s="36"/>
      <c r="AR150" s="204" t="s">
        <v>121</v>
      </c>
      <c r="AT150" s="204" t="s">
        <v>206</v>
      </c>
      <c r="AU150" s="204" t="s">
        <v>91</v>
      </c>
      <c r="AY150" s="18" t="s">
        <v>203</v>
      </c>
      <c r="BE150" s="205">
        <f t="shared" si="4"/>
        <v>0</v>
      </c>
      <c r="BF150" s="205">
        <f t="shared" si="5"/>
        <v>0</v>
      </c>
      <c r="BG150" s="205">
        <f t="shared" si="6"/>
        <v>0</v>
      </c>
      <c r="BH150" s="205">
        <f t="shared" si="7"/>
        <v>0</v>
      </c>
      <c r="BI150" s="205">
        <f t="shared" si="8"/>
        <v>0</v>
      </c>
      <c r="BJ150" s="18" t="s">
        <v>91</v>
      </c>
      <c r="BK150" s="205">
        <f t="shared" si="9"/>
        <v>0</v>
      </c>
      <c r="BL150" s="18" t="s">
        <v>121</v>
      </c>
      <c r="BM150" s="204" t="s">
        <v>525</v>
      </c>
    </row>
    <row r="151" spans="1:65" s="2" customFormat="1" ht="16.5" customHeight="1">
      <c r="A151" s="36"/>
      <c r="B151" s="37"/>
      <c r="C151" s="193" t="s">
        <v>421</v>
      </c>
      <c r="D151" s="193" t="s">
        <v>206</v>
      </c>
      <c r="E151" s="194" t="s">
        <v>3680</v>
      </c>
      <c r="F151" s="195" t="s">
        <v>3681</v>
      </c>
      <c r="G151" s="196" t="s">
        <v>1422</v>
      </c>
      <c r="H151" s="197">
        <v>12</v>
      </c>
      <c r="I151" s="198"/>
      <c r="J151" s="199">
        <f t="shared" si="0"/>
        <v>0</v>
      </c>
      <c r="K151" s="195" t="s">
        <v>601</v>
      </c>
      <c r="L151" s="41"/>
      <c r="M151" s="200" t="s">
        <v>1</v>
      </c>
      <c r="N151" s="201" t="s">
        <v>48</v>
      </c>
      <c r="O151" s="73"/>
      <c r="P151" s="202">
        <f t="shared" si="1"/>
        <v>0</v>
      </c>
      <c r="Q151" s="202">
        <v>0</v>
      </c>
      <c r="R151" s="202">
        <f t="shared" si="2"/>
        <v>0</v>
      </c>
      <c r="S151" s="202">
        <v>0</v>
      </c>
      <c r="T151" s="203">
        <f t="shared" si="3"/>
        <v>0</v>
      </c>
      <c r="U151" s="36"/>
      <c r="V151" s="36"/>
      <c r="W151" s="36"/>
      <c r="X151" s="36"/>
      <c r="Y151" s="36"/>
      <c r="Z151" s="36"/>
      <c r="AA151" s="36"/>
      <c r="AB151" s="36"/>
      <c r="AC151" s="36"/>
      <c r="AD151" s="36"/>
      <c r="AE151" s="36"/>
      <c r="AR151" s="204" t="s">
        <v>121</v>
      </c>
      <c r="AT151" s="204" t="s">
        <v>206</v>
      </c>
      <c r="AU151" s="204" t="s">
        <v>91</v>
      </c>
      <c r="AY151" s="18" t="s">
        <v>203</v>
      </c>
      <c r="BE151" s="205">
        <f t="shared" si="4"/>
        <v>0</v>
      </c>
      <c r="BF151" s="205">
        <f t="shared" si="5"/>
        <v>0</v>
      </c>
      <c r="BG151" s="205">
        <f t="shared" si="6"/>
        <v>0</v>
      </c>
      <c r="BH151" s="205">
        <f t="shared" si="7"/>
        <v>0</v>
      </c>
      <c r="BI151" s="205">
        <f t="shared" si="8"/>
        <v>0</v>
      </c>
      <c r="BJ151" s="18" t="s">
        <v>91</v>
      </c>
      <c r="BK151" s="205">
        <f t="shared" si="9"/>
        <v>0</v>
      </c>
      <c r="BL151" s="18" t="s">
        <v>121</v>
      </c>
      <c r="BM151" s="204" t="s">
        <v>534</v>
      </c>
    </row>
    <row r="152" spans="1:65" s="2" customFormat="1" ht="16.5" customHeight="1">
      <c r="A152" s="36"/>
      <c r="B152" s="37"/>
      <c r="C152" s="193" t="s">
        <v>425</v>
      </c>
      <c r="D152" s="193" t="s">
        <v>206</v>
      </c>
      <c r="E152" s="194" t="s">
        <v>3682</v>
      </c>
      <c r="F152" s="195" t="s">
        <v>3683</v>
      </c>
      <c r="G152" s="196" t="s">
        <v>448</v>
      </c>
      <c r="H152" s="197">
        <v>50</v>
      </c>
      <c r="I152" s="198"/>
      <c r="J152" s="199">
        <f t="shared" si="0"/>
        <v>0</v>
      </c>
      <c r="K152" s="195" t="s">
        <v>601</v>
      </c>
      <c r="L152" s="41"/>
      <c r="M152" s="200" t="s">
        <v>1</v>
      </c>
      <c r="N152" s="201" t="s">
        <v>48</v>
      </c>
      <c r="O152" s="73"/>
      <c r="P152" s="202">
        <f t="shared" si="1"/>
        <v>0</v>
      </c>
      <c r="Q152" s="202">
        <v>0</v>
      </c>
      <c r="R152" s="202">
        <f t="shared" si="2"/>
        <v>0</v>
      </c>
      <c r="S152" s="202">
        <v>0</v>
      </c>
      <c r="T152" s="203">
        <f t="shared" si="3"/>
        <v>0</v>
      </c>
      <c r="U152" s="36"/>
      <c r="V152" s="36"/>
      <c r="W152" s="36"/>
      <c r="X152" s="36"/>
      <c r="Y152" s="36"/>
      <c r="Z152" s="36"/>
      <c r="AA152" s="36"/>
      <c r="AB152" s="36"/>
      <c r="AC152" s="36"/>
      <c r="AD152" s="36"/>
      <c r="AE152" s="36"/>
      <c r="AR152" s="204" t="s">
        <v>121</v>
      </c>
      <c r="AT152" s="204" t="s">
        <v>206</v>
      </c>
      <c r="AU152" s="204" t="s">
        <v>91</v>
      </c>
      <c r="AY152" s="18" t="s">
        <v>203</v>
      </c>
      <c r="BE152" s="205">
        <f t="shared" si="4"/>
        <v>0</v>
      </c>
      <c r="BF152" s="205">
        <f t="shared" si="5"/>
        <v>0</v>
      </c>
      <c r="BG152" s="205">
        <f t="shared" si="6"/>
        <v>0</v>
      </c>
      <c r="BH152" s="205">
        <f t="shared" si="7"/>
        <v>0</v>
      </c>
      <c r="BI152" s="205">
        <f t="shared" si="8"/>
        <v>0</v>
      </c>
      <c r="BJ152" s="18" t="s">
        <v>91</v>
      </c>
      <c r="BK152" s="205">
        <f t="shared" si="9"/>
        <v>0</v>
      </c>
      <c r="BL152" s="18" t="s">
        <v>121</v>
      </c>
      <c r="BM152" s="204" t="s">
        <v>542</v>
      </c>
    </row>
    <row r="153" spans="1:65" s="2" customFormat="1" ht="16.5" customHeight="1">
      <c r="A153" s="36"/>
      <c r="B153" s="37"/>
      <c r="C153" s="193" t="s">
        <v>429</v>
      </c>
      <c r="D153" s="193" t="s">
        <v>206</v>
      </c>
      <c r="E153" s="194" t="s">
        <v>3684</v>
      </c>
      <c r="F153" s="195" t="s">
        <v>3685</v>
      </c>
      <c r="G153" s="196" t="s">
        <v>448</v>
      </c>
      <c r="H153" s="197">
        <v>514</v>
      </c>
      <c r="I153" s="198"/>
      <c r="J153" s="199">
        <f t="shared" si="0"/>
        <v>0</v>
      </c>
      <c r="K153" s="195" t="s">
        <v>601</v>
      </c>
      <c r="L153" s="41"/>
      <c r="M153" s="200" t="s">
        <v>1</v>
      </c>
      <c r="N153" s="201" t="s">
        <v>48</v>
      </c>
      <c r="O153" s="73"/>
      <c r="P153" s="202">
        <f t="shared" si="1"/>
        <v>0</v>
      </c>
      <c r="Q153" s="202">
        <v>0</v>
      </c>
      <c r="R153" s="202">
        <f t="shared" si="2"/>
        <v>0</v>
      </c>
      <c r="S153" s="202">
        <v>0</v>
      </c>
      <c r="T153" s="203">
        <f t="shared" si="3"/>
        <v>0</v>
      </c>
      <c r="U153" s="36"/>
      <c r="V153" s="36"/>
      <c r="W153" s="36"/>
      <c r="X153" s="36"/>
      <c r="Y153" s="36"/>
      <c r="Z153" s="36"/>
      <c r="AA153" s="36"/>
      <c r="AB153" s="36"/>
      <c r="AC153" s="36"/>
      <c r="AD153" s="36"/>
      <c r="AE153" s="36"/>
      <c r="AR153" s="204" t="s">
        <v>121</v>
      </c>
      <c r="AT153" s="204" t="s">
        <v>206</v>
      </c>
      <c r="AU153" s="204" t="s">
        <v>91</v>
      </c>
      <c r="AY153" s="18" t="s">
        <v>203</v>
      </c>
      <c r="BE153" s="205">
        <f t="shared" si="4"/>
        <v>0</v>
      </c>
      <c r="BF153" s="205">
        <f t="shared" si="5"/>
        <v>0</v>
      </c>
      <c r="BG153" s="205">
        <f t="shared" si="6"/>
        <v>0</v>
      </c>
      <c r="BH153" s="205">
        <f t="shared" si="7"/>
        <v>0</v>
      </c>
      <c r="BI153" s="205">
        <f t="shared" si="8"/>
        <v>0</v>
      </c>
      <c r="BJ153" s="18" t="s">
        <v>91</v>
      </c>
      <c r="BK153" s="205">
        <f t="shared" si="9"/>
        <v>0</v>
      </c>
      <c r="BL153" s="18" t="s">
        <v>121</v>
      </c>
      <c r="BM153" s="204" t="s">
        <v>551</v>
      </c>
    </row>
    <row r="154" spans="1:65" s="2" customFormat="1" ht="16.5" customHeight="1">
      <c r="A154" s="36"/>
      <c r="B154" s="37"/>
      <c r="C154" s="193" t="s">
        <v>433</v>
      </c>
      <c r="D154" s="193" t="s">
        <v>206</v>
      </c>
      <c r="E154" s="194" t="s">
        <v>3686</v>
      </c>
      <c r="F154" s="195" t="s">
        <v>3687</v>
      </c>
      <c r="G154" s="196" t="s">
        <v>448</v>
      </c>
      <c r="H154" s="197">
        <v>230</v>
      </c>
      <c r="I154" s="198"/>
      <c r="J154" s="199">
        <f t="shared" si="0"/>
        <v>0</v>
      </c>
      <c r="K154" s="195" t="s">
        <v>601</v>
      </c>
      <c r="L154" s="41"/>
      <c r="M154" s="200" t="s">
        <v>1</v>
      </c>
      <c r="N154" s="201" t="s">
        <v>48</v>
      </c>
      <c r="O154" s="73"/>
      <c r="P154" s="202">
        <f t="shared" si="1"/>
        <v>0</v>
      </c>
      <c r="Q154" s="202">
        <v>0</v>
      </c>
      <c r="R154" s="202">
        <f t="shared" si="2"/>
        <v>0</v>
      </c>
      <c r="S154" s="202">
        <v>0</v>
      </c>
      <c r="T154" s="203">
        <f t="shared" si="3"/>
        <v>0</v>
      </c>
      <c r="U154" s="36"/>
      <c r="V154" s="36"/>
      <c r="W154" s="36"/>
      <c r="X154" s="36"/>
      <c r="Y154" s="36"/>
      <c r="Z154" s="36"/>
      <c r="AA154" s="36"/>
      <c r="AB154" s="36"/>
      <c r="AC154" s="36"/>
      <c r="AD154" s="36"/>
      <c r="AE154" s="36"/>
      <c r="AR154" s="204" t="s">
        <v>121</v>
      </c>
      <c r="AT154" s="204" t="s">
        <v>206</v>
      </c>
      <c r="AU154" s="204" t="s">
        <v>91</v>
      </c>
      <c r="AY154" s="18" t="s">
        <v>203</v>
      </c>
      <c r="BE154" s="205">
        <f t="shared" si="4"/>
        <v>0</v>
      </c>
      <c r="BF154" s="205">
        <f t="shared" si="5"/>
        <v>0</v>
      </c>
      <c r="BG154" s="205">
        <f t="shared" si="6"/>
        <v>0</v>
      </c>
      <c r="BH154" s="205">
        <f t="shared" si="7"/>
        <v>0</v>
      </c>
      <c r="BI154" s="205">
        <f t="shared" si="8"/>
        <v>0</v>
      </c>
      <c r="BJ154" s="18" t="s">
        <v>91</v>
      </c>
      <c r="BK154" s="205">
        <f t="shared" si="9"/>
        <v>0</v>
      </c>
      <c r="BL154" s="18" t="s">
        <v>121</v>
      </c>
      <c r="BM154" s="204" t="s">
        <v>563</v>
      </c>
    </row>
    <row r="155" spans="1:65" s="2" customFormat="1" ht="16.5" customHeight="1">
      <c r="A155" s="36"/>
      <c r="B155" s="37"/>
      <c r="C155" s="193" t="s">
        <v>437</v>
      </c>
      <c r="D155" s="193" t="s">
        <v>206</v>
      </c>
      <c r="E155" s="194" t="s">
        <v>3688</v>
      </c>
      <c r="F155" s="195" t="s">
        <v>3689</v>
      </c>
      <c r="G155" s="196" t="s">
        <v>448</v>
      </c>
      <c r="H155" s="197">
        <v>794</v>
      </c>
      <c r="I155" s="198"/>
      <c r="J155" s="199">
        <f t="shared" si="0"/>
        <v>0</v>
      </c>
      <c r="K155" s="195" t="s">
        <v>601</v>
      </c>
      <c r="L155" s="41"/>
      <c r="M155" s="200" t="s">
        <v>1</v>
      </c>
      <c r="N155" s="201" t="s">
        <v>48</v>
      </c>
      <c r="O155" s="73"/>
      <c r="P155" s="202">
        <f t="shared" si="1"/>
        <v>0</v>
      </c>
      <c r="Q155" s="202">
        <v>0</v>
      </c>
      <c r="R155" s="202">
        <f t="shared" si="2"/>
        <v>0</v>
      </c>
      <c r="S155" s="202">
        <v>0</v>
      </c>
      <c r="T155" s="203">
        <f t="shared" si="3"/>
        <v>0</v>
      </c>
      <c r="U155" s="36"/>
      <c r="V155" s="36"/>
      <c r="W155" s="36"/>
      <c r="X155" s="36"/>
      <c r="Y155" s="36"/>
      <c r="Z155" s="36"/>
      <c r="AA155" s="36"/>
      <c r="AB155" s="36"/>
      <c r="AC155" s="36"/>
      <c r="AD155" s="36"/>
      <c r="AE155" s="36"/>
      <c r="AR155" s="204" t="s">
        <v>121</v>
      </c>
      <c r="AT155" s="204" t="s">
        <v>206</v>
      </c>
      <c r="AU155" s="204" t="s">
        <v>91</v>
      </c>
      <c r="AY155" s="18" t="s">
        <v>203</v>
      </c>
      <c r="BE155" s="205">
        <f t="shared" si="4"/>
        <v>0</v>
      </c>
      <c r="BF155" s="205">
        <f t="shared" si="5"/>
        <v>0</v>
      </c>
      <c r="BG155" s="205">
        <f t="shared" si="6"/>
        <v>0</v>
      </c>
      <c r="BH155" s="205">
        <f t="shared" si="7"/>
        <v>0</v>
      </c>
      <c r="BI155" s="205">
        <f t="shared" si="8"/>
        <v>0</v>
      </c>
      <c r="BJ155" s="18" t="s">
        <v>91</v>
      </c>
      <c r="BK155" s="205">
        <f t="shared" si="9"/>
        <v>0</v>
      </c>
      <c r="BL155" s="18" t="s">
        <v>121</v>
      </c>
      <c r="BM155" s="204" t="s">
        <v>571</v>
      </c>
    </row>
    <row r="156" spans="1:65" s="2" customFormat="1" ht="16.5" customHeight="1">
      <c r="A156" s="36"/>
      <c r="B156" s="37"/>
      <c r="C156" s="193" t="s">
        <v>441</v>
      </c>
      <c r="D156" s="193" t="s">
        <v>206</v>
      </c>
      <c r="E156" s="194" t="s">
        <v>3690</v>
      </c>
      <c r="F156" s="195" t="s">
        <v>3691</v>
      </c>
      <c r="G156" s="196" t="s">
        <v>3456</v>
      </c>
      <c r="H156" s="197">
        <v>16</v>
      </c>
      <c r="I156" s="198"/>
      <c r="J156" s="199">
        <f t="shared" si="0"/>
        <v>0</v>
      </c>
      <c r="K156" s="195" t="s">
        <v>601</v>
      </c>
      <c r="L156" s="41"/>
      <c r="M156" s="200" t="s">
        <v>1</v>
      </c>
      <c r="N156" s="201" t="s">
        <v>48</v>
      </c>
      <c r="O156" s="73"/>
      <c r="P156" s="202">
        <f t="shared" si="1"/>
        <v>0</v>
      </c>
      <c r="Q156" s="202">
        <v>0</v>
      </c>
      <c r="R156" s="202">
        <f t="shared" si="2"/>
        <v>0</v>
      </c>
      <c r="S156" s="202">
        <v>0</v>
      </c>
      <c r="T156" s="203">
        <f t="shared" si="3"/>
        <v>0</v>
      </c>
      <c r="U156" s="36"/>
      <c r="V156" s="36"/>
      <c r="W156" s="36"/>
      <c r="X156" s="36"/>
      <c r="Y156" s="36"/>
      <c r="Z156" s="36"/>
      <c r="AA156" s="36"/>
      <c r="AB156" s="36"/>
      <c r="AC156" s="36"/>
      <c r="AD156" s="36"/>
      <c r="AE156" s="36"/>
      <c r="AR156" s="204" t="s">
        <v>121</v>
      </c>
      <c r="AT156" s="204" t="s">
        <v>206</v>
      </c>
      <c r="AU156" s="204" t="s">
        <v>91</v>
      </c>
      <c r="AY156" s="18" t="s">
        <v>203</v>
      </c>
      <c r="BE156" s="205">
        <f t="shared" si="4"/>
        <v>0</v>
      </c>
      <c r="BF156" s="205">
        <f t="shared" si="5"/>
        <v>0</v>
      </c>
      <c r="BG156" s="205">
        <f t="shared" si="6"/>
        <v>0</v>
      </c>
      <c r="BH156" s="205">
        <f t="shared" si="7"/>
        <v>0</v>
      </c>
      <c r="BI156" s="205">
        <f t="shared" si="8"/>
        <v>0</v>
      </c>
      <c r="BJ156" s="18" t="s">
        <v>91</v>
      </c>
      <c r="BK156" s="205">
        <f t="shared" si="9"/>
        <v>0</v>
      </c>
      <c r="BL156" s="18" t="s">
        <v>121</v>
      </c>
      <c r="BM156" s="204" t="s">
        <v>581</v>
      </c>
    </row>
    <row r="157" spans="1:65" s="2" customFormat="1" ht="16.5" customHeight="1">
      <c r="A157" s="36"/>
      <c r="B157" s="37"/>
      <c r="C157" s="193" t="s">
        <v>445</v>
      </c>
      <c r="D157" s="193" t="s">
        <v>206</v>
      </c>
      <c r="E157" s="194" t="s">
        <v>3692</v>
      </c>
      <c r="F157" s="195" t="s">
        <v>3693</v>
      </c>
      <c r="G157" s="196" t="s">
        <v>3456</v>
      </c>
      <c r="H157" s="197">
        <v>12</v>
      </c>
      <c r="I157" s="198"/>
      <c r="J157" s="199">
        <f t="shared" si="0"/>
        <v>0</v>
      </c>
      <c r="K157" s="195" t="s">
        <v>601</v>
      </c>
      <c r="L157" s="41"/>
      <c r="M157" s="200" t="s">
        <v>1</v>
      </c>
      <c r="N157" s="201" t="s">
        <v>48</v>
      </c>
      <c r="O157" s="73"/>
      <c r="P157" s="202">
        <f t="shared" si="1"/>
        <v>0</v>
      </c>
      <c r="Q157" s="202">
        <v>0</v>
      </c>
      <c r="R157" s="202">
        <f t="shared" si="2"/>
        <v>0</v>
      </c>
      <c r="S157" s="202">
        <v>0</v>
      </c>
      <c r="T157" s="203">
        <f t="shared" si="3"/>
        <v>0</v>
      </c>
      <c r="U157" s="36"/>
      <c r="V157" s="36"/>
      <c r="W157" s="36"/>
      <c r="X157" s="36"/>
      <c r="Y157" s="36"/>
      <c r="Z157" s="36"/>
      <c r="AA157" s="36"/>
      <c r="AB157" s="36"/>
      <c r="AC157" s="36"/>
      <c r="AD157" s="36"/>
      <c r="AE157" s="36"/>
      <c r="AR157" s="204" t="s">
        <v>121</v>
      </c>
      <c r="AT157" s="204" t="s">
        <v>206</v>
      </c>
      <c r="AU157" s="204" t="s">
        <v>91</v>
      </c>
      <c r="AY157" s="18" t="s">
        <v>203</v>
      </c>
      <c r="BE157" s="205">
        <f t="shared" si="4"/>
        <v>0</v>
      </c>
      <c r="BF157" s="205">
        <f t="shared" si="5"/>
        <v>0</v>
      </c>
      <c r="BG157" s="205">
        <f t="shared" si="6"/>
        <v>0</v>
      </c>
      <c r="BH157" s="205">
        <f t="shared" si="7"/>
        <v>0</v>
      </c>
      <c r="BI157" s="205">
        <f t="shared" si="8"/>
        <v>0</v>
      </c>
      <c r="BJ157" s="18" t="s">
        <v>91</v>
      </c>
      <c r="BK157" s="205">
        <f t="shared" si="9"/>
        <v>0</v>
      </c>
      <c r="BL157" s="18" t="s">
        <v>121</v>
      </c>
      <c r="BM157" s="204" t="s">
        <v>589</v>
      </c>
    </row>
    <row r="158" spans="1:65" s="2" customFormat="1" ht="16.5" customHeight="1">
      <c r="A158" s="36"/>
      <c r="B158" s="37"/>
      <c r="C158" s="193" t="s">
        <v>450</v>
      </c>
      <c r="D158" s="193" t="s">
        <v>206</v>
      </c>
      <c r="E158" s="194" t="s">
        <v>3694</v>
      </c>
      <c r="F158" s="195" t="s">
        <v>3695</v>
      </c>
      <c r="G158" s="196" t="s">
        <v>3486</v>
      </c>
      <c r="H158" s="197">
        <v>1</v>
      </c>
      <c r="I158" s="198"/>
      <c r="J158" s="199">
        <f t="shared" si="0"/>
        <v>0</v>
      </c>
      <c r="K158" s="195" t="s">
        <v>601</v>
      </c>
      <c r="L158" s="41"/>
      <c r="M158" s="200" t="s">
        <v>1</v>
      </c>
      <c r="N158" s="201" t="s">
        <v>48</v>
      </c>
      <c r="O158" s="73"/>
      <c r="P158" s="202">
        <f t="shared" si="1"/>
        <v>0</v>
      </c>
      <c r="Q158" s="202">
        <v>0</v>
      </c>
      <c r="R158" s="202">
        <f t="shared" si="2"/>
        <v>0</v>
      </c>
      <c r="S158" s="202">
        <v>0</v>
      </c>
      <c r="T158" s="203">
        <f t="shared" si="3"/>
        <v>0</v>
      </c>
      <c r="U158" s="36"/>
      <c r="V158" s="36"/>
      <c r="W158" s="36"/>
      <c r="X158" s="36"/>
      <c r="Y158" s="36"/>
      <c r="Z158" s="36"/>
      <c r="AA158" s="36"/>
      <c r="AB158" s="36"/>
      <c r="AC158" s="36"/>
      <c r="AD158" s="36"/>
      <c r="AE158" s="36"/>
      <c r="AR158" s="204" t="s">
        <v>121</v>
      </c>
      <c r="AT158" s="204" t="s">
        <v>206</v>
      </c>
      <c r="AU158" s="204" t="s">
        <v>91</v>
      </c>
      <c r="AY158" s="18" t="s">
        <v>203</v>
      </c>
      <c r="BE158" s="205">
        <f t="shared" si="4"/>
        <v>0</v>
      </c>
      <c r="BF158" s="205">
        <f t="shared" si="5"/>
        <v>0</v>
      </c>
      <c r="BG158" s="205">
        <f t="shared" si="6"/>
        <v>0</v>
      </c>
      <c r="BH158" s="205">
        <f t="shared" si="7"/>
        <v>0</v>
      </c>
      <c r="BI158" s="205">
        <f t="shared" si="8"/>
        <v>0</v>
      </c>
      <c r="BJ158" s="18" t="s">
        <v>91</v>
      </c>
      <c r="BK158" s="205">
        <f t="shared" si="9"/>
        <v>0</v>
      </c>
      <c r="BL158" s="18" t="s">
        <v>121</v>
      </c>
      <c r="BM158" s="204" t="s">
        <v>598</v>
      </c>
    </row>
    <row r="159" spans="1:65" s="2" customFormat="1" ht="16.5" customHeight="1">
      <c r="A159" s="36"/>
      <c r="B159" s="37"/>
      <c r="C159" s="193" t="s">
        <v>456</v>
      </c>
      <c r="D159" s="193" t="s">
        <v>206</v>
      </c>
      <c r="E159" s="194" t="s">
        <v>3696</v>
      </c>
      <c r="F159" s="195" t="s">
        <v>3697</v>
      </c>
      <c r="G159" s="196" t="s">
        <v>338</v>
      </c>
      <c r="H159" s="197">
        <v>2.8</v>
      </c>
      <c r="I159" s="198"/>
      <c r="J159" s="199">
        <f t="shared" si="0"/>
        <v>0</v>
      </c>
      <c r="K159" s="195" t="s">
        <v>601</v>
      </c>
      <c r="L159" s="41"/>
      <c r="M159" s="200" t="s">
        <v>1</v>
      </c>
      <c r="N159" s="201" t="s">
        <v>48</v>
      </c>
      <c r="O159" s="73"/>
      <c r="P159" s="202">
        <f t="shared" si="1"/>
        <v>0</v>
      </c>
      <c r="Q159" s="202">
        <v>0</v>
      </c>
      <c r="R159" s="202">
        <f t="shared" si="2"/>
        <v>0</v>
      </c>
      <c r="S159" s="202">
        <v>0</v>
      </c>
      <c r="T159" s="203">
        <f t="shared" si="3"/>
        <v>0</v>
      </c>
      <c r="U159" s="36"/>
      <c r="V159" s="36"/>
      <c r="W159" s="36"/>
      <c r="X159" s="36"/>
      <c r="Y159" s="36"/>
      <c r="Z159" s="36"/>
      <c r="AA159" s="36"/>
      <c r="AB159" s="36"/>
      <c r="AC159" s="36"/>
      <c r="AD159" s="36"/>
      <c r="AE159" s="36"/>
      <c r="AR159" s="204" t="s">
        <v>121</v>
      </c>
      <c r="AT159" s="204" t="s">
        <v>206</v>
      </c>
      <c r="AU159" s="204" t="s">
        <v>91</v>
      </c>
      <c r="AY159" s="18" t="s">
        <v>203</v>
      </c>
      <c r="BE159" s="205">
        <f t="shared" si="4"/>
        <v>0</v>
      </c>
      <c r="BF159" s="205">
        <f t="shared" si="5"/>
        <v>0</v>
      </c>
      <c r="BG159" s="205">
        <f t="shared" si="6"/>
        <v>0</v>
      </c>
      <c r="BH159" s="205">
        <f t="shared" si="7"/>
        <v>0</v>
      </c>
      <c r="BI159" s="205">
        <f t="shared" si="8"/>
        <v>0</v>
      </c>
      <c r="BJ159" s="18" t="s">
        <v>91</v>
      </c>
      <c r="BK159" s="205">
        <f t="shared" si="9"/>
        <v>0</v>
      </c>
      <c r="BL159" s="18" t="s">
        <v>121</v>
      </c>
      <c r="BM159" s="204" t="s">
        <v>621</v>
      </c>
    </row>
    <row r="160" spans="1:65" s="2" customFormat="1" ht="16.5" customHeight="1">
      <c r="A160" s="36"/>
      <c r="B160" s="37"/>
      <c r="C160" s="193" t="s">
        <v>461</v>
      </c>
      <c r="D160" s="193" t="s">
        <v>206</v>
      </c>
      <c r="E160" s="194" t="s">
        <v>3698</v>
      </c>
      <c r="F160" s="195" t="s">
        <v>3699</v>
      </c>
      <c r="G160" s="196" t="s">
        <v>338</v>
      </c>
      <c r="H160" s="197">
        <v>2.8</v>
      </c>
      <c r="I160" s="198"/>
      <c r="J160" s="199">
        <f t="shared" si="0"/>
        <v>0</v>
      </c>
      <c r="K160" s="195" t="s">
        <v>601</v>
      </c>
      <c r="L160" s="41"/>
      <c r="M160" s="200" t="s">
        <v>1</v>
      </c>
      <c r="N160" s="201" t="s">
        <v>48</v>
      </c>
      <c r="O160" s="73"/>
      <c r="P160" s="202">
        <f t="shared" si="1"/>
        <v>0</v>
      </c>
      <c r="Q160" s="202">
        <v>0</v>
      </c>
      <c r="R160" s="202">
        <f t="shared" si="2"/>
        <v>0</v>
      </c>
      <c r="S160" s="202">
        <v>0</v>
      </c>
      <c r="T160" s="203">
        <f t="shared" si="3"/>
        <v>0</v>
      </c>
      <c r="U160" s="36"/>
      <c r="V160" s="36"/>
      <c r="W160" s="36"/>
      <c r="X160" s="36"/>
      <c r="Y160" s="36"/>
      <c r="Z160" s="36"/>
      <c r="AA160" s="36"/>
      <c r="AB160" s="36"/>
      <c r="AC160" s="36"/>
      <c r="AD160" s="36"/>
      <c r="AE160" s="36"/>
      <c r="AR160" s="204" t="s">
        <v>121</v>
      </c>
      <c r="AT160" s="204" t="s">
        <v>206</v>
      </c>
      <c r="AU160" s="204" t="s">
        <v>91</v>
      </c>
      <c r="AY160" s="18" t="s">
        <v>203</v>
      </c>
      <c r="BE160" s="205">
        <f t="shared" si="4"/>
        <v>0</v>
      </c>
      <c r="BF160" s="205">
        <f t="shared" si="5"/>
        <v>0</v>
      </c>
      <c r="BG160" s="205">
        <f t="shared" si="6"/>
        <v>0</v>
      </c>
      <c r="BH160" s="205">
        <f t="shared" si="7"/>
        <v>0</v>
      </c>
      <c r="BI160" s="205">
        <f t="shared" si="8"/>
        <v>0</v>
      </c>
      <c r="BJ160" s="18" t="s">
        <v>91</v>
      </c>
      <c r="BK160" s="205">
        <f t="shared" si="9"/>
        <v>0</v>
      </c>
      <c r="BL160" s="18" t="s">
        <v>121</v>
      </c>
      <c r="BM160" s="204" t="s">
        <v>631</v>
      </c>
    </row>
    <row r="161" spans="1:65" s="2" customFormat="1" ht="16.5" customHeight="1">
      <c r="A161" s="36"/>
      <c r="B161" s="37"/>
      <c r="C161" s="193" t="s">
        <v>466</v>
      </c>
      <c r="D161" s="193" t="s">
        <v>206</v>
      </c>
      <c r="E161" s="194" t="s">
        <v>3700</v>
      </c>
      <c r="F161" s="195" t="s">
        <v>3701</v>
      </c>
      <c r="G161" s="196" t="s">
        <v>338</v>
      </c>
      <c r="H161" s="197">
        <v>2.8</v>
      </c>
      <c r="I161" s="198"/>
      <c r="J161" s="199">
        <f t="shared" si="0"/>
        <v>0</v>
      </c>
      <c r="K161" s="195" t="s">
        <v>601</v>
      </c>
      <c r="L161" s="41"/>
      <c r="M161" s="200" t="s">
        <v>1</v>
      </c>
      <c r="N161" s="201" t="s">
        <v>48</v>
      </c>
      <c r="O161" s="73"/>
      <c r="P161" s="202">
        <f t="shared" si="1"/>
        <v>0</v>
      </c>
      <c r="Q161" s="202">
        <v>0</v>
      </c>
      <c r="R161" s="202">
        <f t="shared" si="2"/>
        <v>0</v>
      </c>
      <c r="S161" s="202">
        <v>0</v>
      </c>
      <c r="T161" s="203">
        <f t="shared" si="3"/>
        <v>0</v>
      </c>
      <c r="U161" s="36"/>
      <c r="V161" s="36"/>
      <c r="W161" s="36"/>
      <c r="X161" s="36"/>
      <c r="Y161" s="36"/>
      <c r="Z161" s="36"/>
      <c r="AA161" s="36"/>
      <c r="AB161" s="36"/>
      <c r="AC161" s="36"/>
      <c r="AD161" s="36"/>
      <c r="AE161" s="36"/>
      <c r="AR161" s="204" t="s">
        <v>121</v>
      </c>
      <c r="AT161" s="204" t="s">
        <v>206</v>
      </c>
      <c r="AU161" s="204" t="s">
        <v>91</v>
      </c>
      <c r="AY161" s="18" t="s">
        <v>203</v>
      </c>
      <c r="BE161" s="205">
        <f t="shared" si="4"/>
        <v>0</v>
      </c>
      <c r="BF161" s="205">
        <f t="shared" si="5"/>
        <v>0</v>
      </c>
      <c r="BG161" s="205">
        <f t="shared" si="6"/>
        <v>0</v>
      </c>
      <c r="BH161" s="205">
        <f t="shared" si="7"/>
        <v>0</v>
      </c>
      <c r="BI161" s="205">
        <f t="shared" si="8"/>
        <v>0</v>
      </c>
      <c r="BJ161" s="18" t="s">
        <v>91</v>
      </c>
      <c r="BK161" s="205">
        <f t="shared" si="9"/>
        <v>0</v>
      </c>
      <c r="BL161" s="18" t="s">
        <v>121</v>
      </c>
      <c r="BM161" s="204" t="s">
        <v>642</v>
      </c>
    </row>
    <row r="162" spans="1:65" s="2" customFormat="1" ht="16.5" customHeight="1">
      <c r="A162" s="36"/>
      <c r="B162" s="37"/>
      <c r="C162" s="193" t="s">
        <v>471</v>
      </c>
      <c r="D162" s="193" t="s">
        <v>206</v>
      </c>
      <c r="E162" s="194" t="s">
        <v>3702</v>
      </c>
      <c r="F162" s="195" t="s">
        <v>3703</v>
      </c>
      <c r="G162" s="196" t="s">
        <v>3704</v>
      </c>
      <c r="H162" s="197">
        <v>2.8</v>
      </c>
      <c r="I162" s="198"/>
      <c r="J162" s="199">
        <f t="shared" si="0"/>
        <v>0</v>
      </c>
      <c r="K162" s="195" t="s">
        <v>601</v>
      </c>
      <c r="L162" s="41"/>
      <c r="M162" s="200" t="s">
        <v>1</v>
      </c>
      <c r="N162" s="201" t="s">
        <v>48</v>
      </c>
      <c r="O162" s="73"/>
      <c r="P162" s="202">
        <f t="shared" si="1"/>
        <v>0</v>
      </c>
      <c r="Q162" s="202">
        <v>0</v>
      </c>
      <c r="R162" s="202">
        <f t="shared" si="2"/>
        <v>0</v>
      </c>
      <c r="S162" s="202">
        <v>0</v>
      </c>
      <c r="T162" s="203">
        <f t="shared" si="3"/>
        <v>0</v>
      </c>
      <c r="U162" s="36"/>
      <c r="V162" s="36"/>
      <c r="W162" s="36"/>
      <c r="X162" s="36"/>
      <c r="Y162" s="36"/>
      <c r="Z162" s="36"/>
      <c r="AA162" s="36"/>
      <c r="AB162" s="36"/>
      <c r="AC162" s="36"/>
      <c r="AD162" s="36"/>
      <c r="AE162" s="36"/>
      <c r="AR162" s="204" t="s">
        <v>121</v>
      </c>
      <c r="AT162" s="204" t="s">
        <v>206</v>
      </c>
      <c r="AU162" s="204" t="s">
        <v>91</v>
      </c>
      <c r="AY162" s="18" t="s">
        <v>203</v>
      </c>
      <c r="BE162" s="205">
        <f t="shared" si="4"/>
        <v>0</v>
      </c>
      <c r="BF162" s="205">
        <f t="shared" si="5"/>
        <v>0</v>
      </c>
      <c r="BG162" s="205">
        <f t="shared" si="6"/>
        <v>0</v>
      </c>
      <c r="BH162" s="205">
        <f t="shared" si="7"/>
        <v>0</v>
      </c>
      <c r="BI162" s="205">
        <f t="shared" si="8"/>
        <v>0</v>
      </c>
      <c r="BJ162" s="18" t="s">
        <v>91</v>
      </c>
      <c r="BK162" s="205">
        <f t="shared" si="9"/>
        <v>0</v>
      </c>
      <c r="BL162" s="18" t="s">
        <v>121</v>
      </c>
      <c r="BM162" s="204" t="s">
        <v>650</v>
      </c>
    </row>
    <row r="163" spans="1:65" s="2" customFormat="1" ht="16.5" customHeight="1">
      <c r="A163" s="36"/>
      <c r="B163" s="37"/>
      <c r="C163" s="193" t="s">
        <v>477</v>
      </c>
      <c r="D163" s="193" t="s">
        <v>206</v>
      </c>
      <c r="E163" s="194" t="s">
        <v>3705</v>
      </c>
      <c r="F163" s="195" t="s">
        <v>3706</v>
      </c>
      <c r="G163" s="196" t="s">
        <v>3456</v>
      </c>
      <c r="H163" s="197">
        <v>8</v>
      </c>
      <c r="I163" s="198"/>
      <c r="J163" s="199">
        <f t="shared" si="0"/>
        <v>0</v>
      </c>
      <c r="K163" s="195" t="s">
        <v>601</v>
      </c>
      <c r="L163" s="41"/>
      <c r="M163" s="200" t="s">
        <v>1</v>
      </c>
      <c r="N163" s="201" t="s">
        <v>48</v>
      </c>
      <c r="O163" s="73"/>
      <c r="P163" s="202">
        <f t="shared" si="1"/>
        <v>0</v>
      </c>
      <c r="Q163" s="202">
        <v>0</v>
      </c>
      <c r="R163" s="202">
        <f t="shared" si="2"/>
        <v>0</v>
      </c>
      <c r="S163" s="202">
        <v>0</v>
      </c>
      <c r="T163" s="203">
        <f t="shared" si="3"/>
        <v>0</v>
      </c>
      <c r="U163" s="36"/>
      <c r="V163" s="36"/>
      <c r="W163" s="36"/>
      <c r="X163" s="36"/>
      <c r="Y163" s="36"/>
      <c r="Z163" s="36"/>
      <c r="AA163" s="36"/>
      <c r="AB163" s="36"/>
      <c r="AC163" s="36"/>
      <c r="AD163" s="36"/>
      <c r="AE163" s="36"/>
      <c r="AR163" s="204" t="s">
        <v>121</v>
      </c>
      <c r="AT163" s="204" t="s">
        <v>206</v>
      </c>
      <c r="AU163" s="204" t="s">
        <v>91</v>
      </c>
      <c r="AY163" s="18" t="s">
        <v>203</v>
      </c>
      <c r="BE163" s="205">
        <f t="shared" si="4"/>
        <v>0</v>
      </c>
      <c r="BF163" s="205">
        <f t="shared" si="5"/>
        <v>0</v>
      </c>
      <c r="BG163" s="205">
        <f t="shared" si="6"/>
        <v>0</v>
      </c>
      <c r="BH163" s="205">
        <f t="shared" si="7"/>
        <v>0</v>
      </c>
      <c r="BI163" s="205">
        <f t="shared" si="8"/>
        <v>0</v>
      </c>
      <c r="BJ163" s="18" t="s">
        <v>91</v>
      </c>
      <c r="BK163" s="205">
        <f t="shared" si="9"/>
        <v>0</v>
      </c>
      <c r="BL163" s="18" t="s">
        <v>121</v>
      </c>
      <c r="BM163" s="204" t="s">
        <v>659</v>
      </c>
    </row>
    <row r="164" spans="1:65" s="2" customFormat="1" ht="21.75" customHeight="1">
      <c r="A164" s="36"/>
      <c r="B164" s="37"/>
      <c r="C164" s="193" t="s">
        <v>481</v>
      </c>
      <c r="D164" s="193" t="s">
        <v>206</v>
      </c>
      <c r="E164" s="194" t="s">
        <v>3707</v>
      </c>
      <c r="F164" s="195" t="s">
        <v>3708</v>
      </c>
      <c r="G164" s="196" t="s">
        <v>3456</v>
      </c>
      <c r="H164" s="197">
        <v>16</v>
      </c>
      <c r="I164" s="198"/>
      <c r="J164" s="199">
        <f t="shared" si="0"/>
        <v>0</v>
      </c>
      <c r="K164" s="195" t="s">
        <v>601</v>
      </c>
      <c r="L164" s="41"/>
      <c r="M164" s="269" t="s">
        <v>1</v>
      </c>
      <c r="N164" s="270" t="s">
        <v>48</v>
      </c>
      <c r="O164" s="213"/>
      <c r="P164" s="271">
        <f t="shared" si="1"/>
        <v>0</v>
      </c>
      <c r="Q164" s="271">
        <v>0</v>
      </c>
      <c r="R164" s="271">
        <f t="shared" si="2"/>
        <v>0</v>
      </c>
      <c r="S164" s="271">
        <v>0</v>
      </c>
      <c r="T164" s="272">
        <f t="shared" si="3"/>
        <v>0</v>
      </c>
      <c r="U164" s="36"/>
      <c r="V164" s="36"/>
      <c r="W164" s="36"/>
      <c r="X164" s="36"/>
      <c r="Y164" s="36"/>
      <c r="Z164" s="36"/>
      <c r="AA164" s="36"/>
      <c r="AB164" s="36"/>
      <c r="AC164" s="36"/>
      <c r="AD164" s="36"/>
      <c r="AE164" s="36"/>
      <c r="AR164" s="204" t="s">
        <v>121</v>
      </c>
      <c r="AT164" s="204" t="s">
        <v>206</v>
      </c>
      <c r="AU164" s="204" t="s">
        <v>91</v>
      </c>
      <c r="AY164" s="18" t="s">
        <v>203</v>
      </c>
      <c r="BE164" s="205">
        <f t="shared" si="4"/>
        <v>0</v>
      </c>
      <c r="BF164" s="205">
        <f t="shared" si="5"/>
        <v>0</v>
      </c>
      <c r="BG164" s="205">
        <f t="shared" si="6"/>
        <v>0</v>
      </c>
      <c r="BH164" s="205">
        <f t="shared" si="7"/>
        <v>0</v>
      </c>
      <c r="BI164" s="205">
        <f t="shared" si="8"/>
        <v>0</v>
      </c>
      <c r="BJ164" s="18" t="s">
        <v>91</v>
      </c>
      <c r="BK164" s="205">
        <f t="shared" si="9"/>
        <v>0</v>
      </c>
      <c r="BL164" s="18" t="s">
        <v>121</v>
      </c>
      <c r="BM164" s="204" t="s">
        <v>667</v>
      </c>
    </row>
    <row r="165" spans="1:31" s="2" customFormat="1" ht="6.9" customHeight="1">
      <c r="A165" s="36"/>
      <c r="B165" s="56"/>
      <c r="C165" s="57"/>
      <c r="D165" s="57"/>
      <c r="E165" s="57"/>
      <c r="F165" s="57"/>
      <c r="G165" s="57"/>
      <c r="H165" s="57"/>
      <c r="I165" s="57"/>
      <c r="J165" s="57"/>
      <c r="K165" s="57"/>
      <c r="L165" s="41"/>
      <c r="M165" s="36"/>
      <c r="O165" s="36"/>
      <c r="P165" s="36"/>
      <c r="Q165" s="36"/>
      <c r="R165" s="36"/>
      <c r="S165" s="36"/>
      <c r="T165" s="36"/>
      <c r="U165" s="36"/>
      <c r="V165" s="36"/>
      <c r="W165" s="36"/>
      <c r="X165" s="36"/>
      <c r="Y165" s="36"/>
      <c r="Z165" s="36"/>
      <c r="AA165" s="36"/>
      <c r="AB165" s="36"/>
      <c r="AC165" s="36"/>
      <c r="AD165" s="36"/>
      <c r="AE165" s="36"/>
    </row>
  </sheetData>
  <sheetProtection algorithmName="SHA-512" hashValue="80oO2xwjVTVpTvJHPb0bSxitSQRHZvebA+MG03LbcCV6XrnesA59dgxP8wMcsx/i2xKaCG1XDVCjbgE8bKqDKQ==" saltValue="GALUtbnrcFm6DnUet1an8HzTlM8ZVcoNrxOkTRkBLJpT//J2L9ZZ9c15Dy/vtS9JBJph+9F77THLm8lFKjELhQ==" spinCount="100000" sheet="1" objects="1" scenarios="1" formatColumns="0" formatRows="0" autoFilter="0"/>
  <autoFilter ref="C124:K164"/>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158</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3709</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19</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23</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
        <v>32</v>
      </c>
      <c r="F19" s="36"/>
      <c r="G19" s="36"/>
      <c r="H19" s="36"/>
      <c r="I19" s="121" t="s">
        <v>33</v>
      </c>
      <c r="J19" s="112"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
        <v>37</v>
      </c>
      <c r="F25" s="36"/>
      <c r="G25" s="36"/>
      <c r="H25" s="36"/>
      <c r="I25" s="121" t="s">
        <v>33</v>
      </c>
      <c r="J25" s="112"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71.25" customHeight="1">
      <c r="A31" s="123"/>
      <c r="B31" s="124"/>
      <c r="C31" s="123"/>
      <c r="D31" s="123"/>
      <c r="E31" s="330" t="s">
        <v>42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ROUND((SUM(BE125:BE130)),2)</f>
        <v>0</v>
      </c>
      <c r="G37" s="36"/>
      <c r="H37" s="36"/>
      <c r="I37" s="132">
        <v>0.21</v>
      </c>
      <c r="J37" s="131">
        <f>ROUND(((SUM(BE125:BE130))*I37),2)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ROUND((SUM(BF125:BF130)),2)</f>
        <v>0</v>
      </c>
      <c r="G38" s="36"/>
      <c r="H38" s="36"/>
      <c r="I38" s="132">
        <v>0.15</v>
      </c>
      <c r="J38" s="131">
        <f>ROUND(((SUM(BF125:BF130))*I38),2)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ROUND((SUM(BG125:BG130)),2)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ROUND((SUM(BH125:BH130)),2)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ROUND((SUM(BI125:BI130)),2)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 xml:space="preserve">VN - Obecné položky </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Petřvald</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J125</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3710</v>
      </c>
      <c r="E101" s="158"/>
      <c r="F101" s="158"/>
      <c r="G101" s="158"/>
      <c r="H101" s="158"/>
      <c r="I101" s="158"/>
      <c r="J101" s="159">
        <f>J126</f>
        <v>0</v>
      </c>
      <c r="K101" s="156"/>
      <c r="L101" s="160"/>
    </row>
    <row r="102" spans="1:31" s="2" customFormat="1" ht="21.75" customHeight="1">
      <c r="A102" s="36"/>
      <c r="B102" s="37"/>
      <c r="C102" s="38"/>
      <c r="D102" s="38"/>
      <c r="E102" s="38"/>
      <c r="F102" s="38"/>
      <c r="G102" s="38"/>
      <c r="H102" s="38"/>
      <c r="I102" s="38"/>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57"/>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59"/>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189</v>
      </c>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31" t="str">
        <f>E7</f>
        <v>REVITALIZACE ŠKOLNÍ JÍDELNY A DRUŽINY ZŠ ŠKOLNÍ</v>
      </c>
      <c r="F111" s="332"/>
      <c r="G111" s="332"/>
      <c r="H111" s="332"/>
      <c r="I111" s="38"/>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175</v>
      </c>
      <c r="D112" s="23"/>
      <c r="E112" s="23"/>
      <c r="F112" s="23"/>
      <c r="G112" s="23"/>
      <c r="H112" s="23"/>
      <c r="I112" s="23"/>
      <c r="J112" s="23"/>
      <c r="K112" s="23"/>
      <c r="L112" s="21"/>
    </row>
    <row r="113" spans="2:12" s="1" customFormat="1" ht="16.5" customHeight="1">
      <c r="B113" s="22"/>
      <c r="C113" s="23"/>
      <c r="D113" s="23"/>
      <c r="E113" s="331" t="s">
        <v>272</v>
      </c>
      <c r="F113" s="308"/>
      <c r="G113" s="308"/>
      <c r="H113" s="308"/>
      <c r="I113" s="23"/>
      <c r="J113" s="23"/>
      <c r="K113" s="23"/>
      <c r="L113" s="21"/>
    </row>
    <row r="114" spans="2:12" s="1" customFormat="1" ht="12" customHeight="1">
      <c r="B114" s="22"/>
      <c r="C114" s="30" t="s">
        <v>273</v>
      </c>
      <c r="D114" s="23"/>
      <c r="E114" s="23"/>
      <c r="F114" s="23"/>
      <c r="G114" s="23"/>
      <c r="H114" s="23"/>
      <c r="I114" s="23"/>
      <c r="J114" s="23"/>
      <c r="K114" s="23"/>
      <c r="L114" s="21"/>
    </row>
    <row r="115" spans="1:31" s="2" customFormat="1" ht="16.5" customHeight="1">
      <c r="A115" s="36"/>
      <c r="B115" s="37"/>
      <c r="C115" s="38"/>
      <c r="D115" s="38"/>
      <c r="E115" s="335" t="s">
        <v>2316</v>
      </c>
      <c r="F115" s="333"/>
      <c r="G115" s="333"/>
      <c r="H115" s="333"/>
      <c r="I115" s="38"/>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2653</v>
      </c>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286" t="str">
        <f>E13</f>
        <v xml:space="preserve">VN - Obecné položky </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Petřvald</v>
      </c>
      <c r="G119" s="38"/>
      <c r="H119" s="38"/>
      <c r="I119" s="30" t="s">
        <v>24</v>
      </c>
      <c r="J119" s="68" t="str">
        <f>IF(J16="","",J16)</f>
        <v>6. 3. 2020</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Město Petřvald</v>
      </c>
      <c r="G121" s="38"/>
      <c r="H121" s="38"/>
      <c r="I121" s="30" t="s">
        <v>36</v>
      </c>
      <c r="J121" s="34" t="str">
        <f>E25</f>
        <v>Kania a.s.</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30"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11" customFormat="1" ht="29.25" customHeight="1">
      <c r="A124" s="166"/>
      <c r="B124" s="167"/>
      <c r="C124" s="168" t="s">
        <v>190</v>
      </c>
      <c r="D124" s="169" t="s">
        <v>68</v>
      </c>
      <c r="E124" s="169" t="s">
        <v>64</v>
      </c>
      <c r="F124" s="169" t="s">
        <v>65</v>
      </c>
      <c r="G124" s="169" t="s">
        <v>191</v>
      </c>
      <c r="H124" s="169" t="s">
        <v>192</v>
      </c>
      <c r="I124" s="169" t="s">
        <v>193</v>
      </c>
      <c r="J124" s="169" t="s">
        <v>179</v>
      </c>
      <c r="K124" s="170" t="s">
        <v>194</v>
      </c>
      <c r="L124" s="171"/>
      <c r="M124" s="77" t="s">
        <v>1</v>
      </c>
      <c r="N124" s="78" t="s">
        <v>47</v>
      </c>
      <c r="O124" s="78" t="s">
        <v>195</v>
      </c>
      <c r="P124" s="78" t="s">
        <v>196</v>
      </c>
      <c r="Q124" s="78" t="s">
        <v>197</v>
      </c>
      <c r="R124" s="78" t="s">
        <v>198</v>
      </c>
      <c r="S124" s="78" t="s">
        <v>199</v>
      </c>
      <c r="T124" s="79" t="s">
        <v>200</v>
      </c>
      <c r="U124" s="166"/>
      <c r="V124" s="166"/>
      <c r="W124" s="166"/>
      <c r="X124" s="166"/>
      <c r="Y124" s="166"/>
      <c r="Z124" s="166"/>
      <c r="AA124" s="166"/>
      <c r="AB124" s="166"/>
      <c r="AC124" s="166"/>
      <c r="AD124" s="166"/>
      <c r="AE124" s="166"/>
    </row>
    <row r="125" spans="1:63" s="2" customFormat="1" ht="22.8" customHeight="1">
      <c r="A125" s="36"/>
      <c r="B125" s="37"/>
      <c r="C125" s="84" t="s">
        <v>201</v>
      </c>
      <c r="D125" s="38"/>
      <c r="E125" s="38"/>
      <c r="F125" s="38"/>
      <c r="G125" s="38"/>
      <c r="H125" s="38"/>
      <c r="I125" s="38"/>
      <c r="J125" s="172">
        <f>BK125</f>
        <v>0</v>
      </c>
      <c r="K125" s="38"/>
      <c r="L125" s="41"/>
      <c r="M125" s="80"/>
      <c r="N125" s="173"/>
      <c r="O125" s="81"/>
      <c r="P125" s="174">
        <f>P126</f>
        <v>0</v>
      </c>
      <c r="Q125" s="81"/>
      <c r="R125" s="174">
        <f>R126</f>
        <v>0</v>
      </c>
      <c r="S125" s="81"/>
      <c r="T125" s="175">
        <f>T126</f>
        <v>0</v>
      </c>
      <c r="U125" s="36"/>
      <c r="V125" s="36"/>
      <c r="W125" s="36"/>
      <c r="X125" s="36"/>
      <c r="Y125" s="36"/>
      <c r="Z125" s="36"/>
      <c r="AA125" s="36"/>
      <c r="AB125" s="36"/>
      <c r="AC125" s="36"/>
      <c r="AD125" s="36"/>
      <c r="AE125" s="36"/>
      <c r="AT125" s="18" t="s">
        <v>82</v>
      </c>
      <c r="AU125" s="18" t="s">
        <v>181</v>
      </c>
      <c r="BK125" s="176">
        <f>BK126</f>
        <v>0</v>
      </c>
    </row>
    <row r="126" spans="2:63" s="12" customFormat="1" ht="25.95" customHeight="1">
      <c r="B126" s="177"/>
      <c r="C126" s="178"/>
      <c r="D126" s="179" t="s">
        <v>82</v>
      </c>
      <c r="E126" s="180" t="s">
        <v>1854</v>
      </c>
      <c r="F126" s="180" t="s">
        <v>3711</v>
      </c>
      <c r="G126" s="178"/>
      <c r="H126" s="178"/>
      <c r="I126" s="181"/>
      <c r="J126" s="182">
        <f>BK126</f>
        <v>0</v>
      </c>
      <c r="K126" s="178"/>
      <c r="L126" s="183"/>
      <c r="M126" s="184"/>
      <c r="N126" s="185"/>
      <c r="O126" s="185"/>
      <c r="P126" s="186">
        <f>SUM(P127:P130)</f>
        <v>0</v>
      </c>
      <c r="Q126" s="185"/>
      <c r="R126" s="186">
        <f>SUM(R127:R130)</f>
        <v>0</v>
      </c>
      <c r="S126" s="185"/>
      <c r="T126" s="187">
        <f>SUM(T127:T130)</f>
        <v>0</v>
      </c>
      <c r="AR126" s="188" t="s">
        <v>121</v>
      </c>
      <c r="AT126" s="189" t="s">
        <v>82</v>
      </c>
      <c r="AU126" s="189" t="s">
        <v>83</v>
      </c>
      <c r="AY126" s="188" t="s">
        <v>203</v>
      </c>
      <c r="BK126" s="190">
        <f>SUM(BK127:BK130)</f>
        <v>0</v>
      </c>
    </row>
    <row r="127" spans="1:65" s="2" customFormat="1" ht="16.5" customHeight="1">
      <c r="A127" s="36"/>
      <c r="B127" s="37"/>
      <c r="C127" s="193" t="s">
        <v>91</v>
      </c>
      <c r="D127" s="193" t="s">
        <v>206</v>
      </c>
      <c r="E127" s="194" t="s">
        <v>3712</v>
      </c>
      <c r="F127" s="195" t="s">
        <v>3713</v>
      </c>
      <c r="G127" s="196" t="s">
        <v>404</v>
      </c>
      <c r="H127" s="197">
        <v>1</v>
      </c>
      <c r="I127" s="198"/>
      <c r="J127" s="199">
        <f>ROUND(I127*H127,2)</f>
        <v>0</v>
      </c>
      <c r="K127" s="195" t="s">
        <v>601</v>
      </c>
      <c r="L127" s="41"/>
      <c r="M127" s="200" t="s">
        <v>1</v>
      </c>
      <c r="N127" s="201" t="s">
        <v>48</v>
      </c>
      <c r="O127" s="73"/>
      <c r="P127" s="202">
        <f>O127*H127</f>
        <v>0</v>
      </c>
      <c r="Q127" s="202">
        <v>0</v>
      </c>
      <c r="R127" s="202">
        <f>Q127*H127</f>
        <v>0</v>
      </c>
      <c r="S127" s="202">
        <v>0</v>
      </c>
      <c r="T127" s="203">
        <f>S127*H127</f>
        <v>0</v>
      </c>
      <c r="U127" s="36"/>
      <c r="V127" s="36"/>
      <c r="W127" s="36"/>
      <c r="X127" s="36"/>
      <c r="Y127" s="36"/>
      <c r="Z127" s="36"/>
      <c r="AA127" s="36"/>
      <c r="AB127" s="36"/>
      <c r="AC127" s="36"/>
      <c r="AD127" s="36"/>
      <c r="AE127" s="36"/>
      <c r="AR127" s="204" t="s">
        <v>1859</v>
      </c>
      <c r="AT127" s="204" t="s">
        <v>206</v>
      </c>
      <c r="AU127" s="204" t="s">
        <v>91</v>
      </c>
      <c r="AY127" s="18" t="s">
        <v>203</v>
      </c>
      <c r="BE127" s="205">
        <f>IF(N127="základní",J127,0)</f>
        <v>0</v>
      </c>
      <c r="BF127" s="205">
        <f>IF(N127="snížená",J127,0)</f>
        <v>0</v>
      </c>
      <c r="BG127" s="205">
        <f>IF(N127="zákl. přenesená",J127,0)</f>
        <v>0</v>
      </c>
      <c r="BH127" s="205">
        <f>IF(N127="sníž. přenesená",J127,0)</f>
        <v>0</v>
      </c>
      <c r="BI127" s="205">
        <f>IF(N127="nulová",J127,0)</f>
        <v>0</v>
      </c>
      <c r="BJ127" s="18" t="s">
        <v>91</v>
      </c>
      <c r="BK127" s="205">
        <f>ROUND(I127*H127,2)</f>
        <v>0</v>
      </c>
      <c r="BL127" s="18" t="s">
        <v>1859</v>
      </c>
      <c r="BM127" s="204" t="s">
        <v>3714</v>
      </c>
    </row>
    <row r="128" spans="1:65" s="2" customFormat="1" ht="16.5" customHeight="1">
      <c r="A128" s="36"/>
      <c r="B128" s="37"/>
      <c r="C128" s="193" t="s">
        <v>93</v>
      </c>
      <c r="D128" s="193" t="s">
        <v>206</v>
      </c>
      <c r="E128" s="194" t="s">
        <v>3715</v>
      </c>
      <c r="F128" s="195" t="s">
        <v>3716</v>
      </c>
      <c r="G128" s="196" t="s">
        <v>404</v>
      </c>
      <c r="H128" s="197">
        <v>1</v>
      </c>
      <c r="I128" s="198"/>
      <c r="J128" s="199">
        <f>ROUND(I128*H128,2)</f>
        <v>0</v>
      </c>
      <c r="K128" s="195" t="s">
        <v>601</v>
      </c>
      <c r="L128" s="41"/>
      <c r="M128" s="200" t="s">
        <v>1</v>
      </c>
      <c r="N128" s="201" t="s">
        <v>48</v>
      </c>
      <c r="O128" s="73"/>
      <c r="P128" s="202">
        <f>O128*H128</f>
        <v>0</v>
      </c>
      <c r="Q128" s="202">
        <v>0</v>
      </c>
      <c r="R128" s="202">
        <f>Q128*H128</f>
        <v>0</v>
      </c>
      <c r="S128" s="202">
        <v>0</v>
      </c>
      <c r="T128" s="203">
        <f>S128*H128</f>
        <v>0</v>
      </c>
      <c r="U128" s="36"/>
      <c r="V128" s="36"/>
      <c r="W128" s="36"/>
      <c r="X128" s="36"/>
      <c r="Y128" s="36"/>
      <c r="Z128" s="36"/>
      <c r="AA128" s="36"/>
      <c r="AB128" s="36"/>
      <c r="AC128" s="36"/>
      <c r="AD128" s="36"/>
      <c r="AE128" s="36"/>
      <c r="AR128" s="204" t="s">
        <v>1859</v>
      </c>
      <c r="AT128" s="204" t="s">
        <v>206</v>
      </c>
      <c r="AU128" s="204" t="s">
        <v>91</v>
      </c>
      <c r="AY128" s="18" t="s">
        <v>203</v>
      </c>
      <c r="BE128" s="205">
        <f>IF(N128="základní",J128,0)</f>
        <v>0</v>
      </c>
      <c r="BF128" s="205">
        <f>IF(N128="snížená",J128,0)</f>
        <v>0</v>
      </c>
      <c r="BG128" s="205">
        <f>IF(N128="zákl. přenesená",J128,0)</f>
        <v>0</v>
      </c>
      <c r="BH128" s="205">
        <f>IF(N128="sníž. přenesená",J128,0)</f>
        <v>0</v>
      </c>
      <c r="BI128" s="205">
        <f>IF(N128="nulová",J128,0)</f>
        <v>0</v>
      </c>
      <c r="BJ128" s="18" t="s">
        <v>91</v>
      </c>
      <c r="BK128" s="205">
        <f>ROUND(I128*H128,2)</f>
        <v>0</v>
      </c>
      <c r="BL128" s="18" t="s">
        <v>1859</v>
      </c>
      <c r="BM128" s="204" t="s">
        <v>3717</v>
      </c>
    </row>
    <row r="129" spans="1:65" s="2" customFormat="1" ht="16.5" customHeight="1">
      <c r="A129" s="36"/>
      <c r="B129" s="37"/>
      <c r="C129" s="193" t="s">
        <v>112</v>
      </c>
      <c r="D129" s="193" t="s">
        <v>206</v>
      </c>
      <c r="E129" s="194" t="s">
        <v>3718</v>
      </c>
      <c r="F129" s="195" t="s">
        <v>3719</v>
      </c>
      <c r="G129" s="196" t="s">
        <v>404</v>
      </c>
      <c r="H129" s="197">
        <v>1</v>
      </c>
      <c r="I129" s="198"/>
      <c r="J129" s="199">
        <f>ROUND(I129*H129,2)</f>
        <v>0</v>
      </c>
      <c r="K129" s="195" t="s">
        <v>601</v>
      </c>
      <c r="L129" s="41"/>
      <c r="M129" s="200" t="s">
        <v>1</v>
      </c>
      <c r="N129" s="201" t="s">
        <v>48</v>
      </c>
      <c r="O129" s="73"/>
      <c r="P129" s="202">
        <f>O129*H129</f>
        <v>0</v>
      </c>
      <c r="Q129" s="202">
        <v>0</v>
      </c>
      <c r="R129" s="202">
        <f>Q129*H129</f>
        <v>0</v>
      </c>
      <c r="S129" s="202">
        <v>0</v>
      </c>
      <c r="T129" s="203">
        <f>S129*H129</f>
        <v>0</v>
      </c>
      <c r="U129" s="36"/>
      <c r="V129" s="36"/>
      <c r="W129" s="36"/>
      <c r="X129" s="36"/>
      <c r="Y129" s="36"/>
      <c r="Z129" s="36"/>
      <c r="AA129" s="36"/>
      <c r="AB129" s="36"/>
      <c r="AC129" s="36"/>
      <c r="AD129" s="36"/>
      <c r="AE129" s="36"/>
      <c r="AR129" s="204" t="s">
        <v>1859</v>
      </c>
      <c r="AT129" s="204" t="s">
        <v>206</v>
      </c>
      <c r="AU129" s="204" t="s">
        <v>91</v>
      </c>
      <c r="AY129" s="18" t="s">
        <v>203</v>
      </c>
      <c r="BE129" s="205">
        <f>IF(N129="základní",J129,0)</f>
        <v>0</v>
      </c>
      <c r="BF129" s="205">
        <f>IF(N129="snížená",J129,0)</f>
        <v>0</v>
      </c>
      <c r="BG129" s="205">
        <f>IF(N129="zákl. přenesená",J129,0)</f>
        <v>0</v>
      </c>
      <c r="BH129" s="205">
        <f>IF(N129="sníž. přenesená",J129,0)</f>
        <v>0</v>
      </c>
      <c r="BI129" s="205">
        <f>IF(N129="nulová",J129,0)</f>
        <v>0</v>
      </c>
      <c r="BJ129" s="18" t="s">
        <v>91</v>
      </c>
      <c r="BK129" s="205">
        <f>ROUND(I129*H129,2)</f>
        <v>0</v>
      </c>
      <c r="BL129" s="18" t="s">
        <v>1859</v>
      </c>
      <c r="BM129" s="204" t="s">
        <v>3720</v>
      </c>
    </row>
    <row r="130" spans="1:65" s="2" customFormat="1" ht="16.5" customHeight="1">
      <c r="A130" s="36"/>
      <c r="B130" s="37"/>
      <c r="C130" s="193" t="s">
        <v>121</v>
      </c>
      <c r="D130" s="193" t="s">
        <v>206</v>
      </c>
      <c r="E130" s="194" t="s">
        <v>3721</v>
      </c>
      <c r="F130" s="195" t="s">
        <v>3722</v>
      </c>
      <c r="G130" s="196" t="s">
        <v>404</v>
      </c>
      <c r="H130" s="197">
        <v>1</v>
      </c>
      <c r="I130" s="198"/>
      <c r="J130" s="199">
        <f>ROUND(I130*H130,2)</f>
        <v>0</v>
      </c>
      <c r="K130" s="195" t="s">
        <v>601</v>
      </c>
      <c r="L130" s="41"/>
      <c r="M130" s="269" t="s">
        <v>1</v>
      </c>
      <c r="N130" s="270" t="s">
        <v>48</v>
      </c>
      <c r="O130" s="213"/>
      <c r="P130" s="271">
        <f>O130*H130</f>
        <v>0</v>
      </c>
      <c r="Q130" s="271">
        <v>0</v>
      </c>
      <c r="R130" s="271">
        <f>Q130*H130</f>
        <v>0</v>
      </c>
      <c r="S130" s="271">
        <v>0</v>
      </c>
      <c r="T130" s="272">
        <f>S130*H130</f>
        <v>0</v>
      </c>
      <c r="U130" s="36"/>
      <c r="V130" s="36"/>
      <c r="W130" s="36"/>
      <c r="X130" s="36"/>
      <c r="Y130" s="36"/>
      <c r="Z130" s="36"/>
      <c r="AA130" s="36"/>
      <c r="AB130" s="36"/>
      <c r="AC130" s="36"/>
      <c r="AD130" s="36"/>
      <c r="AE130" s="36"/>
      <c r="AR130" s="204" t="s">
        <v>1859</v>
      </c>
      <c r="AT130" s="204" t="s">
        <v>206</v>
      </c>
      <c r="AU130" s="204" t="s">
        <v>91</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1859</v>
      </c>
      <c r="BM130" s="204" t="s">
        <v>3723</v>
      </c>
    </row>
    <row r="131" spans="1:31" s="2" customFormat="1" ht="6.9" customHeight="1">
      <c r="A131" s="36"/>
      <c r="B131" s="56"/>
      <c r="C131" s="57"/>
      <c r="D131" s="57"/>
      <c r="E131" s="57"/>
      <c r="F131" s="57"/>
      <c r="G131" s="57"/>
      <c r="H131" s="57"/>
      <c r="I131" s="57"/>
      <c r="J131" s="57"/>
      <c r="K131" s="57"/>
      <c r="L131" s="41"/>
      <c r="M131" s="36"/>
      <c r="O131" s="36"/>
      <c r="P131" s="36"/>
      <c r="Q131" s="36"/>
      <c r="R131" s="36"/>
      <c r="S131" s="36"/>
      <c r="T131" s="36"/>
      <c r="U131" s="36"/>
      <c r="V131" s="36"/>
      <c r="W131" s="36"/>
      <c r="X131" s="36"/>
      <c r="Y131" s="36"/>
      <c r="Z131" s="36"/>
      <c r="AA131" s="36"/>
      <c r="AB131" s="36"/>
      <c r="AC131" s="36"/>
      <c r="AD131" s="36"/>
      <c r="AE131" s="36"/>
    </row>
  </sheetData>
  <sheetProtection algorithmName="SHA-512" hashValue="5qbqMALED9AQajKAhDTOiMqjqKzJNp4q23IvX0uhGB6obRgZPnSVrxvjFJNsNCNS1dVVYlzDMQMfXdFl9TfSeg==" saltValue="qQH9JwxkdoVpxp431mzDGU9Vz4eeC7wB9OboHytENdeEBhBepC1VrbpJbldXB8uVzqfD3U8+5c6tXb3vuyXZLw==" spinCount="100000" sheet="1" objects="1" scenarios="1" formatColumns="0" formatRows="0" autoFilter="0"/>
  <autoFilter ref="C124:K130"/>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164</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3724</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3725</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ROUND(J126,2)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ROUND((SUM(BE126:BE183)),2)</f>
        <v>0</v>
      </c>
      <c r="G35" s="36"/>
      <c r="H35" s="36"/>
      <c r="I35" s="132">
        <v>0.21</v>
      </c>
      <c r="J35" s="131">
        <f>ROUND(((SUM(BE126:BE183))*I35),2)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ROUND((SUM(BF126:BF183)),2)</f>
        <v>0</v>
      </c>
      <c r="G36" s="36"/>
      <c r="H36" s="36"/>
      <c r="I36" s="132">
        <v>0.15</v>
      </c>
      <c r="J36" s="131">
        <f>ROUND(((SUM(BF126:BF183))*I36),2)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ROUND((SUM(BG126:BG183)),2)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ROUND((SUM(BH126:BH183)),2)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ROUND((SUM(BI126:BI183)),2)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3724</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IO 01 - Příprava území</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J126</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J127</f>
        <v>0</v>
      </c>
      <c r="K99" s="156"/>
      <c r="L99" s="160"/>
    </row>
    <row r="100" spans="2:12" s="10" customFormat="1" ht="19.95" customHeight="1">
      <c r="B100" s="161"/>
      <c r="C100" s="106"/>
      <c r="D100" s="162" t="s">
        <v>276</v>
      </c>
      <c r="E100" s="163"/>
      <c r="F100" s="163"/>
      <c r="G100" s="163"/>
      <c r="H100" s="163"/>
      <c r="I100" s="163"/>
      <c r="J100" s="164">
        <f>J128</f>
        <v>0</v>
      </c>
      <c r="K100" s="106"/>
      <c r="L100" s="165"/>
    </row>
    <row r="101" spans="2:12" s="10" customFormat="1" ht="19.95" customHeight="1">
      <c r="B101" s="161"/>
      <c r="C101" s="106"/>
      <c r="D101" s="162" t="s">
        <v>281</v>
      </c>
      <c r="E101" s="163"/>
      <c r="F101" s="163"/>
      <c r="G101" s="163"/>
      <c r="H101" s="163"/>
      <c r="I101" s="163"/>
      <c r="J101" s="164">
        <f>J166</f>
        <v>0</v>
      </c>
      <c r="K101" s="106"/>
      <c r="L101" s="165"/>
    </row>
    <row r="102" spans="2:12" s="10" customFormat="1" ht="19.95" customHeight="1">
      <c r="B102" s="161"/>
      <c r="C102" s="106"/>
      <c r="D102" s="162" t="s">
        <v>282</v>
      </c>
      <c r="E102" s="163"/>
      <c r="F102" s="163"/>
      <c r="G102" s="163"/>
      <c r="H102" s="163"/>
      <c r="I102" s="163"/>
      <c r="J102" s="164">
        <f>J174</f>
        <v>0</v>
      </c>
      <c r="K102" s="106"/>
      <c r="L102" s="165"/>
    </row>
    <row r="103" spans="2:12" s="9" customFormat="1" ht="24.9" customHeight="1">
      <c r="B103" s="155"/>
      <c r="C103" s="156"/>
      <c r="D103" s="157" t="s">
        <v>284</v>
      </c>
      <c r="E103" s="158"/>
      <c r="F103" s="158"/>
      <c r="G103" s="158"/>
      <c r="H103" s="158"/>
      <c r="I103" s="158"/>
      <c r="J103" s="159">
        <f>J181</f>
        <v>0</v>
      </c>
      <c r="K103" s="156"/>
      <c r="L103" s="160"/>
    </row>
    <row r="104" spans="2:12" s="10" customFormat="1" ht="19.95" customHeight="1">
      <c r="B104" s="161"/>
      <c r="C104" s="106"/>
      <c r="D104" s="162" t="s">
        <v>292</v>
      </c>
      <c r="E104" s="163"/>
      <c r="F104" s="163"/>
      <c r="G104" s="163"/>
      <c r="H104" s="163"/>
      <c r="I104" s="163"/>
      <c r="J104" s="164">
        <f>J182</f>
        <v>0</v>
      </c>
      <c r="K104" s="106"/>
      <c r="L104" s="165"/>
    </row>
    <row r="105" spans="1:31" s="2" customFormat="1" ht="21.75" customHeight="1">
      <c r="A105" s="36"/>
      <c r="B105" s="37"/>
      <c r="C105" s="38"/>
      <c r="D105" s="38"/>
      <c r="E105" s="38"/>
      <c r="F105" s="38"/>
      <c r="G105" s="38"/>
      <c r="H105" s="38"/>
      <c r="I105" s="38"/>
      <c r="J105" s="38"/>
      <c r="K105" s="38"/>
      <c r="L105" s="53"/>
      <c r="S105" s="36"/>
      <c r="T105" s="36"/>
      <c r="U105" s="36"/>
      <c r="V105" s="36"/>
      <c r="W105" s="36"/>
      <c r="X105" s="36"/>
      <c r="Y105" s="36"/>
      <c r="Z105" s="36"/>
      <c r="AA105" s="36"/>
      <c r="AB105" s="36"/>
      <c r="AC105" s="36"/>
      <c r="AD105" s="36"/>
      <c r="AE105" s="36"/>
    </row>
    <row r="106" spans="1:31" s="2" customFormat="1" ht="6.9" customHeight="1">
      <c r="A106" s="36"/>
      <c r="B106" s="56"/>
      <c r="C106" s="57"/>
      <c r="D106" s="57"/>
      <c r="E106" s="57"/>
      <c r="F106" s="57"/>
      <c r="G106" s="57"/>
      <c r="H106" s="57"/>
      <c r="I106" s="57"/>
      <c r="J106" s="57"/>
      <c r="K106" s="57"/>
      <c r="L106" s="53"/>
      <c r="S106" s="36"/>
      <c r="T106" s="36"/>
      <c r="U106" s="36"/>
      <c r="V106" s="36"/>
      <c r="W106" s="36"/>
      <c r="X106" s="36"/>
      <c r="Y106" s="36"/>
      <c r="Z106" s="36"/>
      <c r="AA106" s="36"/>
      <c r="AB106" s="36"/>
      <c r="AC106" s="36"/>
      <c r="AD106" s="36"/>
      <c r="AE106" s="36"/>
    </row>
    <row r="110" spans="1:31" s="2" customFormat="1" ht="6.9" customHeight="1">
      <c r="A110" s="36"/>
      <c r="B110" s="58"/>
      <c r="C110" s="59"/>
      <c r="D110" s="59"/>
      <c r="E110" s="59"/>
      <c r="F110" s="59"/>
      <c r="G110" s="59"/>
      <c r="H110" s="59"/>
      <c r="I110" s="59"/>
      <c r="J110" s="59"/>
      <c r="K110" s="59"/>
      <c r="L110" s="53"/>
      <c r="S110" s="36"/>
      <c r="T110" s="36"/>
      <c r="U110" s="36"/>
      <c r="V110" s="36"/>
      <c r="W110" s="36"/>
      <c r="X110" s="36"/>
      <c r="Y110" s="36"/>
      <c r="Z110" s="36"/>
      <c r="AA110" s="36"/>
      <c r="AB110" s="36"/>
      <c r="AC110" s="36"/>
      <c r="AD110" s="36"/>
      <c r="AE110" s="36"/>
    </row>
    <row r="111" spans="1:31" s="2" customFormat="1" ht="24.9" customHeight="1">
      <c r="A111" s="36"/>
      <c r="B111" s="37"/>
      <c r="C111" s="24" t="s">
        <v>189</v>
      </c>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6.9" customHeight="1">
      <c r="A112" s="36"/>
      <c r="B112" s="37"/>
      <c r="C112" s="38"/>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2" customHeight="1">
      <c r="A113" s="36"/>
      <c r="B113" s="37"/>
      <c r="C113" s="30" t="s">
        <v>16</v>
      </c>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16.5" customHeight="1">
      <c r="A114" s="36"/>
      <c r="B114" s="37"/>
      <c r="C114" s="38"/>
      <c r="D114" s="38"/>
      <c r="E114" s="331" t="str">
        <f>E7</f>
        <v>REVITALIZACE ŠKOLNÍ JÍDELNY A DRUŽINY ZŠ ŠKOLNÍ</v>
      </c>
      <c r="F114" s="332"/>
      <c r="G114" s="332"/>
      <c r="H114" s="332"/>
      <c r="I114" s="38"/>
      <c r="J114" s="38"/>
      <c r="K114" s="38"/>
      <c r="L114" s="53"/>
      <c r="S114" s="36"/>
      <c r="T114" s="36"/>
      <c r="U114" s="36"/>
      <c r="V114" s="36"/>
      <c r="W114" s="36"/>
      <c r="X114" s="36"/>
      <c r="Y114" s="36"/>
      <c r="Z114" s="36"/>
      <c r="AA114" s="36"/>
      <c r="AB114" s="36"/>
      <c r="AC114" s="36"/>
      <c r="AD114" s="36"/>
      <c r="AE114" s="36"/>
    </row>
    <row r="115" spans="2:12" s="1" customFormat="1" ht="12" customHeight="1">
      <c r="B115" s="22"/>
      <c r="C115" s="30" t="s">
        <v>175</v>
      </c>
      <c r="D115" s="23"/>
      <c r="E115" s="23"/>
      <c r="F115" s="23"/>
      <c r="G115" s="23"/>
      <c r="H115" s="23"/>
      <c r="I115" s="23"/>
      <c r="J115" s="23"/>
      <c r="K115" s="23"/>
      <c r="L115" s="21"/>
    </row>
    <row r="116" spans="1:31" s="2" customFormat="1" ht="16.5" customHeight="1">
      <c r="A116" s="36"/>
      <c r="B116" s="37"/>
      <c r="C116" s="38"/>
      <c r="D116" s="38"/>
      <c r="E116" s="331" t="s">
        <v>3724</v>
      </c>
      <c r="F116" s="333"/>
      <c r="G116" s="333"/>
      <c r="H116" s="333"/>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273</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286" t="str">
        <f>E11</f>
        <v>IO 01 - Příprava území</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F14</f>
        <v>Petřvald</v>
      </c>
      <c r="G120" s="38"/>
      <c r="H120" s="38"/>
      <c r="I120" s="30" t="s">
        <v>24</v>
      </c>
      <c r="J120" s="68" t="str">
        <f>IF(J14="","",J14)</f>
        <v>6. 3. 2020</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E17</f>
        <v>Město Petřvald</v>
      </c>
      <c r="G122" s="38"/>
      <c r="H122" s="38"/>
      <c r="I122" s="30" t="s">
        <v>36</v>
      </c>
      <c r="J122" s="34" t="str">
        <f>E23</f>
        <v>Kania a.s.</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IF(E20="","",E20)</f>
        <v>Vyplň údaj</v>
      </c>
      <c r="G123" s="38"/>
      <c r="H123" s="38"/>
      <c r="I123" s="30" t="s">
        <v>39</v>
      </c>
      <c r="J123" s="34" t="str">
        <f>E26</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11" customFormat="1" ht="29.25" customHeight="1">
      <c r="A125" s="166"/>
      <c r="B125" s="167"/>
      <c r="C125" s="168" t="s">
        <v>190</v>
      </c>
      <c r="D125" s="169" t="s">
        <v>68</v>
      </c>
      <c r="E125" s="169" t="s">
        <v>64</v>
      </c>
      <c r="F125" s="169" t="s">
        <v>65</v>
      </c>
      <c r="G125" s="169" t="s">
        <v>191</v>
      </c>
      <c r="H125" s="169" t="s">
        <v>192</v>
      </c>
      <c r="I125" s="169" t="s">
        <v>193</v>
      </c>
      <c r="J125" s="169" t="s">
        <v>179</v>
      </c>
      <c r="K125" s="170" t="s">
        <v>194</v>
      </c>
      <c r="L125" s="171"/>
      <c r="M125" s="77" t="s">
        <v>1</v>
      </c>
      <c r="N125" s="78" t="s">
        <v>47</v>
      </c>
      <c r="O125" s="78" t="s">
        <v>195</v>
      </c>
      <c r="P125" s="78" t="s">
        <v>196</v>
      </c>
      <c r="Q125" s="78" t="s">
        <v>197</v>
      </c>
      <c r="R125" s="78" t="s">
        <v>198</v>
      </c>
      <c r="S125" s="78" t="s">
        <v>199</v>
      </c>
      <c r="T125" s="79" t="s">
        <v>200</v>
      </c>
      <c r="U125" s="166"/>
      <c r="V125" s="166"/>
      <c r="W125" s="166"/>
      <c r="X125" s="166"/>
      <c r="Y125" s="166"/>
      <c r="Z125" s="166"/>
      <c r="AA125" s="166"/>
      <c r="AB125" s="166"/>
      <c r="AC125" s="166"/>
      <c r="AD125" s="166"/>
      <c r="AE125" s="166"/>
    </row>
    <row r="126" spans="1:63" s="2" customFormat="1" ht="22.8" customHeight="1">
      <c r="A126" s="36"/>
      <c r="B126" s="37"/>
      <c r="C126" s="84" t="s">
        <v>201</v>
      </c>
      <c r="D126" s="38"/>
      <c r="E126" s="38"/>
      <c r="F126" s="38"/>
      <c r="G126" s="38"/>
      <c r="H126" s="38"/>
      <c r="I126" s="38"/>
      <c r="J126" s="172">
        <f>BK126</f>
        <v>0</v>
      </c>
      <c r="K126" s="38"/>
      <c r="L126" s="41"/>
      <c r="M126" s="80"/>
      <c r="N126" s="173"/>
      <c r="O126" s="81"/>
      <c r="P126" s="174">
        <f>P127+P181</f>
        <v>0</v>
      </c>
      <c r="Q126" s="81"/>
      <c r="R126" s="174">
        <f>R127+R181</f>
        <v>3.10976</v>
      </c>
      <c r="S126" s="81"/>
      <c r="T126" s="175">
        <f>T127+T181</f>
        <v>108.58449999999999</v>
      </c>
      <c r="U126" s="36"/>
      <c r="V126" s="36"/>
      <c r="W126" s="36"/>
      <c r="X126" s="36"/>
      <c r="Y126" s="36"/>
      <c r="Z126" s="36"/>
      <c r="AA126" s="36"/>
      <c r="AB126" s="36"/>
      <c r="AC126" s="36"/>
      <c r="AD126" s="36"/>
      <c r="AE126" s="36"/>
      <c r="AT126" s="18" t="s">
        <v>82</v>
      </c>
      <c r="AU126" s="18" t="s">
        <v>181</v>
      </c>
      <c r="BK126" s="176">
        <f>BK127+BK181</f>
        <v>0</v>
      </c>
    </row>
    <row r="127" spans="2:63" s="12" customFormat="1" ht="25.95" customHeight="1">
      <c r="B127" s="177"/>
      <c r="C127" s="178"/>
      <c r="D127" s="179" t="s">
        <v>82</v>
      </c>
      <c r="E127" s="180" t="s">
        <v>302</v>
      </c>
      <c r="F127" s="180" t="s">
        <v>303</v>
      </c>
      <c r="G127" s="178"/>
      <c r="H127" s="178"/>
      <c r="I127" s="181"/>
      <c r="J127" s="182">
        <f>BK127</f>
        <v>0</v>
      </c>
      <c r="K127" s="178"/>
      <c r="L127" s="183"/>
      <c r="M127" s="184"/>
      <c r="N127" s="185"/>
      <c r="O127" s="185"/>
      <c r="P127" s="186">
        <f>P128+P166+P174</f>
        <v>0</v>
      </c>
      <c r="Q127" s="185"/>
      <c r="R127" s="186">
        <f>R128+R166+R174</f>
        <v>3.10976</v>
      </c>
      <c r="S127" s="185"/>
      <c r="T127" s="187">
        <f>T128+T166+T174</f>
        <v>108.30449999999999</v>
      </c>
      <c r="AR127" s="188" t="s">
        <v>91</v>
      </c>
      <c r="AT127" s="189" t="s">
        <v>82</v>
      </c>
      <c r="AU127" s="189" t="s">
        <v>83</v>
      </c>
      <c r="AY127" s="188" t="s">
        <v>203</v>
      </c>
      <c r="BK127" s="190">
        <f>BK128+BK166+BK174</f>
        <v>0</v>
      </c>
    </row>
    <row r="128" spans="2:63" s="12" customFormat="1" ht="22.8" customHeight="1">
      <c r="B128" s="177"/>
      <c r="C128" s="178"/>
      <c r="D128" s="179" t="s">
        <v>82</v>
      </c>
      <c r="E128" s="191" t="s">
        <v>91</v>
      </c>
      <c r="F128" s="191" t="s">
        <v>304</v>
      </c>
      <c r="G128" s="178"/>
      <c r="H128" s="178"/>
      <c r="I128" s="181"/>
      <c r="J128" s="192">
        <f>BK128</f>
        <v>0</v>
      </c>
      <c r="K128" s="178"/>
      <c r="L128" s="183"/>
      <c r="M128" s="184"/>
      <c r="N128" s="185"/>
      <c r="O128" s="185"/>
      <c r="P128" s="186">
        <f>SUM(P129:P165)</f>
        <v>0</v>
      </c>
      <c r="Q128" s="185"/>
      <c r="R128" s="186">
        <f>SUM(R129:R165)</f>
        <v>0.00176</v>
      </c>
      <c r="S128" s="185"/>
      <c r="T128" s="187">
        <f>SUM(T129:T165)</f>
        <v>103.40449999999998</v>
      </c>
      <c r="AR128" s="188" t="s">
        <v>91</v>
      </c>
      <c r="AT128" s="189" t="s">
        <v>82</v>
      </c>
      <c r="AU128" s="189" t="s">
        <v>91</v>
      </c>
      <c r="AY128" s="188" t="s">
        <v>203</v>
      </c>
      <c r="BK128" s="190">
        <f>SUM(BK129:BK165)</f>
        <v>0</v>
      </c>
    </row>
    <row r="129" spans="1:65" s="2" customFormat="1" ht="16.5" customHeight="1">
      <c r="A129" s="36"/>
      <c r="B129" s="37"/>
      <c r="C129" s="193" t="s">
        <v>91</v>
      </c>
      <c r="D129" s="193" t="s">
        <v>206</v>
      </c>
      <c r="E129" s="194" t="s">
        <v>3726</v>
      </c>
      <c r="F129" s="195" t="s">
        <v>3727</v>
      </c>
      <c r="G129" s="196" t="s">
        <v>404</v>
      </c>
      <c r="H129" s="197">
        <v>3</v>
      </c>
      <c r="I129" s="198"/>
      <c r="J129" s="199">
        <f>ROUND(I129*H129,2)</f>
        <v>0</v>
      </c>
      <c r="K129" s="195" t="s">
        <v>210</v>
      </c>
      <c r="L129" s="41"/>
      <c r="M129" s="200" t="s">
        <v>1</v>
      </c>
      <c r="N129" s="201" t="s">
        <v>48</v>
      </c>
      <c r="O129" s="73"/>
      <c r="P129" s="202">
        <f>O129*H129</f>
        <v>0</v>
      </c>
      <c r="Q129" s="202">
        <v>0</v>
      </c>
      <c r="R129" s="202">
        <f>Q129*H129</f>
        <v>0</v>
      </c>
      <c r="S129" s="202">
        <v>0</v>
      </c>
      <c r="T129" s="203">
        <f>S129*H129</f>
        <v>0</v>
      </c>
      <c r="U129" s="36"/>
      <c r="V129" s="36"/>
      <c r="W129" s="36"/>
      <c r="X129" s="36"/>
      <c r="Y129" s="36"/>
      <c r="Z129" s="36"/>
      <c r="AA129" s="36"/>
      <c r="AB129" s="36"/>
      <c r="AC129" s="36"/>
      <c r="AD129" s="36"/>
      <c r="AE129" s="36"/>
      <c r="AR129" s="204" t="s">
        <v>121</v>
      </c>
      <c r="AT129" s="204" t="s">
        <v>206</v>
      </c>
      <c r="AU129" s="204" t="s">
        <v>93</v>
      </c>
      <c r="AY129" s="18" t="s">
        <v>203</v>
      </c>
      <c r="BE129" s="205">
        <f>IF(N129="základní",J129,0)</f>
        <v>0</v>
      </c>
      <c r="BF129" s="205">
        <f>IF(N129="snížená",J129,0)</f>
        <v>0</v>
      </c>
      <c r="BG129" s="205">
        <f>IF(N129="zákl. přenesená",J129,0)</f>
        <v>0</v>
      </c>
      <c r="BH129" s="205">
        <f>IF(N129="sníž. přenesená",J129,0)</f>
        <v>0</v>
      </c>
      <c r="BI129" s="205">
        <f>IF(N129="nulová",J129,0)</f>
        <v>0</v>
      </c>
      <c r="BJ129" s="18" t="s">
        <v>91</v>
      </c>
      <c r="BK129" s="205">
        <f>ROUND(I129*H129,2)</f>
        <v>0</v>
      </c>
      <c r="BL129" s="18" t="s">
        <v>121</v>
      </c>
      <c r="BM129" s="204" t="s">
        <v>3728</v>
      </c>
    </row>
    <row r="130" spans="2:51" s="14" customFormat="1" ht="10.2">
      <c r="B130" s="225"/>
      <c r="C130" s="226"/>
      <c r="D130" s="206" t="s">
        <v>309</v>
      </c>
      <c r="E130" s="227" t="s">
        <v>1</v>
      </c>
      <c r="F130" s="228" t="s">
        <v>3729</v>
      </c>
      <c r="G130" s="226"/>
      <c r="H130" s="229">
        <v>3</v>
      </c>
      <c r="I130" s="230"/>
      <c r="J130" s="226"/>
      <c r="K130" s="226"/>
      <c r="L130" s="231"/>
      <c r="M130" s="232"/>
      <c r="N130" s="233"/>
      <c r="O130" s="233"/>
      <c r="P130" s="233"/>
      <c r="Q130" s="233"/>
      <c r="R130" s="233"/>
      <c r="S130" s="233"/>
      <c r="T130" s="234"/>
      <c r="AT130" s="235" t="s">
        <v>309</v>
      </c>
      <c r="AU130" s="235" t="s">
        <v>93</v>
      </c>
      <c r="AV130" s="14" t="s">
        <v>93</v>
      </c>
      <c r="AW130" s="14" t="s">
        <v>38</v>
      </c>
      <c r="AX130" s="14" t="s">
        <v>83</v>
      </c>
      <c r="AY130" s="235" t="s">
        <v>203</v>
      </c>
    </row>
    <row r="131" spans="2:51" s="15" customFormat="1" ht="10.2">
      <c r="B131" s="236"/>
      <c r="C131" s="237"/>
      <c r="D131" s="206" t="s">
        <v>309</v>
      </c>
      <c r="E131" s="238" t="s">
        <v>1</v>
      </c>
      <c r="F131" s="239" t="s">
        <v>314</v>
      </c>
      <c r="G131" s="237"/>
      <c r="H131" s="240">
        <v>3</v>
      </c>
      <c r="I131" s="241"/>
      <c r="J131" s="237"/>
      <c r="K131" s="237"/>
      <c r="L131" s="242"/>
      <c r="M131" s="243"/>
      <c r="N131" s="244"/>
      <c r="O131" s="244"/>
      <c r="P131" s="244"/>
      <c r="Q131" s="244"/>
      <c r="R131" s="244"/>
      <c r="S131" s="244"/>
      <c r="T131" s="245"/>
      <c r="AT131" s="246" t="s">
        <v>309</v>
      </c>
      <c r="AU131" s="246" t="s">
        <v>93</v>
      </c>
      <c r="AV131" s="15" t="s">
        <v>121</v>
      </c>
      <c r="AW131" s="15" t="s">
        <v>38</v>
      </c>
      <c r="AX131" s="15" t="s">
        <v>91</v>
      </c>
      <c r="AY131" s="246" t="s">
        <v>203</v>
      </c>
    </row>
    <row r="132" spans="1:65" s="2" customFormat="1" ht="16.5" customHeight="1">
      <c r="A132" s="36"/>
      <c r="B132" s="37"/>
      <c r="C132" s="193" t="s">
        <v>93</v>
      </c>
      <c r="D132" s="193" t="s">
        <v>206</v>
      </c>
      <c r="E132" s="194" t="s">
        <v>3730</v>
      </c>
      <c r="F132" s="195" t="s">
        <v>3731</v>
      </c>
      <c r="G132" s="196" t="s">
        <v>404</v>
      </c>
      <c r="H132" s="197">
        <v>2</v>
      </c>
      <c r="I132" s="198"/>
      <c r="J132" s="199">
        <f>ROUND(I132*H132,2)</f>
        <v>0</v>
      </c>
      <c r="K132" s="195" t="s">
        <v>210</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121</v>
      </c>
      <c r="AT132" s="204" t="s">
        <v>206</v>
      </c>
      <c r="AU132" s="204" t="s">
        <v>93</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3732</v>
      </c>
    </row>
    <row r="133" spans="2:51" s="14" customFormat="1" ht="10.2">
      <c r="B133" s="225"/>
      <c r="C133" s="226"/>
      <c r="D133" s="206" t="s">
        <v>309</v>
      </c>
      <c r="E133" s="227" t="s">
        <v>1</v>
      </c>
      <c r="F133" s="228" t="s">
        <v>3733</v>
      </c>
      <c r="G133" s="226"/>
      <c r="H133" s="229">
        <v>2</v>
      </c>
      <c r="I133" s="230"/>
      <c r="J133" s="226"/>
      <c r="K133" s="226"/>
      <c r="L133" s="231"/>
      <c r="M133" s="232"/>
      <c r="N133" s="233"/>
      <c r="O133" s="233"/>
      <c r="P133" s="233"/>
      <c r="Q133" s="233"/>
      <c r="R133" s="233"/>
      <c r="S133" s="233"/>
      <c r="T133" s="234"/>
      <c r="AT133" s="235" t="s">
        <v>309</v>
      </c>
      <c r="AU133" s="235" t="s">
        <v>93</v>
      </c>
      <c r="AV133" s="14" t="s">
        <v>93</v>
      </c>
      <c r="AW133" s="14" t="s">
        <v>38</v>
      </c>
      <c r="AX133" s="14" t="s">
        <v>83</v>
      </c>
      <c r="AY133" s="235" t="s">
        <v>203</v>
      </c>
    </row>
    <row r="134" spans="2:51" s="15" customFormat="1" ht="10.2">
      <c r="B134" s="236"/>
      <c r="C134" s="237"/>
      <c r="D134" s="206" t="s">
        <v>309</v>
      </c>
      <c r="E134" s="238" t="s">
        <v>1</v>
      </c>
      <c r="F134" s="239" t="s">
        <v>314</v>
      </c>
      <c r="G134" s="237"/>
      <c r="H134" s="240">
        <v>2</v>
      </c>
      <c r="I134" s="241"/>
      <c r="J134" s="237"/>
      <c r="K134" s="237"/>
      <c r="L134" s="242"/>
      <c r="M134" s="243"/>
      <c r="N134" s="244"/>
      <c r="O134" s="244"/>
      <c r="P134" s="244"/>
      <c r="Q134" s="244"/>
      <c r="R134" s="244"/>
      <c r="S134" s="244"/>
      <c r="T134" s="245"/>
      <c r="AT134" s="246" t="s">
        <v>309</v>
      </c>
      <c r="AU134" s="246" t="s">
        <v>93</v>
      </c>
      <c r="AV134" s="15" t="s">
        <v>121</v>
      </c>
      <c r="AW134" s="15" t="s">
        <v>38</v>
      </c>
      <c r="AX134" s="15" t="s">
        <v>91</v>
      </c>
      <c r="AY134" s="246" t="s">
        <v>203</v>
      </c>
    </row>
    <row r="135" spans="1:65" s="2" customFormat="1" ht="16.5" customHeight="1">
      <c r="A135" s="36"/>
      <c r="B135" s="37"/>
      <c r="C135" s="193" t="s">
        <v>112</v>
      </c>
      <c r="D135" s="193" t="s">
        <v>206</v>
      </c>
      <c r="E135" s="194" t="s">
        <v>3734</v>
      </c>
      <c r="F135" s="195" t="s">
        <v>3735</v>
      </c>
      <c r="G135" s="196" t="s">
        <v>404</v>
      </c>
      <c r="H135" s="197">
        <v>3</v>
      </c>
      <c r="I135" s="198"/>
      <c r="J135" s="199">
        <f>ROUND(I135*H135,2)</f>
        <v>0</v>
      </c>
      <c r="K135" s="195" t="s">
        <v>210</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3736</v>
      </c>
    </row>
    <row r="136" spans="1:65" s="2" customFormat="1" ht="16.5" customHeight="1">
      <c r="A136" s="36"/>
      <c r="B136" s="37"/>
      <c r="C136" s="193" t="s">
        <v>121</v>
      </c>
      <c r="D136" s="193" t="s">
        <v>206</v>
      </c>
      <c r="E136" s="194" t="s">
        <v>3737</v>
      </c>
      <c r="F136" s="195" t="s">
        <v>3738</v>
      </c>
      <c r="G136" s="196" t="s">
        <v>404</v>
      </c>
      <c r="H136" s="197">
        <v>2</v>
      </c>
      <c r="I136" s="198"/>
      <c r="J136" s="199">
        <f>ROUND(I136*H136,2)</f>
        <v>0</v>
      </c>
      <c r="K136" s="195" t="s">
        <v>210</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3739</v>
      </c>
    </row>
    <row r="137" spans="1:65" s="2" customFormat="1" ht="16.5" customHeight="1">
      <c r="A137" s="36"/>
      <c r="B137" s="37"/>
      <c r="C137" s="193" t="s">
        <v>144</v>
      </c>
      <c r="D137" s="193" t="s">
        <v>206</v>
      </c>
      <c r="E137" s="194" t="s">
        <v>3740</v>
      </c>
      <c r="F137" s="195" t="s">
        <v>3741</v>
      </c>
      <c r="G137" s="196" t="s">
        <v>209</v>
      </c>
      <c r="H137" s="197">
        <v>1</v>
      </c>
      <c r="I137" s="198"/>
      <c r="J137" s="199">
        <f>ROUND(I137*H137,2)</f>
        <v>0</v>
      </c>
      <c r="K137" s="195" t="s">
        <v>601</v>
      </c>
      <c r="L137" s="41"/>
      <c r="M137" s="200" t="s">
        <v>1</v>
      </c>
      <c r="N137" s="201" t="s">
        <v>48</v>
      </c>
      <c r="O137" s="73"/>
      <c r="P137" s="202">
        <f>O137*H137</f>
        <v>0</v>
      </c>
      <c r="Q137" s="202">
        <v>0</v>
      </c>
      <c r="R137" s="202">
        <f>Q137*H137</f>
        <v>0</v>
      </c>
      <c r="S137" s="202">
        <v>0</v>
      </c>
      <c r="T137" s="203">
        <f>S137*H137</f>
        <v>0</v>
      </c>
      <c r="U137" s="36"/>
      <c r="V137" s="36"/>
      <c r="W137" s="36"/>
      <c r="X137" s="36"/>
      <c r="Y137" s="36"/>
      <c r="Z137" s="36"/>
      <c r="AA137" s="36"/>
      <c r="AB137" s="36"/>
      <c r="AC137" s="36"/>
      <c r="AD137" s="36"/>
      <c r="AE137" s="36"/>
      <c r="AR137" s="204" t="s">
        <v>121</v>
      </c>
      <c r="AT137" s="204" t="s">
        <v>206</v>
      </c>
      <c r="AU137" s="204" t="s">
        <v>93</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3742</v>
      </c>
    </row>
    <row r="138" spans="1:65" s="2" customFormat="1" ht="16.5" customHeight="1">
      <c r="A138" s="36"/>
      <c r="B138" s="37"/>
      <c r="C138" s="193" t="s">
        <v>147</v>
      </c>
      <c r="D138" s="193" t="s">
        <v>206</v>
      </c>
      <c r="E138" s="194" t="s">
        <v>3743</v>
      </c>
      <c r="F138" s="195" t="s">
        <v>3744</v>
      </c>
      <c r="G138" s="196" t="s">
        <v>357</v>
      </c>
      <c r="H138" s="197">
        <v>13</v>
      </c>
      <c r="I138" s="198"/>
      <c r="J138" s="199">
        <f>ROUND(I138*H138,2)</f>
        <v>0</v>
      </c>
      <c r="K138" s="195" t="s">
        <v>210</v>
      </c>
      <c r="L138" s="41"/>
      <c r="M138" s="200" t="s">
        <v>1</v>
      </c>
      <c r="N138" s="201" t="s">
        <v>48</v>
      </c>
      <c r="O138" s="73"/>
      <c r="P138" s="202">
        <f>O138*H138</f>
        <v>0</v>
      </c>
      <c r="Q138" s="202">
        <v>0</v>
      </c>
      <c r="R138" s="202">
        <f>Q138*H138</f>
        <v>0</v>
      </c>
      <c r="S138" s="202">
        <v>0.255</v>
      </c>
      <c r="T138" s="203">
        <f>S138*H138</f>
        <v>3.315</v>
      </c>
      <c r="U138" s="36"/>
      <c r="V138" s="36"/>
      <c r="W138" s="36"/>
      <c r="X138" s="36"/>
      <c r="Y138" s="36"/>
      <c r="Z138" s="36"/>
      <c r="AA138" s="36"/>
      <c r="AB138" s="36"/>
      <c r="AC138" s="36"/>
      <c r="AD138" s="36"/>
      <c r="AE138" s="36"/>
      <c r="AR138" s="204" t="s">
        <v>121</v>
      </c>
      <c r="AT138" s="204" t="s">
        <v>206</v>
      </c>
      <c r="AU138" s="204" t="s">
        <v>93</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3745</v>
      </c>
    </row>
    <row r="139" spans="2:51" s="14" customFormat="1" ht="10.2">
      <c r="B139" s="225"/>
      <c r="C139" s="226"/>
      <c r="D139" s="206" t="s">
        <v>309</v>
      </c>
      <c r="E139" s="227" t="s">
        <v>1</v>
      </c>
      <c r="F139" s="228" t="s">
        <v>3746</v>
      </c>
      <c r="G139" s="226"/>
      <c r="H139" s="229">
        <v>13</v>
      </c>
      <c r="I139" s="230"/>
      <c r="J139" s="226"/>
      <c r="K139" s="226"/>
      <c r="L139" s="231"/>
      <c r="M139" s="232"/>
      <c r="N139" s="233"/>
      <c r="O139" s="233"/>
      <c r="P139" s="233"/>
      <c r="Q139" s="233"/>
      <c r="R139" s="233"/>
      <c r="S139" s="233"/>
      <c r="T139" s="234"/>
      <c r="AT139" s="235" t="s">
        <v>309</v>
      </c>
      <c r="AU139" s="235" t="s">
        <v>93</v>
      </c>
      <c r="AV139" s="14" t="s">
        <v>93</v>
      </c>
      <c r="AW139" s="14" t="s">
        <v>38</v>
      </c>
      <c r="AX139" s="14" t="s">
        <v>83</v>
      </c>
      <c r="AY139" s="235" t="s">
        <v>203</v>
      </c>
    </row>
    <row r="140" spans="2:51" s="15" customFormat="1" ht="10.2">
      <c r="B140" s="236"/>
      <c r="C140" s="237"/>
      <c r="D140" s="206" t="s">
        <v>309</v>
      </c>
      <c r="E140" s="238" t="s">
        <v>1</v>
      </c>
      <c r="F140" s="239" t="s">
        <v>314</v>
      </c>
      <c r="G140" s="237"/>
      <c r="H140" s="240">
        <v>13</v>
      </c>
      <c r="I140" s="241"/>
      <c r="J140" s="237"/>
      <c r="K140" s="237"/>
      <c r="L140" s="242"/>
      <c r="M140" s="243"/>
      <c r="N140" s="244"/>
      <c r="O140" s="244"/>
      <c r="P140" s="244"/>
      <c r="Q140" s="244"/>
      <c r="R140" s="244"/>
      <c r="S140" s="244"/>
      <c r="T140" s="245"/>
      <c r="AT140" s="246" t="s">
        <v>309</v>
      </c>
      <c r="AU140" s="246" t="s">
        <v>93</v>
      </c>
      <c r="AV140" s="15" t="s">
        <v>121</v>
      </c>
      <c r="AW140" s="15" t="s">
        <v>38</v>
      </c>
      <c r="AX140" s="15" t="s">
        <v>91</v>
      </c>
      <c r="AY140" s="246" t="s">
        <v>203</v>
      </c>
    </row>
    <row r="141" spans="1:65" s="2" customFormat="1" ht="16.5" customHeight="1">
      <c r="A141" s="36"/>
      <c r="B141" s="37"/>
      <c r="C141" s="193" t="s">
        <v>150</v>
      </c>
      <c r="D141" s="193" t="s">
        <v>206</v>
      </c>
      <c r="E141" s="194" t="s">
        <v>3747</v>
      </c>
      <c r="F141" s="195" t="s">
        <v>3748</v>
      </c>
      <c r="G141" s="196" t="s">
        <v>357</v>
      </c>
      <c r="H141" s="197">
        <v>10</v>
      </c>
      <c r="I141" s="198"/>
      <c r="J141" s="199">
        <f>ROUND(I141*H141,2)</f>
        <v>0</v>
      </c>
      <c r="K141" s="195" t="s">
        <v>210</v>
      </c>
      <c r="L141" s="41"/>
      <c r="M141" s="200" t="s">
        <v>1</v>
      </c>
      <c r="N141" s="201" t="s">
        <v>48</v>
      </c>
      <c r="O141" s="73"/>
      <c r="P141" s="202">
        <f>O141*H141</f>
        <v>0</v>
      </c>
      <c r="Q141" s="202">
        <v>0</v>
      </c>
      <c r="R141" s="202">
        <f>Q141*H141</f>
        <v>0</v>
      </c>
      <c r="S141" s="202">
        <v>0.26</v>
      </c>
      <c r="T141" s="203">
        <f>S141*H141</f>
        <v>2.6</v>
      </c>
      <c r="U141" s="36"/>
      <c r="V141" s="36"/>
      <c r="W141" s="36"/>
      <c r="X141" s="36"/>
      <c r="Y141" s="36"/>
      <c r="Z141" s="36"/>
      <c r="AA141" s="36"/>
      <c r="AB141" s="36"/>
      <c r="AC141" s="36"/>
      <c r="AD141" s="36"/>
      <c r="AE141" s="36"/>
      <c r="AR141" s="204" t="s">
        <v>121</v>
      </c>
      <c r="AT141" s="204" t="s">
        <v>206</v>
      </c>
      <c r="AU141" s="204" t="s">
        <v>93</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3749</v>
      </c>
    </row>
    <row r="142" spans="2:51" s="14" customFormat="1" ht="10.2">
      <c r="B142" s="225"/>
      <c r="C142" s="226"/>
      <c r="D142" s="206" t="s">
        <v>309</v>
      </c>
      <c r="E142" s="227" t="s">
        <v>1</v>
      </c>
      <c r="F142" s="228" t="s">
        <v>3750</v>
      </c>
      <c r="G142" s="226"/>
      <c r="H142" s="229">
        <v>10</v>
      </c>
      <c r="I142" s="230"/>
      <c r="J142" s="226"/>
      <c r="K142" s="226"/>
      <c r="L142" s="231"/>
      <c r="M142" s="232"/>
      <c r="N142" s="233"/>
      <c r="O142" s="233"/>
      <c r="P142" s="233"/>
      <c r="Q142" s="233"/>
      <c r="R142" s="233"/>
      <c r="S142" s="233"/>
      <c r="T142" s="234"/>
      <c r="AT142" s="235" t="s">
        <v>309</v>
      </c>
      <c r="AU142" s="235" t="s">
        <v>93</v>
      </c>
      <c r="AV142" s="14" t="s">
        <v>93</v>
      </c>
      <c r="AW142" s="14" t="s">
        <v>38</v>
      </c>
      <c r="AX142" s="14" t="s">
        <v>83</v>
      </c>
      <c r="AY142" s="235" t="s">
        <v>203</v>
      </c>
    </row>
    <row r="143" spans="2:51" s="15" customFormat="1" ht="10.2">
      <c r="B143" s="236"/>
      <c r="C143" s="237"/>
      <c r="D143" s="206" t="s">
        <v>309</v>
      </c>
      <c r="E143" s="238" t="s">
        <v>1</v>
      </c>
      <c r="F143" s="239" t="s">
        <v>314</v>
      </c>
      <c r="G143" s="237"/>
      <c r="H143" s="240">
        <v>10</v>
      </c>
      <c r="I143" s="241"/>
      <c r="J143" s="237"/>
      <c r="K143" s="237"/>
      <c r="L143" s="242"/>
      <c r="M143" s="243"/>
      <c r="N143" s="244"/>
      <c r="O143" s="244"/>
      <c r="P143" s="244"/>
      <c r="Q143" s="244"/>
      <c r="R143" s="244"/>
      <c r="S143" s="244"/>
      <c r="T143" s="245"/>
      <c r="AT143" s="246" t="s">
        <v>309</v>
      </c>
      <c r="AU143" s="246" t="s">
        <v>93</v>
      </c>
      <c r="AV143" s="15" t="s">
        <v>121</v>
      </c>
      <c r="AW143" s="15" t="s">
        <v>38</v>
      </c>
      <c r="AX143" s="15" t="s">
        <v>91</v>
      </c>
      <c r="AY143" s="246" t="s">
        <v>203</v>
      </c>
    </row>
    <row r="144" spans="1:65" s="2" customFormat="1" ht="16.5" customHeight="1">
      <c r="A144" s="36"/>
      <c r="B144" s="37"/>
      <c r="C144" s="193" t="s">
        <v>153</v>
      </c>
      <c r="D144" s="193" t="s">
        <v>206</v>
      </c>
      <c r="E144" s="194" t="s">
        <v>3751</v>
      </c>
      <c r="F144" s="195" t="s">
        <v>3752</v>
      </c>
      <c r="G144" s="196" t="s">
        <v>357</v>
      </c>
      <c r="H144" s="197">
        <v>68</v>
      </c>
      <c r="I144" s="198"/>
      <c r="J144" s="199">
        <f>ROUND(I144*H144,2)</f>
        <v>0</v>
      </c>
      <c r="K144" s="195" t="s">
        <v>210</v>
      </c>
      <c r="L144" s="41"/>
      <c r="M144" s="200" t="s">
        <v>1</v>
      </c>
      <c r="N144" s="201" t="s">
        <v>48</v>
      </c>
      <c r="O144" s="73"/>
      <c r="P144" s="202">
        <f>O144*H144</f>
        <v>0</v>
      </c>
      <c r="Q144" s="202">
        <v>0</v>
      </c>
      <c r="R144" s="202">
        <f>Q144*H144</f>
        <v>0</v>
      </c>
      <c r="S144" s="202">
        <v>0.26</v>
      </c>
      <c r="T144" s="203">
        <f>S144*H144</f>
        <v>17.68</v>
      </c>
      <c r="U144" s="36"/>
      <c r="V144" s="36"/>
      <c r="W144" s="36"/>
      <c r="X144" s="36"/>
      <c r="Y144" s="36"/>
      <c r="Z144" s="36"/>
      <c r="AA144" s="36"/>
      <c r="AB144" s="36"/>
      <c r="AC144" s="36"/>
      <c r="AD144" s="36"/>
      <c r="AE144" s="36"/>
      <c r="AR144" s="204" t="s">
        <v>121</v>
      </c>
      <c r="AT144" s="204" t="s">
        <v>206</v>
      </c>
      <c r="AU144" s="204" t="s">
        <v>93</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121</v>
      </c>
      <c r="BM144" s="204" t="s">
        <v>3753</v>
      </c>
    </row>
    <row r="145" spans="2:51" s="14" customFormat="1" ht="10.2">
      <c r="B145" s="225"/>
      <c r="C145" s="226"/>
      <c r="D145" s="206" t="s">
        <v>309</v>
      </c>
      <c r="E145" s="227" t="s">
        <v>1</v>
      </c>
      <c r="F145" s="228" t="s">
        <v>3754</v>
      </c>
      <c r="G145" s="226"/>
      <c r="H145" s="229">
        <v>68</v>
      </c>
      <c r="I145" s="230"/>
      <c r="J145" s="226"/>
      <c r="K145" s="226"/>
      <c r="L145" s="231"/>
      <c r="M145" s="232"/>
      <c r="N145" s="233"/>
      <c r="O145" s="233"/>
      <c r="P145" s="233"/>
      <c r="Q145" s="233"/>
      <c r="R145" s="233"/>
      <c r="S145" s="233"/>
      <c r="T145" s="234"/>
      <c r="AT145" s="235" t="s">
        <v>309</v>
      </c>
      <c r="AU145" s="235" t="s">
        <v>93</v>
      </c>
      <c r="AV145" s="14" t="s">
        <v>93</v>
      </c>
      <c r="AW145" s="14" t="s">
        <v>38</v>
      </c>
      <c r="AX145" s="14" t="s">
        <v>83</v>
      </c>
      <c r="AY145" s="235" t="s">
        <v>203</v>
      </c>
    </row>
    <row r="146" spans="2:51" s="15" customFormat="1" ht="10.2">
      <c r="B146" s="236"/>
      <c r="C146" s="237"/>
      <c r="D146" s="206" t="s">
        <v>309</v>
      </c>
      <c r="E146" s="238" t="s">
        <v>1</v>
      </c>
      <c r="F146" s="239" t="s">
        <v>314</v>
      </c>
      <c r="G146" s="237"/>
      <c r="H146" s="240">
        <v>68</v>
      </c>
      <c r="I146" s="241"/>
      <c r="J146" s="237"/>
      <c r="K146" s="237"/>
      <c r="L146" s="242"/>
      <c r="M146" s="243"/>
      <c r="N146" s="244"/>
      <c r="O146" s="244"/>
      <c r="P146" s="244"/>
      <c r="Q146" s="244"/>
      <c r="R146" s="244"/>
      <c r="S146" s="244"/>
      <c r="T146" s="245"/>
      <c r="AT146" s="246" t="s">
        <v>309</v>
      </c>
      <c r="AU146" s="246" t="s">
        <v>93</v>
      </c>
      <c r="AV146" s="15" t="s">
        <v>121</v>
      </c>
      <c r="AW146" s="15" t="s">
        <v>38</v>
      </c>
      <c r="AX146" s="15" t="s">
        <v>91</v>
      </c>
      <c r="AY146" s="246" t="s">
        <v>203</v>
      </c>
    </row>
    <row r="147" spans="1:65" s="2" customFormat="1" ht="16.5" customHeight="1">
      <c r="A147" s="36"/>
      <c r="B147" s="37"/>
      <c r="C147" s="193" t="s">
        <v>249</v>
      </c>
      <c r="D147" s="193" t="s">
        <v>206</v>
      </c>
      <c r="E147" s="194" t="s">
        <v>3755</v>
      </c>
      <c r="F147" s="195" t="s">
        <v>3756</v>
      </c>
      <c r="G147" s="196" t="s">
        <v>357</v>
      </c>
      <c r="H147" s="197">
        <v>13</v>
      </c>
      <c r="I147" s="198"/>
      <c r="J147" s="199">
        <f>ROUND(I147*H147,2)</f>
        <v>0</v>
      </c>
      <c r="K147" s="195" t="s">
        <v>210</v>
      </c>
      <c r="L147" s="41"/>
      <c r="M147" s="200" t="s">
        <v>1</v>
      </c>
      <c r="N147" s="201" t="s">
        <v>48</v>
      </c>
      <c r="O147" s="73"/>
      <c r="P147" s="202">
        <f>O147*H147</f>
        <v>0</v>
      </c>
      <c r="Q147" s="202">
        <v>0</v>
      </c>
      <c r="R147" s="202">
        <f>Q147*H147</f>
        <v>0</v>
      </c>
      <c r="S147" s="202">
        <v>0.29</v>
      </c>
      <c r="T147" s="203">
        <f>S147*H147</f>
        <v>3.7699999999999996</v>
      </c>
      <c r="U147" s="36"/>
      <c r="V147" s="36"/>
      <c r="W147" s="36"/>
      <c r="X147" s="36"/>
      <c r="Y147" s="36"/>
      <c r="Z147" s="36"/>
      <c r="AA147" s="36"/>
      <c r="AB147" s="36"/>
      <c r="AC147" s="36"/>
      <c r="AD147" s="36"/>
      <c r="AE147" s="36"/>
      <c r="AR147" s="204" t="s">
        <v>121</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3757</v>
      </c>
    </row>
    <row r="148" spans="2:51" s="14" customFormat="1" ht="10.2">
      <c r="B148" s="225"/>
      <c r="C148" s="226"/>
      <c r="D148" s="206" t="s">
        <v>309</v>
      </c>
      <c r="E148" s="227" t="s">
        <v>1</v>
      </c>
      <c r="F148" s="228" t="s">
        <v>3746</v>
      </c>
      <c r="G148" s="226"/>
      <c r="H148" s="229">
        <v>13</v>
      </c>
      <c r="I148" s="230"/>
      <c r="J148" s="226"/>
      <c r="K148" s="226"/>
      <c r="L148" s="231"/>
      <c r="M148" s="232"/>
      <c r="N148" s="233"/>
      <c r="O148" s="233"/>
      <c r="P148" s="233"/>
      <c r="Q148" s="233"/>
      <c r="R148" s="233"/>
      <c r="S148" s="233"/>
      <c r="T148" s="234"/>
      <c r="AT148" s="235" t="s">
        <v>309</v>
      </c>
      <c r="AU148" s="235" t="s">
        <v>93</v>
      </c>
      <c r="AV148" s="14" t="s">
        <v>93</v>
      </c>
      <c r="AW148" s="14" t="s">
        <v>38</v>
      </c>
      <c r="AX148" s="14" t="s">
        <v>83</v>
      </c>
      <c r="AY148" s="235" t="s">
        <v>203</v>
      </c>
    </row>
    <row r="149" spans="2:51" s="15" customFormat="1" ht="10.2">
      <c r="B149" s="236"/>
      <c r="C149" s="237"/>
      <c r="D149" s="206" t="s">
        <v>309</v>
      </c>
      <c r="E149" s="238" t="s">
        <v>1</v>
      </c>
      <c r="F149" s="239" t="s">
        <v>314</v>
      </c>
      <c r="G149" s="237"/>
      <c r="H149" s="240">
        <v>13</v>
      </c>
      <c r="I149" s="241"/>
      <c r="J149" s="237"/>
      <c r="K149" s="237"/>
      <c r="L149" s="242"/>
      <c r="M149" s="243"/>
      <c r="N149" s="244"/>
      <c r="O149" s="244"/>
      <c r="P149" s="244"/>
      <c r="Q149" s="244"/>
      <c r="R149" s="244"/>
      <c r="S149" s="244"/>
      <c r="T149" s="245"/>
      <c r="AT149" s="246" t="s">
        <v>309</v>
      </c>
      <c r="AU149" s="246" t="s">
        <v>93</v>
      </c>
      <c r="AV149" s="15" t="s">
        <v>121</v>
      </c>
      <c r="AW149" s="15" t="s">
        <v>38</v>
      </c>
      <c r="AX149" s="15" t="s">
        <v>91</v>
      </c>
      <c r="AY149" s="246" t="s">
        <v>203</v>
      </c>
    </row>
    <row r="150" spans="1:65" s="2" customFormat="1" ht="16.5" customHeight="1">
      <c r="A150" s="36"/>
      <c r="B150" s="37"/>
      <c r="C150" s="193" t="s">
        <v>254</v>
      </c>
      <c r="D150" s="193" t="s">
        <v>206</v>
      </c>
      <c r="E150" s="194" t="s">
        <v>3758</v>
      </c>
      <c r="F150" s="195" t="s">
        <v>3759</v>
      </c>
      <c r="G150" s="196" t="s">
        <v>357</v>
      </c>
      <c r="H150" s="197">
        <v>68</v>
      </c>
      <c r="I150" s="198"/>
      <c r="J150" s="199">
        <f>ROUND(I150*H150,2)</f>
        <v>0</v>
      </c>
      <c r="K150" s="195" t="s">
        <v>210</v>
      </c>
      <c r="L150" s="41"/>
      <c r="M150" s="200" t="s">
        <v>1</v>
      </c>
      <c r="N150" s="201" t="s">
        <v>48</v>
      </c>
      <c r="O150" s="73"/>
      <c r="P150" s="202">
        <f>O150*H150</f>
        <v>0</v>
      </c>
      <c r="Q150" s="202">
        <v>0</v>
      </c>
      <c r="R150" s="202">
        <f>Q150*H150</f>
        <v>0</v>
      </c>
      <c r="S150" s="202">
        <v>0.44</v>
      </c>
      <c r="T150" s="203">
        <f>S150*H150</f>
        <v>29.92</v>
      </c>
      <c r="U150" s="36"/>
      <c r="V150" s="36"/>
      <c r="W150" s="36"/>
      <c r="X150" s="36"/>
      <c r="Y150" s="36"/>
      <c r="Z150" s="36"/>
      <c r="AA150" s="36"/>
      <c r="AB150" s="36"/>
      <c r="AC150" s="36"/>
      <c r="AD150" s="36"/>
      <c r="AE150" s="36"/>
      <c r="AR150" s="204" t="s">
        <v>121</v>
      </c>
      <c r="AT150" s="204" t="s">
        <v>206</v>
      </c>
      <c r="AU150" s="204" t="s">
        <v>93</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3760</v>
      </c>
    </row>
    <row r="151" spans="2:51" s="14" customFormat="1" ht="10.2">
      <c r="B151" s="225"/>
      <c r="C151" s="226"/>
      <c r="D151" s="206" t="s">
        <v>309</v>
      </c>
      <c r="E151" s="227" t="s">
        <v>1</v>
      </c>
      <c r="F151" s="228" t="s">
        <v>3754</v>
      </c>
      <c r="G151" s="226"/>
      <c r="H151" s="229">
        <v>68</v>
      </c>
      <c r="I151" s="230"/>
      <c r="J151" s="226"/>
      <c r="K151" s="226"/>
      <c r="L151" s="231"/>
      <c r="M151" s="232"/>
      <c r="N151" s="233"/>
      <c r="O151" s="233"/>
      <c r="P151" s="233"/>
      <c r="Q151" s="233"/>
      <c r="R151" s="233"/>
      <c r="S151" s="233"/>
      <c r="T151" s="234"/>
      <c r="AT151" s="235" t="s">
        <v>309</v>
      </c>
      <c r="AU151" s="235" t="s">
        <v>93</v>
      </c>
      <c r="AV151" s="14" t="s">
        <v>93</v>
      </c>
      <c r="AW151" s="14" t="s">
        <v>38</v>
      </c>
      <c r="AX151" s="14" t="s">
        <v>83</v>
      </c>
      <c r="AY151" s="235" t="s">
        <v>203</v>
      </c>
    </row>
    <row r="152" spans="2:51" s="15" customFormat="1" ht="10.2">
      <c r="B152" s="236"/>
      <c r="C152" s="237"/>
      <c r="D152" s="206" t="s">
        <v>309</v>
      </c>
      <c r="E152" s="238" t="s">
        <v>1</v>
      </c>
      <c r="F152" s="239" t="s">
        <v>314</v>
      </c>
      <c r="G152" s="237"/>
      <c r="H152" s="240">
        <v>68</v>
      </c>
      <c r="I152" s="241"/>
      <c r="J152" s="237"/>
      <c r="K152" s="237"/>
      <c r="L152" s="242"/>
      <c r="M152" s="243"/>
      <c r="N152" s="244"/>
      <c r="O152" s="244"/>
      <c r="P152" s="244"/>
      <c r="Q152" s="244"/>
      <c r="R152" s="244"/>
      <c r="S152" s="244"/>
      <c r="T152" s="245"/>
      <c r="AT152" s="246" t="s">
        <v>309</v>
      </c>
      <c r="AU152" s="246" t="s">
        <v>93</v>
      </c>
      <c r="AV152" s="15" t="s">
        <v>121</v>
      </c>
      <c r="AW152" s="15" t="s">
        <v>38</v>
      </c>
      <c r="AX152" s="15" t="s">
        <v>91</v>
      </c>
      <c r="AY152" s="246" t="s">
        <v>203</v>
      </c>
    </row>
    <row r="153" spans="1:65" s="2" customFormat="1" ht="16.5" customHeight="1">
      <c r="A153" s="36"/>
      <c r="B153" s="37"/>
      <c r="C153" s="193" t="s">
        <v>261</v>
      </c>
      <c r="D153" s="193" t="s">
        <v>206</v>
      </c>
      <c r="E153" s="194" t="s">
        <v>3761</v>
      </c>
      <c r="F153" s="195" t="s">
        <v>3762</v>
      </c>
      <c r="G153" s="196" t="s">
        <v>357</v>
      </c>
      <c r="H153" s="197">
        <v>22</v>
      </c>
      <c r="I153" s="198"/>
      <c r="J153" s="199">
        <f>ROUND(I153*H153,2)</f>
        <v>0</v>
      </c>
      <c r="K153" s="195" t="s">
        <v>210</v>
      </c>
      <c r="L153" s="41"/>
      <c r="M153" s="200" t="s">
        <v>1</v>
      </c>
      <c r="N153" s="201" t="s">
        <v>48</v>
      </c>
      <c r="O153" s="73"/>
      <c r="P153" s="202">
        <f>O153*H153</f>
        <v>0</v>
      </c>
      <c r="Q153" s="202">
        <v>8E-05</v>
      </c>
      <c r="R153" s="202">
        <f>Q153*H153</f>
        <v>0.00176</v>
      </c>
      <c r="S153" s="202">
        <v>0.256</v>
      </c>
      <c r="T153" s="203">
        <f>S153*H153</f>
        <v>5.632</v>
      </c>
      <c r="U153" s="36"/>
      <c r="V153" s="36"/>
      <c r="W153" s="36"/>
      <c r="X153" s="36"/>
      <c r="Y153" s="36"/>
      <c r="Z153" s="36"/>
      <c r="AA153" s="36"/>
      <c r="AB153" s="36"/>
      <c r="AC153" s="36"/>
      <c r="AD153" s="36"/>
      <c r="AE153" s="36"/>
      <c r="AR153" s="204" t="s">
        <v>121</v>
      </c>
      <c r="AT153" s="204" t="s">
        <v>206</v>
      </c>
      <c r="AU153" s="204" t="s">
        <v>93</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121</v>
      </c>
      <c r="BM153" s="204" t="s">
        <v>3763</v>
      </c>
    </row>
    <row r="154" spans="2:51" s="14" customFormat="1" ht="10.2">
      <c r="B154" s="225"/>
      <c r="C154" s="226"/>
      <c r="D154" s="206" t="s">
        <v>309</v>
      </c>
      <c r="E154" s="227" t="s">
        <v>1</v>
      </c>
      <c r="F154" s="228" t="s">
        <v>3764</v>
      </c>
      <c r="G154" s="226"/>
      <c r="H154" s="229">
        <v>22</v>
      </c>
      <c r="I154" s="230"/>
      <c r="J154" s="226"/>
      <c r="K154" s="226"/>
      <c r="L154" s="231"/>
      <c r="M154" s="232"/>
      <c r="N154" s="233"/>
      <c r="O154" s="233"/>
      <c r="P154" s="233"/>
      <c r="Q154" s="233"/>
      <c r="R154" s="233"/>
      <c r="S154" s="233"/>
      <c r="T154" s="234"/>
      <c r="AT154" s="235" t="s">
        <v>309</v>
      </c>
      <c r="AU154" s="235" t="s">
        <v>93</v>
      </c>
      <c r="AV154" s="14" t="s">
        <v>93</v>
      </c>
      <c r="AW154" s="14" t="s">
        <v>38</v>
      </c>
      <c r="AX154" s="14" t="s">
        <v>83</v>
      </c>
      <c r="AY154" s="235" t="s">
        <v>203</v>
      </c>
    </row>
    <row r="155" spans="2:51" s="15" customFormat="1" ht="10.2">
      <c r="B155" s="236"/>
      <c r="C155" s="237"/>
      <c r="D155" s="206" t="s">
        <v>309</v>
      </c>
      <c r="E155" s="238" t="s">
        <v>1</v>
      </c>
      <c r="F155" s="239" t="s">
        <v>314</v>
      </c>
      <c r="G155" s="237"/>
      <c r="H155" s="240">
        <v>22</v>
      </c>
      <c r="I155" s="241"/>
      <c r="J155" s="237"/>
      <c r="K155" s="237"/>
      <c r="L155" s="242"/>
      <c r="M155" s="243"/>
      <c r="N155" s="244"/>
      <c r="O155" s="244"/>
      <c r="P155" s="244"/>
      <c r="Q155" s="244"/>
      <c r="R155" s="244"/>
      <c r="S155" s="244"/>
      <c r="T155" s="245"/>
      <c r="AT155" s="246" t="s">
        <v>309</v>
      </c>
      <c r="AU155" s="246" t="s">
        <v>93</v>
      </c>
      <c r="AV155" s="15" t="s">
        <v>121</v>
      </c>
      <c r="AW155" s="15" t="s">
        <v>38</v>
      </c>
      <c r="AX155" s="15" t="s">
        <v>91</v>
      </c>
      <c r="AY155" s="246" t="s">
        <v>203</v>
      </c>
    </row>
    <row r="156" spans="1:65" s="2" customFormat="1" ht="16.5" customHeight="1">
      <c r="A156" s="36"/>
      <c r="B156" s="37"/>
      <c r="C156" s="193" t="s">
        <v>268</v>
      </c>
      <c r="D156" s="193" t="s">
        <v>206</v>
      </c>
      <c r="E156" s="194" t="s">
        <v>3765</v>
      </c>
      <c r="F156" s="195" t="s">
        <v>3766</v>
      </c>
      <c r="G156" s="196" t="s">
        <v>448</v>
      </c>
      <c r="H156" s="197">
        <v>197.5</v>
      </c>
      <c r="I156" s="198"/>
      <c r="J156" s="199">
        <f>ROUND(I156*H156,2)</f>
        <v>0</v>
      </c>
      <c r="K156" s="195" t="s">
        <v>210</v>
      </c>
      <c r="L156" s="41"/>
      <c r="M156" s="200" t="s">
        <v>1</v>
      </c>
      <c r="N156" s="201" t="s">
        <v>48</v>
      </c>
      <c r="O156" s="73"/>
      <c r="P156" s="202">
        <f>O156*H156</f>
        <v>0</v>
      </c>
      <c r="Q156" s="202">
        <v>0</v>
      </c>
      <c r="R156" s="202">
        <f>Q156*H156</f>
        <v>0</v>
      </c>
      <c r="S156" s="202">
        <v>0.205</v>
      </c>
      <c r="T156" s="203">
        <f>S156*H156</f>
        <v>40.4875</v>
      </c>
      <c r="U156" s="36"/>
      <c r="V156" s="36"/>
      <c r="W156" s="36"/>
      <c r="X156" s="36"/>
      <c r="Y156" s="36"/>
      <c r="Z156" s="36"/>
      <c r="AA156" s="36"/>
      <c r="AB156" s="36"/>
      <c r="AC156" s="36"/>
      <c r="AD156" s="36"/>
      <c r="AE156" s="36"/>
      <c r="AR156" s="204" t="s">
        <v>121</v>
      </c>
      <c r="AT156" s="204" t="s">
        <v>206</v>
      </c>
      <c r="AU156" s="204" t="s">
        <v>93</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121</v>
      </c>
      <c r="BM156" s="204" t="s">
        <v>3767</v>
      </c>
    </row>
    <row r="157" spans="1:65" s="2" customFormat="1" ht="16.5" customHeight="1">
      <c r="A157" s="36"/>
      <c r="B157" s="37"/>
      <c r="C157" s="193" t="s">
        <v>364</v>
      </c>
      <c r="D157" s="193" t="s">
        <v>206</v>
      </c>
      <c r="E157" s="194" t="s">
        <v>3768</v>
      </c>
      <c r="F157" s="195" t="s">
        <v>3769</v>
      </c>
      <c r="G157" s="196" t="s">
        <v>357</v>
      </c>
      <c r="H157" s="197">
        <v>432</v>
      </c>
      <c r="I157" s="198"/>
      <c r="J157" s="199">
        <f>ROUND(I157*H157,2)</f>
        <v>0</v>
      </c>
      <c r="K157" s="195" t="s">
        <v>210</v>
      </c>
      <c r="L157" s="41"/>
      <c r="M157" s="200" t="s">
        <v>1</v>
      </c>
      <c r="N157" s="201" t="s">
        <v>48</v>
      </c>
      <c r="O157" s="73"/>
      <c r="P157" s="202">
        <f>O157*H157</f>
        <v>0</v>
      </c>
      <c r="Q157" s="202">
        <v>0</v>
      </c>
      <c r="R157" s="202">
        <f>Q157*H157</f>
        <v>0</v>
      </c>
      <c r="S157" s="202">
        <v>0</v>
      </c>
      <c r="T157" s="203">
        <f>S157*H157</f>
        <v>0</v>
      </c>
      <c r="U157" s="36"/>
      <c r="V157" s="36"/>
      <c r="W157" s="36"/>
      <c r="X157" s="36"/>
      <c r="Y157" s="36"/>
      <c r="Z157" s="36"/>
      <c r="AA157" s="36"/>
      <c r="AB157" s="36"/>
      <c r="AC157" s="36"/>
      <c r="AD157" s="36"/>
      <c r="AE157" s="36"/>
      <c r="AR157" s="204" t="s">
        <v>121</v>
      </c>
      <c r="AT157" s="204" t="s">
        <v>206</v>
      </c>
      <c r="AU157" s="204" t="s">
        <v>93</v>
      </c>
      <c r="AY157" s="18" t="s">
        <v>203</v>
      </c>
      <c r="BE157" s="205">
        <f>IF(N157="základní",J157,0)</f>
        <v>0</v>
      </c>
      <c r="BF157" s="205">
        <f>IF(N157="snížená",J157,0)</f>
        <v>0</v>
      </c>
      <c r="BG157" s="205">
        <f>IF(N157="zákl. přenesená",J157,0)</f>
        <v>0</v>
      </c>
      <c r="BH157" s="205">
        <f>IF(N157="sníž. přenesená",J157,0)</f>
        <v>0</v>
      </c>
      <c r="BI157" s="205">
        <f>IF(N157="nulová",J157,0)</f>
        <v>0</v>
      </c>
      <c r="BJ157" s="18" t="s">
        <v>91</v>
      </c>
      <c r="BK157" s="205">
        <f>ROUND(I157*H157,2)</f>
        <v>0</v>
      </c>
      <c r="BL157" s="18" t="s">
        <v>121</v>
      </c>
      <c r="BM157" s="204" t="s">
        <v>3770</v>
      </c>
    </row>
    <row r="158" spans="2:51" s="14" customFormat="1" ht="10.2">
      <c r="B158" s="225"/>
      <c r="C158" s="226"/>
      <c r="D158" s="206" t="s">
        <v>309</v>
      </c>
      <c r="E158" s="227" t="s">
        <v>1</v>
      </c>
      <c r="F158" s="228" t="s">
        <v>3771</v>
      </c>
      <c r="G158" s="226"/>
      <c r="H158" s="229">
        <v>432</v>
      </c>
      <c r="I158" s="230"/>
      <c r="J158" s="226"/>
      <c r="K158" s="226"/>
      <c r="L158" s="231"/>
      <c r="M158" s="232"/>
      <c r="N158" s="233"/>
      <c r="O158" s="233"/>
      <c r="P158" s="233"/>
      <c r="Q158" s="233"/>
      <c r="R158" s="233"/>
      <c r="S158" s="233"/>
      <c r="T158" s="234"/>
      <c r="AT158" s="235" t="s">
        <v>309</v>
      </c>
      <c r="AU158" s="235" t="s">
        <v>93</v>
      </c>
      <c r="AV158" s="14" t="s">
        <v>93</v>
      </c>
      <c r="AW158" s="14" t="s">
        <v>38</v>
      </c>
      <c r="AX158" s="14" t="s">
        <v>83</v>
      </c>
      <c r="AY158" s="235" t="s">
        <v>203</v>
      </c>
    </row>
    <row r="159" spans="2:51" s="15" customFormat="1" ht="10.2">
      <c r="B159" s="236"/>
      <c r="C159" s="237"/>
      <c r="D159" s="206" t="s">
        <v>309</v>
      </c>
      <c r="E159" s="238" t="s">
        <v>1</v>
      </c>
      <c r="F159" s="239" t="s">
        <v>314</v>
      </c>
      <c r="G159" s="237"/>
      <c r="H159" s="240">
        <v>432</v>
      </c>
      <c r="I159" s="241"/>
      <c r="J159" s="237"/>
      <c r="K159" s="237"/>
      <c r="L159" s="242"/>
      <c r="M159" s="243"/>
      <c r="N159" s="244"/>
      <c r="O159" s="244"/>
      <c r="P159" s="244"/>
      <c r="Q159" s="244"/>
      <c r="R159" s="244"/>
      <c r="S159" s="244"/>
      <c r="T159" s="245"/>
      <c r="AT159" s="246" t="s">
        <v>309</v>
      </c>
      <c r="AU159" s="246" t="s">
        <v>93</v>
      </c>
      <c r="AV159" s="15" t="s">
        <v>121</v>
      </c>
      <c r="AW159" s="15" t="s">
        <v>38</v>
      </c>
      <c r="AX159" s="15" t="s">
        <v>91</v>
      </c>
      <c r="AY159" s="246" t="s">
        <v>203</v>
      </c>
    </row>
    <row r="160" spans="1:65" s="2" customFormat="1" ht="16.5" customHeight="1">
      <c r="A160" s="36"/>
      <c r="B160" s="37"/>
      <c r="C160" s="193" t="s">
        <v>369</v>
      </c>
      <c r="D160" s="193" t="s">
        <v>206</v>
      </c>
      <c r="E160" s="194" t="s">
        <v>3772</v>
      </c>
      <c r="F160" s="195" t="s">
        <v>3773</v>
      </c>
      <c r="G160" s="196" t="s">
        <v>307</v>
      </c>
      <c r="H160" s="197">
        <v>64.8</v>
      </c>
      <c r="I160" s="198"/>
      <c r="J160" s="199">
        <f>ROUND(I160*H160,2)</f>
        <v>0</v>
      </c>
      <c r="K160" s="195" t="s">
        <v>210</v>
      </c>
      <c r="L160" s="41"/>
      <c r="M160" s="200" t="s">
        <v>1</v>
      </c>
      <c r="N160" s="201" t="s">
        <v>48</v>
      </c>
      <c r="O160" s="73"/>
      <c r="P160" s="202">
        <f>O160*H160</f>
        <v>0</v>
      </c>
      <c r="Q160" s="202">
        <v>0</v>
      </c>
      <c r="R160" s="202">
        <f>Q160*H160</f>
        <v>0</v>
      </c>
      <c r="S160" s="202">
        <v>0</v>
      </c>
      <c r="T160" s="203">
        <f>S160*H160</f>
        <v>0</v>
      </c>
      <c r="U160" s="36"/>
      <c r="V160" s="36"/>
      <c r="W160" s="36"/>
      <c r="X160" s="36"/>
      <c r="Y160" s="36"/>
      <c r="Z160" s="36"/>
      <c r="AA160" s="36"/>
      <c r="AB160" s="36"/>
      <c r="AC160" s="36"/>
      <c r="AD160" s="36"/>
      <c r="AE160" s="36"/>
      <c r="AR160" s="204" t="s">
        <v>121</v>
      </c>
      <c r="AT160" s="204" t="s">
        <v>206</v>
      </c>
      <c r="AU160" s="204" t="s">
        <v>93</v>
      </c>
      <c r="AY160" s="18" t="s">
        <v>203</v>
      </c>
      <c r="BE160" s="205">
        <f>IF(N160="základní",J160,0)</f>
        <v>0</v>
      </c>
      <c r="BF160" s="205">
        <f>IF(N160="snížená",J160,0)</f>
        <v>0</v>
      </c>
      <c r="BG160" s="205">
        <f>IF(N160="zákl. přenesená",J160,0)</f>
        <v>0</v>
      </c>
      <c r="BH160" s="205">
        <f>IF(N160="sníž. přenesená",J160,0)</f>
        <v>0</v>
      </c>
      <c r="BI160" s="205">
        <f>IF(N160="nulová",J160,0)</f>
        <v>0</v>
      </c>
      <c r="BJ160" s="18" t="s">
        <v>91</v>
      </c>
      <c r="BK160" s="205">
        <f>ROUND(I160*H160,2)</f>
        <v>0</v>
      </c>
      <c r="BL160" s="18" t="s">
        <v>121</v>
      </c>
      <c r="BM160" s="204" t="s">
        <v>3774</v>
      </c>
    </row>
    <row r="161" spans="2:51" s="14" customFormat="1" ht="10.2">
      <c r="B161" s="225"/>
      <c r="C161" s="226"/>
      <c r="D161" s="206" t="s">
        <v>309</v>
      </c>
      <c r="E161" s="227" t="s">
        <v>1</v>
      </c>
      <c r="F161" s="228" t="s">
        <v>3775</v>
      </c>
      <c r="G161" s="226"/>
      <c r="H161" s="229">
        <v>64.8</v>
      </c>
      <c r="I161" s="230"/>
      <c r="J161" s="226"/>
      <c r="K161" s="226"/>
      <c r="L161" s="231"/>
      <c r="M161" s="232"/>
      <c r="N161" s="233"/>
      <c r="O161" s="233"/>
      <c r="P161" s="233"/>
      <c r="Q161" s="233"/>
      <c r="R161" s="233"/>
      <c r="S161" s="233"/>
      <c r="T161" s="234"/>
      <c r="AT161" s="235" t="s">
        <v>309</v>
      </c>
      <c r="AU161" s="235" t="s">
        <v>93</v>
      </c>
      <c r="AV161" s="14" t="s">
        <v>93</v>
      </c>
      <c r="AW161" s="14" t="s">
        <v>38</v>
      </c>
      <c r="AX161" s="14" t="s">
        <v>83</v>
      </c>
      <c r="AY161" s="235" t="s">
        <v>203</v>
      </c>
    </row>
    <row r="162" spans="2:51" s="13" customFormat="1" ht="10.2">
      <c r="B162" s="215"/>
      <c r="C162" s="216"/>
      <c r="D162" s="206" t="s">
        <v>309</v>
      </c>
      <c r="E162" s="217" t="s">
        <v>1</v>
      </c>
      <c r="F162" s="218" t="s">
        <v>3776</v>
      </c>
      <c r="G162" s="216"/>
      <c r="H162" s="217" t="s">
        <v>1</v>
      </c>
      <c r="I162" s="219"/>
      <c r="J162" s="216"/>
      <c r="K162" s="216"/>
      <c r="L162" s="220"/>
      <c r="M162" s="221"/>
      <c r="N162" s="222"/>
      <c r="O162" s="222"/>
      <c r="P162" s="222"/>
      <c r="Q162" s="222"/>
      <c r="R162" s="222"/>
      <c r="S162" s="222"/>
      <c r="T162" s="223"/>
      <c r="AT162" s="224" t="s">
        <v>309</v>
      </c>
      <c r="AU162" s="224" t="s">
        <v>93</v>
      </c>
      <c r="AV162" s="13" t="s">
        <v>91</v>
      </c>
      <c r="AW162" s="13" t="s">
        <v>38</v>
      </c>
      <c r="AX162" s="13" t="s">
        <v>83</v>
      </c>
      <c r="AY162" s="224" t="s">
        <v>203</v>
      </c>
    </row>
    <row r="163" spans="2:51" s="15" customFormat="1" ht="10.2">
      <c r="B163" s="236"/>
      <c r="C163" s="237"/>
      <c r="D163" s="206" t="s">
        <v>309</v>
      </c>
      <c r="E163" s="238" t="s">
        <v>1</v>
      </c>
      <c r="F163" s="239" t="s">
        <v>314</v>
      </c>
      <c r="G163" s="237"/>
      <c r="H163" s="240">
        <v>64.8</v>
      </c>
      <c r="I163" s="241"/>
      <c r="J163" s="237"/>
      <c r="K163" s="237"/>
      <c r="L163" s="242"/>
      <c r="M163" s="243"/>
      <c r="N163" s="244"/>
      <c r="O163" s="244"/>
      <c r="P163" s="244"/>
      <c r="Q163" s="244"/>
      <c r="R163" s="244"/>
      <c r="S163" s="244"/>
      <c r="T163" s="245"/>
      <c r="AT163" s="246" t="s">
        <v>309</v>
      </c>
      <c r="AU163" s="246" t="s">
        <v>93</v>
      </c>
      <c r="AV163" s="15" t="s">
        <v>121</v>
      </c>
      <c r="AW163" s="15" t="s">
        <v>38</v>
      </c>
      <c r="AX163" s="15" t="s">
        <v>91</v>
      </c>
      <c r="AY163" s="246" t="s">
        <v>203</v>
      </c>
    </row>
    <row r="164" spans="1:65" s="2" customFormat="1" ht="16.5" customHeight="1">
      <c r="A164" s="36"/>
      <c r="B164" s="37"/>
      <c r="C164" s="193" t="s">
        <v>8</v>
      </c>
      <c r="D164" s="193" t="s">
        <v>206</v>
      </c>
      <c r="E164" s="194" t="s">
        <v>3777</v>
      </c>
      <c r="F164" s="195" t="s">
        <v>3778</v>
      </c>
      <c r="G164" s="196" t="s">
        <v>209</v>
      </c>
      <c r="H164" s="197">
        <v>1</v>
      </c>
      <c r="I164" s="198"/>
      <c r="J164" s="199">
        <f>ROUND(I164*H164,2)</f>
        <v>0</v>
      </c>
      <c r="K164" s="195" t="s">
        <v>601</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93</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3779</v>
      </c>
    </row>
    <row r="165" spans="1:47" s="2" customFormat="1" ht="278.4">
      <c r="A165" s="36"/>
      <c r="B165" s="37"/>
      <c r="C165" s="38"/>
      <c r="D165" s="206" t="s">
        <v>213</v>
      </c>
      <c r="E165" s="38"/>
      <c r="F165" s="207" t="s">
        <v>3780</v>
      </c>
      <c r="G165" s="38"/>
      <c r="H165" s="38"/>
      <c r="I165" s="208"/>
      <c r="J165" s="38"/>
      <c r="K165" s="38"/>
      <c r="L165" s="41"/>
      <c r="M165" s="209"/>
      <c r="N165" s="210"/>
      <c r="O165" s="73"/>
      <c r="P165" s="73"/>
      <c r="Q165" s="73"/>
      <c r="R165" s="73"/>
      <c r="S165" s="73"/>
      <c r="T165" s="74"/>
      <c r="U165" s="36"/>
      <c r="V165" s="36"/>
      <c r="W165" s="36"/>
      <c r="X165" s="36"/>
      <c r="Y165" s="36"/>
      <c r="Z165" s="36"/>
      <c r="AA165" s="36"/>
      <c r="AB165" s="36"/>
      <c r="AC165" s="36"/>
      <c r="AD165" s="36"/>
      <c r="AE165" s="36"/>
      <c r="AT165" s="18" t="s">
        <v>213</v>
      </c>
      <c r="AU165" s="18" t="s">
        <v>93</v>
      </c>
    </row>
    <row r="166" spans="2:63" s="12" customFormat="1" ht="22.8" customHeight="1">
      <c r="B166" s="177"/>
      <c r="C166" s="178"/>
      <c r="D166" s="179" t="s">
        <v>82</v>
      </c>
      <c r="E166" s="191" t="s">
        <v>249</v>
      </c>
      <c r="F166" s="191" t="s">
        <v>738</v>
      </c>
      <c r="G166" s="178"/>
      <c r="H166" s="178"/>
      <c r="I166" s="181"/>
      <c r="J166" s="192">
        <f>BK166</f>
        <v>0</v>
      </c>
      <c r="K166" s="178"/>
      <c r="L166" s="183"/>
      <c r="M166" s="184"/>
      <c r="N166" s="185"/>
      <c r="O166" s="185"/>
      <c r="P166" s="186">
        <f>SUM(P167:P173)</f>
        <v>0</v>
      </c>
      <c r="Q166" s="185"/>
      <c r="R166" s="186">
        <f>SUM(R167:R173)</f>
        <v>3.108</v>
      </c>
      <c r="S166" s="185"/>
      <c r="T166" s="187">
        <f>SUM(T167:T173)</f>
        <v>4.8999999999999995</v>
      </c>
      <c r="AR166" s="188" t="s">
        <v>91</v>
      </c>
      <c r="AT166" s="189" t="s">
        <v>82</v>
      </c>
      <c r="AU166" s="189" t="s">
        <v>91</v>
      </c>
      <c r="AY166" s="188" t="s">
        <v>203</v>
      </c>
      <c r="BK166" s="190">
        <f>SUM(BK167:BK173)</f>
        <v>0</v>
      </c>
    </row>
    <row r="167" spans="1:65" s="2" customFormat="1" ht="16.5" customHeight="1">
      <c r="A167" s="36"/>
      <c r="B167" s="37"/>
      <c r="C167" s="193" t="s">
        <v>378</v>
      </c>
      <c r="D167" s="193" t="s">
        <v>206</v>
      </c>
      <c r="E167" s="194" t="s">
        <v>3781</v>
      </c>
      <c r="F167" s="195" t="s">
        <v>3782</v>
      </c>
      <c r="G167" s="196" t="s">
        <v>448</v>
      </c>
      <c r="H167" s="197">
        <v>20</v>
      </c>
      <c r="I167" s="198"/>
      <c r="J167" s="199">
        <f>ROUND(I167*H167,2)</f>
        <v>0</v>
      </c>
      <c r="K167" s="195" t="s">
        <v>210</v>
      </c>
      <c r="L167" s="41"/>
      <c r="M167" s="200" t="s">
        <v>1</v>
      </c>
      <c r="N167" s="201" t="s">
        <v>48</v>
      </c>
      <c r="O167" s="73"/>
      <c r="P167" s="202">
        <f>O167*H167</f>
        <v>0</v>
      </c>
      <c r="Q167" s="202">
        <v>0.1554</v>
      </c>
      <c r="R167" s="202">
        <f>Q167*H167</f>
        <v>3.108</v>
      </c>
      <c r="S167" s="202">
        <v>0</v>
      </c>
      <c r="T167" s="203">
        <f>S167*H167</f>
        <v>0</v>
      </c>
      <c r="U167" s="36"/>
      <c r="V167" s="36"/>
      <c r="W167" s="36"/>
      <c r="X167" s="36"/>
      <c r="Y167" s="36"/>
      <c r="Z167" s="36"/>
      <c r="AA167" s="36"/>
      <c r="AB167" s="36"/>
      <c r="AC167" s="36"/>
      <c r="AD167" s="36"/>
      <c r="AE167" s="36"/>
      <c r="AR167" s="204" t="s">
        <v>121</v>
      </c>
      <c r="AT167" s="204" t="s">
        <v>206</v>
      </c>
      <c r="AU167" s="204" t="s">
        <v>93</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121</v>
      </c>
      <c r="BM167" s="204" t="s">
        <v>3783</v>
      </c>
    </row>
    <row r="168" spans="2:51" s="14" customFormat="1" ht="10.2">
      <c r="B168" s="225"/>
      <c r="C168" s="226"/>
      <c r="D168" s="206" t="s">
        <v>309</v>
      </c>
      <c r="E168" s="227" t="s">
        <v>1</v>
      </c>
      <c r="F168" s="228" t="s">
        <v>3784</v>
      </c>
      <c r="G168" s="226"/>
      <c r="H168" s="229">
        <v>20</v>
      </c>
      <c r="I168" s="230"/>
      <c r="J168" s="226"/>
      <c r="K168" s="226"/>
      <c r="L168" s="231"/>
      <c r="M168" s="232"/>
      <c r="N168" s="233"/>
      <c r="O168" s="233"/>
      <c r="P168" s="233"/>
      <c r="Q168" s="233"/>
      <c r="R168" s="233"/>
      <c r="S168" s="233"/>
      <c r="T168" s="234"/>
      <c r="AT168" s="235" t="s">
        <v>309</v>
      </c>
      <c r="AU168" s="235" t="s">
        <v>93</v>
      </c>
      <c r="AV168" s="14" t="s">
        <v>93</v>
      </c>
      <c r="AW168" s="14" t="s">
        <v>38</v>
      </c>
      <c r="AX168" s="14" t="s">
        <v>83</v>
      </c>
      <c r="AY168" s="235" t="s">
        <v>203</v>
      </c>
    </row>
    <row r="169" spans="2:51" s="15" customFormat="1" ht="10.2">
      <c r="B169" s="236"/>
      <c r="C169" s="237"/>
      <c r="D169" s="206" t="s">
        <v>309</v>
      </c>
      <c r="E169" s="238" t="s">
        <v>1</v>
      </c>
      <c r="F169" s="239" t="s">
        <v>314</v>
      </c>
      <c r="G169" s="237"/>
      <c r="H169" s="240">
        <v>20</v>
      </c>
      <c r="I169" s="241"/>
      <c r="J169" s="237"/>
      <c r="K169" s="237"/>
      <c r="L169" s="242"/>
      <c r="M169" s="243"/>
      <c r="N169" s="244"/>
      <c r="O169" s="244"/>
      <c r="P169" s="244"/>
      <c r="Q169" s="244"/>
      <c r="R169" s="244"/>
      <c r="S169" s="244"/>
      <c r="T169" s="245"/>
      <c r="AT169" s="246" t="s">
        <v>309</v>
      </c>
      <c r="AU169" s="246" t="s">
        <v>93</v>
      </c>
      <c r="AV169" s="15" t="s">
        <v>121</v>
      </c>
      <c r="AW169" s="15" t="s">
        <v>38</v>
      </c>
      <c r="AX169" s="15" t="s">
        <v>91</v>
      </c>
      <c r="AY169" s="246" t="s">
        <v>203</v>
      </c>
    </row>
    <row r="170" spans="1:65" s="2" customFormat="1" ht="16.5" customHeight="1">
      <c r="A170" s="36"/>
      <c r="B170" s="37"/>
      <c r="C170" s="193" t="s">
        <v>383</v>
      </c>
      <c r="D170" s="193" t="s">
        <v>206</v>
      </c>
      <c r="E170" s="194" t="s">
        <v>3785</v>
      </c>
      <c r="F170" s="195" t="s">
        <v>3786</v>
      </c>
      <c r="G170" s="196" t="s">
        <v>448</v>
      </c>
      <c r="H170" s="197">
        <v>14</v>
      </c>
      <c r="I170" s="198"/>
      <c r="J170" s="199">
        <f>ROUND(I170*H170,2)</f>
        <v>0</v>
      </c>
      <c r="K170" s="195" t="s">
        <v>210</v>
      </c>
      <c r="L170" s="41"/>
      <c r="M170" s="200" t="s">
        <v>1</v>
      </c>
      <c r="N170" s="201" t="s">
        <v>48</v>
      </c>
      <c r="O170" s="73"/>
      <c r="P170" s="202">
        <f>O170*H170</f>
        <v>0</v>
      </c>
      <c r="Q170" s="202">
        <v>0</v>
      </c>
      <c r="R170" s="202">
        <f>Q170*H170</f>
        <v>0</v>
      </c>
      <c r="S170" s="202">
        <v>0.35</v>
      </c>
      <c r="T170" s="203">
        <f>S170*H170</f>
        <v>4.8999999999999995</v>
      </c>
      <c r="U170" s="36"/>
      <c r="V170" s="36"/>
      <c r="W170" s="36"/>
      <c r="X170" s="36"/>
      <c r="Y170" s="36"/>
      <c r="Z170" s="36"/>
      <c r="AA170" s="36"/>
      <c r="AB170" s="36"/>
      <c r="AC170" s="36"/>
      <c r="AD170" s="36"/>
      <c r="AE170" s="36"/>
      <c r="AR170" s="204" t="s">
        <v>121</v>
      </c>
      <c r="AT170" s="204" t="s">
        <v>206</v>
      </c>
      <c r="AU170" s="204" t="s">
        <v>93</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121</v>
      </c>
      <c r="BM170" s="204" t="s">
        <v>3787</v>
      </c>
    </row>
    <row r="171" spans="2:51" s="14" customFormat="1" ht="10.2">
      <c r="B171" s="225"/>
      <c r="C171" s="226"/>
      <c r="D171" s="206" t="s">
        <v>309</v>
      </c>
      <c r="E171" s="227" t="s">
        <v>1</v>
      </c>
      <c r="F171" s="228" t="s">
        <v>3788</v>
      </c>
      <c r="G171" s="226"/>
      <c r="H171" s="229">
        <v>14</v>
      </c>
      <c r="I171" s="230"/>
      <c r="J171" s="226"/>
      <c r="K171" s="226"/>
      <c r="L171" s="231"/>
      <c r="M171" s="232"/>
      <c r="N171" s="233"/>
      <c r="O171" s="233"/>
      <c r="P171" s="233"/>
      <c r="Q171" s="233"/>
      <c r="R171" s="233"/>
      <c r="S171" s="233"/>
      <c r="T171" s="234"/>
      <c r="AT171" s="235" t="s">
        <v>309</v>
      </c>
      <c r="AU171" s="235" t="s">
        <v>93</v>
      </c>
      <c r="AV171" s="14" t="s">
        <v>93</v>
      </c>
      <c r="AW171" s="14" t="s">
        <v>38</v>
      </c>
      <c r="AX171" s="14" t="s">
        <v>83</v>
      </c>
      <c r="AY171" s="235" t="s">
        <v>203</v>
      </c>
    </row>
    <row r="172" spans="2:51" s="15" customFormat="1" ht="10.2">
      <c r="B172" s="236"/>
      <c r="C172" s="237"/>
      <c r="D172" s="206" t="s">
        <v>309</v>
      </c>
      <c r="E172" s="238" t="s">
        <v>1</v>
      </c>
      <c r="F172" s="239" t="s">
        <v>314</v>
      </c>
      <c r="G172" s="237"/>
      <c r="H172" s="240">
        <v>14</v>
      </c>
      <c r="I172" s="241"/>
      <c r="J172" s="237"/>
      <c r="K172" s="237"/>
      <c r="L172" s="242"/>
      <c r="M172" s="243"/>
      <c r="N172" s="244"/>
      <c r="O172" s="244"/>
      <c r="P172" s="244"/>
      <c r="Q172" s="244"/>
      <c r="R172" s="244"/>
      <c r="S172" s="244"/>
      <c r="T172" s="245"/>
      <c r="AT172" s="246" t="s">
        <v>309</v>
      </c>
      <c r="AU172" s="246" t="s">
        <v>93</v>
      </c>
      <c r="AV172" s="15" t="s">
        <v>121</v>
      </c>
      <c r="AW172" s="15" t="s">
        <v>38</v>
      </c>
      <c r="AX172" s="15" t="s">
        <v>91</v>
      </c>
      <c r="AY172" s="246" t="s">
        <v>203</v>
      </c>
    </row>
    <row r="173" spans="1:65" s="2" customFormat="1" ht="16.5" customHeight="1">
      <c r="A173" s="36"/>
      <c r="B173" s="37"/>
      <c r="C173" s="193" t="s">
        <v>389</v>
      </c>
      <c r="D173" s="193" t="s">
        <v>206</v>
      </c>
      <c r="E173" s="194" t="s">
        <v>3789</v>
      </c>
      <c r="F173" s="195" t="s">
        <v>3790</v>
      </c>
      <c r="G173" s="196" t="s">
        <v>404</v>
      </c>
      <c r="H173" s="197">
        <v>1</v>
      </c>
      <c r="I173" s="198"/>
      <c r="J173" s="199">
        <f>ROUND(I173*H173,2)</f>
        <v>0</v>
      </c>
      <c r="K173" s="195" t="s">
        <v>601</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121</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121</v>
      </c>
      <c r="BM173" s="204" t="s">
        <v>3791</v>
      </c>
    </row>
    <row r="174" spans="2:63" s="12" customFormat="1" ht="22.8" customHeight="1">
      <c r="B174" s="177"/>
      <c r="C174" s="178"/>
      <c r="D174" s="179" t="s">
        <v>82</v>
      </c>
      <c r="E174" s="191" t="s">
        <v>912</v>
      </c>
      <c r="F174" s="191" t="s">
        <v>913</v>
      </c>
      <c r="G174" s="178"/>
      <c r="H174" s="178"/>
      <c r="I174" s="181"/>
      <c r="J174" s="192">
        <f>BK174</f>
        <v>0</v>
      </c>
      <c r="K174" s="178"/>
      <c r="L174" s="183"/>
      <c r="M174" s="184"/>
      <c r="N174" s="185"/>
      <c r="O174" s="185"/>
      <c r="P174" s="186">
        <f>SUM(P175:P180)</f>
        <v>0</v>
      </c>
      <c r="Q174" s="185"/>
      <c r="R174" s="186">
        <f>SUM(R175:R180)</f>
        <v>0</v>
      </c>
      <c r="S174" s="185"/>
      <c r="T174" s="187">
        <f>SUM(T175:T180)</f>
        <v>0</v>
      </c>
      <c r="AR174" s="188" t="s">
        <v>91</v>
      </c>
      <c r="AT174" s="189" t="s">
        <v>82</v>
      </c>
      <c r="AU174" s="189" t="s">
        <v>91</v>
      </c>
      <c r="AY174" s="188" t="s">
        <v>203</v>
      </c>
      <c r="BK174" s="190">
        <f>SUM(BK175:BK180)</f>
        <v>0</v>
      </c>
    </row>
    <row r="175" spans="1:65" s="2" customFormat="1" ht="16.5" customHeight="1">
      <c r="A175" s="36"/>
      <c r="B175" s="37"/>
      <c r="C175" s="193" t="s">
        <v>394</v>
      </c>
      <c r="D175" s="193" t="s">
        <v>206</v>
      </c>
      <c r="E175" s="194" t="s">
        <v>919</v>
      </c>
      <c r="F175" s="195" t="s">
        <v>920</v>
      </c>
      <c r="G175" s="196" t="s">
        <v>338</v>
      </c>
      <c r="H175" s="197">
        <v>108.585</v>
      </c>
      <c r="I175" s="198"/>
      <c r="J175" s="199">
        <f>ROUND(I175*H175,2)</f>
        <v>0</v>
      </c>
      <c r="K175" s="195" t="s">
        <v>601</v>
      </c>
      <c r="L175" s="41"/>
      <c r="M175" s="200" t="s">
        <v>1</v>
      </c>
      <c r="N175" s="201" t="s">
        <v>48</v>
      </c>
      <c r="O175" s="73"/>
      <c r="P175" s="202">
        <f>O175*H175</f>
        <v>0</v>
      </c>
      <c r="Q175" s="202">
        <v>0</v>
      </c>
      <c r="R175" s="202">
        <f>Q175*H175</f>
        <v>0</v>
      </c>
      <c r="S175" s="202">
        <v>0</v>
      </c>
      <c r="T175" s="203">
        <f>S175*H175</f>
        <v>0</v>
      </c>
      <c r="U175" s="36"/>
      <c r="V175" s="36"/>
      <c r="W175" s="36"/>
      <c r="X175" s="36"/>
      <c r="Y175" s="36"/>
      <c r="Z175" s="36"/>
      <c r="AA175" s="36"/>
      <c r="AB175" s="36"/>
      <c r="AC175" s="36"/>
      <c r="AD175" s="36"/>
      <c r="AE175" s="36"/>
      <c r="AR175" s="204" t="s">
        <v>121</v>
      </c>
      <c r="AT175" s="204" t="s">
        <v>206</v>
      </c>
      <c r="AU175" s="204" t="s">
        <v>93</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3792</v>
      </c>
    </row>
    <row r="176" spans="1:47" s="2" customFormat="1" ht="28.8">
      <c r="A176" s="36"/>
      <c r="B176" s="37"/>
      <c r="C176" s="38"/>
      <c r="D176" s="206" t="s">
        <v>213</v>
      </c>
      <c r="E176" s="38"/>
      <c r="F176" s="207" t="s">
        <v>922</v>
      </c>
      <c r="G176" s="38"/>
      <c r="H176" s="38"/>
      <c r="I176" s="208"/>
      <c r="J176" s="38"/>
      <c r="K176" s="38"/>
      <c r="L176" s="41"/>
      <c r="M176" s="209"/>
      <c r="N176" s="210"/>
      <c r="O176" s="73"/>
      <c r="P176" s="73"/>
      <c r="Q176" s="73"/>
      <c r="R176" s="73"/>
      <c r="S176" s="73"/>
      <c r="T176" s="74"/>
      <c r="U176" s="36"/>
      <c r="V176" s="36"/>
      <c r="W176" s="36"/>
      <c r="X176" s="36"/>
      <c r="Y176" s="36"/>
      <c r="Z176" s="36"/>
      <c r="AA176" s="36"/>
      <c r="AB176" s="36"/>
      <c r="AC176" s="36"/>
      <c r="AD176" s="36"/>
      <c r="AE176" s="36"/>
      <c r="AT176" s="18" t="s">
        <v>213</v>
      </c>
      <c r="AU176" s="18" t="s">
        <v>93</v>
      </c>
    </row>
    <row r="177" spans="1:65" s="2" customFormat="1" ht="16.5" customHeight="1">
      <c r="A177" s="36"/>
      <c r="B177" s="37"/>
      <c r="C177" s="193" t="s">
        <v>401</v>
      </c>
      <c r="D177" s="193" t="s">
        <v>206</v>
      </c>
      <c r="E177" s="194" t="s">
        <v>924</v>
      </c>
      <c r="F177" s="195" t="s">
        <v>925</v>
      </c>
      <c r="G177" s="196" t="s">
        <v>338</v>
      </c>
      <c r="H177" s="197">
        <v>108.585</v>
      </c>
      <c r="I177" s="198"/>
      <c r="J177" s="199">
        <f>ROUND(I177*H177,2)</f>
        <v>0</v>
      </c>
      <c r="K177" s="195" t="s">
        <v>210</v>
      </c>
      <c r="L177" s="41"/>
      <c r="M177" s="200" t="s">
        <v>1</v>
      </c>
      <c r="N177" s="201" t="s">
        <v>48</v>
      </c>
      <c r="O177" s="73"/>
      <c r="P177" s="202">
        <f>O177*H177</f>
        <v>0</v>
      </c>
      <c r="Q177" s="202">
        <v>0</v>
      </c>
      <c r="R177" s="202">
        <f>Q177*H177</f>
        <v>0</v>
      </c>
      <c r="S177" s="202">
        <v>0</v>
      </c>
      <c r="T177" s="203">
        <f>S177*H177</f>
        <v>0</v>
      </c>
      <c r="U177" s="36"/>
      <c r="V177" s="36"/>
      <c r="W177" s="36"/>
      <c r="X177" s="36"/>
      <c r="Y177" s="36"/>
      <c r="Z177" s="36"/>
      <c r="AA177" s="36"/>
      <c r="AB177" s="36"/>
      <c r="AC177" s="36"/>
      <c r="AD177" s="36"/>
      <c r="AE177" s="36"/>
      <c r="AR177" s="204" t="s">
        <v>121</v>
      </c>
      <c r="AT177" s="204" t="s">
        <v>206</v>
      </c>
      <c r="AU177" s="204" t="s">
        <v>93</v>
      </c>
      <c r="AY177" s="18" t="s">
        <v>203</v>
      </c>
      <c r="BE177" s="205">
        <f>IF(N177="základní",J177,0)</f>
        <v>0</v>
      </c>
      <c r="BF177" s="205">
        <f>IF(N177="snížená",J177,0)</f>
        <v>0</v>
      </c>
      <c r="BG177" s="205">
        <f>IF(N177="zákl. přenesená",J177,0)</f>
        <v>0</v>
      </c>
      <c r="BH177" s="205">
        <f>IF(N177="sníž. přenesená",J177,0)</f>
        <v>0</v>
      </c>
      <c r="BI177" s="205">
        <f>IF(N177="nulová",J177,0)</f>
        <v>0</v>
      </c>
      <c r="BJ177" s="18" t="s">
        <v>91</v>
      </c>
      <c r="BK177" s="205">
        <f>ROUND(I177*H177,2)</f>
        <v>0</v>
      </c>
      <c r="BL177" s="18" t="s">
        <v>121</v>
      </c>
      <c r="BM177" s="204" t="s">
        <v>3793</v>
      </c>
    </row>
    <row r="178" spans="1:65" s="2" customFormat="1" ht="16.5" customHeight="1">
      <c r="A178" s="36"/>
      <c r="B178" s="37"/>
      <c r="C178" s="193" t="s">
        <v>7</v>
      </c>
      <c r="D178" s="193" t="s">
        <v>206</v>
      </c>
      <c r="E178" s="194" t="s">
        <v>928</v>
      </c>
      <c r="F178" s="195" t="s">
        <v>929</v>
      </c>
      <c r="G178" s="196" t="s">
        <v>338</v>
      </c>
      <c r="H178" s="197">
        <v>2171.7</v>
      </c>
      <c r="I178" s="198"/>
      <c r="J178" s="199">
        <f>ROUND(I178*H178,2)</f>
        <v>0</v>
      </c>
      <c r="K178" s="195" t="s">
        <v>210</v>
      </c>
      <c r="L178" s="41"/>
      <c r="M178" s="200" t="s">
        <v>1</v>
      </c>
      <c r="N178" s="201" t="s">
        <v>48</v>
      </c>
      <c r="O178" s="73"/>
      <c r="P178" s="202">
        <f>O178*H178</f>
        <v>0</v>
      </c>
      <c r="Q178" s="202">
        <v>0</v>
      </c>
      <c r="R178" s="202">
        <f>Q178*H178</f>
        <v>0</v>
      </c>
      <c r="S178" s="202">
        <v>0</v>
      </c>
      <c r="T178" s="203">
        <f>S178*H178</f>
        <v>0</v>
      </c>
      <c r="U178" s="36"/>
      <c r="V178" s="36"/>
      <c r="W178" s="36"/>
      <c r="X178" s="36"/>
      <c r="Y178" s="36"/>
      <c r="Z178" s="36"/>
      <c r="AA178" s="36"/>
      <c r="AB178" s="36"/>
      <c r="AC178" s="36"/>
      <c r="AD178" s="36"/>
      <c r="AE178" s="36"/>
      <c r="AR178" s="204" t="s">
        <v>121</v>
      </c>
      <c r="AT178" s="204" t="s">
        <v>206</v>
      </c>
      <c r="AU178" s="204" t="s">
        <v>93</v>
      </c>
      <c r="AY178" s="18" t="s">
        <v>203</v>
      </c>
      <c r="BE178" s="205">
        <f>IF(N178="základní",J178,0)</f>
        <v>0</v>
      </c>
      <c r="BF178" s="205">
        <f>IF(N178="snížená",J178,0)</f>
        <v>0</v>
      </c>
      <c r="BG178" s="205">
        <f>IF(N178="zákl. přenesená",J178,0)</f>
        <v>0</v>
      </c>
      <c r="BH178" s="205">
        <f>IF(N178="sníž. přenesená",J178,0)</f>
        <v>0</v>
      </c>
      <c r="BI178" s="205">
        <f>IF(N178="nulová",J178,0)</f>
        <v>0</v>
      </c>
      <c r="BJ178" s="18" t="s">
        <v>91</v>
      </c>
      <c r="BK178" s="205">
        <f>ROUND(I178*H178,2)</f>
        <v>0</v>
      </c>
      <c r="BL178" s="18" t="s">
        <v>121</v>
      </c>
      <c r="BM178" s="204" t="s">
        <v>3794</v>
      </c>
    </row>
    <row r="179" spans="2:51" s="14" customFormat="1" ht="10.2">
      <c r="B179" s="225"/>
      <c r="C179" s="226"/>
      <c r="D179" s="206" t="s">
        <v>309</v>
      </c>
      <c r="E179" s="226"/>
      <c r="F179" s="228" t="s">
        <v>3795</v>
      </c>
      <c r="G179" s="226"/>
      <c r="H179" s="229">
        <v>2171.7</v>
      </c>
      <c r="I179" s="230"/>
      <c r="J179" s="226"/>
      <c r="K179" s="226"/>
      <c r="L179" s="231"/>
      <c r="M179" s="232"/>
      <c r="N179" s="233"/>
      <c r="O179" s="233"/>
      <c r="P179" s="233"/>
      <c r="Q179" s="233"/>
      <c r="R179" s="233"/>
      <c r="S179" s="233"/>
      <c r="T179" s="234"/>
      <c r="AT179" s="235" t="s">
        <v>309</v>
      </c>
      <c r="AU179" s="235" t="s">
        <v>93</v>
      </c>
      <c r="AV179" s="14" t="s">
        <v>93</v>
      </c>
      <c r="AW179" s="14" t="s">
        <v>4</v>
      </c>
      <c r="AX179" s="14" t="s">
        <v>91</v>
      </c>
      <c r="AY179" s="235" t="s">
        <v>203</v>
      </c>
    </row>
    <row r="180" spans="1:65" s="2" customFormat="1" ht="16.5" customHeight="1">
      <c r="A180" s="36"/>
      <c r="B180" s="37"/>
      <c r="C180" s="193" t="s">
        <v>409</v>
      </c>
      <c r="D180" s="193" t="s">
        <v>206</v>
      </c>
      <c r="E180" s="194" t="s">
        <v>933</v>
      </c>
      <c r="F180" s="195" t="s">
        <v>934</v>
      </c>
      <c r="G180" s="196" t="s">
        <v>338</v>
      </c>
      <c r="H180" s="197">
        <v>108.585</v>
      </c>
      <c r="I180" s="198"/>
      <c r="J180" s="199">
        <f>ROUND(I180*H180,2)</f>
        <v>0</v>
      </c>
      <c r="K180" s="195" t="s">
        <v>210</v>
      </c>
      <c r="L180" s="41"/>
      <c r="M180" s="200" t="s">
        <v>1</v>
      </c>
      <c r="N180" s="201" t="s">
        <v>48</v>
      </c>
      <c r="O180" s="73"/>
      <c r="P180" s="202">
        <f>O180*H180</f>
        <v>0</v>
      </c>
      <c r="Q180" s="202">
        <v>0</v>
      </c>
      <c r="R180" s="202">
        <f>Q180*H180</f>
        <v>0</v>
      </c>
      <c r="S180" s="202">
        <v>0</v>
      </c>
      <c r="T180" s="203">
        <f>S180*H180</f>
        <v>0</v>
      </c>
      <c r="U180" s="36"/>
      <c r="V180" s="36"/>
      <c r="W180" s="36"/>
      <c r="X180" s="36"/>
      <c r="Y180" s="36"/>
      <c r="Z180" s="36"/>
      <c r="AA180" s="36"/>
      <c r="AB180" s="36"/>
      <c r="AC180" s="36"/>
      <c r="AD180" s="36"/>
      <c r="AE180" s="36"/>
      <c r="AR180" s="204" t="s">
        <v>121</v>
      </c>
      <c r="AT180" s="204" t="s">
        <v>206</v>
      </c>
      <c r="AU180" s="204" t="s">
        <v>93</v>
      </c>
      <c r="AY180" s="18" t="s">
        <v>203</v>
      </c>
      <c r="BE180" s="205">
        <f>IF(N180="základní",J180,0)</f>
        <v>0</v>
      </c>
      <c r="BF180" s="205">
        <f>IF(N180="snížená",J180,0)</f>
        <v>0</v>
      </c>
      <c r="BG180" s="205">
        <f>IF(N180="zákl. přenesená",J180,0)</f>
        <v>0</v>
      </c>
      <c r="BH180" s="205">
        <f>IF(N180="sníž. přenesená",J180,0)</f>
        <v>0</v>
      </c>
      <c r="BI180" s="205">
        <f>IF(N180="nulová",J180,0)</f>
        <v>0</v>
      </c>
      <c r="BJ180" s="18" t="s">
        <v>91</v>
      </c>
      <c r="BK180" s="205">
        <f>ROUND(I180*H180,2)</f>
        <v>0</v>
      </c>
      <c r="BL180" s="18" t="s">
        <v>121</v>
      </c>
      <c r="BM180" s="204" t="s">
        <v>3796</v>
      </c>
    </row>
    <row r="181" spans="2:63" s="12" customFormat="1" ht="25.95" customHeight="1">
      <c r="B181" s="177"/>
      <c r="C181" s="178"/>
      <c r="D181" s="179" t="s">
        <v>82</v>
      </c>
      <c r="E181" s="180" t="s">
        <v>942</v>
      </c>
      <c r="F181" s="180" t="s">
        <v>943</v>
      </c>
      <c r="G181" s="178"/>
      <c r="H181" s="178"/>
      <c r="I181" s="181"/>
      <c r="J181" s="182">
        <f>BK181</f>
        <v>0</v>
      </c>
      <c r="K181" s="178"/>
      <c r="L181" s="183"/>
      <c r="M181" s="184"/>
      <c r="N181" s="185"/>
      <c r="O181" s="185"/>
      <c r="P181" s="186">
        <f>P182</f>
        <v>0</v>
      </c>
      <c r="Q181" s="185"/>
      <c r="R181" s="186">
        <f>R182</f>
        <v>0</v>
      </c>
      <c r="S181" s="185"/>
      <c r="T181" s="187">
        <f>T182</f>
        <v>0.28</v>
      </c>
      <c r="AR181" s="188" t="s">
        <v>93</v>
      </c>
      <c r="AT181" s="189" t="s">
        <v>82</v>
      </c>
      <c r="AU181" s="189" t="s">
        <v>83</v>
      </c>
      <c r="AY181" s="188" t="s">
        <v>203</v>
      </c>
      <c r="BK181" s="190">
        <f>BK182</f>
        <v>0</v>
      </c>
    </row>
    <row r="182" spans="2:63" s="12" customFormat="1" ht="22.8" customHeight="1">
      <c r="B182" s="177"/>
      <c r="C182" s="178"/>
      <c r="D182" s="179" t="s">
        <v>82</v>
      </c>
      <c r="E182" s="191" t="s">
        <v>1474</v>
      </c>
      <c r="F182" s="191" t="s">
        <v>1475</v>
      </c>
      <c r="G182" s="178"/>
      <c r="H182" s="178"/>
      <c r="I182" s="181"/>
      <c r="J182" s="192">
        <f>BK182</f>
        <v>0</v>
      </c>
      <c r="K182" s="178"/>
      <c r="L182" s="183"/>
      <c r="M182" s="184"/>
      <c r="N182" s="185"/>
      <c r="O182" s="185"/>
      <c r="P182" s="186">
        <f>P183</f>
        <v>0</v>
      </c>
      <c r="Q182" s="185"/>
      <c r="R182" s="186">
        <f>R183</f>
        <v>0</v>
      </c>
      <c r="S182" s="185"/>
      <c r="T182" s="187">
        <f>T183</f>
        <v>0.28</v>
      </c>
      <c r="AR182" s="188" t="s">
        <v>93</v>
      </c>
      <c r="AT182" s="189" t="s">
        <v>82</v>
      </c>
      <c r="AU182" s="189" t="s">
        <v>91</v>
      </c>
      <c r="AY182" s="188" t="s">
        <v>203</v>
      </c>
      <c r="BK182" s="190">
        <f>BK183</f>
        <v>0</v>
      </c>
    </row>
    <row r="183" spans="1:65" s="2" customFormat="1" ht="16.5" customHeight="1">
      <c r="A183" s="36"/>
      <c r="B183" s="37"/>
      <c r="C183" s="193" t="s">
        <v>413</v>
      </c>
      <c r="D183" s="193" t="s">
        <v>206</v>
      </c>
      <c r="E183" s="194" t="s">
        <v>3797</v>
      </c>
      <c r="F183" s="195" t="s">
        <v>3798</v>
      </c>
      <c r="G183" s="196" t="s">
        <v>1479</v>
      </c>
      <c r="H183" s="197">
        <v>280</v>
      </c>
      <c r="I183" s="198"/>
      <c r="J183" s="199">
        <f>ROUND(I183*H183,2)</f>
        <v>0</v>
      </c>
      <c r="K183" s="195" t="s">
        <v>210</v>
      </c>
      <c r="L183" s="41"/>
      <c r="M183" s="269" t="s">
        <v>1</v>
      </c>
      <c r="N183" s="270" t="s">
        <v>48</v>
      </c>
      <c r="O183" s="213"/>
      <c r="P183" s="271">
        <f>O183*H183</f>
        <v>0</v>
      </c>
      <c r="Q183" s="271">
        <v>0</v>
      </c>
      <c r="R183" s="271">
        <f>Q183*H183</f>
        <v>0</v>
      </c>
      <c r="S183" s="271">
        <v>0.001</v>
      </c>
      <c r="T183" s="272">
        <f>S183*H183</f>
        <v>0.28</v>
      </c>
      <c r="U183" s="36"/>
      <c r="V183" s="36"/>
      <c r="W183" s="36"/>
      <c r="X183" s="36"/>
      <c r="Y183" s="36"/>
      <c r="Z183" s="36"/>
      <c r="AA183" s="36"/>
      <c r="AB183" s="36"/>
      <c r="AC183" s="36"/>
      <c r="AD183" s="36"/>
      <c r="AE183" s="36"/>
      <c r="AR183" s="204" t="s">
        <v>378</v>
      </c>
      <c r="AT183" s="204" t="s">
        <v>206</v>
      </c>
      <c r="AU183" s="204" t="s">
        <v>93</v>
      </c>
      <c r="AY183" s="18" t="s">
        <v>203</v>
      </c>
      <c r="BE183" s="205">
        <f>IF(N183="základní",J183,0)</f>
        <v>0</v>
      </c>
      <c r="BF183" s="205">
        <f>IF(N183="snížená",J183,0)</f>
        <v>0</v>
      </c>
      <c r="BG183" s="205">
        <f>IF(N183="zákl. přenesená",J183,0)</f>
        <v>0</v>
      </c>
      <c r="BH183" s="205">
        <f>IF(N183="sníž. přenesená",J183,0)</f>
        <v>0</v>
      </c>
      <c r="BI183" s="205">
        <f>IF(N183="nulová",J183,0)</f>
        <v>0</v>
      </c>
      <c r="BJ183" s="18" t="s">
        <v>91</v>
      </c>
      <c r="BK183" s="205">
        <f>ROUND(I183*H183,2)</f>
        <v>0</v>
      </c>
      <c r="BL183" s="18" t="s">
        <v>378</v>
      </c>
      <c r="BM183" s="204" t="s">
        <v>3799</v>
      </c>
    </row>
    <row r="184" spans="1:31" s="2" customFormat="1" ht="6.9" customHeight="1">
      <c r="A184" s="36"/>
      <c r="B184" s="56"/>
      <c r="C184" s="57"/>
      <c r="D184" s="57"/>
      <c r="E184" s="57"/>
      <c r="F184" s="57"/>
      <c r="G184" s="57"/>
      <c r="H184" s="57"/>
      <c r="I184" s="57"/>
      <c r="J184" s="57"/>
      <c r="K184" s="57"/>
      <c r="L184" s="41"/>
      <c r="M184" s="36"/>
      <c r="O184" s="36"/>
      <c r="P184" s="36"/>
      <c r="Q184" s="36"/>
      <c r="R184" s="36"/>
      <c r="S184" s="36"/>
      <c r="T184" s="36"/>
      <c r="U184" s="36"/>
      <c r="V184" s="36"/>
      <c r="W184" s="36"/>
      <c r="X184" s="36"/>
      <c r="Y184" s="36"/>
      <c r="Z184" s="36"/>
      <c r="AA184" s="36"/>
      <c r="AB184" s="36"/>
      <c r="AC184" s="36"/>
      <c r="AD184" s="36"/>
      <c r="AE184" s="36"/>
    </row>
  </sheetData>
  <sheetProtection algorithmName="SHA-512" hashValue="WNV/rODHw8Jt1SP3codTNpH9v8nX3mYeNE8rfzv4VGDGZn4fE7IgGk2KHpPuLrKhV6wqSpENmXh1jGWTBPW4jw==" saltValue="P332vGP3kPDvRdZqjAX+Vdiqd06OqUjZs8/B7v2k2FgkzFKdo5JF8OtKxfb/Zs5iSTAg/1e+DF4Cxw+q+KhFRg==" spinCount="100000" sheet="1" objects="1" scenarios="1" formatColumns="0" formatRows="0" autoFilter="0"/>
  <autoFilter ref="C125:K183"/>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3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167</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3724</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3800</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ROUND(J133,2)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ROUND((SUM(BE133:BE355)),2)</f>
        <v>0</v>
      </c>
      <c r="G35" s="36"/>
      <c r="H35" s="36"/>
      <c r="I35" s="132">
        <v>0.21</v>
      </c>
      <c r="J35" s="131">
        <f>ROUND(((SUM(BE133:BE355))*I35),2)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ROUND((SUM(BF133:BF355)),2)</f>
        <v>0</v>
      </c>
      <c r="G36" s="36"/>
      <c r="H36" s="36"/>
      <c r="I36" s="132">
        <v>0.15</v>
      </c>
      <c r="J36" s="131">
        <f>ROUND(((SUM(BF133:BF355))*I36),2)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ROUND((SUM(BG133:BG355)),2)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ROUND((SUM(BH133:BH355)),2)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ROUND((SUM(BI133:BI355)),2)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3724</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IO 02 - Komunikace a zpevněné plochy</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J133</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J134</f>
        <v>0</v>
      </c>
      <c r="K99" s="156"/>
      <c r="L99" s="160"/>
    </row>
    <row r="100" spans="2:12" s="10" customFormat="1" ht="19.95" customHeight="1">
      <c r="B100" s="161"/>
      <c r="C100" s="106"/>
      <c r="D100" s="162" t="s">
        <v>276</v>
      </c>
      <c r="E100" s="163"/>
      <c r="F100" s="163"/>
      <c r="G100" s="163"/>
      <c r="H100" s="163"/>
      <c r="I100" s="163"/>
      <c r="J100" s="164">
        <f>J135</f>
        <v>0</v>
      </c>
      <c r="K100" s="106"/>
      <c r="L100" s="165"/>
    </row>
    <row r="101" spans="2:12" s="10" customFormat="1" ht="14.85" customHeight="1">
      <c r="B101" s="161"/>
      <c r="C101" s="106"/>
      <c r="D101" s="162" t="s">
        <v>3801</v>
      </c>
      <c r="E101" s="163"/>
      <c r="F101" s="163"/>
      <c r="G101" s="163"/>
      <c r="H101" s="163"/>
      <c r="I101" s="163"/>
      <c r="J101" s="164">
        <f>J184</f>
        <v>0</v>
      </c>
      <c r="K101" s="106"/>
      <c r="L101" s="165"/>
    </row>
    <row r="102" spans="2:12" s="10" customFormat="1" ht="19.95" customHeight="1">
      <c r="B102" s="161"/>
      <c r="C102" s="106"/>
      <c r="D102" s="162" t="s">
        <v>277</v>
      </c>
      <c r="E102" s="163"/>
      <c r="F102" s="163"/>
      <c r="G102" s="163"/>
      <c r="H102" s="163"/>
      <c r="I102" s="163"/>
      <c r="J102" s="164">
        <f>J222</f>
        <v>0</v>
      </c>
      <c r="K102" s="106"/>
      <c r="L102" s="165"/>
    </row>
    <row r="103" spans="2:12" s="10" customFormat="1" ht="19.95" customHeight="1">
      <c r="B103" s="161"/>
      <c r="C103" s="106"/>
      <c r="D103" s="162" t="s">
        <v>3802</v>
      </c>
      <c r="E103" s="163"/>
      <c r="F103" s="163"/>
      <c r="G103" s="163"/>
      <c r="H103" s="163"/>
      <c r="I103" s="163"/>
      <c r="J103" s="164">
        <f>J234</f>
        <v>0</v>
      </c>
      <c r="K103" s="106"/>
      <c r="L103" s="165"/>
    </row>
    <row r="104" spans="2:12" s="10" customFormat="1" ht="19.95" customHeight="1">
      <c r="B104" s="161"/>
      <c r="C104" s="106"/>
      <c r="D104" s="162" t="s">
        <v>280</v>
      </c>
      <c r="E104" s="163"/>
      <c r="F104" s="163"/>
      <c r="G104" s="163"/>
      <c r="H104" s="163"/>
      <c r="I104" s="163"/>
      <c r="J104" s="164">
        <f>J263</f>
        <v>0</v>
      </c>
      <c r="K104" s="106"/>
      <c r="L104" s="165"/>
    </row>
    <row r="105" spans="2:12" s="10" customFormat="1" ht="19.95" customHeight="1">
      <c r="B105" s="161"/>
      <c r="C105" s="106"/>
      <c r="D105" s="162" t="s">
        <v>3803</v>
      </c>
      <c r="E105" s="163"/>
      <c r="F105" s="163"/>
      <c r="G105" s="163"/>
      <c r="H105" s="163"/>
      <c r="I105" s="163"/>
      <c r="J105" s="164">
        <f>J267</f>
        <v>0</v>
      </c>
      <c r="K105" s="106"/>
      <c r="L105" s="165"/>
    </row>
    <row r="106" spans="2:12" s="10" customFormat="1" ht="19.95" customHeight="1">
      <c r="B106" s="161"/>
      <c r="C106" s="106"/>
      <c r="D106" s="162" t="s">
        <v>281</v>
      </c>
      <c r="E106" s="163"/>
      <c r="F106" s="163"/>
      <c r="G106" s="163"/>
      <c r="H106" s="163"/>
      <c r="I106" s="163"/>
      <c r="J106" s="164">
        <f>J281</f>
        <v>0</v>
      </c>
      <c r="K106" s="106"/>
      <c r="L106" s="165"/>
    </row>
    <row r="107" spans="2:12" s="10" customFormat="1" ht="19.95" customHeight="1">
      <c r="B107" s="161"/>
      <c r="C107" s="106"/>
      <c r="D107" s="162" t="s">
        <v>283</v>
      </c>
      <c r="E107" s="163"/>
      <c r="F107" s="163"/>
      <c r="G107" s="163"/>
      <c r="H107" s="163"/>
      <c r="I107" s="163"/>
      <c r="J107" s="164">
        <f>J322</f>
        <v>0</v>
      </c>
      <c r="K107" s="106"/>
      <c r="L107" s="165"/>
    </row>
    <row r="108" spans="2:12" s="9" customFormat="1" ht="24.9" customHeight="1">
      <c r="B108" s="155"/>
      <c r="C108" s="156"/>
      <c r="D108" s="157" t="s">
        <v>284</v>
      </c>
      <c r="E108" s="158"/>
      <c r="F108" s="158"/>
      <c r="G108" s="158"/>
      <c r="H108" s="158"/>
      <c r="I108" s="158"/>
      <c r="J108" s="159">
        <f>J324</f>
        <v>0</v>
      </c>
      <c r="K108" s="156"/>
      <c r="L108" s="160"/>
    </row>
    <row r="109" spans="2:12" s="10" customFormat="1" ht="19.95" customHeight="1">
      <c r="B109" s="161"/>
      <c r="C109" s="106"/>
      <c r="D109" s="162" t="s">
        <v>292</v>
      </c>
      <c r="E109" s="163"/>
      <c r="F109" s="163"/>
      <c r="G109" s="163"/>
      <c r="H109" s="163"/>
      <c r="I109" s="163"/>
      <c r="J109" s="164">
        <f>J325</f>
        <v>0</v>
      </c>
      <c r="K109" s="106"/>
      <c r="L109" s="165"/>
    </row>
    <row r="110" spans="2:12" s="9" customFormat="1" ht="24.9" customHeight="1">
      <c r="B110" s="155"/>
      <c r="C110" s="156"/>
      <c r="D110" s="157" t="s">
        <v>299</v>
      </c>
      <c r="E110" s="158"/>
      <c r="F110" s="158"/>
      <c r="G110" s="158"/>
      <c r="H110" s="158"/>
      <c r="I110" s="158"/>
      <c r="J110" s="159">
        <f>J338</f>
        <v>0</v>
      </c>
      <c r="K110" s="156"/>
      <c r="L110" s="160"/>
    </row>
    <row r="111" spans="2:12" s="10" customFormat="1" ht="19.95" customHeight="1">
      <c r="B111" s="161"/>
      <c r="C111" s="106"/>
      <c r="D111" s="162" t="s">
        <v>3804</v>
      </c>
      <c r="E111" s="163"/>
      <c r="F111" s="163"/>
      <c r="G111" s="163"/>
      <c r="H111" s="163"/>
      <c r="I111" s="163"/>
      <c r="J111" s="164">
        <f>J339</f>
        <v>0</v>
      </c>
      <c r="K111" s="106"/>
      <c r="L111" s="165"/>
    </row>
    <row r="112" spans="1:31" s="2" customFormat="1" ht="21.75" customHeight="1">
      <c r="A112" s="36"/>
      <c r="B112" s="37"/>
      <c r="C112" s="38"/>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6.9" customHeight="1">
      <c r="A113" s="36"/>
      <c r="B113" s="56"/>
      <c r="C113" s="57"/>
      <c r="D113" s="57"/>
      <c r="E113" s="57"/>
      <c r="F113" s="57"/>
      <c r="G113" s="57"/>
      <c r="H113" s="57"/>
      <c r="I113" s="57"/>
      <c r="J113" s="57"/>
      <c r="K113" s="57"/>
      <c r="L113" s="53"/>
      <c r="S113" s="36"/>
      <c r="T113" s="36"/>
      <c r="U113" s="36"/>
      <c r="V113" s="36"/>
      <c r="W113" s="36"/>
      <c r="X113" s="36"/>
      <c r="Y113" s="36"/>
      <c r="Z113" s="36"/>
      <c r="AA113" s="36"/>
      <c r="AB113" s="36"/>
      <c r="AC113" s="36"/>
      <c r="AD113" s="36"/>
      <c r="AE113" s="36"/>
    </row>
    <row r="117" spans="1:31" s="2" customFormat="1" ht="6.9" customHeight="1">
      <c r="A117" s="36"/>
      <c r="B117" s="58"/>
      <c r="C117" s="59"/>
      <c r="D117" s="59"/>
      <c r="E117" s="59"/>
      <c r="F117" s="59"/>
      <c r="G117" s="59"/>
      <c r="H117" s="59"/>
      <c r="I117" s="59"/>
      <c r="J117" s="59"/>
      <c r="K117" s="59"/>
      <c r="L117" s="53"/>
      <c r="S117" s="36"/>
      <c r="T117" s="36"/>
      <c r="U117" s="36"/>
      <c r="V117" s="36"/>
      <c r="W117" s="36"/>
      <c r="X117" s="36"/>
      <c r="Y117" s="36"/>
      <c r="Z117" s="36"/>
      <c r="AA117" s="36"/>
      <c r="AB117" s="36"/>
      <c r="AC117" s="36"/>
      <c r="AD117" s="36"/>
      <c r="AE117" s="36"/>
    </row>
    <row r="118" spans="1:31" s="2" customFormat="1" ht="24.9" customHeight="1">
      <c r="A118" s="36"/>
      <c r="B118" s="37"/>
      <c r="C118" s="24" t="s">
        <v>189</v>
      </c>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16</v>
      </c>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6.5" customHeight="1">
      <c r="A121" s="36"/>
      <c r="B121" s="37"/>
      <c r="C121" s="38"/>
      <c r="D121" s="38"/>
      <c r="E121" s="331" t="str">
        <f>E7</f>
        <v>REVITALIZACE ŠKOLNÍ JÍDELNY A DRUŽINY ZŠ ŠKOLNÍ</v>
      </c>
      <c r="F121" s="332"/>
      <c r="G121" s="332"/>
      <c r="H121" s="332"/>
      <c r="I121" s="38"/>
      <c r="J121" s="38"/>
      <c r="K121" s="38"/>
      <c r="L121" s="53"/>
      <c r="S121" s="36"/>
      <c r="T121" s="36"/>
      <c r="U121" s="36"/>
      <c r="V121" s="36"/>
      <c r="W121" s="36"/>
      <c r="X121" s="36"/>
      <c r="Y121" s="36"/>
      <c r="Z121" s="36"/>
      <c r="AA121" s="36"/>
      <c r="AB121" s="36"/>
      <c r="AC121" s="36"/>
      <c r="AD121" s="36"/>
      <c r="AE121" s="36"/>
    </row>
    <row r="122" spans="2:12" s="1" customFormat="1" ht="12" customHeight="1">
      <c r="B122" s="22"/>
      <c r="C122" s="30" t="s">
        <v>175</v>
      </c>
      <c r="D122" s="23"/>
      <c r="E122" s="23"/>
      <c r="F122" s="23"/>
      <c r="G122" s="23"/>
      <c r="H122" s="23"/>
      <c r="I122" s="23"/>
      <c r="J122" s="23"/>
      <c r="K122" s="23"/>
      <c r="L122" s="21"/>
    </row>
    <row r="123" spans="1:31" s="2" customFormat="1" ht="16.5" customHeight="1">
      <c r="A123" s="36"/>
      <c r="B123" s="37"/>
      <c r="C123" s="38"/>
      <c r="D123" s="38"/>
      <c r="E123" s="331" t="s">
        <v>3724</v>
      </c>
      <c r="F123" s="333"/>
      <c r="G123" s="333"/>
      <c r="H123" s="333"/>
      <c r="I123" s="38"/>
      <c r="J123" s="38"/>
      <c r="K123" s="38"/>
      <c r="L123" s="53"/>
      <c r="S123" s="36"/>
      <c r="T123" s="36"/>
      <c r="U123" s="36"/>
      <c r="V123" s="36"/>
      <c r="W123" s="36"/>
      <c r="X123" s="36"/>
      <c r="Y123" s="36"/>
      <c r="Z123" s="36"/>
      <c r="AA123" s="36"/>
      <c r="AB123" s="36"/>
      <c r="AC123" s="36"/>
      <c r="AD123" s="36"/>
      <c r="AE123" s="36"/>
    </row>
    <row r="124" spans="1:31" s="2" customFormat="1" ht="12" customHeight="1">
      <c r="A124" s="36"/>
      <c r="B124" s="37"/>
      <c r="C124" s="30" t="s">
        <v>273</v>
      </c>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2" customFormat="1" ht="16.5" customHeight="1">
      <c r="A125" s="36"/>
      <c r="B125" s="37"/>
      <c r="C125" s="38"/>
      <c r="D125" s="38"/>
      <c r="E125" s="286" t="str">
        <f>E11</f>
        <v>IO 02 - Komunikace a zpevněné plochy</v>
      </c>
      <c r="F125" s="333"/>
      <c r="G125" s="333"/>
      <c r="H125" s="333"/>
      <c r="I125" s="38"/>
      <c r="J125" s="38"/>
      <c r="K125" s="38"/>
      <c r="L125" s="53"/>
      <c r="S125" s="36"/>
      <c r="T125" s="36"/>
      <c r="U125" s="36"/>
      <c r="V125" s="36"/>
      <c r="W125" s="36"/>
      <c r="X125" s="36"/>
      <c r="Y125" s="36"/>
      <c r="Z125" s="36"/>
      <c r="AA125" s="36"/>
      <c r="AB125" s="36"/>
      <c r="AC125" s="36"/>
      <c r="AD125" s="36"/>
      <c r="AE125" s="36"/>
    </row>
    <row r="126" spans="1:31" s="2" customFormat="1" ht="6.9" customHeight="1">
      <c r="A126" s="36"/>
      <c r="B126" s="37"/>
      <c r="C126" s="38"/>
      <c r="D126" s="38"/>
      <c r="E126" s="38"/>
      <c r="F126" s="38"/>
      <c r="G126" s="38"/>
      <c r="H126" s="38"/>
      <c r="I126" s="38"/>
      <c r="J126" s="38"/>
      <c r="K126" s="38"/>
      <c r="L126" s="53"/>
      <c r="S126" s="36"/>
      <c r="T126" s="36"/>
      <c r="U126" s="36"/>
      <c r="V126" s="36"/>
      <c r="W126" s="36"/>
      <c r="X126" s="36"/>
      <c r="Y126" s="36"/>
      <c r="Z126" s="36"/>
      <c r="AA126" s="36"/>
      <c r="AB126" s="36"/>
      <c r="AC126" s="36"/>
      <c r="AD126" s="36"/>
      <c r="AE126" s="36"/>
    </row>
    <row r="127" spans="1:31" s="2" customFormat="1" ht="12" customHeight="1">
      <c r="A127" s="36"/>
      <c r="B127" s="37"/>
      <c r="C127" s="30" t="s">
        <v>22</v>
      </c>
      <c r="D127" s="38"/>
      <c r="E127" s="38"/>
      <c r="F127" s="28" t="str">
        <f>F14</f>
        <v>Petřvald</v>
      </c>
      <c r="G127" s="38"/>
      <c r="H127" s="38"/>
      <c r="I127" s="30" t="s">
        <v>24</v>
      </c>
      <c r="J127" s="68" t="str">
        <f>IF(J14="","",J14)</f>
        <v>6. 3. 2020</v>
      </c>
      <c r="K127" s="38"/>
      <c r="L127" s="53"/>
      <c r="S127" s="36"/>
      <c r="T127" s="36"/>
      <c r="U127" s="36"/>
      <c r="V127" s="36"/>
      <c r="W127" s="36"/>
      <c r="X127" s="36"/>
      <c r="Y127" s="36"/>
      <c r="Z127" s="36"/>
      <c r="AA127" s="36"/>
      <c r="AB127" s="36"/>
      <c r="AC127" s="36"/>
      <c r="AD127" s="36"/>
      <c r="AE127" s="36"/>
    </row>
    <row r="128" spans="1:31" s="2" customFormat="1" ht="6.9" customHeight="1">
      <c r="A128" s="36"/>
      <c r="B128" s="37"/>
      <c r="C128" s="38"/>
      <c r="D128" s="38"/>
      <c r="E128" s="38"/>
      <c r="F128" s="38"/>
      <c r="G128" s="38"/>
      <c r="H128" s="38"/>
      <c r="I128" s="38"/>
      <c r="J128" s="38"/>
      <c r="K128" s="38"/>
      <c r="L128" s="53"/>
      <c r="S128" s="36"/>
      <c r="T128" s="36"/>
      <c r="U128" s="36"/>
      <c r="V128" s="36"/>
      <c r="W128" s="36"/>
      <c r="X128" s="36"/>
      <c r="Y128" s="36"/>
      <c r="Z128" s="36"/>
      <c r="AA128" s="36"/>
      <c r="AB128" s="36"/>
      <c r="AC128" s="36"/>
      <c r="AD128" s="36"/>
      <c r="AE128" s="36"/>
    </row>
    <row r="129" spans="1:31" s="2" customFormat="1" ht="15.15" customHeight="1">
      <c r="A129" s="36"/>
      <c r="B129" s="37"/>
      <c r="C129" s="30" t="s">
        <v>30</v>
      </c>
      <c r="D129" s="38"/>
      <c r="E129" s="38"/>
      <c r="F129" s="28" t="str">
        <f>E17</f>
        <v>Město Petřvald</v>
      </c>
      <c r="G129" s="38"/>
      <c r="H129" s="38"/>
      <c r="I129" s="30" t="s">
        <v>36</v>
      </c>
      <c r="J129" s="34" t="str">
        <f>E23</f>
        <v>Kania a.s.</v>
      </c>
      <c r="K129" s="38"/>
      <c r="L129" s="53"/>
      <c r="S129" s="36"/>
      <c r="T129" s="36"/>
      <c r="U129" s="36"/>
      <c r="V129" s="36"/>
      <c r="W129" s="36"/>
      <c r="X129" s="36"/>
      <c r="Y129" s="36"/>
      <c r="Z129" s="36"/>
      <c r="AA129" s="36"/>
      <c r="AB129" s="36"/>
      <c r="AC129" s="36"/>
      <c r="AD129" s="36"/>
      <c r="AE129" s="36"/>
    </row>
    <row r="130" spans="1:31" s="2" customFormat="1" ht="15.15" customHeight="1">
      <c r="A130" s="36"/>
      <c r="B130" s="37"/>
      <c r="C130" s="30" t="s">
        <v>34</v>
      </c>
      <c r="D130" s="38"/>
      <c r="E130" s="38"/>
      <c r="F130" s="28" t="str">
        <f>IF(E20="","",E20)</f>
        <v>Vyplň údaj</v>
      </c>
      <c r="G130" s="38"/>
      <c r="H130" s="38"/>
      <c r="I130" s="30" t="s">
        <v>39</v>
      </c>
      <c r="J130" s="34" t="str">
        <f>E26</f>
        <v xml:space="preserve"> </v>
      </c>
      <c r="K130" s="38"/>
      <c r="L130" s="53"/>
      <c r="S130" s="36"/>
      <c r="T130" s="36"/>
      <c r="U130" s="36"/>
      <c r="V130" s="36"/>
      <c r="W130" s="36"/>
      <c r="X130" s="36"/>
      <c r="Y130" s="36"/>
      <c r="Z130" s="36"/>
      <c r="AA130" s="36"/>
      <c r="AB130" s="36"/>
      <c r="AC130" s="36"/>
      <c r="AD130" s="36"/>
      <c r="AE130" s="36"/>
    </row>
    <row r="131" spans="1:31" s="2" customFormat="1" ht="10.35" customHeight="1">
      <c r="A131" s="36"/>
      <c r="B131" s="37"/>
      <c r="C131" s="38"/>
      <c r="D131" s="38"/>
      <c r="E131" s="38"/>
      <c r="F131" s="38"/>
      <c r="G131" s="38"/>
      <c r="H131" s="38"/>
      <c r="I131" s="38"/>
      <c r="J131" s="38"/>
      <c r="K131" s="38"/>
      <c r="L131" s="53"/>
      <c r="S131" s="36"/>
      <c r="T131" s="36"/>
      <c r="U131" s="36"/>
      <c r="V131" s="36"/>
      <c r="W131" s="36"/>
      <c r="X131" s="36"/>
      <c r="Y131" s="36"/>
      <c r="Z131" s="36"/>
      <c r="AA131" s="36"/>
      <c r="AB131" s="36"/>
      <c r="AC131" s="36"/>
      <c r="AD131" s="36"/>
      <c r="AE131" s="36"/>
    </row>
    <row r="132" spans="1:31" s="11" customFormat="1" ht="29.25" customHeight="1">
      <c r="A132" s="166"/>
      <c r="B132" s="167"/>
      <c r="C132" s="168" t="s">
        <v>190</v>
      </c>
      <c r="D132" s="169" t="s">
        <v>68</v>
      </c>
      <c r="E132" s="169" t="s">
        <v>64</v>
      </c>
      <c r="F132" s="169" t="s">
        <v>65</v>
      </c>
      <c r="G132" s="169" t="s">
        <v>191</v>
      </c>
      <c r="H132" s="169" t="s">
        <v>192</v>
      </c>
      <c r="I132" s="169" t="s">
        <v>193</v>
      </c>
      <c r="J132" s="169" t="s">
        <v>179</v>
      </c>
      <c r="K132" s="170" t="s">
        <v>194</v>
      </c>
      <c r="L132" s="171"/>
      <c r="M132" s="77" t="s">
        <v>1</v>
      </c>
      <c r="N132" s="78" t="s">
        <v>47</v>
      </c>
      <c r="O132" s="78" t="s">
        <v>195</v>
      </c>
      <c r="P132" s="78" t="s">
        <v>196</v>
      </c>
      <c r="Q132" s="78" t="s">
        <v>197</v>
      </c>
      <c r="R132" s="78" t="s">
        <v>198</v>
      </c>
      <c r="S132" s="78" t="s">
        <v>199</v>
      </c>
      <c r="T132" s="79" t="s">
        <v>200</v>
      </c>
      <c r="U132" s="166"/>
      <c r="V132" s="166"/>
      <c r="W132" s="166"/>
      <c r="X132" s="166"/>
      <c r="Y132" s="166"/>
      <c r="Z132" s="166"/>
      <c r="AA132" s="166"/>
      <c r="AB132" s="166"/>
      <c r="AC132" s="166"/>
      <c r="AD132" s="166"/>
      <c r="AE132" s="166"/>
    </row>
    <row r="133" spans="1:63" s="2" customFormat="1" ht="22.8" customHeight="1">
      <c r="A133" s="36"/>
      <c r="B133" s="37"/>
      <c r="C133" s="84" t="s">
        <v>201</v>
      </c>
      <c r="D133" s="38"/>
      <c r="E133" s="38"/>
      <c r="F133" s="38"/>
      <c r="G133" s="38"/>
      <c r="H133" s="38"/>
      <c r="I133" s="38"/>
      <c r="J133" s="172">
        <f>BK133</f>
        <v>0</v>
      </c>
      <c r="K133" s="38"/>
      <c r="L133" s="41"/>
      <c r="M133" s="80"/>
      <c r="N133" s="173"/>
      <c r="O133" s="81"/>
      <c r="P133" s="174">
        <f>P134+P324+P338</f>
        <v>0</v>
      </c>
      <c r="Q133" s="81"/>
      <c r="R133" s="174">
        <f>R134+R324+R338</f>
        <v>499.7414909999999</v>
      </c>
      <c r="S133" s="81"/>
      <c r="T133" s="175">
        <f>T134+T324+T338</f>
        <v>0</v>
      </c>
      <c r="U133" s="36"/>
      <c r="V133" s="36"/>
      <c r="W133" s="36"/>
      <c r="X133" s="36"/>
      <c r="Y133" s="36"/>
      <c r="Z133" s="36"/>
      <c r="AA133" s="36"/>
      <c r="AB133" s="36"/>
      <c r="AC133" s="36"/>
      <c r="AD133" s="36"/>
      <c r="AE133" s="36"/>
      <c r="AT133" s="18" t="s">
        <v>82</v>
      </c>
      <c r="AU133" s="18" t="s">
        <v>181</v>
      </c>
      <c r="BK133" s="176">
        <f>BK134+BK324+BK338</f>
        <v>0</v>
      </c>
    </row>
    <row r="134" spans="2:63" s="12" customFormat="1" ht="25.95" customHeight="1">
      <c r="B134" s="177"/>
      <c r="C134" s="178"/>
      <c r="D134" s="179" t="s">
        <v>82</v>
      </c>
      <c r="E134" s="180" t="s">
        <v>302</v>
      </c>
      <c r="F134" s="180" t="s">
        <v>303</v>
      </c>
      <c r="G134" s="178"/>
      <c r="H134" s="178"/>
      <c r="I134" s="181"/>
      <c r="J134" s="182">
        <f>BK134</f>
        <v>0</v>
      </c>
      <c r="K134" s="178"/>
      <c r="L134" s="183"/>
      <c r="M134" s="184"/>
      <c r="N134" s="185"/>
      <c r="O134" s="185"/>
      <c r="P134" s="186">
        <f>P135+P222+P234+P263+P267+P281+P322</f>
        <v>0</v>
      </c>
      <c r="Q134" s="185"/>
      <c r="R134" s="186">
        <f>R135+R222+R234+R263+R267+R281+R322</f>
        <v>499.7414909999999</v>
      </c>
      <c r="S134" s="185"/>
      <c r="T134" s="187">
        <f>T135+T222+T234+T263+T267+T281+T322</f>
        <v>0</v>
      </c>
      <c r="AR134" s="188" t="s">
        <v>91</v>
      </c>
      <c r="AT134" s="189" t="s">
        <v>82</v>
      </c>
      <c r="AU134" s="189" t="s">
        <v>83</v>
      </c>
      <c r="AY134" s="188" t="s">
        <v>203</v>
      </c>
      <c r="BK134" s="190">
        <f>BK135+BK222+BK234+BK263+BK267+BK281+BK322</f>
        <v>0</v>
      </c>
    </row>
    <row r="135" spans="2:63" s="12" customFormat="1" ht="22.8" customHeight="1">
      <c r="B135" s="177"/>
      <c r="C135" s="178"/>
      <c r="D135" s="179" t="s">
        <v>82</v>
      </c>
      <c r="E135" s="191" t="s">
        <v>91</v>
      </c>
      <c r="F135" s="191" t="s">
        <v>304</v>
      </c>
      <c r="G135" s="178"/>
      <c r="H135" s="178"/>
      <c r="I135" s="181"/>
      <c r="J135" s="192">
        <f>BK135</f>
        <v>0</v>
      </c>
      <c r="K135" s="178"/>
      <c r="L135" s="183"/>
      <c r="M135" s="184"/>
      <c r="N135" s="185"/>
      <c r="O135" s="185"/>
      <c r="P135" s="186">
        <f>P136+SUM(P137:P184)</f>
        <v>0</v>
      </c>
      <c r="Q135" s="185"/>
      <c r="R135" s="186">
        <f>R136+SUM(R137:R184)</f>
        <v>0.0579</v>
      </c>
      <c r="S135" s="185"/>
      <c r="T135" s="187">
        <f>T136+SUM(T137:T184)</f>
        <v>0</v>
      </c>
      <c r="AR135" s="188" t="s">
        <v>91</v>
      </c>
      <c r="AT135" s="189" t="s">
        <v>82</v>
      </c>
      <c r="AU135" s="189" t="s">
        <v>91</v>
      </c>
      <c r="AY135" s="188" t="s">
        <v>203</v>
      </c>
      <c r="BK135" s="190">
        <f>BK136+SUM(BK137:BK184)</f>
        <v>0</v>
      </c>
    </row>
    <row r="136" spans="1:65" s="2" customFormat="1" ht="21.75" customHeight="1">
      <c r="A136" s="36"/>
      <c r="B136" s="37"/>
      <c r="C136" s="193" t="s">
        <v>91</v>
      </c>
      <c r="D136" s="193" t="s">
        <v>206</v>
      </c>
      <c r="E136" s="194" t="s">
        <v>3805</v>
      </c>
      <c r="F136" s="195" t="s">
        <v>3806</v>
      </c>
      <c r="G136" s="196" t="s">
        <v>307</v>
      </c>
      <c r="H136" s="197">
        <v>55.75</v>
      </c>
      <c r="I136" s="198"/>
      <c r="J136" s="199">
        <f>ROUND(I136*H136,2)</f>
        <v>0</v>
      </c>
      <c r="K136" s="195" t="s">
        <v>210</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3807</v>
      </c>
    </row>
    <row r="137" spans="2:51" s="14" customFormat="1" ht="10.2">
      <c r="B137" s="225"/>
      <c r="C137" s="226"/>
      <c r="D137" s="206" t="s">
        <v>309</v>
      </c>
      <c r="E137" s="227" t="s">
        <v>1</v>
      </c>
      <c r="F137" s="228" t="s">
        <v>3808</v>
      </c>
      <c r="G137" s="226"/>
      <c r="H137" s="229">
        <v>55.75</v>
      </c>
      <c r="I137" s="230"/>
      <c r="J137" s="226"/>
      <c r="K137" s="226"/>
      <c r="L137" s="231"/>
      <c r="M137" s="232"/>
      <c r="N137" s="233"/>
      <c r="O137" s="233"/>
      <c r="P137" s="233"/>
      <c r="Q137" s="233"/>
      <c r="R137" s="233"/>
      <c r="S137" s="233"/>
      <c r="T137" s="234"/>
      <c r="AT137" s="235" t="s">
        <v>309</v>
      </c>
      <c r="AU137" s="235" t="s">
        <v>93</v>
      </c>
      <c r="AV137" s="14" t="s">
        <v>93</v>
      </c>
      <c r="AW137" s="14" t="s">
        <v>38</v>
      </c>
      <c r="AX137" s="14" t="s">
        <v>83</v>
      </c>
      <c r="AY137" s="235" t="s">
        <v>203</v>
      </c>
    </row>
    <row r="138" spans="2:51" s="15" customFormat="1" ht="10.2">
      <c r="B138" s="236"/>
      <c r="C138" s="237"/>
      <c r="D138" s="206" t="s">
        <v>309</v>
      </c>
      <c r="E138" s="238" t="s">
        <v>1</v>
      </c>
      <c r="F138" s="239" t="s">
        <v>314</v>
      </c>
      <c r="G138" s="237"/>
      <c r="H138" s="240">
        <v>55.75</v>
      </c>
      <c r="I138" s="241"/>
      <c r="J138" s="237"/>
      <c r="K138" s="237"/>
      <c r="L138" s="242"/>
      <c r="M138" s="243"/>
      <c r="N138" s="244"/>
      <c r="O138" s="244"/>
      <c r="P138" s="244"/>
      <c r="Q138" s="244"/>
      <c r="R138" s="244"/>
      <c r="S138" s="244"/>
      <c r="T138" s="245"/>
      <c r="AT138" s="246" t="s">
        <v>309</v>
      </c>
      <c r="AU138" s="246" t="s">
        <v>93</v>
      </c>
      <c r="AV138" s="15" t="s">
        <v>121</v>
      </c>
      <c r="AW138" s="15" t="s">
        <v>38</v>
      </c>
      <c r="AX138" s="15" t="s">
        <v>91</v>
      </c>
      <c r="AY138" s="246" t="s">
        <v>203</v>
      </c>
    </row>
    <row r="139" spans="1:65" s="2" customFormat="1" ht="21.75" customHeight="1">
      <c r="A139" s="36"/>
      <c r="B139" s="37"/>
      <c r="C139" s="193" t="s">
        <v>93</v>
      </c>
      <c r="D139" s="193" t="s">
        <v>206</v>
      </c>
      <c r="E139" s="194" t="s">
        <v>3809</v>
      </c>
      <c r="F139" s="195" t="s">
        <v>3810</v>
      </c>
      <c r="G139" s="196" t="s">
        <v>307</v>
      </c>
      <c r="H139" s="197">
        <v>111.5</v>
      </c>
      <c r="I139" s="198"/>
      <c r="J139" s="199">
        <f>ROUND(I139*H139,2)</f>
        <v>0</v>
      </c>
      <c r="K139" s="195" t="s">
        <v>210</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93</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3811</v>
      </c>
    </row>
    <row r="140" spans="2:51" s="14" customFormat="1" ht="10.2">
      <c r="B140" s="225"/>
      <c r="C140" s="226"/>
      <c r="D140" s="206" t="s">
        <v>309</v>
      </c>
      <c r="E140" s="227" t="s">
        <v>1</v>
      </c>
      <c r="F140" s="228" t="s">
        <v>3812</v>
      </c>
      <c r="G140" s="226"/>
      <c r="H140" s="229">
        <v>111.5</v>
      </c>
      <c r="I140" s="230"/>
      <c r="J140" s="226"/>
      <c r="K140" s="226"/>
      <c r="L140" s="231"/>
      <c r="M140" s="232"/>
      <c r="N140" s="233"/>
      <c r="O140" s="233"/>
      <c r="P140" s="233"/>
      <c r="Q140" s="233"/>
      <c r="R140" s="233"/>
      <c r="S140" s="233"/>
      <c r="T140" s="234"/>
      <c r="AT140" s="235" t="s">
        <v>309</v>
      </c>
      <c r="AU140" s="235" t="s">
        <v>93</v>
      </c>
      <c r="AV140" s="14" t="s">
        <v>93</v>
      </c>
      <c r="AW140" s="14" t="s">
        <v>38</v>
      </c>
      <c r="AX140" s="14" t="s">
        <v>83</v>
      </c>
      <c r="AY140" s="235" t="s">
        <v>203</v>
      </c>
    </row>
    <row r="141" spans="2:51" s="15" customFormat="1" ht="10.2">
      <c r="B141" s="236"/>
      <c r="C141" s="237"/>
      <c r="D141" s="206" t="s">
        <v>309</v>
      </c>
      <c r="E141" s="238" t="s">
        <v>1</v>
      </c>
      <c r="F141" s="239" t="s">
        <v>314</v>
      </c>
      <c r="G141" s="237"/>
      <c r="H141" s="240">
        <v>111.5</v>
      </c>
      <c r="I141" s="241"/>
      <c r="J141" s="237"/>
      <c r="K141" s="237"/>
      <c r="L141" s="242"/>
      <c r="M141" s="243"/>
      <c r="N141" s="244"/>
      <c r="O141" s="244"/>
      <c r="P141" s="244"/>
      <c r="Q141" s="244"/>
      <c r="R141" s="244"/>
      <c r="S141" s="244"/>
      <c r="T141" s="245"/>
      <c r="AT141" s="246" t="s">
        <v>309</v>
      </c>
      <c r="AU141" s="246" t="s">
        <v>93</v>
      </c>
      <c r="AV141" s="15" t="s">
        <v>121</v>
      </c>
      <c r="AW141" s="15" t="s">
        <v>38</v>
      </c>
      <c r="AX141" s="15" t="s">
        <v>91</v>
      </c>
      <c r="AY141" s="246" t="s">
        <v>203</v>
      </c>
    </row>
    <row r="142" spans="1:65" s="2" customFormat="1" ht="21.75" customHeight="1">
      <c r="A142" s="36"/>
      <c r="B142" s="37"/>
      <c r="C142" s="193" t="s">
        <v>112</v>
      </c>
      <c r="D142" s="193" t="s">
        <v>206</v>
      </c>
      <c r="E142" s="194" t="s">
        <v>3813</v>
      </c>
      <c r="F142" s="195" t="s">
        <v>3814</v>
      </c>
      <c r="G142" s="196" t="s">
        <v>307</v>
      </c>
      <c r="H142" s="197">
        <v>43.26</v>
      </c>
      <c r="I142" s="198"/>
      <c r="J142" s="199">
        <f>ROUND(I142*H142,2)</f>
        <v>0</v>
      </c>
      <c r="K142" s="195" t="s">
        <v>210</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121</v>
      </c>
      <c r="AT142" s="204" t="s">
        <v>206</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3815</v>
      </c>
    </row>
    <row r="143" spans="2:51" s="13" customFormat="1" ht="10.2">
      <c r="B143" s="215"/>
      <c r="C143" s="216"/>
      <c r="D143" s="206" t="s">
        <v>309</v>
      </c>
      <c r="E143" s="217" t="s">
        <v>1</v>
      </c>
      <c r="F143" s="218" t="s">
        <v>3816</v>
      </c>
      <c r="G143" s="216"/>
      <c r="H143" s="217" t="s">
        <v>1</v>
      </c>
      <c r="I143" s="219"/>
      <c r="J143" s="216"/>
      <c r="K143" s="216"/>
      <c r="L143" s="220"/>
      <c r="M143" s="221"/>
      <c r="N143" s="222"/>
      <c r="O143" s="222"/>
      <c r="P143" s="222"/>
      <c r="Q143" s="222"/>
      <c r="R143" s="222"/>
      <c r="S143" s="222"/>
      <c r="T143" s="223"/>
      <c r="AT143" s="224" t="s">
        <v>309</v>
      </c>
      <c r="AU143" s="224" t="s">
        <v>93</v>
      </c>
      <c r="AV143" s="13" t="s">
        <v>91</v>
      </c>
      <c r="AW143" s="13" t="s">
        <v>38</v>
      </c>
      <c r="AX143" s="13" t="s">
        <v>83</v>
      </c>
      <c r="AY143" s="224" t="s">
        <v>203</v>
      </c>
    </row>
    <row r="144" spans="2:51" s="14" customFormat="1" ht="10.2">
      <c r="B144" s="225"/>
      <c r="C144" s="226"/>
      <c r="D144" s="206" t="s">
        <v>309</v>
      </c>
      <c r="E144" s="227" t="s">
        <v>1</v>
      </c>
      <c r="F144" s="228" t="s">
        <v>3817</v>
      </c>
      <c r="G144" s="226"/>
      <c r="H144" s="229">
        <v>14.16</v>
      </c>
      <c r="I144" s="230"/>
      <c r="J144" s="226"/>
      <c r="K144" s="226"/>
      <c r="L144" s="231"/>
      <c r="M144" s="232"/>
      <c r="N144" s="233"/>
      <c r="O144" s="233"/>
      <c r="P144" s="233"/>
      <c r="Q144" s="233"/>
      <c r="R144" s="233"/>
      <c r="S144" s="233"/>
      <c r="T144" s="234"/>
      <c r="AT144" s="235" t="s">
        <v>309</v>
      </c>
      <c r="AU144" s="235" t="s">
        <v>93</v>
      </c>
      <c r="AV144" s="14" t="s">
        <v>93</v>
      </c>
      <c r="AW144" s="14" t="s">
        <v>38</v>
      </c>
      <c r="AX144" s="14" t="s">
        <v>83</v>
      </c>
      <c r="AY144" s="235" t="s">
        <v>203</v>
      </c>
    </row>
    <row r="145" spans="2:51" s="14" customFormat="1" ht="10.2">
      <c r="B145" s="225"/>
      <c r="C145" s="226"/>
      <c r="D145" s="206" t="s">
        <v>309</v>
      </c>
      <c r="E145" s="227" t="s">
        <v>1</v>
      </c>
      <c r="F145" s="228" t="s">
        <v>3818</v>
      </c>
      <c r="G145" s="226"/>
      <c r="H145" s="229">
        <v>29.1</v>
      </c>
      <c r="I145" s="230"/>
      <c r="J145" s="226"/>
      <c r="K145" s="226"/>
      <c r="L145" s="231"/>
      <c r="M145" s="232"/>
      <c r="N145" s="233"/>
      <c r="O145" s="233"/>
      <c r="P145" s="233"/>
      <c r="Q145" s="233"/>
      <c r="R145" s="233"/>
      <c r="S145" s="233"/>
      <c r="T145" s="234"/>
      <c r="AT145" s="235" t="s">
        <v>309</v>
      </c>
      <c r="AU145" s="235" t="s">
        <v>93</v>
      </c>
      <c r="AV145" s="14" t="s">
        <v>93</v>
      </c>
      <c r="AW145" s="14" t="s">
        <v>38</v>
      </c>
      <c r="AX145" s="14" t="s">
        <v>83</v>
      </c>
      <c r="AY145" s="235" t="s">
        <v>203</v>
      </c>
    </row>
    <row r="146" spans="2:51" s="15" customFormat="1" ht="10.2">
      <c r="B146" s="236"/>
      <c r="C146" s="237"/>
      <c r="D146" s="206" t="s">
        <v>309</v>
      </c>
      <c r="E146" s="238" t="s">
        <v>1</v>
      </c>
      <c r="F146" s="239" t="s">
        <v>314</v>
      </c>
      <c r="G146" s="237"/>
      <c r="H146" s="240">
        <v>43.26</v>
      </c>
      <c r="I146" s="241"/>
      <c r="J146" s="237"/>
      <c r="K146" s="237"/>
      <c r="L146" s="242"/>
      <c r="M146" s="243"/>
      <c r="N146" s="244"/>
      <c r="O146" s="244"/>
      <c r="P146" s="244"/>
      <c r="Q146" s="244"/>
      <c r="R146" s="244"/>
      <c r="S146" s="244"/>
      <c r="T146" s="245"/>
      <c r="AT146" s="246" t="s">
        <v>309</v>
      </c>
      <c r="AU146" s="246" t="s">
        <v>93</v>
      </c>
      <c r="AV146" s="15" t="s">
        <v>121</v>
      </c>
      <c r="AW146" s="15" t="s">
        <v>38</v>
      </c>
      <c r="AX146" s="15" t="s">
        <v>91</v>
      </c>
      <c r="AY146" s="246" t="s">
        <v>203</v>
      </c>
    </row>
    <row r="147" spans="1:65" s="2" customFormat="1" ht="16.5" customHeight="1">
      <c r="A147" s="36"/>
      <c r="B147" s="37"/>
      <c r="C147" s="193" t="s">
        <v>121</v>
      </c>
      <c r="D147" s="193" t="s">
        <v>206</v>
      </c>
      <c r="E147" s="194" t="s">
        <v>320</v>
      </c>
      <c r="F147" s="195" t="s">
        <v>321</v>
      </c>
      <c r="G147" s="196" t="s">
        <v>307</v>
      </c>
      <c r="H147" s="197">
        <v>17.46</v>
      </c>
      <c r="I147" s="198"/>
      <c r="J147" s="199">
        <f>ROUND(I147*H147,2)</f>
        <v>0</v>
      </c>
      <c r="K147" s="195" t="s">
        <v>210</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3819</v>
      </c>
    </row>
    <row r="148" spans="1:47" s="2" customFormat="1" ht="19.2">
      <c r="A148" s="36"/>
      <c r="B148" s="37"/>
      <c r="C148" s="38"/>
      <c r="D148" s="206" t="s">
        <v>213</v>
      </c>
      <c r="E148" s="38"/>
      <c r="F148" s="207" t="s">
        <v>323</v>
      </c>
      <c r="G148" s="38"/>
      <c r="H148" s="38"/>
      <c r="I148" s="208"/>
      <c r="J148" s="38"/>
      <c r="K148" s="38"/>
      <c r="L148" s="41"/>
      <c r="M148" s="209"/>
      <c r="N148" s="210"/>
      <c r="O148" s="73"/>
      <c r="P148" s="73"/>
      <c r="Q148" s="73"/>
      <c r="R148" s="73"/>
      <c r="S148" s="73"/>
      <c r="T148" s="74"/>
      <c r="U148" s="36"/>
      <c r="V148" s="36"/>
      <c r="W148" s="36"/>
      <c r="X148" s="36"/>
      <c r="Y148" s="36"/>
      <c r="Z148" s="36"/>
      <c r="AA148" s="36"/>
      <c r="AB148" s="36"/>
      <c r="AC148" s="36"/>
      <c r="AD148" s="36"/>
      <c r="AE148" s="36"/>
      <c r="AT148" s="18" t="s">
        <v>213</v>
      </c>
      <c r="AU148" s="18" t="s">
        <v>93</v>
      </c>
    </row>
    <row r="149" spans="2:51" s="14" customFormat="1" ht="10.2">
      <c r="B149" s="225"/>
      <c r="C149" s="226"/>
      <c r="D149" s="206" t="s">
        <v>309</v>
      </c>
      <c r="E149" s="226"/>
      <c r="F149" s="228" t="s">
        <v>3820</v>
      </c>
      <c r="G149" s="226"/>
      <c r="H149" s="229">
        <v>17.46</v>
      </c>
      <c r="I149" s="230"/>
      <c r="J149" s="226"/>
      <c r="K149" s="226"/>
      <c r="L149" s="231"/>
      <c r="M149" s="232"/>
      <c r="N149" s="233"/>
      <c r="O149" s="233"/>
      <c r="P149" s="233"/>
      <c r="Q149" s="233"/>
      <c r="R149" s="233"/>
      <c r="S149" s="233"/>
      <c r="T149" s="234"/>
      <c r="AT149" s="235" t="s">
        <v>309</v>
      </c>
      <c r="AU149" s="235" t="s">
        <v>93</v>
      </c>
      <c r="AV149" s="14" t="s">
        <v>93</v>
      </c>
      <c r="AW149" s="14" t="s">
        <v>4</v>
      </c>
      <c r="AX149" s="14" t="s">
        <v>91</v>
      </c>
      <c r="AY149" s="235" t="s">
        <v>203</v>
      </c>
    </row>
    <row r="150" spans="1:65" s="2" customFormat="1" ht="16.5" customHeight="1">
      <c r="A150" s="36"/>
      <c r="B150" s="37"/>
      <c r="C150" s="193" t="s">
        <v>144</v>
      </c>
      <c r="D150" s="193" t="s">
        <v>206</v>
      </c>
      <c r="E150" s="194" t="s">
        <v>3772</v>
      </c>
      <c r="F150" s="195" t="s">
        <v>3773</v>
      </c>
      <c r="G150" s="196" t="s">
        <v>307</v>
      </c>
      <c r="H150" s="197">
        <v>22</v>
      </c>
      <c r="I150" s="198"/>
      <c r="J150" s="199">
        <f>ROUND(I150*H150,2)</f>
        <v>0</v>
      </c>
      <c r="K150" s="195" t="s">
        <v>210</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121</v>
      </c>
      <c r="AT150" s="204" t="s">
        <v>206</v>
      </c>
      <c r="AU150" s="204" t="s">
        <v>93</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3821</v>
      </c>
    </row>
    <row r="151" spans="2:51" s="14" customFormat="1" ht="10.2">
      <c r="B151" s="225"/>
      <c r="C151" s="226"/>
      <c r="D151" s="206" t="s">
        <v>309</v>
      </c>
      <c r="E151" s="227" t="s">
        <v>1</v>
      </c>
      <c r="F151" s="228" t="s">
        <v>3822</v>
      </c>
      <c r="G151" s="226"/>
      <c r="H151" s="229">
        <v>22</v>
      </c>
      <c r="I151" s="230"/>
      <c r="J151" s="226"/>
      <c r="K151" s="226"/>
      <c r="L151" s="231"/>
      <c r="M151" s="232"/>
      <c r="N151" s="233"/>
      <c r="O151" s="233"/>
      <c r="P151" s="233"/>
      <c r="Q151" s="233"/>
      <c r="R151" s="233"/>
      <c r="S151" s="233"/>
      <c r="T151" s="234"/>
      <c r="AT151" s="235" t="s">
        <v>309</v>
      </c>
      <c r="AU151" s="235" t="s">
        <v>93</v>
      </c>
      <c r="AV151" s="14" t="s">
        <v>93</v>
      </c>
      <c r="AW151" s="14" t="s">
        <v>38</v>
      </c>
      <c r="AX151" s="14" t="s">
        <v>83</v>
      </c>
      <c r="AY151" s="235" t="s">
        <v>203</v>
      </c>
    </row>
    <row r="152" spans="2:51" s="13" customFormat="1" ht="10.2">
      <c r="B152" s="215"/>
      <c r="C152" s="216"/>
      <c r="D152" s="206" t="s">
        <v>309</v>
      </c>
      <c r="E152" s="217" t="s">
        <v>1</v>
      </c>
      <c r="F152" s="218" t="s">
        <v>3823</v>
      </c>
      <c r="G152" s="216"/>
      <c r="H152" s="217" t="s">
        <v>1</v>
      </c>
      <c r="I152" s="219"/>
      <c r="J152" s="216"/>
      <c r="K152" s="216"/>
      <c r="L152" s="220"/>
      <c r="M152" s="221"/>
      <c r="N152" s="222"/>
      <c r="O152" s="222"/>
      <c r="P152" s="222"/>
      <c r="Q152" s="222"/>
      <c r="R152" s="222"/>
      <c r="S152" s="222"/>
      <c r="T152" s="223"/>
      <c r="AT152" s="224" t="s">
        <v>309</v>
      </c>
      <c r="AU152" s="224" t="s">
        <v>93</v>
      </c>
      <c r="AV152" s="13" t="s">
        <v>91</v>
      </c>
      <c r="AW152" s="13" t="s">
        <v>38</v>
      </c>
      <c r="AX152" s="13" t="s">
        <v>83</v>
      </c>
      <c r="AY152" s="224" t="s">
        <v>203</v>
      </c>
    </row>
    <row r="153" spans="2:51" s="15" customFormat="1" ht="10.2">
      <c r="B153" s="236"/>
      <c r="C153" s="237"/>
      <c r="D153" s="206" t="s">
        <v>309</v>
      </c>
      <c r="E153" s="238" t="s">
        <v>1</v>
      </c>
      <c r="F153" s="239" t="s">
        <v>314</v>
      </c>
      <c r="G153" s="237"/>
      <c r="H153" s="240">
        <v>22</v>
      </c>
      <c r="I153" s="241"/>
      <c r="J153" s="237"/>
      <c r="K153" s="237"/>
      <c r="L153" s="242"/>
      <c r="M153" s="243"/>
      <c r="N153" s="244"/>
      <c r="O153" s="244"/>
      <c r="P153" s="244"/>
      <c r="Q153" s="244"/>
      <c r="R153" s="244"/>
      <c r="S153" s="244"/>
      <c r="T153" s="245"/>
      <c r="AT153" s="246" t="s">
        <v>309</v>
      </c>
      <c r="AU153" s="246" t="s">
        <v>93</v>
      </c>
      <c r="AV153" s="15" t="s">
        <v>121</v>
      </c>
      <c r="AW153" s="15" t="s">
        <v>38</v>
      </c>
      <c r="AX153" s="15" t="s">
        <v>91</v>
      </c>
      <c r="AY153" s="246" t="s">
        <v>203</v>
      </c>
    </row>
    <row r="154" spans="1:65" s="2" customFormat="1" ht="16.5" customHeight="1">
      <c r="A154" s="36"/>
      <c r="B154" s="37"/>
      <c r="C154" s="193" t="s">
        <v>147</v>
      </c>
      <c r="D154" s="193" t="s">
        <v>206</v>
      </c>
      <c r="E154" s="194" t="s">
        <v>325</v>
      </c>
      <c r="F154" s="195" t="s">
        <v>326</v>
      </c>
      <c r="G154" s="196" t="s">
        <v>307</v>
      </c>
      <c r="H154" s="197">
        <v>201.78</v>
      </c>
      <c r="I154" s="198"/>
      <c r="J154" s="199">
        <f>ROUND(I154*H154,2)</f>
        <v>0</v>
      </c>
      <c r="K154" s="195" t="s">
        <v>210</v>
      </c>
      <c r="L154" s="41"/>
      <c r="M154" s="200" t="s">
        <v>1</v>
      </c>
      <c r="N154" s="201" t="s">
        <v>48</v>
      </c>
      <c r="O154" s="73"/>
      <c r="P154" s="202">
        <f>O154*H154</f>
        <v>0</v>
      </c>
      <c r="Q154" s="202">
        <v>0</v>
      </c>
      <c r="R154" s="202">
        <f>Q154*H154</f>
        <v>0</v>
      </c>
      <c r="S154" s="202">
        <v>0</v>
      </c>
      <c r="T154" s="203">
        <f>S154*H154</f>
        <v>0</v>
      </c>
      <c r="U154" s="36"/>
      <c r="V154" s="36"/>
      <c r="W154" s="36"/>
      <c r="X154" s="36"/>
      <c r="Y154" s="36"/>
      <c r="Z154" s="36"/>
      <c r="AA154" s="36"/>
      <c r="AB154" s="36"/>
      <c r="AC154" s="36"/>
      <c r="AD154" s="36"/>
      <c r="AE154" s="36"/>
      <c r="AR154" s="204" t="s">
        <v>121</v>
      </c>
      <c r="AT154" s="204" t="s">
        <v>206</v>
      </c>
      <c r="AU154" s="204" t="s">
        <v>93</v>
      </c>
      <c r="AY154" s="18" t="s">
        <v>203</v>
      </c>
      <c r="BE154" s="205">
        <f>IF(N154="základní",J154,0)</f>
        <v>0</v>
      </c>
      <c r="BF154" s="205">
        <f>IF(N154="snížená",J154,0)</f>
        <v>0</v>
      </c>
      <c r="BG154" s="205">
        <f>IF(N154="zákl. přenesená",J154,0)</f>
        <v>0</v>
      </c>
      <c r="BH154" s="205">
        <f>IF(N154="sníž. přenesená",J154,0)</f>
        <v>0</v>
      </c>
      <c r="BI154" s="205">
        <f>IF(N154="nulová",J154,0)</f>
        <v>0</v>
      </c>
      <c r="BJ154" s="18" t="s">
        <v>91</v>
      </c>
      <c r="BK154" s="205">
        <f>ROUND(I154*H154,2)</f>
        <v>0</v>
      </c>
      <c r="BL154" s="18" t="s">
        <v>121</v>
      </c>
      <c r="BM154" s="204" t="s">
        <v>3824</v>
      </c>
    </row>
    <row r="155" spans="2:51" s="13" customFormat="1" ht="10.2">
      <c r="B155" s="215"/>
      <c r="C155" s="216"/>
      <c r="D155" s="206" t="s">
        <v>309</v>
      </c>
      <c r="E155" s="217" t="s">
        <v>1</v>
      </c>
      <c r="F155" s="218" t="s">
        <v>3816</v>
      </c>
      <c r="G155" s="216"/>
      <c r="H155" s="217" t="s">
        <v>1</v>
      </c>
      <c r="I155" s="219"/>
      <c r="J155" s="216"/>
      <c r="K155" s="216"/>
      <c r="L155" s="220"/>
      <c r="M155" s="221"/>
      <c r="N155" s="222"/>
      <c r="O155" s="222"/>
      <c r="P155" s="222"/>
      <c r="Q155" s="222"/>
      <c r="R155" s="222"/>
      <c r="S155" s="222"/>
      <c r="T155" s="223"/>
      <c r="AT155" s="224" t="s">
        <v>309</v>
      </c>
      <c r="AU155" s="224" t="s">
        <v>93</v>
      </c>
      <c r="AV155" s="13" t="s">
        <v>91</v>
      </c>
      <c r="AW155" s="13" t="s">
        <v>38</v>
      </c>
      <c r="AX155" s="13" t="s">
        <v>83</v>
      </c>
      <c r="AY155" s="224" t="s">
        <v>203</v>
      </c>
    </row>
    <row r="156" spans="2:51" s="14" customFormat="1" ht="10.2">
      <c r="B156" s="225"/>
      <c r="C156" s="226"/>
      <c r="D156" s="206" t="s">
        <v>309</v>
      </c>
      <c r="E156" s="227" t="s">
        <v>1</v>
      </c>
      <c r="F156" s="228" t="s">
        <v>3825</v>
      </c>
      <c r="G156" s="226"/>
      <c r="H156" s="229">
        <v>14.16</v>
      </c>
      <c r="I156" s="230"/>
      <c r="J156" s="226"/>
      <c r="K156" s="226"/>
      <c r="L156" s="231"/>
      <c r="M156" s="232"/>
      <c r="N156" s="233"/>
      <c r="O156" s="233"/>
      <c r="P156" s="233"/>
      <c r="Q156" s="233"/>
      <c r="R156" s="233"/>
      <c r="S156" s="233"/>
      <c r="T156" s="234"/>
      <c r="AT156" s="235" t="s">
        <v>309</v>
      </c>
      <c r="AU156" s="235" t="s">
        <v>93</v>
      </c>
      <c r="AV156" s="14" t="s">
        <v>93</v>
      </c>
      <c r="AW156" s="14" t="s">
        <v>38</v>
      </c>
      <c r="AX156" s="14" t="s">
        <v>83</v>
      </c>
      <c r="AY156" s="235" t="s">
        <v>203</v>
      </c>
    </row>
    <row r="157" spans="2:51" s="14" customFormat="1" ht="10.2">
      <c r="B157" s="225"/>
      <c r="C157" s="226"/>
      <c r="D157" s="206" t="s">
        <v>309</v>
      </c>
      <c r="E157" s="227" t="s">
        <v>1</v>
      </c>
      <c r="F157" s="228" t="s">
        <v>3826</v>
      </c>
      <c r="G157" s="226"/>
      <c r="H157" s="229">
        <v>20.37</v>
      </c>
      <c r="I157" s="230"/>
      <c r="J157" s="226"/>
      <c r="K157" s="226"/>
      <c r="L157" s="231"/>
      <c r="M157" s="232"/>
      <c r="N157" s="233"/>
      <c r="O157" s="233"/>
      <c r="P157" s="233"/>
      <c r="Q157" s="233"/>
      <c r="R157" s="233"/>
      <c r="S157" s="233"/>
      <c r="T157" s="234"/>
      <c r="AT157" s="235" t="s">
        <v>309</v>
      </c>
      <c r="AU157" s="235" t="s">
        <v>93</v>
      </c>
      <c r="AV157" s="14" t="s">
        <v>93</v>
      </c>
      <c r="AW157" s="14" t="s">
        <v>38</v>
      </c>
      <c r="AX157" s="14" t="s">
        <v>83</v>
      </c>
      <c r="AY157" s="235" t="s">
        <v>203</v>
      </c>
    </row>
    <row r="158" spans="2:51" s="14" customFormat="1" ht="10.2">
      <c r="B158" s="225"/>
      <c r="C158" s="226"/>
      <c r="D158" s="206" t="s">
        <v>309</v>
      </c>
      <c r="E158" s="227" t="s">
        <v>1</v>
      </c>
      <c r="F158" s="228" t="s">
        <v>3808</v>
      </c>
      <c r="G158" s="226"/>
      <c r="H158" s="229">
        <v>55.75</v>
      </c>
      <c r="I158" s="230"/>
      <c r="J158" s="226"/>
      <c r="K158" s="226"/>
      <c r="L158" s="231"/>
      <c r="M158" s="232"/>
      <c r="N158" s="233"/>
      <c r="O158" s="233"/>
      <c r="P158" s="233"/>
      <c r="Q158" s="233"/>
      <c r="R158" s="233"/>
      <c r="S158" s="233"/>
      <c r="T158" s="234"/>
      <c r="AT158" s="235" t="s">
        <v>309</v>
      </c>
      <c r="AU158" s="235" t="s">
        <v>93</v>
      </c>
      <c r="AV158" s="14" t="s">
        <v>93</v>
      </c>
      <c r="AW158" s="14" t="s">
        <v>38</v>
      </c>
      <c r="AX158" s="14" t="s">
        <v>83</v>
      </c>
      <c r="AY158" s="235" t="s">
        <v>203</v>
      </c>
    </row>
    <row r="159" spans="2:51" s="16" customFormat="1" ht="10.2">
      <c r="B159" s="257"/>
      <c r="C159" s="258"/>
      <c r="D159" s="206" t="s">
        <v>309</v>
      </c>
      <c r="E159" s="259" t="s">
        <v>1</v>
      </c>
      <c r="F159" s="260" t="s">
        <v>399</v>
      </c>
      <c r="G159" s="258"/>
      <c r="H159" s="261">
        <v>90.28</v>
      </c>
      <c r="I159" s="262"/>
      <c r="J159" s="258"/>
      <c r="K159" s="258"/>
      <c r="L159" s="263"/>
      <c r="M159" s="264"/>
      <c r="N159" s="265"/>
      <c r="O159" s="265"/>
      <c r="P159" s="265"/>
      <c r="Q159" s="265"/>
      <c r="R159" s="265"/>
      <c r="S159" s="265"/>
      <c r="T159" s="266"/>
      <c r="AT159" s="267" t="s">
        <v>309</v>
      </c>
      <c r="AU159" s="267" t="s">
        <v>93</v>
      </c>
      <c r="AV159" s="16" t="s">
        <v>112</v>
      </c>
      <c r="AW159" s="16" t="s">
        <v>38</v>
      </c>
      <c r="AX159" s="16" t="s">
        <v>83</v>
      </c>
      <c r="AY159" s="267" t="s">
        <v>203</v>
      </c>
    </row>
    <row r="160" spans="2:51" s="14" customFormat="1" ht="10.2">
      <c r="B160" s="225"/>
      <c r="C160" s="226"/>
      <c r="D160" s="206" t="s">
        <v>309</v>
      </c>
      <c r="E160" s="227" t="s">
        <v>1</v>
      </c>
      <c r="F160" s="228" t="s">
        <v>3812</v>
      </c>
      <c r="G160" s="226"/>
      <c r="H160" s="229">
        <v>111.5</v>
      </c>
      <c r="I160" s="230"/>
      <c r="J160" s="226"/>
      <c r="K160" s="226"/>
      <c r="L160" s="231"/>
      <c r="M160" s="232"/>
      <c r="N160" s="233"/>
      <c r="O160" s="233"/>
      <c r="P160" s="233"/>
      <c r="Q160" s="233"/>
      <c r="R160" s="233"/>
      <c r="S160" s="233"/>
      <c r="T160" s="234"/>
      <c r="AT160" s="235" t="s">
        <v>309</v>
      </c>
      <c r="AU160" s="235" t="s">
        <v>93</v>
      </c>
      <c r="AV160" s="14" t="s">
        <v>93</v>
      </c>
      <c r="AW160" s="14" t="s">
        <v>38</v>
      </c>
      <c r="AX160" s="14" t="s">
        <v>83</v>
      </c>
      <c r="AY160" s="235" t="s">
        <v>203</v>
      </c>
    </row>
    <row r="161" spans="2:51" s="15" customFormat="1" ht="10.2">
      <c r="B161" s="236"/>
      <c r="C161" s="237"/>
      <c r="D161" s="206" t="s">
        <v>309</v>
      </c>
      <c r="E161" s="238" t="s">
        <v>1</v>
      </c>
      <c r="F161" s="239" t="s">
        <v>314</v>
      </c>
      <c r="G161" s="237"/>
      <c r="H161" s="240">
        <v>201.78</v>
      </c>
      <c r="I161" s="241"/>
      <c r="J161" s="237"/>
      <c r="K161" s="237"/>
      <c r="L161" s="242"/>
      <c r="M161" s="243"/>
      <c r="N161" s="244"/>
      <c r="O161" s="244"/>
      <c r="P161" s="244"/>
      <c r="Q161" s="244"/>
      <c r="R161" s="244"/>
      <c r="S161" s="244"/>
      <c r="T161" s="245"/>
      <c r="AT161" s="246" t="s">
        <v>309</v>
      </c>
      <c r="AU161" s="246" t="s">
        <v>93</v>
      </c>
      <c r="AV161" s="15" t="s">
        <v>121</v>
      </c>
      <c r="AW161" s="15" t="s">
        <v>38</v>
      </c>
      <c r="AX161" s="15" t="s">
        <v>91</v>
      </c>
      <c r="AY161" s="246" t="s">
        <v>203</v>
      </c>
    </row>
    <row r="162" spans="1:65" s="2" customFormat="1" ht="24.15" customHeight="1">
      <c r="A162" s="36"/>
      <c r="B162" s="37"/>
      <c r="C162" s="193" t="s">
        <v>150</v>
      </c>
      <c r="D162" s="193" t="s">
        <v>206</v>
      </c>
      <c r="E162" s="194" t="s">
        <v>332</v>
      </c>
      <c r="F162" s="195" t="s">
        <v>333</v>
      </c>
      <c r="G162" s="196" t="s">
        <v>307</v>
      </c>
      <c r="H162" s="197">
        <v>4035.6</v>
      </c>
      <c r="I162" s="198"/>
      <c r="J162" s="199">
        <f>ROUND(I162*H162,2)</f>
        <v>0</v>
      </c>
      <c r="K162" s="195" t="s">
        <v>210</v>
      </c>
      <c r="L162" s="41"/>
      <c r="M162" s="200" t="s">
        <v>1</v>
      </c>
      <c r="N162" s="201" t="s">
        <v>48</v>
      </c>
      <c r="O162" s="73"/>
      <c r="P162" s="202">
        <f>O162*H162</f>
        <v>0</v>
      </c>
      <c r="Q162" s="202">
        <v>0</v>
      </c>
      <c r="R162" s="202">
        <f>Q162*H162</f>
        <v>0</v>
      </c>
      <c r="S162" s="202">
        <v>0</v>
      </c>
      <c r="T162" s="203">
        <f>S162*H162</f>
        <v>0</v>
      </c>
      <c r="U162" s="36"/>
      <c r="V162" s="36"/>
      <c r="W162" s="36"/>
      <c r="X162" s="36"/>
      <c r="Y162" s="36"/>
      <c r="Z162" s="36"/>
      <c r="AA162" s="36"/>
      <c r="AB162" s="36"/>
      <c r="AC162" s="36"/>
      <c r="AD162" s="36"/>
      <c r="AE162" s="36"/>
      <c r="AR162" s="204" t="s">
        <v>121</v>
      </c>
      <c r="AT162" s="204" t="s">
        <v>206</v>
      </c>
      <c r="AU162" s="204" t="s">
        <v>93</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121</v>
      </c>
      <c r="BM162" s="204" t="s">
        <v>3827</v>
      </c>
    </row>
    <row r="163" spans="2:51" s="14" customFormat="1" ht="10.2">
      <c r="B163" s="225"/>
      <c r="C163" s="226"/>
      <c r="D163" s="206" t="s">
        <v>309</v>
      </c>
      <c r="E163" s="226"/>
      <c r="F163" s="228" t="s">
        <v>3828</v>
      </c>
      <c r="G163" s="226"/>
      <c r="H163" s="229">
        <v>4035.6</v>
      </c>
      <c r="I163" s="230"/>
      <c r="J163" s="226"/>
      <c r="K163" s="226"/>
      <c r="L163" s="231"/>
      <c r="M163" s="232"/>
      <c r="N163" s="233"/>
      <c r="O163" s="233"/>
      <c r="P163" s="233"/>
      <c r="Q163" s="233"/>
      <c r="R163" s="233"/>
      <c r="S163" s="233"/>
      <c r="T163" s="234"/>
      <c r="AT163" s="235" t="s">
        <v>309</v>
      </c>
      <c r="AU163" s="235" t="s">
        <v>93</v>
      </c>
      <c r="AV163" s="14" t="s">
        <v>93</v>
      </c>
      <c r="AW163" s="14" t="s">
        <v>4</v>
      </c>
      <c r="AX163" s="14" t="s">
        <v>91</v>
      </c>
      <c r="AY163" s="235" t="s">
        <v>203</v>
      </c>
    </row>
    <row r="164" spans="1:65" s="2" customFormat="1" ht="16.5" customHeight="1">
      <c r="A164" s="36"/>
      <c r="B164" s="37"/>
      <c r="C164" s="193" t="s">
        <v>153</v>
      </c>
      <c r="D164" s="193" t="s">
        <v>206</v>
      </c>
      <c r="E164" s="194" t="s">
        <v>336</v>
      </c>
      <c r="F164" s="195" t="s">
        <v>337</v>
      </c>
      <c r="G164" s="196" t="s">
        <v>338</v>
      </c>
      <c r="H164" s="197">
        <v>363.204</v>
      </c>
      <c r="I164" s="198"/>
      <c r="J164" s="199">
        <f>ROUND(I164*H164,2)</f>
        <v>0</v>
      </c>
      <c r="K164" s="195" t="s">
        <v>210</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93</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3829</v>
      </c>
    </row>
    <row r="165" spans="2:51" s="14" customFormat="1" ht="10.2">
      <c r="B165" s="225"/>
      <c r="C165" s="226"/>
      <c r="D165" s="206" t="s">
        <v>309</v>
      </c>
      <c r="E165" s="226"/>
      <c r="F165" s="228" t="s">
        <v>3830</v>
      </c>
      <c r="G165" s="226"/>
      <c r="H165" s="229">
        <v>363.204</v>
      </c>
      <c r="I165" s="230"/>
      <c r="J165" s="226"/>
      <c r="K165" s="226"/>
      <c r="L165" s="231"/>
      <c r="M165" s="232"/>
      <c r="N165" s="233"/>
      <c r="O165" s="233"/>
      <c r="P165" s="233"/>
      <c r="Q165" s="233"/>
      <c r="R165" s="233"/>
      <c r="S165" s="233"/>
      <c r="T165" s="234"/>
      <c r="AT165" s="235" t="s">
        <v>309</v>
      </c>
      <c r="AU165" s="235" t="s">
        <v>93</v>
      </c>
      <c r="AV165" s="14" t="s">
        <v>93</v>
      </c>
      <c r="AW165" s="14" t="s">
        <v>4</v>
      </c>
      <c r="AX165" s="14" t="s">
        <v>91</v>
      </c>
      <c r="AY165" s="235" t="s">
        <v>203</v>
      </c>
    </row>
    <row r="166" spans="1:65" s="2" customFormat="1" ht="16.5" customHeight="1">
      <c r="A166" s="36"/>
      <c r="B166" s="37"/>
      <c r="C166" s="193" t="s">
        <v>249</v>
      </c>
      <c r="D166" s="193" t="s">
        <v>206</v>
      </c>
      <c r="E166" s="194" t="s">
        <v>341</v>
      </c>
      <c r="F166" s="195" t="s">
        <v>342</v>
      </c>
      <c r="G166" s="196" t="s">
        <v>307</v>
      </c>
      <c r="H166" s="197">
        <v>201.78</v>
      </c>
      <c r="I166" s="198"/>
      <c r="J166" s="199">
        <f>ROUND(I166*H166,2)</f>
        <v>0</v>
      </c>
      <c r="K166" s="195" t="s">
        <v>210</v>
      </c>
      <c r="L166" s="41"/>
      <c r="M166" s="200" t="s">
        <v>1</v>
      </c>
      <c r="N166" s="201" t="s">
        <v>48</v>
      </c>
      <c r="O166" s="73"/>
      <c r="P166" s="202">
        <f>O166*H166</f>
        <v>0</v>
      </c>
      <c r="Q166" s="202">
        <v>0</v>
      </c>
      <c r="R166" s="202">
        <f>Q166*H166</f>
        <v>0</v>
      </c>
      <c r="S166" s="202">
        <v>0</v>
      </c>
      <c r="T166" s="203">
        <f>S166*H166</f>
        <v>0</v>
      </c>
      <c r="U166" s="36"/>
      <c r="V166" s="36"/>
      <c r="W166" s="36"/>
      <c r="X166" s="36"/>
      <c r="Y166" s="36"/>
      <c r="Z166" s="36"/>
      <c r="AA166" s="36"/>
      <c r="AB166" s="36"/>
      <c r="AC166" s="36"/>
      <c r="AD166" s="36"/>
      <c r="AE166" s="36"/>
      <c r="AR166" s="204" t="s">
        <v>121</v>
      </c>
      <c r="AT166" s="204" t="s">
        <v>206</v>
      </c>
      <c r="AU166" s="204" t="s">
        <v>93</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121</v>
      </c>
      <c r="BM166" s="204" t="s">
        <v>3831</v>
      </c>
    </row>
    <row r="167" spans="1:65" s="2" customFormat="1" ht="16.5" customHeight="1">
      <c r="A167" s="36"/>
      <c r="B167" s="37"/>
      <c r="C167" s="193" t="s">
        <v>254</v>
      </c>
      <c r="D167" s="193" t="s">
        <v>206</v>
      </c>
      <c r="E167" s="194" t="s">
        <v>344</v>
      </c>
      <c r="F167" s="195" t="s">
        <v>345</v>
      </c>
      <c r="G167" s="196" t="s">
        <v>307</v>
      </c>
      <c r="H167" s="197">
        <v>8.73</v>
      </c>
      <c r="I167" s="198"/>
      <c r="J167" s="199">
        <f>ROUND(I167*H167,2)</f>
        <v>0</v>
      </c>
      <c r="K167" s="195" t="s">
        <v>210</v>
      </c>
      <c r="L167" s="41"/>
      <c r="M167" s="200" t="s">
        <v>1</v>
      </c>
      <c r="N167" s="201" t="s">
        <v>48</v>
      </c>
      <c r="O167" s="73"/>
      <c r="P167" s="202">
        <f>O167*H167</f>
        <v>0</v>
      </c>
      <c r="Q167" s="202">
        <v>0</v>
      </c>
      <c r="R167" s="202">
        <f>Q167*H167</f>
        <v>0</v>
      </c>
      <c r="S167" s="202">
        <v>0</v>
      </c>
      <c r="T167" s="203">
        <f>S167*H167</f>
        <v>0</v>
      </c>
      <c r="U167" s="36"/>
      <c r="V167" s="36"/>
      <c r="W167" s="36"/>
      <c r="X167" s="36"/>
      <c r="Y167" s="36"/>
      <c r="Z167" s="36"/>
      <c r="AA167" s="36"/>
      <c r="AB167" s="36"/>
      <c r="AC167" s="36"/>
      <c r="AD167" s="36"/>
      <c r="AE167" s="36"/>
      <c r="AR167" s="204" t="s">
        <v>121</v>
      </c>
      <c r="AT167" s="204" t="s">
        <v>206</v>
      </c>
      <c r="AU167" s="204" t="s">
        <v>93</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121</v>
      </c>
      <c r="BM167" s="204" t="s">
        <v>3832</v>
      </c>
    </row>
    <row r="168" spans="2:51" s="14" customFormat="1" ht="10.2">
      <c r="B168" s="225"/>
      <c r="C168" s="226"/>
      <c r="D168" s="206" t="s">
        <v>309</v>
      </c>
      <c r="E168" s="227" t="s">
        <v>1</v>
      </c>
      <c r="F168" s="228" t="s">
        <v>3833</v>
      </c>
      <c r="G168" s="226"/>
      <c r="H168" s="229">
        <v>8.73</v>
      </c>
      <c r="I168" s="230"/>
      <c r="J168" s="226"/>
      <c r="K168" s="226"/>
      <c r="L168" s="231"/>
      <c r="M168" s="232"/>
      <c r="N168" s="233"/>
      <c r="O168" s="233"/>
      <c r="P168" s="233"/>
      <c r="Q168" s="233"/>
      <c r="R168" s="233"/>
      <c r="S168" s="233"/>
      <c r="T168" s="234"/>
      <c r="AT168" s="235" t="s">
        <v>309</v>
      </c>
      <c r="AU168" s="235" t="s">
        <v>93</v>
      </c>
      <c r="AV168" s="14" t="s">
        <v>93</v>
      </c>
      <c r="AW168" s="14" t="s">
        <v>38</v>
      </c>
      <c r="AX168" s="14" t="s">
        <v>83</v>
      </c>
      <c r="AY168" s="235" t="s">
        <v>203</v>
      </c>
    </row>
    <row r="169" spans="2:51" s="15" customFormat="1" ht="10.2">
      <c r="B169" s="236"/>
      <c r="C169" s="237"/>
      <c r="D169" s="206" t="s">
        <v>309</v>
      </c>
      <c r="E169" s="238" t="s">
        <v>1</v>
      </c>
      <c r="F169" s="239" t="s">
        <v>314</v>
      </c>
      <c r="G169" s="237"/>
      <c r="H169" s="240">
        <v>8.73</v>
      </c>
      <c r="I169" s="241"/>
      <c r="J169" s="237"/>
      <c r="K169" s="237"/>
      <c r="L169" s="242"/>
      <c r="M169" s="243"/>
      <c r="N169" s="244"/>
      <c r="O169" s="244"/>
      <c r="P169" s="244"/>
      <c r="Q169" s="244"/>
      <c r="R169" s="244"/>
      <c r="S169" s="244"/>
      <c r="T169" s="245"/>
      <c r="AT169" s="246" t="s">
        <v>309</v>
      </c>
      <c r="AU169" s="246" t="s">
        <v>93</v>
      </c>
      <c r="AV169" s="15" t="s">
        <v>121</v>
      </c>
      <c r="AW169" s="15" t="s">
        <v>38</v>
      </c>
      <c r="AX169" s="15" t="s">
        <v>91</v>
      </c>
      <c r="AY169" s="246" t="s">
        <v>203</v>
      </c>
    </row>
    <row r="170" spans="1:65" s="2" customFormat="1" ht="16.5" customHeight="1">
      <c r="A170" s="36"/>
      <c r="B170" s="37"/>
      <c r="C170" s="193" t="s">
        <v>261</v>
      </c>
      <c r="D170" s="193" t="s">
        <v>206</v>
      </c>
      <c r="E170" s="194" t="s">
        <v>355</v>
      </c>
      <c r="F170" s="195" t="s">
        <v>356</v>
      </c>
      <c r="G170" s="196" t="s">
        <v>357</v>
      </c>
      <c r="H170" s="197">
        <v>223</v>
      </c>
      <c r="I170" s="198"/>
      <c r="J170" s="199">
        <f>ROUND(I170*H170,2)</f>
        <v>0</v>
      </c>
      <c r="K170" s="195" t="s">
        <v>210</v>
      </c>
      <c r="L170" s="41"/>
      <c r="M170" s="200" t="s">
        <v>1</v>
      </c>
      <c r="N170" s="201" t="s">
        <v>48</v>
      </c>
      <c r="O170" s="73"/>
      <c r="P170" s="202">
        <f>O170*H170</f>
        <v>0</v>
      </c>
      <c r="Q170" s="202">
        <v>0</v>
      </c>
      <c r="R170" s="202">
        <f>Q170*H170</f>
        <v>0</v>
      </c>
      <c r="S170" s="202">
        <v>0</v>
      </c>
      <c r="T170" s="203">
        <f>S170*H170</f>
        <v>0</v>
      </c>
      <c r="U170" s="36"/>
      <c r="V170" s="36"/>
      <c r="W170" s="36"/>
      <c r="X170" s="36"/>
      <c r="Y170" s="36"/>
      <c r="Z170" s="36"/>
      <c r="AA170" s="36"/>
      <c r="AB170" s="36"/>
      <c r="AC170" s="36"/>
      <c r="AD170" s="36"/>
      <c r="AE170" s="36"/>
      <c r="AR170" s="204" t="s">
        <v>121</v>
      </c>
      <c r="AT170" s="204" t="s">
        <v>206</v>
      </c>
      <c r="AU170" s="204" t="s">
        <v>93</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121</v>
      </c>
      <c r="BM170" s="204" t="s">
        <v>3834</v>
      </c>
    </row>
    <row r="171" spans="2:51" s="14" customFormat="1" ht="10.2">
      <c r="B171" s="225"/>
      <c r="C171" s="226"/>
      <c r="D171" s="206" t="s">
        <v>309</v>
      </c>
      <c r="E171" s="227" t="s">
        <v>1</v>
      </c>
      <c r="F171" s="228" t="s">
        <v>3835</v>
      </c>
      <c r="G171" s="226"/>
      <c r="H171" s="229">
        <v>223</v>
      </c>
      <c r="I171" s="230"/>
      <c r="J171" s="226"/>
      <c r="K171" s="226"/>
      <c r="L171" s="231"/>
      <c r="M171" s="232"/>
      <c r="N171" s="233"/>
      <c r="O171" s="233"/>
      <c r="P171" s="233"/>
      <c r="Q171" s="233"/>
      <c r="R171" s="233"/>
      <c r="S171" s="233"/>
      <c r="T171" s="234"/>
      <c r="AT171" s="235" t="s">
        <v>309</v>
      </c>
      <c r="AU171" s="235" t="s">
        <v>93</v>
      </c>
      <c r="AV171" s="14" t="s">
        <v>93</v>
      </c>
      <c r="AW171" s="14" t="s">
        <v>38</v>
      </c>
      <c r="AX171" s="14" t="s">
        <v>83</v>
      </c>
      <c r="AY171" s="235" t="s">
        <v>203</v>
      </c>
    </row>
    <row r="172" spans="2:51" s="15" customFormat="1" ht="10.2">
      <c r="B172" s="236"/>
      <c r="C172" s="237"/>
      <c r="D172" s="206" t="s">
        <v>309</v>
      </c>
      <c r="E172" s="238" t="s">
        <v>1</v>
      </c>
      <c r="F172" s="239" t="s">
        <v>314</v>
      </c>
      <c r="G172" s="237"/>
      <c r="H172" s="240">
        <v>223</v>
      </c>
      <c r="I172" s="241"/>
      <c r="J172" s="237"/>
      <c r="K172" s="237"/>
      <c r="L172" s="242"/>
      <c r="M172" s="243"/>
      <c r="N172" s="244"/>
      <c r="O172" s="244"/>
      <c r="P172" s="244"/>
      <c r="Q172" s="244"/>
      <c r="R172" s="244"/>
      <c r="S172" s="244"/>
      <c r="T172" s="245"/>
      <c r="AT172" s="246" t="s">
        <v>309</v>
      </c>
      <c r="AU172" s="246" t="s">
        <v>93</v>
      </c>
      <c r="AV172" s="15" t="s">
        <v>121</v>
      </c>
      <c r="AW172" s="15" t="s">
        <v>38</v>
      </c>
      <c r="AX172" s="15" t="s">
        <v>91</v>
      </c>
      <c r="AY172" s="246" t="s">
        <v>203</v>
      </c>
    </row>
    <row r="173" spans="1:65" s="2" customFormat="1" ht="21.75" customHeight="1">
      <c r="A173" s="36"/>
      <c r="B173" s="37"/>
      <c r="C173" s="193" t="s">
        <v>268</v>
      </c>
      <c r="D173" s="193" t="s">
        <v>206</v>
      </c>
      <c r="E173" s="194" t="s">
        <v>3836</v>
      </c>
      <c r="F173" s="195" t="s">
        <v>3837</v>
      </c>
      <c r="G173" s="196" t="s">
        <v>357</v>
      </c>
      <c r="H173" s="197">
        <v>97.5</v>
      </c>
      <c r="I173" s="198"/>
      <c r="J173" s="199">
        <f>ROUND(I173*H173,2)</f>
        <v>0</v>
      </c>
      <c r="K173" s="195" t="s">
        <v>601</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121</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121</v>
      </c>
      <c r="BM173" s="204" t="s">
        <v>3838</v>
      </c>
    </row>
    <row r="174" spans="2:51" s="13" customFormat="1" ht="10.2">
      <c r="B174" s="215"/>
      <c r="C174" s="216"/>
      <c r="D174" s="206" t="s">
        <v>309</v>
      </c>
      <c r="E174" s="217" t="s">
        <v>1</v>
      </c>
      <c r="F174" s="218" t="s">
        <v>3816</v>
      </c>
      <c r="G174" s="216"/>
      <c r="H174" s="217" t="s">
        <v>1</v>
      </c>
      <c r="I174" s="219"/>
      <c r="J174" s="216"/>
      <c r="K174" s="216"/>
      <c r="L174" s="220"/>
      <c r="M174" s="221"/>
      <c r="N174" s="222"/>
      <c r="O174" s="222"/>
      <c r="P174" s="222"/>
      <c r="Q174" s="222"/>
      <c r="R174" s="222"/>
      <c r="S174" s="222"/>
      <c r="T174" s="223"/>
      <c r="AT174" s="224" t="s">
        <v>309</v>
      </c>
      <c r="AU174" s="224" t="s">
        <v>93</v>
      </c>
      <c r="AV174" s="13" t="s">
        <v>91</v>
      </c>
      <c r="AW174" s="13" t="s">
        <v>38</v>
      </c>
      <c r="AX174" s="13" t="s">
        <v>83</v>
      </c>
      <c r="AY174" s="224" t="s">
        <v>203</v>
      </c>
    </row>
    <row r="175" spans="2:51" s="14" customFormat="1" ht="10.2">
      <c r="B175" s="225"/>
      <c r="C175" s="226"/>
      <c r="D175" s="206" t="s">
        <v>309</v>
      </c>
      <c r="E175" s="227" t="s">
        <v>1</v>
      </c>
      <c r="F175" s="228" t="s">
        <v>3839</v>
      </c>
      <c r="G175" s="226"/>
      <c r="H175" s="229">
        <v>48.5</v>
      </c>
      <c r="I175" s="230"/>
      <c r="J175" s="226"/>
      <c r="K175" s="226"/>
      <c r="L175" s="231"/>
      <c r="M175" s="232"/>
      <c r="N175" s="233"/>
      <c r="O175" s="233"/>
      <c r="P175" s="233"/>
      <c r="Q175" s="233"/>
      <c r="R175" s="233"/>
      <c r="S175" s="233"/>
      <c r="T175" s="234"/>
      <c r="AT175" s="235" t="s">
        <v>309</v>
      </c>
      <c r="AU175" s="235" t="s">
        <v>93</v>
      </c>
      <c r="AV175" s="14" t="s">
        <v>93</v>
      </c>
      <c r="AW175" s="14" t="s">
        <v>38</v>
      </c>
      <c r="AX175" s="14" t="s">
        <v>83</v>
      </c>
      <c r="AY175" s="235" t="s">
        <v>203</v>
      </c>
    </row>
    <row r="176" spans="2:51" s="16" customFormat="1" ht="10.2">
      <c r="B176" s="257"/>
      <c r="C176" s="258"/>
      <c r="D176" s="206" t="s">
        <v>309</v>
      </c>
      <c r="E176" s="259" t="s">
        <v>1</v>
      </c>
      <c r="F176" s="260" t="s">
        <v>399</v>
      </c>
      <c r="G176" s="258"/>
      <c r="H176" s="261">
        <v>48.5</v>
      </c>
      <c r="I176" s="262"/>
      <c r="J176" s="258"/>
      <c r="K176" s="258"/>
      <c r="L176" s="263"/>
      <c r="M176" s="264"/>
      <c r="N176" s="265"/>
      <c r="O176" s="265"/>
      <c r="P176" s="265"/>
      <c r="Q176" s="265"/>
      <c r="R176" s="265"/>
      <c r="S176" s="265"/>
      <c r="T176" s="266"/>
      <c r="AT176" s="267" t="s">
        <v>309</v>
      </c>
      <c r="AU176" s="267" t="s">
        <v>93</v>
      </c>
      <c r="AV176" s="16" t="s">
        <v>112</v>
      </c>
      <c r="AW176" s="16" t="s">
        <v>38</v>
      </c>
      <c r="AX176" s="16" t="s">
        <v>83</v>
      </c>
      <c r="AY176" s="267" t="s">
        <v>203</v>
      </c>
    </row>
    <row r="177" spans="2:51" s="14" customFormat="1" ht="10.2">
      <c r="B177" s="225"/>
      <c r="C177" s="226"/>
      <c r="D177" s="206" t="s">
        <v>309</v>
      </c>
      <c r="E177" s="227" t="s">
        <v>1</v>
      </c>
      <c r="F177" s="228" t="s">
        <v>3840</v>
      </c>
      <c r="G177" s="226"/>
      <c r="H177" s="229">
        <v>49</v>
      </c>
      <c r="I177" s="230"/>
      <c r="J177" s="226"/>
      <c r="K177" s="226"/>
      <c r="L177" s="231"/>
      <c r="M177" s="232"/>
      <c r="N177" s="233"/>
      <c r="O177" s="233"/>
      <c r="P177" s="233"/>
      <c r="Q177" s="233"/>
      <c r="R177" s="233"/>
      <c r="S177" s="233"/>
      <c r="T177" s="234"/>
      <c r="AT177" s="235" t="s">
        <v>309</v>
      </c>
      <c r="AU177" s="235" t="s">
        <v>93</v>
      </c>
      <c r="AV177" s="14" t="s">
        <v>93</v>
      </c>
      <c r="AW177" s="14" t="s">
        <v>38</v>
      </c>
      <c r="AX177" s="14" t="s">
        <v>83</v>
      </c>
      <c r="AY177" s="235" t="s">
        <v>203</v>
      </c>
    </row>
    <row r="178" spans="2:51" s="15" customFormat="1" ht="10.2">
      <c r="B178" s="236"/>
      <c r="C178" s="237"/>
      <c r="D178" s="206" t="s">
        <v>309</v>
      </c>
      <c r="E178" s="238" t="s">
        <v>1</v>
      </c>
      <c r="F178" s="239" t="s">
        <v>314</v>
      </c>
      <c r="G178" s="237"/>
      <c r="H178" s="240">
        <v>97.5</v>
      </c>
      <c r="I178" s="241"/>
      <c r="J178" s="237"/>
      <c r="K178" s="237"/>
      <c r="L178" s="242"/>
      <c r="M178" s="243"/>
      <c r="N178" s="244"/>
      <c r="O178" s="244"/>
      <c r="P178" s="244"/>
      <c r="Q178" s="244"/>
      <c r="R178" s="244"/>
      <c r="S178" s="244"/>
      <c r="T178" s="245"/>
      <c r="AT178" s="246" t="s">
        <v>309</v>
      </c>
      <c r="AU178" s="246" t="s">
        <v>93</v>
      </c>
      <c r="AV178" s="15" t="s">
        <v>121</v>
      </c>
      <c r="AW178" s="15" t="s">
        <v>38</v>
      </c>
      <c r="AX178" s="15" t="s">
        <v>91</v>
      </c>
      <c r="AY178" s="246" t="s">
        <v>203</v>
      </c>
    </row>
    <row r="179" spans="1:65" s="2" customFormat="1" ht="16.5" customHeight="1">
      <c r="A179" s="36"/>
      <c r="B179" s="37"/>
      <c r="C179" s="193" t="s">
        <v>364</v>
      </c>
      <c r="D179" s="193" t="s">
        <v>206</v>
      </c>
      <c r="E179" s="194" t="s">
        <v>360</v>
      </c>
      <c r="F179" s="195" t="s">
        <v>361</v>
      </c>
      <c r="G179" s="196" t="s">
        <v>307</v>
      </c>
      <c r="H179" s="197">
        <v>30.73</v>
      </c>
      <c r="I179" s="198"/>
      <c r="J179" s="199">
        <f>ROUND(I179*H179,2)</f>
        <v>0</v>
      </c>
      <c r="K179" s="195" t="s">
        <v>210</v>
      </c>
      <c r="L179" s="41"/>
      <c r="M179" s="200" t="s">
        <v>1</v>
      </c>
      <c r="N179" s="201" t="s">
        <v>48</v>
      </c>
      <c r="O179" s="73"/>
      <c r="P179" s="202">
        <f>O179*H179</f>
        <v>0</v>
      </c>
      <c r="Q179" s="202">
        <v>0</v>
      </c>
      <c r="R179" s="202">
        <f>Q179*H179</f>
        <v>0</v>
      </c>
      <c r="S179" s="202">
        <v>0</v>
      </c>
      <c r="T179" s="203">
        <f>S179*H179</f>
        <v>0</v>
      </c>
      <c r="U179" s="36"/>
      <c r="V179" s="36"/>
      <c r="W179" s="36"/>
      <c r="X179" s="36"/>
      <c r="Y179" s="36"/>
      <c r="Z179" s="36"/>
      <c r="AA179" s="36"/>
      <c r="AB179" s="36"/>
      <c r="AC179" s="36"/>
      <c r="AD179" s="36"/>
      <c r="AE179" s="36"/>
      <c r="AR179" s="204" t="s">
        <v>121</v>
      </c>
      <c r="AT179" s="204" t="s">
        <v>206</v>
      </c>
      <c r="AU179" s="204" t="s">
        <v>93</v>
      </c>
      <c r="AY179" s="18" t="s">
        <v>203</v>
      </c>
      <c r="BE179" s="205">
        <f>IF(N179="základní",J179,0)</f>
        <v>0</v>
      </c>
      <c r="BF179" s="205">
        <f>IF(N179="snížená",J179,0)</f>
        <v>0</v>
      </c>
      <c r="BG179" s="205">
        <f>IF(N179="zákl. přenesená",J179,0)</f>
        <v>0</v>
      </c>
      <c r="BH179" s="205">
        <f>IF(N179="sníž. přenesená",J179,0)</f>
        <v>0</v>
      </c>
      <c r="BI179" s="205">
        <f>IF(N179="nulová",J179,0)</f>
        <v>0</v>
      </c>
      <c r="BJ179" s="18" t="s">
        <v>91</v>
      </c>
      <c r="BK179" s="205">
        <f>ROUND(I179*H179,2)</f>
        <v>0</v>
      </c>
      <c r="BL179" s="18" t="s">
        <v>121</v>
      </c>
      <c r="BM179" s="204" t="s">
        <v>3841</v>
      </c>
    </row>
    <row r="180" spans="2:51" s="14" customFormat="1" ht="10.2">
      <c r="B180" s="225"/>
      <c r="C180" s="226"/>
      <c r="D180" s="206" t="s">
        <v>309</v>
      </c>
      <c r="E180" s="227" t="s">
        <v>1</v>
      </c>
      <c r="F180" s="228" t="s">
        <v>3822</v>
      </c>
      <c r="G180" s="226"/>
      <c r="H180" s="229">
        <v>22</v>
      </c>
      <c r="I180" s="230"/>
      <c r="J180" s="226"/>
      <c r="K180" s="226"/>
      <c r="L180" s="231"/>
      <c r="M180" s="232"/>
      <c r="N180" s="233"/>
      <c r="O180" s="233"/>
      <c r="P180" s="233"/>
      <c r="Q180" s="233"/>
      <c r="R180" s="233"/>
      <c r="S180" s="233"/>
      <c r="T180" s="234"/>
      <c r="AT180" s="235" t="s">
        <v>309</v>
      </c>
      <c r="AU180" s="235" t="s">
        <v>93</v>
      </c>
      <c r="AV180" s="14" t="s">
        <v>93</v>
      </c>
      <c r="AW180" s="14" t="s">
        <v>38</v>
      </c>
      <c r="AX180" s="14" t="s">
        <v>83</v>
      </c>
      <c r="AY180" s="235" t="s">
        <v>203</v>
      </c>
    </row>
    <row r="181" spans="2:51" s="13" customFormat="1" ht="10.2">
      <c r="B181" s="215"/>
      <c r="C181" s="216"/>
      <c r="D181" s="206" t="s">
        <v>309</v>
      </c>
      <c r="E181" s="217" t="s">
        <v>1</v>
      </c>
      <c r="F181" s="218" t="s">
        <v>3823</v>
      </c>
      <c r="G181" s="216"/>
      <c r="H181" s="217" t="s">
        <v>1</v>
      </c>
      <c r="I181" s="219"/>
      <c r="J181" s="216"/>
      <c r="K181" s="216"/>
      <c r="L181" s="220"/>
      <c r="M181" s="221"/>
      <c r="N181" s="222"/>
      <c r="O181" s="222"/>
      <c r="P181" s="222"/>
      <c r="Q181" s="222"/>
      <c r="R181" s="222"/>
      <c r="S181" s="222"/>
      <c r="T181" s="223"/>
      <c r="AT181" s="224" t="s">
        <v>309</v>
      </c>
      <c r="AU181" s="224" t="s">
        <v>93</v>
      </c>
      <c r="AV181" s="13" t="s">
        <v>91</v>
      </c>
      <c r="AW181" s="13" t="s">
        <v>38</v>
      </c>
      <c r="AX181" s="13" t="s">
        <v>83</v>
      </c>
      <c r="AY181" s="224" t="s">
        <v>203</v>
      </c>
    </row>
    <row r="182" spans="2:51" s="14" customFormat="1" ht="10.2">
      <c r="B182" s="225"/>
      <c r="C182" s="226"/>
      <c r="D182" s="206" t="s">
        <v>309</v>
      </c>
      <c r="E182" s="227" t="s">
        <v>1</v>
      </c>
      <c r="F182" s="228" t="s">
        <v>3842</v>
      </c>
      <c r="G182" s="226"/>
      <c r="H182" s="229">
        <v>8.73</v>
      </c>
      <c r="I182" s="230"/>
      <c r="J182" s="226"/>
      <c r="K182" s="226"/>
      <c r="L182" s="231"/>
      <c r="M182" s="232"/>
      <c r="N182" s="233"/>
      <c r="O182" s="233"/>
      <c r="P182" s="233"/>
      <c r="Q182" s="233"/>
      <c r="R182" s="233"/>
      <c r="S182" s="233"/>
      <c r="T182" s="234"/>
      <c r="AT182" s="235" t="s">
        <v>309</v>
      </c>
      <c r="AU182" s="235" t="s">
        <v>93</v>
      </c>
      <c r="AV182" s="14" t="s">
        <v>93</v>
      </c>
      <c r="AW182" s="14" t="s">
        <v>38</v>
      </c>
      <c r="AX182" s="14" t="s">
        <v>83</v>
      </c>
      <c r="AY182" s="235" t="s">
        <v>203</v>
      </c>
    </row>
    <row r="183" spans="2:51" s="15" customFormat="1" ht="10.2">
      <c r="B183" s="236"/>
      <c r="C183" s="237"/>
      <c r="D183" s="206" t="s">
        <v>309</v>
      </c>
      <c r="E183" s="238" t="s">
        <v>1</v>
      </c>
      <c r="F183" s="239" t="s">
        <v>314</v>
      </c>
      <c r="G183" s="237"/>
      <c r="H183" s="240">
        <v>30.73</v>
      </c>
      <c r="I183" s="241"/>
      <c r="J183" s="237"/>
      <c r="K183" s="237"/>
      <c r="L183" s="242"/>
      <c r="M183" s="243"/>
      <c r="N183" s="244"/>
      <c r="O183" s="244"/>
      <c r="P183" s="244"/>
      <c r="Q183" s="244"/>
      <c r="R183" s="244"/>
      <c r="S183" s="244"/>
      <c r="T183" s="245"/>
      <c r="AT183" s="246" t="s">
        <v>309</v>
      </c>
      <c r="AU183" s="246" t="s">
        <v>93</v>
      </c>
      <c r="AV183" s="15" t="s">
        <v>121</v>
      </c>
      <c r="AW183" s="15" t="s">
        <v>38</v>
      </c>
      <c r="AX183" s="15" t="s">
        <v>91</v>
      </c>
      <c r="AY183" s="246" t="s">
        <v>203</v>
      </c>
    </row>
    <row r="184" spans="2:63" s="12" customFormat="1" ht="20.85" customHeight="1">
      <c r="B184" s="177"/>
      <c r="C184" s="178"/>
      <c r="D184" s="179" t="s">
        <v>82</v>
      </c>
      <c r="E184" s="191" t="s">
        <v>389</v>
      </c>
      <c r="F184" s="191" t="s">
        <v>3843</v>
      </c>
      <c r="G184" s="178"/>
      <c r="H184" s="178"/>
      <c r="I184" s="181"/>
      <c r="J184" s="192">
        <f>BK184</f>
        <v>0</v>
      </c>
      <c r="K184" s="178"/>
      <c r="L184" s="183"/>
      <c r="M184" s="184"/>
      <c r="N184" s="185"/>
      <c r="O184" s="185"/>
      <c r="P184" s="186">
        <f>SUM(P185:P221)</f>
        <v>0</v>
      </c>
      <c r="Q184" s="185"/>
      <c r="R184" s="186">
        <f>SUM(R185:R221)</f>
        <v>0.0579</v>
      </c>
      <c r="S184" s="185"/>
      <c r="T184" s="187">
        <f>SUM(T185:T221)</f>
        <v>0</v>
      </c>
      <c r="AR184" s="188" t="s">
        <v>91</v>
      </c>
      <c r="AT184" s="189" t="s">
        <v>82</v>
      </c>
      <c r="AU184" s="189" t="s">
        <v>93</v>
      </c>
      <c r="AY184" s="188" t="s">
        <v>203</v>
      </c>
      <c r="BK184" s="190">
        <f>SUM(BK185:BK221)</f>
        <v>0</v>
      </c>
    </row>
    <row r="185" spans="1:65" s="2" customFormat="1" ht="21.75" customHeight="1">
      <c r="A185" s="36"/>
      <c r="B185" s="37"/>
      <c r="C185" s="193" t="s">
        <v>369</v>
      </c>
      <c r="D185" s="193" t="s">
        <v>206</v>
      </c>
      <c r="E185" s="194" t="s">
        <v>3844</v>
      </c>
      <c r="F185" s="195" t="s">
        <v>3845</v>
      </c>
      <c r="G185" s="196" t="s">
        <v>357</v>
      </c>
      <c r="H185" s="197">
        <v>110</v>
      </c>
      <c r="I185" s="198"/>
      <c r="J185" s="199">
        <f>ROUND(I185*H185,2)</f>
        <v>0</v>
      </c>
      <c r="K185" s="195" t="s">
        <v>210</v>
      </c>
      <c r="L185" s="41"/>
      <c r="M185" s="200" t="s">
        <v>1</v>
      </c>
      <c r="N185" s="201" t="s">
        <v>48</v>
      </c>
      <c r="O185" s="73"/>
      <c r="P185" s="202">
        <f>O185*H185</f>
        <v>0</v>
      </c>
      <c r="Q185" s="202">
        <v>0</v>
      </c>
      <c r="R185" s="202">
        <f>Q185*H185</f>
        <v>0</v>
      </c>
      <c r="S185" s="202">
        <v>0</v>
      </c>
      <c r="T185" s="203">
        <f>S185*H185</f>
        <v>0</v>
      </c>
      <c r="U185" s="36"/>
      <c r="V185" s="36"/>
      <c r="W185" s="36"/>
      <c r="X185" s="36"/>
      <c r="Y185" s="36"/>
      <c r="Z185" s="36"/>
      <c r="AA185" s="36"/>
      <c r="AB185" s="36"/>
      <c r="AC185" s="36"/>
      <c r="AD185" s="36"/>
      <c r="AE185" s="36"/>
      <c r="AR185" s="204" t="s">
        <v>121</v>
      </c>
      <c r="AT185" s="204" t="s">
        <v>206</v>
      </c>
      <c r="AU185" s="204" t="s">
        <v>112</v>
      </c>
      <c r="AY185" s="18" t="s">
        <v>203</v>
      </c>
      <c r="BE185" s="205">
        <f>IF(N185="základní",J185,0)</f>
        <v>0</v>
      </c>
      <c r="BF185" s="205">
        <f>IF(N185="snížená",J185,0)</f>
        <v>0</v>
      </c>
      <c r="BG185" s="205">
        <f>IF(N185="zákl. přenesená",J185,0)</f>
        <v>0</v>
      </c>
      <c r="BH185" s="205">
        <f>IF(N185="sníž. přenesená",J185,0)</f>
        <v>0</v>
      </c>
      <c r="BI185" s="205">
        <f>IF(N185="nulová",J185,0)</f>
        <v>0</v>
      </c>
      <c r="BJ185" s="18" t="s">
        <v>91</v>
      </c>
      <c r="BK185" s="205">
        <f>ROUND(I185*H185,2)</f>
        <v>0</v>
      </c>
      <c r="BL185" s="18" t="s">
        <v>121</v>
      </c>
      <c r="BM185" s="204" t="s">
        <v>3846</v>
      </c>
    </row>
    <row r="186" spans="2:51" s="14" customFormat="1" ht="10.2">
      <c r="B186" s="225"/>
      <c r="C186" s="226"/>
      <c r="D186" s="206" t="s">
        <v>309</v>
      </c>
      <c r="E186" s="227" t="s">
        <v>1</v>
      </c>
      <c r="F186" s="228" t="s">
        <v>3847</v>
      </c>
      <c r="G186" s="226"/>
      <c r="H186" s="229">
        <v>110</v>
      </c>
      <c r="I186" s="230"/>
      <c r="J186" s="226"/>
      <c r="K186" s="226"/>
      <c r="L186" s="231"/>
      <c r="M186" s="232"/>
      <c r="N186" s="233"/>
      <c r="O186" s="233"/>
      <c r="P186" s="233"/>
      <c r="Q186" s="233"/>
      <c r="R186" s="233"/>
      <c r="S186" s="233"/>
      <c r="T186" s="234"/>
      <c r="AT186" s="235" t="s">
        <v>309</v>
      </c>
      <c r="AU186" s="235" t="s">
        <v>112</v>
      </c>
      <c r="AV186" s="14" t="s">
        <v>93</v>
      </c>
      <c r="AW186" s="14" t="s">
        <v>38</v>
      </c>
      <c r="AX186" s="14" t="s">
        <v>83</v>
      </c>
      <c r="AY186" s="235" t="s">
        <v>203</v>
      </c>
    </row>
    <row r="187" spans="2:51" s="15" customFormat="1" ht="10.2">
      <c r="B187" s="236"/>
      <c r="C187" s="237"/>
      <c r="D187" s="206" t="s">
        <v>309</v>
      </c>
      <c r="E187" s="238" t="s">
        <v>1</v>
      </c>
      <c r="F187" s="239" t="s">
        <v>314</v>
      </c>
      <c r="G187" s="237"/>
      <c r="H187" s="240">
        <v>110</v>
      </c>
      <c r="I187" s="241"/>
      <c r="J187" s="237"/>
      <c r="K187" s="237"/>
      <c r="L187" s="242"/>
      <c r="M187" s="243"/>
      <c r="N187" s="244"/>
      <c r="O187" s="244"/>
      <c r="P187" s="244"/>
      <c r="Q187" s="244"/>
      <c r="R187" s="244"/>
      <c r="S187" s="244"/>
      <c r="T187" s="245"/>
      <c r="AT187" s="246" t="s">
        <v>309</v>
      </c>
      <c r="AU187" s="246" t="s">
        <v>112</v>
      </c>
      <c r="AV187" s="15" t="s">
        <v>121</v>
      </c>
      <c r="AW187" s="15" t="s">
        <v>38</v>
      </c>
      <c r="AX187" s="15" t="s">
        <v>91</v>
      </c>
      <c r="AY187" s="246" t="s">
        <v>203</v>
      </c>
    </row>
    <row r="188" spans="1:65" s="2" customFormat="1" ht="16.5" customHeight="1">
      <c r="A188" s="36"/>
      <c r="B188" s="37"/>
      <c r="C188" s="193" t="s">
        <v>8</v>
      </c>
      <c r="D188" s="193" t="s">
        <v>206</v>
      </c>
      <c r="E188" s="194" t="s">
        <v>3848</v>
      </c>
      <c r="F188" s="195" t="s">
        <v>3849</v>
      </c>
      <c r="G188" s="196" t="s">
        <v>357</v>
      </c>
      <c r="H188" s="197">
        <v>42</v>
      </c>
      <c r="I188" s="198"/>
      <c r="J188" s="199">
        <f>ROUND(I188*H188,2)</f>
        <v>0</v>
      </c>
      <c r="K188" s="195" t="s">
        <v>210</v>
      </c>
      <c r="L188" s="41"/>
      <c r="M188" s="200" t="s">
        <v>1</v>
      </c>
      <c r="N188" s="201" t="s">
        <v>48</v>
      </c>
      <c r="O188" s="73"/>
      <c r="P188" s="202">
        <f>O188*H188</f>
        <v>0</v>
      </c>
      <c r="Q188" s="202">
        <v>0</v>
      </c>
      <c r="R188" s="202">
        <f>Q188*H188</f>
        <v>0</v>
      </c>
      <c r="S188" s="202">
        <v>0</v>
      </c>
      <c r="T188" s="203">
        <f>S188*H188</f>
        <v>0</v>
      </c>
      <c r="U188" s="36"/>
      <c r="V188" s="36"/>
      <c r="W188" s="36"/>
      <c r="X188" s="36"/>
      <c r="Y188" s="36"/>
      <c r="Z188" s="36"/>
      <c r="AA188" s="36"/>
      <c r="AB188" s="36"/>
      <c r="AC188" s="36"/>
      <c r="AD188" s="36"/>
      <c r="AE188" s="36"/>
      <c r="AR188" s="204" t="s">
        <v>121</v>
      </c>
      <c r="AT188" s="204" t="s">
        <v>206</v>
      </c>
      <c r="AU188" s="204" t="s">
        <v>112</v>
      </c>
      <c r="AY188" s="18" t="s">
        <v>203</v>
      </c>
      <c r="BE188" s="205">
        <f>IF(N188="základní",J188,0)</f>
        <v>0</v>
      </c>
      <c r="BF188" s="205">
        <f>IF(N188="snížená",J188,0)</f>
        <v>0</v>
      </c>
      <c r="BG188" s="205">
        <f>IF(N188="zákl. přenesená",J188,0)</f>
        <v>0</v>
      </c>
      <c r="BH188" s="205">
        <f>IF(N188="sníž. přenesená",J188,0)</f>
        <v>0</v>
      </c>
      <c r="BI188" s="205">
        <f>IF(N188="nulová",J188,0)</f>
        <v>0</v>
      </c>
      <c r="BJ188" s="18" t="s">
        <v>91</v>
      </c>
      <c r="BK188" s="205">
        <f>ROUND(I188*H188,2)</f>
        <v>0</v>
      </c>
      <c r="BL188" s="18" t="s">
        <v>121</v>
      </c>
      <c r="BM188" s="204" t="s">
        <v>3850</v>
      </c>
    </row>
    <row r="189" spans="2:51" s="14" customFormat="1" ht="10.2">
      <c r="B189" s="225"/>
      <c r="C189" s="226"/>
      <c r="D189" s="206" t="s">
        <v>309</v>
      </c>
      <c r="E189" s="227" t="s">
        <v>1</v>
      </c>
      <c r="F189" s="228" t="s">
        <v>3851</v>
      </c>
      <c r="G189" s="226"/>
      <c r="H189" s="229">
        <v>42</v>
      </c>
      <c r="I189" s="230"/>
      <c r="J189" s="226"/>
      <c r="K189" s="226"/>
      <c r="L189" s="231"/>
      <c r="M189" s="232"/>
      <c r="N189" s="233"/>
      <c r="O189" s="233"/>
      <c r="P189" s="233"/>
      <c r="Q189" s="233"/>
      <c r="R189" s="233"/>
      <c r="S189" s="233"/>
      <c r="T189" s="234"/>
      <c r="AT189" s="235" t="s">
        <v>309</v>
      </c>
      <c r="AU189" s="235" t="s">
        <v>112</v>
      </c>
      <c r="AV189" s="14" t="s">
        <v>93</v>
      </c>
      <c r="AW189" s="14" t="s">
        <v>38</v>
      </c>
      <c r="AX189" s="14" t="s">
        <v>83</v>
      </c>
      <c r="AY189" s="235" t="s">
        <v>203</v>
      </c>
    </row>
    <row r="190" spans="2:51" s="15" customFormat="1" ht="10.2">
      <c r="B190" s="236"/>
      <c r="C190" s="237"/>
      <c r="D190" s="206" t="s">
        <v>309</v>
      </c>
      <c r="E190" s="238" t="s">
        <v>1</v>
      </c>
      <c r="F190" s="239" t="s">
        <v>314</v>
      </c>
      <c r="G190" s="237"/>
      <c r="H190" s="240">
        <v>42</v>
      </c>
      <c r="I190" s="241"/>
      <c r="J190" s="237"/>
      <c r="K190" s="237"/>
      <c r="L190" s="242"/>
      <c r="M190" s="243"/>
      <c r="N190" s="244"/>
      <c r="O190" s="244"/>
      <c r="P190" s="244"/>
      <c r="Q190" s="244"/>
      <c r="R190" s="244"/>
      <c r="S190" s="244"/>
      <c r="T190" s="245"/>
      <c r="AT190" s="246" t="s">
        <v>309</v>
      </c>
      <c r="AU190" s="246" t="s">
        <v>112</v>
      </c>
      <c r="AV190" s="15" t="s">
        <v>121</v>
      </c>
      <c r="AW190" s="15" t="s">
        <v>38</v>
      </c>
      <c r="AX190" s="15" t="s">
        <v>91</v>
      </c>
      <c r="AY190" s="246" t="s">
        <v>203</v>
      </c>
    </row>
    <row r="191" spans="1:65" s="2" customFormat="1" ht="16.5" customHeight="1">
      <c r="A191" s="36"/>
      <c r="B191" s="37"/>
      <c r="C191" s="193" t="s">
        <v>378</v>
      </c>
      <c r="D191" s="193" t="s">
        <v>206</v>
      </c>
      <c r="E191" s="194" t="s">
        <v>3852</v>
      </c>
      <c r="F191" s="195" t="s">
        <v>3853</v>
      </c>
      <c r="G191" s="196" t="s">
        <v>357</v>
      </c>
      <c r="H191" s="197">
        <v>110</v>
      </c>
      <c r="I191" s="198"/>
      <c r="J191" s="199">
        <f>ROUND(I191*H191,2)</f>
        <v>0</v>
      </c>
      <c r="K191" s="195" t="s">
        <v>210</v>
      </c>
      <c r="L191" s="41"/>
      <c r="M191" s="200" t="s">
        <v>1</v>
      </c>
      <c r="N191" s="201" t="s">
        <v>48</v>
      </c>
      <c r="O191" s="73"/>
      <c r="P191" s="202">
        <f>O191*H191</f>
        <v>0</v>
      </c>
      <c r="Q191" s="202">
        <v>0</v>
      </c>
      <c r="R191" s="202">
        <f>Q191*H191</f>
        <v>0</v>
      </c>
      <c r="S191" s="202">
        <v>0</v>
      </c>
      <c r="T191" s="203">
        <f>S191*H191</f>
        <v>0</v>
      </c>
      <c r="U191" s="36"/>
      <c r="V191" s="36"/>
      <c r="W191" s="36"/>
      <c r="X191" s="36"/>
      <c r="Y191" s="36"/>
      <c r="Z191" s="36"/>
      <c r="AA191" s="36"/>
      <c r="AB191" s="36"/>
      <c r="AC191" s="36"/>
      <c r="AD191" s="36"/>
      <c r="AE191" s="36"/>
      <c r="AR191" s="204" t="s">
        <v>121</v>
      </c>
      <c r="AT191" s="204" t="s">
        <v>206</v>
      </c>
      <c r="AU191" s="204" t="s">
        <v>112</v>
      </c>
      <c r="AY191" s="18" t="s">
        <v>203</v>
      </c>
      <c r="BE191" s="205">
        <f>IF(N191="základní",J191,0)</f>
        <v>0</v>
      </c>
      <c r="BF191" s="205">
        <f>IF(N191="snížená",J191,0)</f>
        <v>0</v>
      </c>
      <c r="BG191" s="205">
        <f>IF(N191="zákl. přenesená",J191,0)</f>
        <v>0</v>
      </c>
      <c r="BH191" s="205">
        <f>IF(N191="sníž. přenesená",J191,0)</f>
        <v>0</v>
      </c>
      <c r="BI191" s="205">
        <f>IF(N191="nulová",J191,0)</f>
        <v>0</v>
      </c>
      <c r="BJ191" s="18" t="s">
        <v>91</v>
      </c>
      <c r="BK191" s="205">
        <f>ROUND(I191*H191,2)</f>
        <v>0</v>
      </c>
      <c r="BL191" s="18" t="s">
        <v>121</v>
      </c>
      <c r="BM191" s="204" t="s">
        <v>3854</v>
      </c>
    </row>
    <row r="192" spans="2:51" s="14" customFormat="1" ht="10.2">
      <c r="B192" s="225"/>
      <c r="C192" s="226"/>
      <c r="D192" s="206" t="s">
        <v>309</v>
      </c>
      <c r="E192" s="227" t="s">
        <v>1</v>
      </c>
      <c r="F192" s="228" t="s">
        <v>3847</v>
      </c>
      <c r="G192" s="226"/>
      <c r="H192" s="229">
        <v>110</v>
      </c>
      <c r="I192" s="230"/>
      <c r="J192" s="226"/>
      <c r="K192" s="226"/>
      <c r="L192" s="231"/>
      <c r="M192" s="232"/>
      <c r="N192" s="233"/>
      <c r="O192" s="233"/>
      <c r="P192" s="233"/>
      <c r="Q192" s="233"/>
      <c r="R192" s="233"/>
      <c r="S192" s="233"/>
      <c r="T192" s="234"/>
      <c r="AT192" s="235" t="s">
        <v>309</v>
      </c>
      <c r="AU192" s="235" t="s">
        <v>112</v>
      </c>
      <c r="AV192" s="14" t="s">
        <v>93</v>
      </c>
      <c r="AW192" s="14" t="s">
        <v>38</v>
      </c>
      <c r="AX192" s="14" t="s">
        <v>83</v>
      </c>
      <c r="AY192" s="235" t="s">
        <v>203</v>
      </c>
    </row>
    <row r="193" spans="2:51" s="15" customFormat="1" ht="10.2">
      <c r="B193" s="236"/>
      <c r="C193" s="237"/>
      <c r="D193" s="206" t="s">
        <v>309</v>
      </c>
      <c r="E193" s="238" t="s">
        <v>1</v>
      </c>
      <c r="F193" s="239" t="s">
        <v>314</v>
      </c>
      <c r="G193" s="237"/>
      <c r="H193" s="240">
        <v>110</v>
      </c>
      <c r="I193" s="241"/>
      <c r="J193" s="237"/>
      <c r="K193" s="237"/>
      <c r="L193" s="242"/>
      <c r="M193" s="243"/>
      <c r="N193" s="244"/>
      <c r="O193" s="244"/>
      <c r="P193" s="244"/>
      <c r="Q193" s="244"/>
      <c r="R193" s="244"/>
      <c r="S193" s="244"/>
      <c r="T193" s="245"/>
      <c r="AT193" s="246" t="s">
        <v>309</v>
      </c>
      <c r="AU193" s="246" t="s">
        <v>112</v>
      </c>
      <c r="AV193" s="15" t="s">
        <v>121</v>
      </c>
      <c r="AW193" s="15" t="s">
        <v>38</v>
      </c>
      <c r="AX193" s="15" t="s">
        <v>91</v>
      </c>
      <c r="AY193" s="246" t="s">
        <v>203</v>
      </c>
    </row>
    <row r="194" spans="1:65" s="2" customFormat="1" ht="16.5" customHeight="1">
      <c r="A194" s="36"/>
      <c r="B194" s="37"/>
      <c r="C194" s="193" t="s">
        <v>383</v>
      </c>
      <c r="D194" s="193" t="s">
        <v>206</v>
      </c>
      <c r="E194" s="194" t="s">
        <v>3855</v>
      </c>
      <c r="F194" s="195" t="s">
        <v>3856</v>
      </c>
      <c r="G194" s="196" t="s">
        <v>357</v>
      </c>
      <c r="H194" s="197">
        <v>42</v>
      </c>
      <c r="I194" s="198"/>
      <c r="J194" s="199">
        <f>ROUND(I194*H194,2)</f>
        <v>0</v>
      </c>
      <c r="K194" s="195" t="s">
        <v>210</v>
      </c>
      <c r="L194" s="41"/>
      <c r="M194" s="200" t="s">
        <v>1</v>
      </c>
      <c r="N194" s="201" t="s">
        <v>48</v>
      </c>
      <c r="O194" s="73"/>
      <c r="P194" s="202">
        <f>O194*H194</f>
        <v>0</v>
      </c>
      <c r="Q194" s="202">
        <v>0</v>
      </c>
      <c r="R194" s="202">
        <f>Q194*H194</f>
        <v>0</v>
      </c>
      <c r="S194" s="202">
        <v>0</v>
      </c>
      <c r="T194" s="203">
        <f>S194*H194</f>
        <v>0</v>
      </c>
      <c r="U194" s="36"/>
      <c r="V194" s="36"/>
      <c r="W194" s="36"/>
      <c r="X194" s="36"/>
      <c r="Y194" s="36"/>
      <c r="Z194" s="36"/>
      <c r="AA194" s="36"/>
      <c r="AB194" s="36"/>
      <c r="AC194" s="36"/>
      <c r="AD194" s="36"/>
      <c r="AE194" s="36"/>
      <c r="AR194" s="204" t="s">
        <v>121</v>
      </c>
      <c r="AT194" s="204" t="s">
        <v>206</v>
      </c>
      <c r="AU194" s="204" t="s">
        <v>112</v>
      </c>
      <c r="AY194" s="18" t="s">
        <v>203</v>
      </c>
      <c r="BE194" s="205">
        <f>IF(N194="základní",J194,0)</f>
        <v>0</v>
      </c>
      <c r="BF194" s="205">
        <f>IF(N194="snížená",J194,0)</f>
        <v>0</v>
      </c>
      <c r="BG194" s="205">
        <f>IF(N194="zákl. přenesená",J194,0)</f>
        <v>0</v>
      </c>
      <c r="BH194" s="205">
        <f>IF(N194="sníž. přenesená",J194,0)</f>
        <v>0</v>
      </c>
      <c r="BI194" s="205">
        <f>IF(N194="nulová",J194,0)</f>
        <v>0</v>
      </c>
      <c r="BJ194" s="18" t="s">
        <v>91</v>
      </c>
      <c r="BK194" s="205">
        <f>ROUND(I194*H194,2)</f>
        <v>0</v>
      </c>
      <c r="BL194" s="18" t="s">
        <v>121</v>
      </c>
      <c r="BM194" s="204" t="s">
        <v>3857</v>
      </c>
    </row>
    <row r="195" spans="2:51" s="14" customFormat="1" ht="10.2">
      <c r="B195" s="225"/>
      <c r="C195" s="226"/>
      <c r="D195" s="206" t="s">
        <v>309</v>
      </c>
      <c r="E195" s="227" t="s">
        <v>1</v>
      </c>
      <c r="F195" s="228" t="s">
        <v>3851</v>
      </c>
      <c r="G195" s="226"/>
      <c r="H195" s="229">
        <v>42</v>
      </c>
      <c r="I195" s="230"/>
      <c r="J195" s="226"/>
      <c r="K195" s="226"/>
      <c r="L195" s="231"/>
      <c r="M195" s="232"/>
      <c r="N195" s="233"/>
      <c r="O195" s="233"/>
      <c r="P195" s="233"/>
      <c r="Q195" s="233"/>
      <c r="R195" s="233"/>
      <c r="S195" s="233"/>
      <c r="T195" s="234"/>
      <c r="AT195" s="235" t="s">
        <v>309</v>
      </c>
      <c r="AU195" s="235" t="s">
        <v>112</v>
      </c>
      <c r="AV195" s="14" t="s">
        <v>93</v>
      </c>
      <c r="AW195" s="14" t="s">
        <v>38</v>
      </c>
      <c r="AX195" s="14" t="s">
        <v>83</v>
      </c>
      <c r="AY195" s="235" t="s">
        <v>203</v>
      </c>
    </row>
    <row r="196" spans="2:51" s="15" customFormat="1" ht="10.2">
      <c r="B196" s="236"/>
      <c r="C196" s="237"/>
      <c r="D196" s="206" t="s">
        <v>309</v>
      </c>
      <c r="E196" s="238" t="s">
        <v>1</v>
      </c>
      <c r="F196" s="239" t="s">
        <v>314</v>
      </c>
      <c r="G196" s="237"/>
      <c r="H196" s="240">
        <v>42</v>
      </c>
      <c r="I196" s="241"/>
      <c r="J196" s="237"/>
      <c r="K196" s="237"/>
      <c r="L196" s="242"/>
      <c r="M196" s="243"/>
      <c r="N196" s="244"/>
      <c r="O196" s="244"/>
      <c r="P196" s="244"/>
      <c r="Q196" s="244"/>
      <c r="R196" s="244"/>
      <c r="S196" s="244"/>
      <c r="T196" s="245"/>
      <c r="AT196" s="246" t="s">
        <v>309</v>
      </c>
      <c r="AU196" s="246" t="s">
        <v>112</v>
      </c>
      <c r="AV196" s="15" t="s">
        <v>121</v>
      </c>
      <c r="AW196" s="15" t="s">
        <v>38</v>
      </c>
      <c r="AX196" s="15" t="s">
        <v>91</v>
      </c>
      <c r="AY196" s="246" t="s">
        <v>203</v>
      </c>
    </row>
    <row r="197" spans="1:65" s="2" customFormat="1" ht="16.5" customHeight="1">
      <c r="A197" s="36"/>
      <c r="B197" s="37"/>
      <c r="C197" s="193" t="s">
        <v>389</v>
      </c>
      <c r="D197" s="193" t="s">
        <v>206</v>
      </c>
      <c r="E197" s="194" t="s">
        <v>3858</v>
      </c>
      <c r="F197" s="195" t="s">
        <v>3859</v>
      </c>
      <c r="G197" s="196" t="s">
        <v>357</v>
      </c>
      <c r="H197" s="197">
        <v>42</v>
      </c>
      <c r="I197" s="198"/>
      <c r="J197" s="199">
        <f>ROUND(I197*H197,2)</f>
        <v>0</v>
      </c>
      <c r="K197" s="195" t="s">
        <v>210</v>
      </c>
      <c r="L197" s="41"/>
      <c r="M197" s="200" t="s">
        <v>1</v>
      </c>
      <c r="N197" s="201" t="s">
        <v>48</v>
      </c>
      <c r="O197" s="73"/>
      <c r="P197" s="202">
        <f>O197*H197</f>
        <v>0</v>
      </c>
      <c r="Q197" s="202">
        <v>0.00127</v>
      </c>
      <c r="R197" s="202">
        <f>Q197*H197</f>
        <v>0.053340000000000005</v>
      </c>
      <c r="S197" s="202">
        <v>0</v>
      </c>
      <c r="T197" s="203">
        <f>S197*H197</f>
        <v>0</v>
      </c>
      <c r="U197" s="36"/>
      <c r="V197" s="36"/>
      <c r="W197" s="36"/>
      <c r="X197" s="36"/>
      <c r="Y197" s="36"/>
      <c r="Z197" s="36"/>
      <c r="AA197" s="36"/>
      <c r="AB197" s="36"/>
      <c r="AC197" s="36"/>
      <c r="AD197" s="36"/>
      <c r="AE197" s="36"/>
      <c r="AR197" s="204" t="s">
        <v>121</v>
      </c>
      <c r="AT197" s="204" t="s">
        <v>206</v>
      </c>
      <c r="AU197" s="204" t="s">
        <v>112</v>
      </c>
      <c r="AY197" s="18" t="s">
        <v>203</v>
      </c>
      <c r="BE197" s="205">
        <f>IF(N197="základní",J197,0)</f>
        <v>0</v>
      </c>
      <c r="BF197" s="205">
        <f>IF(N197="snížená",J197,0)</f>
        <v>0</v>
      </c>
      <c r="BG197" s="205">
        <f>IF(N197="zákl. přenesená",J197,0)</f>
        <v>0</v>
      </c>
      <c r="BH197" s="205">
        <f>IF(N197="sníž. přenesená",J197,0)</f>
        <v>0</v>
      </c>
      <c r="BI197" s="205">
        <f>IF(N197="nulová",J197,0)</f>
        <v>0</v>
      </c>
      <c r="BJ197" s="18" t="s">
        <v>91</v>
      </c>
      <c r="BK197" s="205">
        <f>ROUND(I197*H197,2)</f>
        <v>0</v>
      </c>
      <c r="BL197" s="18" t="s">
        <v>121</v>
      </c>
      <c r="BM197" s="204" t="s">
        <v>3860</v>
      </c>
    </row>
    <row r="198" spans="2:51" s="14" customFormat="1" ht="10.2">
      <c r="B198" s="225"/>
      <c r="C198" s="226"/>
      <c r="D198" s="206" t="s">
        <v>309</v>
      </c>
      <c r="E198" s="227" t="s">
        <v>1</v>
      </c>
      <c r="F198" s="228" t="s">
        <v>3851</v>
      </c>
      <c r="G198" s="226"/>
      <c r="H198" s="229">
        <v>42</v>
      </c>
      <c r="I198" s="230"/>
      <c r="J198" s="226"/>
      <c r="K198" s="226"/>
      <c r="L198" s="231"/>
      <c r="M198" s="232"/>
      <c r="N198" s="233"/>
      <c r="O198" s="233"/>
      <c r="P198" s="233"/>
      <c r="Q198" s="233"/>
      <c r="R198" s="233"/>
      <c r="S198" s="233"/>
      <c r="T198" s="234"/>
      <c r="AT198" s="235" t="s">
        <v>309</v>
      </c>
      <c r="AU198" s="235" t="s">
        <v>112</v>
      </c>
      <c r="AV198" s="14" t="s">
        <v>93</v>
      </c>
      <c r="AW198" s="14" t="s">
        <v>38</v>
      </c>
      <c r="AX198" s="14" t="s">
        <v>83</v>
      </c>
      <c r="AY198" s="235" t="s">
        <v>203</v>
      </c>
    </row>
    <row r="199" spans="2:51" s="15" customFormat="1" ht="10.2">
      <c r="B199" s="236"/>
      <c r="C199" s="237"/>
      <c r="D199" s="206" t="s">
        <v>309</v>
      </c>
      <c r="E199" s="238" t="s">
        <v>1</v>
      </c>
      <c r="F199" s="239" t="s">
        <v>314</v>
      </c>
      <c r="G199" s="237"/>
      <c r="H199" s="240">
        <v>42</v>
      </c>
      <c r="I199" s="241"/>
      <c r="J199" s="237"/>
      <c r="K199" s="237"/>
      <c r="L199" s="242"/>
      <c r="M199" s="243"/>
      <c r="N199" s="244"/>
      <c r="O199" s="244"/>
      <c r="P199" s="244"/>
      <c r="Q199" s="244"/>
      <c r="R199" s="244"/>
      <c r="S199" s="244"/>
      <c r="T199" s="245"/>
      <c r="AT199" s="246" t="s">
        <v>309</v>
      </c>
      <c r="AU199" s="246" t="s">
        <v>112</v>
      </c>
      <c r="AV199" s="15" t="s">
        <v>121</v>
      </c>
      <c r="AW199" s="15" t="s">
        <v>38</v>
      </c>
      <c r="AX199" s="15" t="s">
        <v>91</v>
      </c>
      <c r="AY199" s="246" t="s">
        <v>203</v>
      </c>
    </row>
    <row r="200" spans="1:65" s="2" customFormat="1" ht="16.5" customHeight="1">
      <c r="A200" s="36"/>
      <c r="B200" s="37"/>
      <c r="C200" s="247" t="s">
        <v>394</v>
      </c>
      <c r="D200" s="247" t="s">
        <v>350</v>
      </c>
      <c r="E200" s="248" t="s">
        <v>3861</v>
      </c>
      <c r="F200" s="249" t="s">
        <v>3862</v>
      </c>
      <c r="G200" s="250" t="s">
        <v>1479</v>
      </c>
      <c r="H200" s="251">
        <v>1.26</v>
      </c>
      <c r="I200" s="252"/>
      <c r="J200" s="253">
        <f>ROUND(I200*H200,2)</f>
        <v>0</v>
      </c>
      <c r="K200" s="249" t="s">
        <v>210</v>
      </c>
      <c r="L200" s="254"/>
      <c r="M200" s="255" t="s">
        <v>1</v>
      </c>
      <c r="N200" s="256" t="s">
        <v>48</v>
      </c>
      <c r="O200" s="73"/>
      <c r="P200" s="202">
        <f>O200*H200</f>
        <v>0</v>
      </c>
      <c r="Q200" s="202">
        <v>0.001</v>
      </c>
      <c r="R200" s="202">
        <f>Q200*H200</f>
        <v>0.00126</v>
      </c>
      <c r="S200" s="202">
        <v>0</v>
      </c>
      <c r="T200" s="203">
        <f>S200*H200</f>
        <v>0</v>
      </c>
      <c r="U200" s="36"/>
      <c r="V200" s="36"/>
      <c r="W200" s="36"/>
      <c r="X200" s="36"/>
      <c r="Y200" s="36"/>
      <c r="Z200" s="36"/>
      <c r="AA200" s="36"/>
      <c r="AB200" s="36"/>
      <c r="AC200" s="36"/>
      <c r="AD200" s="36"/>
      <c r="AE200" s="36"/>
      <c r="AR200" s="204" t="s">
        <v>153</v>
      </c>
      <c r="AT200" s="204" t="s">
        <v>350</v>
      </c>
      <c r="AU200" s="204" t="s">
        <v>112</v>
      </c>
      <c r="AY200" s="18" t="s">
        <v>203</v>
      </c>
      <c r="BE200" s="205">
        <f>IF(N200="základní",J200,0)</f>
        <v>0</v>
      </c>
      <c r="BF200" s="205">
        <f>IF(N200="snížená",J200,0)</f>
        <v>0</v>
      </c>
      <c r="BG200" s="205">
        <f>IF(N200="zákl. přenesená",J200,0)</f>
        <v>0</v>
      </c>
      <c r="BH200" s="205">
        <f>IF(N200="sníž. přenesená",J200,0)</f>
        <v>0</v>
      </c>
      <c r="BI200" s="205">
        <f>IF(N200="nulová",J200,0)</f>
        <v>0</v>
      </c>
      <c r="BJ200" s="18" t="s">
        <v>91</v>
      </c>
      <c r="BK200" s="205">
        <f>ROUND(I200*H200,2)</f>
        <v>0</v>
      </c>
      <c r="BL200" s="18" t="s">
        <v>121</v>
      </c>
      <c r="BM200" s="204" t="s">
        <v>3863</v>
      </c>
    </row>
    <row r="201" spans="2:51" s="14" customFormat="1" ht="10.2">
      <c r="B201" s="225"/>
      <c r="C201" s="226"/>
      <c r="D201" s="206" t="s">
        <v>309</v>
      </c>
      <c r="E201" s="226"/>
      <c r="F201" s="228" t="s">
        <v>3864</v>
      </c>
      <c r="G201" s="226"/>
      <c r="H201" s="229">
        <v>1.26</v>
      </c>
      <c r="I201" s="230"/>
      <c r="J201" s="226"/>
      <c r="K201" s="226"/>
      <c r="L201" s="231"/>
      <c r="M201" s="232"/>
      <c r="N201" s="233"/>
      <c r="O201" s="233"/>
      <c r="P201" s="233"/>
      <c r="Q201" s="233"/>
      <c r="R201" s="233"/>
      <c r="S201" s="233"/>
      <c r="T201" s="234"/>
      <c r="AT201" s="235" t="s">
        <v>309</v>
      </c>
      <c r="AU201" s="235" t="s">
        <v>112</v>
      </c>
      <c r="AV201" s="14" t="s">
        <v>93</v>
      </c>
      <c r="AW201" s="14" t="s">
        <v>4</v>
      </c>
      <c r="AX201" s="14" t="s">
        <v>91</v>
      </c>
      <c r="AY201" s="235" t="s">
        <v>203</v>
      </c>
    </row>
    <row r="202" spans="1:65" s="2" customFormat="1" ht="16.5" customHeight="1">
      <c r="A202" s="36"/>
      <c r="B202" s="37"/>
      <c r="C202" s="193" t="s">
        <v>401</v>
      </c>
      <c r="D202" s="193" t="s">
        <v>206</v>
      </c>
      <c r="E202" s="194" t="s">
        <v>3865</v>
      </c>
      <c r="F202" s="195" t="s">
        <v>3866</v>
      </c>
      <c r="G202" s="196" t="s">
        <v>357</v>
      </c>
      <c r="H202" s="197">
        <v>110</v>
      </c>
      <c r="I202" s="198"/>
      <c r="J202" s="199">
        <f>ROUND(I202*H202,2)</f>
        <v>0</v>
      </c>
      <c r="K202" s="195" t="s">
        <v>210</v>
      </c>
      <c r="L202" s="41"/>
      <c r="M202" s="200" t="s">
        <v>1</v>
      </c>
      <c r="N202" s="201" t="s">
        <v>48</v>
      </c>
      <c r="O202" s="73"/>
      <c r="P202" s="202">
        <f>O202*H202</f>
        <v>0</v>
      </c>
      <c r="Q202" s="202">
        <v>0</v>
      </c>
      <c r="R202" s="202">
        <f>Q202*H202</f>
        <v>0</v>
      </c>
      <c r="S202" s="202">
        <v>0</v>
      </c>
      <c r="T202" s="203">
        <f>S202*H202</f>
        <v>0</v>
      </c>
      <c r="U202" s="36"/>
      <c r="V202" s="36"/>
      <c r="W202" s="36"/>
      <c r="X202" s="36"/>
      <c r="Y202" s="36"/>
      <c r="Z202" s="36"/>
      <c r="AA202" s="36"/>
      <c r="AB202" s="36"/>
      <c r="AC202" s="36"/>
      <c r="AD202" s="36"/>
      <c r="AE202" s="36"/>
      <c r="AR202" s="204" t="s">
        <v>121</v>
      </c>
      <c r="AT202" s="204" t="s">
        <v>206</v>
      </c>
      <c r="AU202" s="204" t="s">
        <v>112</v>
      </c>
      <c r="AY202" s="18" t="s">
        <v>203</v>
      </c>
      <c r="BE202" s="205">
        <f>IF(N202="základní",J202,0)</f>
        <v>0</v>
      </c>
      <c r="BF202" s="205">
        <f>IF(N202="snížená",J202,0)</f>
        <v>0</v>
      </c>
      <c r="BG202" s="205">
        <f>IF(N202="zákl. přenesená",J202,0)</f>
        <v>0</v>
      </c>
      <c r="BH202" s="205">
        <f>IF(N202="sníž. přenesená",J202,0)</f>
        <v>0</v>
      </c>
      <c r="BI202" s="205">
        <f>IF(N202="nulová",J202,0)</f>
        <v>0</v>
      </c>
      <c r="BJ202" s="18" t="s">
        <v>91</v>
      </c>
      <c r="BK202" s="205">
        <f>ROUND(I202*H202,2)</f>
        <v>0</v>
      </c>
      <c r="BL202" s="18" t="s">
        <v>121</v>
      </c>
      <c r="BM202" s="204" t="s">
        <v>3867</v>
      </c>
    </row>
    <row r="203" spans="2:51" s="14" customFormat="1" ht="10.2">
      <c r="B203" s="225"/>
      <c r="C203" s="226"/>
      <c r="D203" s="206" t="s">
        <v>309</v>
      </c>
      <c r="E203" s="227" t="s">
        <v>1</v>
      </c>
      <c r="F203" s="228" t="s">
        <v>3847</v>
      </c>
      <c r="G203" s="226"/>
      <c r="H203" s="229">
        <v>110</v>
      </c>
      <c r="I203" s="230"/>
      <c r="J203" s="226"/>
      <c r="K203" s="226"/>
      <c r="L203" s="231"/>
      <c r="M203" s="232"/>
      <c r="N203" s="233"/>
      <c r="O203" s="233"/>
      <c r="P203" s="233"/>
      <c r="Q203" s="233"/>
      <c r="R203" s="233"/>
      <c r="S203" s="233"/>
      <c r="T203" s="234"/>
      <c r="AT203" s="235" t="s">
        <v>309</v>
      </c>
      <c r="AU203" s="235" t="s">
        <v>112</v>
      </c>
      <c r="AV203" s="14" t="s">
        <v>93</v>
      </c>
      <c r="AW203" s="14" t="s">
        <v>38</v>
      </c>
      <c r="AX203" s="14" t="s">
        <v>83</v>
      </c>
      <c r="AY203" s="235" t="s">
        <v>203</v>
      </c>
    </row>
    <row r="204" spans="2:51" s="15" customFormat="1" ht="10.2">
      <c r="B204" s="236"/>
      <c r="C204" s="237"/>
      <c r="D204" s="206" t="s">
        <v>309</v>
      </c>
      <c r="E204" s="238" t="s">
        <v>1</v>
      </c>
      <c r="F204" s="239" t="s">
        <v>314</v>
      </c>
      <c r="G204" s="237"/>
      <c r="H204" s="240">
        <v>110</v>
      </c>
      <c r="I204" s="241"/>
      <c r="J204" s="237"/>
      <c r="K204" s="237"/>
      <c r="L204" s="242"/>
      <c r="M204" s="243"/>
      <c r="N204" s="244"/>
      <c r="O204" s="244"/>
      <c r="P204" s="244"/>
      <c r="Q204" s="244"/>
      <c r="R204" s="244"/>
      <c r="S204" s="244"/>
      <c r="T204" s="245"/>
      <c r="AT204" s="246" t="s">
        <v>309</v>
      </c>
      <c r="AU204" s="246" t="s">
        <v>112</v>
      </c>
      <c r="AV204" s="15" t="s">
        <v>121</v>
      </c>
      <c r="AW204" s="15" t="s">
        <v>38</v>
      </c>
      <c r="AX204" s="15" t="s">
        <v>91</v>
      </c>
      <c r="AY204" s="246" t="s">
        <v>203</v>
      </c>
    </row>
    <row r="205" spans="1:65" s="2" customFormat="1" ht="16.5" customHeight="1">
      <c r="A205" s="36"/>
      <c r="B205" s="37"/>
      <c r="C205" s="247" t="s">
        <v>7</v>
      </c>
      <c r="D205" s="247" t="s">
        <v>350</v>
      </c>
      <c r="E205" s="248" t="s">
        <v>3861</v>
      </c>
      <c r="F205" s="249" t="s">
        <v>3862</v>
      </c>
      <c r="G205" s="250" t="s">
        <v>1479</v>
      </c>
      <c r="H205" s="251">
        <v>3.3</v>
      </c>
      <c r="I205" s="252"/>
      <c r="J205" s="253">
        <f>ROUND(I205*H205,2)</f>
        <v>0</v>
      </c>
      <c r="K205" s="249" t="s">
        <v>210</v>
      </c>
      <c r="L205" s="254"/>
      <c r="M205" s="255" t="s">
        <v>1</v>
      </c>
      <c r="N205" s="256" t="s">
        <v>48</v>
      </c>
      <c r="O205" s="73"/>
      <c r="P205" s="202">
        <f>O205*H205</f>
        <v>0</v>
      </c>
      <c r="Q205" s="202">
        <v>0.001</v>
      </c>
      <c r="R205" s="202">
        <f>Q205*H205</f>
        <v>0.0033</v>
      </c>
      <c r="S205" s="202">
        <v>0</v>
      </c>
      <c r="T205" s="203">
        <f>S205*H205</f>
        <v>0</v>
      </c>
      <c r="U205" s="36"/>
      <c r="V205" s="36"/>
      <c r="W205" s="36"/>
      <c r="X205" s="36"/>
      <c r="Y205" s="36"/>
      <c r="Z205" s="36"/>
      <c r="AA205" s="36"/>
      <c r="AB205" s="36"/>
      <c r="AC205" s="36"/>
      <c r="AD205" s="36"/>
      <c r="AE205" s="36"/>
      <c r="AR205" s="204" t="s">
        <v>153</v>
      </c>
      <c r="AT205" s="204" t="s">
        <v>350</v>
      </c>
      <c r="AU205" s="204" t="s">
        <v>112</v>
      </c>
      <c r="AY205" s="18" t="s">
        <v>203</v>
      </c>
      <c r="BE205" s="205">
        <f>IF(N205="základní",J205,0)</f>
        <v>0</v>
      </c>
      <c r="BF205" s="205">
        <f>IF(N205="snížená",J205,0)</f>
        <v>0</v>
      </c>
      <c r="BG205" s="205">
        <f>IF(N205="zákl. přenesená",J205,0)</f>
        <v>0</v>
      </c>
      <c r="BH205" s="205">
        <f>IF(N205="sníž. přenesená",J205,0)</f>
        <v>0</v>
      </c>
      <c r="BI205" s="205">
        <f>IF(N205="nulová",J205,0)</f>
        <v>0</v>
      </c>
      <c r="BJ205" s="18" t="s">
        <v>91</v>
      </c>
      <c r="BK205" s="205">
        <f>ROUND(I205*H205,2)</f>
        <v>0</v>
      </c>
      <c r="BL205" s="18" t="s">
        <v>121</v>
      </c>
      <c r="BM205" s="204" t="s">
        <v>3868</v>
      </c>
    </row>
    <row r="206" spans="2:51" s="14" customFormat="1" ht="10.2">
      <c r="B206" s="225"/>
      <c r="C206" s="226"/>
      <c r="D206" s="206" t="s">
        <v>309</v>
      </c>
      <c r="E206" s="226"/>
      <c r="F206" s="228" t="s">
        <v>3869</v>
      </c>
      <c r="G206" s="226"/>
      <c r="H206" s="229">
        <v>3.3</v>
      </c>
      <c r="I206" s="230"/>
      <c r="J206" s="226"/>
      <c r="K206" s="226"/>
      <c r="L206" s="231"/>
      <c r="M206" s="232"/>
      <c r="N206" s="233"/>
      <c r="O206" s="233"/>
      <c r="P206" s="233"/>
      <c r="Q206" s="233"/>
      <c r="R206" s="233"/>
      <c r="S206" s="233"/>
      <c r="T206" s="234"/>
      <c r="AT206" s="235" t="s">
        <v>309</v>
      </c>
      <c r="AU206" s="235" t="s">
        <v>112</v>
      </c>
      <c r="AV206" s="14" t="s">
        <v>93</v>
      </c>
      <c r="AW206" s="14" t="s">
        <v>4</v>
      </c>
      <c r="AX206" s="14" t="s">
        <v>91</v>
      </c>
      <c r="AY206" s="235" t="s">
        <v>203</v>
      </c>
    </row>
    <row r="207" spans="1:65" s="2" customFormat="1" ht="16.5" customHeight="1">
      <c r="A207" s="36"/>
      <c r="B207" s="37"/>
      <c r="C207" s="193" t="s">
        <v>409</v>
      </c>
      <c r="D207" s="193" t="s">
        <v>206</v>
      </c>
      <c r="E207" s="194" t="s">
        <v>3870</v>
      </c>
      <c r="F207" s="195" t="s">
        <v>3871</v>
      </c>
      <c r="G207" s="196" t="s">
        <v>357</v>
      </c>
      <c r="H207" s="197">
        <v>110</v>
      </c>
      <c r="I207" s="198"/>
      <c r="J207" s="199">
        <f>ROUND(I207*H207,2)</f>
        <v>0</v>
      </c>
      <c r="K207" s="195" t="s">
        <v>210</v>
      </c>
      <c r="L207" s="41"/>
      <c r="M207" s="200" t="s">
        <v>1</v>
      </c>
      <c r="N207" s="201" t="s">
        <v>48</v>
      </c>
      <c r="O207" s="73"/>
      <c r="P207" s="202">
        <f>O207*H207</f>
        <v>0</v>
      </c>
      <c r="Q207" s="202">
        <v>0</v>
      </c>
      <c r="R207" s="202">
        <f>Q207*H207</f>
        <v>0</v>
      </c>
      <c r="S207" s="202">
        <v>0</v>
      </c>
      <c r="T207" s="203">
        <f>S207*H207</f>
        <v>0</v>
      </c>
      <c r="U207" s="36"/>
      <c r="V207" s="36"/>
      <c r="W207" s="36"/>
      <c r="X207" s="36"/>
      <c r="Y207" s="36"/>
      <c r="Z207" s="36"/>
      <c r="AA207" s="36"/>
      <c r="AB207" s="36"/>
      <c r="AC207" s="36"/>
      <c r="AD207" s="36"/>
      <c r="AE207" s="36"/>
      <c r="AR207" s="204" t="s">
        <v>121</v>
      </c>
      <c r="AT207" s="204" t="s">
        <v>206</v>
      </c>
      <c r="AU207" s="204" t="s">
        <v>112</v>
      </c>
      <c r="AY207" s="18" t="s">
        <v>203</v>
      </c>
      <c r="BE207" s="205">
        <f>IF(N207="základní",J207,0)</f>
        <v>0</v>
      </c>
      <c r="BF207" s="205">
        <f>IF(N207="snížená",J207,0)</f>
        <v>0</v>
      </c>
      <c r="BG207" s="205">
        <f>IF(N207="zákl. přenesená",J207,0)</f>
        <v>0</v>
      </c>
      <c r="BH207" s="205">
        <f>IF(N207="sníž. přenesená",J207,0)</f>
        <v>0</v>
      </c>
      <c r="BI207" s="205">
        <f>IF(N207="nulová",J207,0)</f>
        <v>0</v>
      </c>
      <c r="BJ207" s="18" t="s">
        <v>91</v>
      </c>
      <c r="BK207" s="205">
        <f>ROUND(I207*H207,2)</f>
        <v>0</v>
      </c>
      <c r="BL207" s="18" t="s">
        <v>121</v>
      </c>
      <c r="BM207" s="204" t="s">
        <v>3872</v>
      </c>
    </row>
    <row r="208" spans="2:51" s="14" customFormat="1" ht="10.2">
      <c r="B208" s="225"/>
      <c r="C208" s="226"/>
      <c r="D208" s="206" t="s">
        <v>309</v>
      </c>
      <c r="E208" s="227" t="s">
        <v>1</v>
      </c>
      <c r="F208" s="228" t="s">
        <v>3847</v>
      </c>
      <c r="G208" s="226"/>
      <c r="H208" s="229">
        <v>110</v>
      </c>
      <c r="I208" s="230"/>
      <c r="J208" s="226"/>
      <c r="K208" s="226"/>
      <c r="L208" s="231"/>
      <c r="M208" s="232"/>
      <c r="N208" s="233"/>
      <c r="O208" s="233"/>
      <c r="P208" s="233"/>
      <c r="Q208" s="233"/>
      <c r="R208" s="233"/>
      <c r="S208" s="233"/>
      <c r="T208" s="234"/>
      <c r="AT208" s="235" t="s">
        <v>309</v>
      </c>
      <c r="AU208" s="235" t="s">
        <v>112</v>
      </c>
      <c r="AV208" s="14" t="s">
        <v>93</v>
      </c>
      <c r="AW208" s="14" t="s">
        <v>38</v>
      </c>
      <c r="AX208" s="14" t="s">
        <v>83</v>
      </c>
      <c r="AY208" s="235" t="s">
        <v>203</v>
      </c>
    </row>
    <row r="209" spans="2:51" s="15" customFormat="1" ht="10.2">
      <c r="B209" s="236"/>
      <c r="C209" s="237"/>
      <c r="D209" s="206" t="s">
        <v>309</v>
      </c>
      <c r="E209" s="238" t="s">
        <v>1</v>
      </c>
      <c r="F209" s="239" t="s">
        <v>314</v>
      </c>
      <c r="G209" s="237"/>
      <c r="H209" s="240">
        <v>110</v>
      </c>
      <c r="I209" s="241"/>
      <c r="J209" s="237"/>
      <c r="K209" s="237"/>
      <c r="L209" s="242"/>
      <c r="M209" s="243"/>
      <c r="N209" s="244"/>
      <c r="O209" s="244"/>
      <c r="P209" s="244"/>
      <c r="Q209" s="244"/>
      <c r="R209" s="244"/>
      <c r="S209" s="244"/>
      <c r="T209" s="245"/>
      <c r="AT209" s="246" t="s">
        <v>309</v>
      </c>
      <c r="AU209" s="246" t="s">
        <v>112</v>
      </c>
      <c r="AV209" s="15" t="s">
        <v>121</v>
      </c>
      <c r="AW209" s="15" t="s">
        <v>38</v>
      </c>
      <c r="AX209" s="15" t="s">
        <v>91</v>
      </c>
      <c r="AY209" s="246" t="s">
        <v>203</v>
      </c>
    </row>
    <row r="210" spans="1:65" s="2" customFormat="1" ht="16.5" customHeight="1">
      <c r="A210" s="36"/>
      <c r="B210" s="37"/>
      <c r="C210" s="193" t="s">
        <v>413</v>
      </c>
      <c r="D210" s="193" t="s">
        <v>206</v>
      </c>
      <c r="E210" s="194" t="s">
        <v>3873</v>
      </c>
      <c r="F210" s="195" t="s">
        <v>3874</v>
      </c>
      <c r="G210" s="196" t="s">
        <v>357</v>
      </c>
      <c r="H210" s="197">
        <v>110</v>
      </c>
      <c r="I210" s="198"/>
      <c r="J210" s="199">
        <f>ROUND(I210*H210,2)</f>
        <v>0</v>
      </c>
      <c r="K210" s="195" t="s">
        <v>210</v>
      </c>
      <c r="L210" s="41"/>
      <c r="M210" s="200" t="s">
        <v>1</v>
      </c>
      <c r="N210" s="201" t="s">
        <v>48</v>
      </c>
      <c r="O210" s="73"/>
      <c r="P210" s="202">
        <f>O210*H210</f>
        <v>0</v>
      </c>
      <c r="Q210" s="202">
        <v>0</v>
      </c>
      <c r="R210" s="202">
        <f>Q210*H210</f>
        <v>0</v>
      </c>
      <c r="S210" s="202">
        <v>0</v>
      </c>
      <c r="T210" s="203">
        <f>S210*H210</f>
        <v>0</v>
      </c>
      <c r="U210" s="36"/>
      <c r="V210" s="36"/>
      <c r="W210" s="36"/>
      <c r="X210" s="36"/>
      <c r="Y210" s="36"/>
      <c r="Z210" s="36"/>
      <c r="AA210" s="36"/>
      <c r="AB210" s="36"/>
      <c r="AC210" s="36"/>
      <c r="AD210" s="36"/>
      <c r="AE210" s="36"/>
      <c r="AR210" s="204" t="s">
        <v>121</v>
      </c>
      <c r="AT210" s="204" t="s">
        <v>206</v>
      </c>
      <c r="AU210" s="204" t="s">
        <v>112</v>
      </c>
      <c r="AY210" s="18" t="s">
        <v>203</v>
      </c>
      <c r="BE210" s="205">
        <f>IF(N210="základní",J210,0)</f>
        <v>0</v>
      </c>
      <c r="BF210" s="205">
        <f>IF(N210="snížená",J210,0)</f>
        <v>0</v>
      </c>
      <c r="BG210" s="205">
        <f>IF(N210="zákl. přenesená",J210,0)</f>
        <v>0</v>
      </c>
      <c r="BH210" s="205">
        <f>IF(N210="sníž. přenesená",J210,0)</f>
        <v>0</v>
      </c>
      <c r="BI210" s="205">
        <f>IF(N210="nulová",J210,0)</f>
        <v>0</v>
      </c>
      <c r="BJ210" s="18" t="s">
        <v>91</v>
      </c>
      <c r="BK210" s="205">
        <f>ROUND(I210*H210,2)</f>
        <v>0</v>
      </c>
      <c r="BL210" s="18" t="s">
        <v>121</v>
      </c>
      <c r="BM210" s="204" t="s">
        <v>3875</v>
      </c>
    </row>
    <row r="211" spans="2:51" s="14" customFormat="1" ht="10.2">
      <c r="B211" s="225"/>
      <c r="C211" s="226"/>
      <c r="D211" s="206" t="s">
        <v>309</v>
      </c>
      <c r="E211" s="227" t="s">
        <v>1</v>
      </c>
      <c r="F211" s="228" t="s">
        <v>3847</v>
      </c>
      <c r="G211" s="226"/>
      <c r="H211" s="229">
        <v>110</v>
      </c>
      <c r="I211" s="230"/>
      <c r="J211" s="226"/>
      <c r="K211" s="226"/>
      <c r="L211" s="231"/>
      <c r="M211" s="232"/>
      <c r="N211" s="233"/>
      <c r="O211" s="233"/>
      <c r="P211" s="233"/>
      <c r="Q211" s="233"/>
      <c r="R211" s="233"/>
      <c r="S211" s="233"/>
      <c r="T211" s="234"/>
      <c r="AT211" s="235" t="s">
        <v>309</v>
      </c>
      <c r="AU211" s="235" t="s">
        <v>112</v>
      </c>
      <c r="AV211" s="14" t="s">
        <v>93</v>
      </c>
      <c r="AW211" s="14" t="s">
        <v>38</v>
      </c>
      <c r="AX211" s="14" t="s">
        <v>83</v>
      </c>
      <c r="AY211" s="235" t="s">
        <v>203</v>
      </c>
    </row>
    <row r="212" spans="2:51" s="15" customFormat="1" ht="10.2">
      <c r="B212" s="236"/>
      <c r="C212" s="237"/>
      <c r="D212" s="206" t="s">
        <v>309</v>
      </c>
      <c r="E212" s="238" t="s">
        <v>1</v>
      </c>
      <c r="F212" s="239" t="s">
        <v>314</v>
      </c>
      <c r="G212" s="237"/>
      <c r="H212" s="240">
        <v>110</v>
      </c>
      <c r="I212" s="241"/>
      <c r="J212" s="237"/>
      <c r="K212" s="237"/>
      <c r="L212" s="242"/>
      <c r="M212" s="243"/>
      <c r="N212" s="244"/>
      <c r="O212" s="244"/>
      <c r="P212" s="244"/>
      <c r="Q212" s="244"/>
      <c r="R212" s="244"/>
      <c r="S212" s="244"/>
      <c r="T212" s="245"/>
      <c r="AT212" s="246" t="s">
        <v>309</v>
      </c>
      <c r="AU212" s="246" t="s">
        <v>112</v>
      </c>
      <c r="AV212" s="15" t="s">
        <v>121</v>
      </c>
      <c r="AW212" s="15" t="s">
        <v>38</v>
      </c>
      <c r="AX212" s="15" t="s">
        <v>91</v>
      </c>
      <c r="AY212" s="246" t="s">
        <v>203</v>
      </c>
    </row>
    <row r="213" spans="1:65" s="2" customFormat="1" ht="16.5" customHeight="1">
      <c r="A213" s="36"/>
      <c r="B213" s="37"/>
      <c r="C213" s="193" t="s">
        <v>417</v>
      </c>
      <c r="D213" s="193" t="s">
        <v>206</v>
      </c>
      <c r="E213" s="194" t="s">
        <v>3876</v>
      </c>
      <c r="F213" s="195" t="s">
        <v>3877</v>
      </c>
      <c r="G213" s="196" t="s">
        <v>357</v>
      </c>
      <c r="H213" s="197">
        <v>42</v>
      </c>
      <c r="I213" s="198"/>
      <c r="J213" s="199">
        <f>ROUND(I213*H213,2)</f>
        <v>0</v>
      </c>
      <c r="K213" s="195" t="s">
        <v>210</v>
      </c>
      <c r="L213" s="41"/>
      <c r="M213" s="200" t="s">
        <v>1</v>
      </c>
      <c r="N213" s="201" t="s">
        <v>48</v>
      </c>
      <c r="O213" s="73"/>
      <c r="P213" s="202">
        <f>O213*H213</f>
        <v>0</v>
      </c>
      <c r="Q213" s="202">
        <v>0</v>
      </c>
      <c r="R213" s="202">
        <f>Q213*H213</f>
        <v>0</v>
      </c>
      <c r="S213" s="202">
        <v>0</v>
      </c>
      <c r="T213" s="203">
        <f>S213*H213</f>
        <v>0</v>
      </c>
      <c r="U213" s="36"/>
      <c r="V213" s="36"/>
      <c r="W213" s="36"/>
      <c r="X213" s="36"/>
      <c r="Y213" s="36"/>
      <c r="Z213" s="36"/>
      <c r="AA213" s="36"/>
      <c r="AB213" s="36"/>
      <c r="AC213" s="36"/>
      <c r="AD213" s="36"/>
      <c r="AE213" s="36"/>
      <c r="AR213" s="204" t="s">
        <v>121</v>
      </c>
      <c r="AT213" s="204" t="s">
        <v>206</v>
      </c>
      <c r="AU213" s="204" t="s">
        <v>112</v>
      </c>
      <c r="AY213" s="18" t="s">
        <v>203</v>
      </c>
      <c r="BE213" s="205">
        <f>IF(N213="základní",J213,0)</f>
        <v>0</v>
      </c>
      <c r="BF213" s="205">
        <f>IF(N213="snížená",J213,0)</f>
        <v>0</v>
      </c>
      <c r="BG213" s="205">
        <f>IF(N213="zákl. přenesená",J213,0)</f>
        <v>0</v>
      </c>
      <c r="BH213" s="205">
        <f>IF(N213="sníž. přenesená",J213,0)</f>
        <v>0</v>
      </c>
      <c r="BI213" s="205">
        <f>IF(N213="nulová",J213,0)</f>
        <v>0</v>
      </c>
      <c r="BJ213" s="18" t="s">
        <v>91</v>
      </c>
      <c r="BK213" s="205">
        <f>ROUND(I213*H213,2)</f>
        <v>0</v>
      </c>
      <c r="BL213" s="18" t="s">
        <v>121</v>
      </c>
      <c r="BM213" s="204" t="s">
        <v>3878</v>
      </c>
    </row>
    <row r="214" spans="2:51" s="14" customFormat="1" ht="10.2">
      <c r="B214" s="225"/>
      <c r="C214" s="226"/>
      <c r="D214" s="206" t="s">
        <v>309</v>
      </c>
      <c r="E214" s="227" t="s">
        <v>1</v>
      </c>
      <c r="F214" s="228" t="s">
        <v>3851</v>
      </c>
      <c r="G214" s="226"/>
      <c r="H214" s="229">
        <v>42</v>
      </c>
      <c r="I214" s="230"/>
      <c r="J214" s="226"/>
      <c r="K214" s="226"/>
      <c r="L214" s="231"/>
      <c r="M214" s="232"/>
      <c r="N214" s="233"/>
      <c r="O214" s="233"/>
      <c r="P214" s="233"/>
      <c r="Q214" s="233"/>
      <c r="R214" s="233"/>
      <c r="S214" s="233"/>
      <c r="T214" s="234"/>
      <c r="AT214" s="235" t="s">
        <v>309</v>
      </c>
      <c r="AU214" s="235" t="s">
        <v>112</v>
      </c>
      <c r="AV214" s="14" t="s">
        <v>93</v>
      </c>
      <c r="AW214" s="14" t="s">
        <v>38</v>
      </c>
      <c r="AX214" s="14" t="s">
        <v>83</v>
      </c>
      <c r="AY214" s="235" t="s">
        <v>203</v>
      </c>
    </row>
    <row r="215" spans="2:51" s="15" customFormat="1" ht="10.2">
      <c r="B215" s="236"/>
      <c r="C215" s="237"/>
      <c r="D215" s="206" t="s">
        <v>309</v>
      </c>
      <c r="E215" s="238" t="s">
        <v>1</v>
      </c>
      <c r="F215" s="239" t="s">
        <v>314</v>
      </c>
      <c r="G215" s="237"/>
      <c r="H215" s="240">
        <v>42</v>
      </c>
      <c r="I215" s="241"/>
      <c r="J215" s="237"/>
      <c r="K215" s="237"/>
      <c r="L215" s="242"/>
      <c r="M215" s="243"/>
      <c r="N215" s="244"/>
      <c r="O215" s="244"/>
      <c r="P215" s="244"/>
      <c r="Q215" s="244"/>
      <c r="R215" s="244"/>
      <c r="S215" s="244"/>
      <c r="T215" s="245"/>
      <c r="AT215" s="246" t="s">
        <v>309</v>
      </c>
      <c r="AU215" s="246" t="s">
        <v>112</v>
      </c>
      <c r="AV215" s="15" t="s">
        <v>121</v>
      </c>
      <c r="AW215" s="15" t="s">
        <v>38</v>
      </c>
      <c r="AX215" s="15" t="s">
        <v>91</v>
      </c>
      <c r="AY215" s="246" t="s">
        <v>203</v>
      </c>
    </row>
    <row r="216" spans="1:65" s="2" customFormat="1" ht="16.5" customHeight="1">
      <c r="A216" s="36"/>
      <c r="B216" s="37"/>
      <c r="C216" s="193" t="s">
        <v>421</v>
      </c>
      <c r="D216" s="193" t="s">
        <v>206</v>
      </c>
      <c r="E216" s="194" t="s">
        <v>3879</v>
      </c>
      <c r="F216" s="195" t="s">
        <v>3880</v>
      </c>
      <c r="G216" s="196" t="s">
        <v>357</v>
      </c>
      <c r="H216" s="197">
        <v>110</v>
      </c>
      <c r="I216" s="198"/>
      <c r="J216" s="199">
        <f>ROUND(I216*H216,2)</f>
        <v>0</v>
      </c>
      <c r="K216" s="195" t="s">
        <v>210</v>
      </c>
      <c r="L216" s="41"/>
      <c r="M216" s="200" t="s">
        <v>1</v>
      </c>
      <c r="N216" s="201" t="s">
        <v>48</v>
      </c>
      <c r="O216" s="73"/>
      <c r="P216" s="202">
        <f>O216*H216</f>
        <v>0</v>
      </c>
      <c r="Q216" s="202">
        <v>0</v>
      </c>
      <c r="R216" s="202">
        <f>Q216*H216</f>
        <v>0</v>
      </c>
      <c r="S216" s="202">
        <v>0</v>
      </c>
      <c r="T216" s="203">
        <f>S216*H216</f>
        <v>0</v>
      </c>
      <c r="U216" s="36"/>
      <c r="V216" s="36"/>
      <c r="W216" s="36"/>
      <c r="X216" s="36"/>
      <c r="Y216" s="36"/>
      <c r="Z216" s="36"/>
      <c r="AA216" s="36"/>
      <c r="AB216" s="36"/>
      <c r="AC216" s="36"/>
      <c r="AD216" s="36"/>
      <c r="AE216" s="36"/>
      <c r="AR216" s="204" t="s">
        <v>121</v>
      </c>
      <c r="AT216" s="204" t="s">
        <v>206</v>
      </c>
      <c r="AU216" s="204" t="s">
        <v>112</v>
      </c>
      <c r="AY216" s="18" t="s">
        <v>203</v>
      </c>
      <c r="BE216" s="205">
        <f>IF(N216="základní",J216,0)</f>
        <v>0</v>
      </c>
      <c r="BF216" s="205">
        <f>IF(N216="snížená",J216,0)</f>
        <v>0</v>
      </c>
      <c r="BG216" s="205">
        <f>IF(N216="zákl. přenesená",J216,0)</f>
        <v>0</v>
      </c>
      <c r="BH216" s="205">
        <f>IF(N216="sníž. přenesená",J216,0)</f>
        <v>0</v>
      </c>
      <c r="BI216" s="205">
        <f>IF(N216="nulová",J216,0)</f>
        <v>0</v>
      </c>
      <c r="BJ216" s="18" t="s">
        <v>91</v>
      </c>
      <c r="BK216" s="205">
        <f>ROUND(I216*H216,2)</f>
        <v>0</v>
      </c>
      <c r="BL216" s="18" t="s">
        <v>121</v>
      </c>
      <c r="BM216" s="204" t="s">
        <v>3881</v>
      </c>
    </row>
    <row r="217" spans="2:51" s="14" customFormat="1" ht="10.2">
      <c r="B217" s="225"/>
      <c r="C217" s="226"/>
      <c r="D217" s="206" t="s">
        <v>309</v>
      </c>
      <c r="E217" s="227" t="s">
        <v>1</v>
      </c>
      <c r="F217" s="228" t="s">
        <v>3847</v>
      </c>
      <c r="G217" s="226"/>
      <c r="H217" s="229">
        <v>110</v>
      </c>
      <c r="I217" s="230"/>
      <c r="J217" s="226"/>
      <c r="K217" s="226"/>
      <c r="L217" s="231"/>
      <c r="M217" s="232"/>
      <c r="N217" s="233"/>
      <c r="O217" s="233"/>
      <c r="P217" s="233"/>
      <c r="Q217" s="233"/>
      <c r="R217" s="233"/>
      <c r="S217" s="233"/>
      <c r="T217" s="234"/>
      <c r="AT217" s="235" t="s">
        <v>309</v>
      </c>
      <c r="AU217" s="235" t="s">
        <v>112</v>
      </c>
      <c r="AV217" s="14" t="s">
        <v>93</v>
      </c>
      <c r="AW217" s="14" t="s">
        <v>38</v>
      </c>
      <c r="AX217" s="14" t="s">
        <v>83</v>
      </c>
      <c r="AY217" s="235" t="s">
        <v>203</v>
      </c>
    </row>
    <row r="218" spans="2:51" s="15" customFormat="1" ht="10.2">
      <c r="B218" s="236"/>
      <c r="C218" s="237"/>
      <c r="D218" s="206" t="s">
        <v>309</v>
      </c>
      <c r="E218" s="238" t="s">
        <v>1</v>
      </c>
      <c r="F218" s="239" t="s">
        <v>314</v>
      </c>
      <c r="G218" s="237"/>
      <c r="H218" s="240">
        <v>110</v>
      </c>
      <c r="I218" s="241"/>
      <c r="J218" s="237"/>
      <c r="K218" s="237"/>
      <c r="L218" s="242"/>
      <c r="M218" s="243"/>
      <c r="N218" s="244"/>
      <c r="O218" s="244"/>
      <c r="P218" s="244"/>
      <c r="Q218" s="244"/>
      <c r="R218" s="244"/>
      <c r="S218" s="244"/>
      <c r="T218" s="245"/>
      <c r="AT218" s="246" t="s">
        <v>309</v>
      </c>
      <c r="AU218" s="246" t="s">
        <v>112</v>
      </c>
      <c r="AV218" s="15" t="s">
        <v>121</v>
      </c>
      <c r="AW218" s="15" t="s">
        <v>38</v>
      </c>
      <c r="AX218" s="15" t="s">
        <v>91</v>
      </c>
      <c r="AY218" s="246" t="s">
        <v>203</v>
      </c>
    </row>
    <row r="219" spans="1:65" s="2" customFormat="1" ht="16.5" customHeight="1">
      <c r="A219" s="36"/>
      <c r="B219" s="37"/>
      <c r="C219" s="193" t="s">
        <v>425</v>
      </c>
      <c r="D219" s="193" t="s">
        <v>206</v>
      </c>
      <c r="E219" s="194" t="s">
        <v>3882</v>
      </c>
      <c r="F219" s="195" t="s">
        <v>3883</v>
      </c>
      <c r="G219" s="196" t="s">
        <v>357</v>
      </c>
      <c r="H219" s="197">
        <v>42</v>
      </c>
      <c r="I219" s="198"/>
      <c r="J219" s="199">
        <f>ROUND(I219*H219,2)</f>
        <v>0</v>
      </c>
      <c r="K219" s="195" t="s">
        <v>210</v>
      </c>
      <c r="L219" s="41"/>
      <c r="M219" s="200" t="s">
        <v>1</v>
      </c>
      <c r="N219" s="201" t="s">
        <v>48</v>
      </c>
      <c r="O219" s="73"/>
      <c r="P219" s="202">
        <f>O219*H219</f>
        <v>0</v>
      </c>
      <c r="Q219" s="202">
        <v>0</v>
      </c>
      <c r="R219" s="202">
        <f>Q219*H219</f>
        <v>0</v>
      </c>
      <c r="S219" s="202">
        <v>0</v>
      </c>
      <c r="T219" s="203">
        <f>S219*H219</f>
        <v>0</v>
      </c>
      <c r="U219" s="36"/>
      <c r="V219" s="36"/>
      <c r="W219" s="36"/>
      <c r="X219" s="36"/>
      <c r="Y219" s="36"/>
      <c r="Z219" s="36"/>
      <c r="AA219" s="36"/>
      <c r="AB219" s="36"/>
      <c r="AC219" s="36"/>
      <c r="AD219" s="36"/>
      <c r="AE219" s="36"/>
      <c r="AR219" s="204" t="s">
        <v>121</v>
      </c>
      <c r="AT219" s="204" t="s">
        <v>206</v>
      </c>
      <c r="AU219" s="204" t="s">
        <v>112</v>
      </c>
      <c r="AY219" s="18" t="s">
        <v>203</v>
      </c>
      <c r="BE219" s="205">
        <f>IF(N219="základní",J219,0)</f>
        <v>0</v>
      </c>
      <c r="BF219" s="205">
        <f>IF(N219="snížená",J219,0)</f>
        <v>0</v>
      </c>
      <c r="BG219" s="205">
        <f>IF(N219="zákl. přenesená",J219,0)</f>
        <v>0</v>
      </c>
      <c r="BH219" s="205">
        <f>IF(N219="sníž. přenesená",J219,0)</f>
        <v>0</v>
      </c>
      <c r="BI219" s="205">
        <f>IF(N219="nulová",J219,0)</f>
        <v>0</v>
      </c>
      <c r="BJ219" s="18" t="s">
        <v>91</v>
      </c>
      <c r="BK219" s="205">
        <f>ROUND(I219*H219,2)</f>
        <v>0</v>
      </c>
      <c r="BL219" s="18" t="s">
        <v>121</v>
      </c>
      <c r="BM219" s="204" t="s">
        <v>3884</v>
      </c>
    </row>
    <row r="220" spans="2:51" s="14" customFormat="1" ht="10.2">
      <c r="B220" s="225"/>
      <c r="C220" s="226"/>
      <c r="D220" s="206" t="s">
        <v>309</v>
      </c>
      <c r="E220" s="227" t="s">
        <v>1</v>
      </c>
      <c r="F220" s="228" t="s">
        <v>3851</v>
      </c>
      <c r="G220" s="226"/>
      <c r="H220" s="229">
        <v>42</v>
      </c>
      <c r="I220" s="230"/>
      <c r="J220" s="226"/>
      <c r="K220" s="226"/>
      <c r="L220" s="231"/>
      <c r="M220" s="232"/>
      <c r="N220" s="233"/>
      <c r="O220" s="233"/>
      <c r="P220" s="233"/>
      <c r="Q220" s="233"/>
      <c r="R220" s="233"/>
      <c r="S220" s="233"/>
      <c r="T220" s="234"/>
      <c r="AT220" s="235" t="s">
        <v>309</v>
      </c>
      <c r="AU220" s="235" t="s">
        <v>112</v>
      </c>
      <c r="AV220" s="14" t="s">
        <v>93</v>
      </c>
      <c r="AW220" s="14" t="s">
        <v>38</v>
      </c>
      <c r="AX220" s="14" t="s">
        <v>83</v>
      </c>
      <c r="AY220" s="235" t="s">
        <v>203</v>
      </c>
    </row>
    <row r="221" spans="2:51" s="15" customFormat="1" ht="10.2">
      <c r="B221" s="236"/>
      <c r="C221" s="237"/>
      <c r="D221" s="206" t="s">
        <v>309</v>
      </c>
      <c r="E221" s="238" t="s">
        <v>1</v>
      </c>
      <c r="F221" s="239" t="s">
        <v>314</v>
      </c>
      <c r="G221" s="237"/>
      <c r="H221" s="240">
        <v>42</v>
      </c>
      <c r="I221" s="241"/>
      <c r="J221" s="237"/>
      <c r="K221" s="237"/>
      <c r="L221" s="242"/>
      <c r="M221" s="243"/>
      <c r="N221" s="244"/>
      <c r="O221" s="244"/>
      <c r="P221" s="244"/>
      <c r="Q221" s="244"/>
      <c r="R221" s="244"/>
      <c r="S221" s="244"/>
      <c r="T221" s="245"/>
      <c r="AT221" s="246" t="s">
        <v>309</v>
      </c>
      <c r="AU221" s="246" t="s">
        <v>112</v>
      </c>
      <c r="AV221" s="15" t="s">
        <v>121</v>
      </c>
      <c r="AW221" s="15" t="s">
        <v>38</v>
      </c>
      <c r="AX221" s="15" t="s">
        <v>91</v>
      </c>
      <c r="AY221" s="246" t="s">
        <v>203</v>
      </c>
    </row>
    <row r="222" spans="2:63" s="12" customFormat="1" ht="22.8" customHeight="1">
      <c r="B222" s="177"/>
      <c r="C222" s="178"/>
      <c r="D222" s="179" t="s">
        <v>82</v>
      </c>
      <c r="E222" s="191" t="s">
        <v>93</v>
      </c>
      <c r="F222" s="191" t="s">
        <v>363</v>
      </c>
      <c r="G222" s="178"/>
      <c r="H222" s="178"/>
      <c r="I222" s="181"/>
      <c r="J222" s="192">
        <f>BK222</f>
        <v>0</v>
      </c>
      <c r="K222" s="178"/>
      <c r="L222" s="183"/>
      <c r="M222" s="184"/>
      <c r="N222" s="185"/>
      <c r="O222" s="185"/>
      <c r="P222" s="186">
        <f>SUM(P223:P233)</f>
        <v>0</v>
      </c>
      <c r="Q222" s="185"/>
      <c r="R222" s="186">
        <f>SUM(R223:R233)</f>
        <v>39.30639000000001</v>
      </c>
      <c r="S222" s="185"/>
      <c r="T222" s="187">
        <f>SUM(T223:T233)</f>
        <v>0</v>
      </c>
      <c r="AR222" s="188" t="s">
        <v>91</v>
      </c>
      <c r="AT222" s="189" t="s">
        <v>82</v>
      </c>
      <c r="AU222" s="189" t="s">
        <v>91</v>
      </c>
      <c r="AY222" s="188" t="s">
        <v>203</v>
      </c>
      <c r="BK222" s="190">
        <f>SUM(BK223:BK233)</f>
        <v>0</v>
      </c>
    </row>
    <row r="223" spans="1:65" s="2" customFormat="1" ht="16.5" customHeight="1">
      <c r="A223" s="36"/>
      <c r="B223" s="37"/>
      <c r="C223" s="193" t="s">
        <v>429</v>
      </c>
      <c r="D223" s="193" t="s">
        <v>206</v>
      </c>
      <c r="E223" s="194" t="s">
        <v>3885</v>
      </c>
      <c r="F223" s="195" t="s">
        <v>3886</v>
      </c>
      <c r="G223" s="196" t="s">
        <v>307</v>
      </c>
      <c r="H223" s="197">
        <v>14.16</v>
      </c>
      <c r="I223" s="198"/>
      <c r="J223" s="199">
        <f>ROUND(I223*H223,2)</f>
        <v>0</v>
      </c>
      <c r="K223" s="195" t="s">
        <v>210</v>
      </c>
      <c r="L223" s="41"/>
      <c r="M223" s="200" t="s">
        <v>1</v>
      </c>
      <c r="N223" s="201" t="s">
        <v>48</v>
      </c>
      <c r="O223" s="73"/>
      <c r="P223" s="202">
        <f>O223*H223</f>
        <v>0</v>
      </c>
      <c r="Q223" s="202">
        <v>1.9205</v>
      </c>
      <c r="R223" s="202">
        <f>Q223*H223</f>
        <v>27.194280000000003</v>
      </c>
      <c r="S223" s="202">
        <v>0</v>
      </c>
      <c r="T223" s="203">
        <f>S223*H223</f>
        <v>0</v>
      </c>
      <c r="U223" s="36"/>
      <c r="V223" s="36"/>
      <c r="W223" s="36"/>
      <c r="X223" s="36"/>
      <c r="Y223" s="36"/>
      <c r="Z223" s="36"/>
      <c r="AA223" s="36"/>
      <c r="AB223" s="36"/>
      <c r="AC223" s="36"/>
      <c r="AD223" s="36"/>
      <c r="AE223" s="36"/>
      <c r="AR223" s="204" t="s">
        <v>121</v>
      </c>
      <c r="AT223" s="204" t="s">
        <v>206</v>
      </c>
      <c r="AU223" s="204" t="s">
        <v>93</v>
      </c>
      <c r="AY223" s="18" t="s">
        <v>203</v>
      </c>
      <c r="BE223" s="205">
        <f>IF(N223="základní",J223,0)</f>
        <v>0</v>
      </c>
      <c r="BF223" s="205">
        <f>IF(N223="snížená",J223,0)</f>
        <v>0</v>
      </c>
      <c r="BG223" s="205">
        <f>IF(N223="zákl. přenesená",J223,0)</f>
        <v>0</v>
      </c>
      <c r="BH223" s="205">
        <f>IF(N223="sníž. přenesená",J223,0)</f>
        <v>0</v>
      </c>
      <c r="BI223" s="205">
        <f>IF(N223="nulová",J223,0)</f>
        <v>0</v>
      </c>
      <c r="BJ223" s="18" t="s">
        <v>91</v>
      </c>
      <c r="BK223" s="205">
        <f>ROUND(I223*H223,2)</f>
        <v>0</v>
      </c>
      <c r="BL223" s="18" t="s">
        <v>121</v>
      </c>
      <c r="BM223" s="204" t="s">
        <v>3887</v>
      </c>
    </row>
    <row r="224" spans="2:51" s="14" customFormat="1" ht="10.2">
      <c r="B224" s="225"/>
      <c r="C224" s="226"/>
      <c r="D224" s="206" t="s">
        <v>309</v>
      </c>
      <c r="E224" s="227" t="s">
        <v>1</v>
      </c>
      <c r="F224" s="228" t="s">
        <v>3817</v>
      </c>
      <c r="G224" s="226"/>
      <c r="H224" s="229">
        <v>14.16</v>
      </c>
      <c r="I224" s="230"/>
      <c r="J224" s="226"/>
      <c r="K224" s="226"/>
      <c r="L224" s="231"/>
      <c r="M224" s="232"/>
      <c r="N224" s="233"/>
      <c r="O224" s="233"/>
      <c r="P224" s="233"/>
      <c r="Q224" s="233"/>
      <c r="R224" s="233"/>
      <c r="S224" s="233"/>
      <c r="T224" s="234"/>
      <c r="AT224" s="235" t="s">
        <v>309</v>
      </c>
      <c r="AU224" s="235" t="s">
        <v>93</v>
      </c>
      <c r="AV224" s="14" t="s">
        <v>93</v>
      </c>
      <c r="AW224" s="14" t="s">
        <v>38</v>
      </c>
      <c r="AX224" s="14" t="s">
        <v>83</v>
      </c>
      <c r="AY224" s="235" t="s">
        <v>203</v>
      </c>
    </row>
    <row r="225" spans="2:51" s="15" customFormat="1" ht="10.2">
      <c r="B225" s="236"/>
      <c r="C225" s="237"/>
      <c r="D225" s="206" t="s">
        <v>309</v>
      </c>
      <c r="E225" s="238" t="s">
        <v>1</v>
      </c>
      <c r="F225" s="239" t="s">
        <v>314</v>
      </c>
      <c r="G225" s="237"/>
      <c r="H225" s="240">
        <v>14.16</v>
      </c>
      <c r="I225" s="241"/>
      <c r="J225" s="237"/>
      <c r="K225" s="237"/>
      <c r="L225" s="242"/>
      <c r="M225" s="243"/>
      <c r="N225" s="244"/>
      <c r="O225" s="244"/>
      <c r="P225" s="244"/>
      <c r="Q225" s="244"/>
      <c r="R225" s="244"/>
      <c r="S225" s="244"/>
      <c r="T225" s="245"/>
      <c r="AT225" s="246" t="s">
        <v>309</v>
      </c>
      <c r="AU225" s="246" t="s">
        <v>93</v>
      </c>
      <c r="AV225" s="15" t="s">
        <v>121</v>
      </c>
      <c r="AW225" s="15" t="s">
        <v>38</v>
      </c>
      <c r="AX225" s="15" t="s">
        <v>91</v>
      </c>
      <c r="AY225" s="246" t="s">
        <v>203</v>
      </c>
    </row>
    <row r="226" spans="1:65" s="2" customFormat="1" ht="16.5" customHeight="1">
      <c r="A226" s="36"/>
      <c r="B226" s="37"/>
      <c r="C226" s="193" t="s">
        <v>433</v>
      </c>
      <c r="D226" s="193" t="s">
        <v>206</v>
      </c>
      <c r="E226" s="194" t="s">
        <v>3888</v>
      </c>
      <c r="F226" s="195" t="s">
        <v>3889</v>
      </c>
      <c r="G226" s="196" t="s">
        <v>357</v>
      </c>
      <c r="H226" s="197">
        <v>118</v>
      </c>
      <c r="I226" s="198"/>
      <c r="J226" s="199">
        <f>ROUND(I226*H226,2)</f>
        <v>0</v>
      </c>
      <c r="K226" s="195" t="s">
        <v>210</v>
      </c>
      <c r="L226" s="41"/>
      <c r="M226" s="200" t="s">
        <v>1</v>
      </c>
      <c r="N226" s="201" t="s">
        <v>48</v>
      </c>
      <c r="O226" s="73"/>
      <c r="P226" s="202">
        <f>O226*H226</f>
        <v>0</v>
      </c>
      <c r="Q226" s="202">
        <v>0.00017</v>
      </c>
      <c r="R226" s="202">
        <f>Q226*H226</f>
        <v>0.02006</v>
      </c>
      <c r="S226" s="202">
        <v>0</v>
      </c>
      <c r="T226" s="203">
        <f>S226*H226</f>
        <v>0</v>
      </c>
      <c r="U226" s="36"/>
      <c r="V226" s="36"/>
      <c r="W226" s="36"/>
      <c r="X226" s="36"/>
      <c r="Y226" s="36"/>
      <c r="Z226" s="36"/>
      <c r="AA226" s="36"/>
      <c r="AB226" s="36"/>
      <c r="AC226" s="36"/>
      <c r="AD226" s="36"/>
      <c r="AE226" s="36"/>
      <c r="AR226" s="204" t="s">
        <v>121</v>
      </c>
      <c r="AT226" s="204" t="s">
        <v>206</v>
      </c>
      <c r="AU226" s="204" t="s">
        <v>93</v>
      </c>
      <c r="AY226" s="18" t="s">
        <v>203</v>
      </c>
      <c r="BE226" s="205">
        <f>IF(N226="základní",J226,0)</f>
        <v>0</v>
      </c>
      <c r="BF226" s="205">
        <f>IF(N226="snížená",J226,0)</f>
        <v>0</v>
      </c>
      <c r="BG226" s="205">
        <f>IF(N226="zákl. přenesená",J226,0)</f>
        <v>0</v>
      </c>
      <c r="BH226" s="205">
        <f>IF(N226="sníž. přenesená",J226,0)</f>
        <v>0</v>
      </c>
      <c r="BI226" s="205">
        <f>IF(N226="nulová",J226,0)</f>
        <v>0</v>
      </c>
      <c r="BJ226" s="18" t="s">
        <v>91</v>
      </c>
      <c r="BK226" s="205">
        <f>ROUND(I226*H226,2)</f>
        <v>0</v>
      </c>
      <c r="BL226" s="18" t="s">
        <v>121</v>
      </c>
      <c r="BM226" s="204" t="s">
        <v>3890</v>
      </c>
    </row>
    <row r="227" spans="2:51" s="14" customFormat="1" ht="10.2">
      <c r="B227" s="225"/>
      <c r="C227" s="226"/>
      <c r="D227" s="206" t="s">
        <v>309</v>
      </c>
      <c r="E227" s="227" t="s">
        <v>1</v>
      </c>
      <c r="F227" s="228" t="s">
        <v>3891</v>
      </c>
      <c r="G227" s="226"/>
      <c r="H227" s="229">
        <v>118</v>
      </c>
      <c r="I227" s="230"/>
      <c r="J227" s="226"/>
      <c r="K227" s="226"/>
      <c r="L227" s="231"/>
      <c r="M227" s="232"/>
      <c r="N227" s="233"/>
      <c r="O227" s="233"/>
      <c r="P227" s="233"/>
      <c r="Q227" s="233"/>
      <c r="R227" s="233"/>
      <c r="S227" s="233"/>
      <c r="T227" s="234"/>
      <c r="AT227" s="235" t="s">
        <v>309</v>
      </c>
      <c r="AU227" s="235" t="s">
        <v>93</v>
      </c>
      <c r="AV227" s="14" t="s">
        <v>93</v>
      </c>
      <c r="AW227" s="14" t="s">
        <v>38</v>
      </c>
      <c r="AX227" s="14" t="s">
        <v>83</v>
      </c>
      <c r="AY227" s="235" t="s">
        <v>203</v>
      </c>
    </row>
    <row r="228" spans="2:51" s="15" customFormat="1" ht="10.2">
      <c r="B228" s="236"/>
      <c r="C228" s="237"/>
      <c r="D228" s="206" t="s">
        <v>309</v>
      </c>
      <c r="E228" s="238" t="s">
        <v>1</v>
      </c>
      <c r="F228" s="239" t="s">
        <v>314</v>
      </c>
      <c r="G228" s="237"/>
      <c r="H228" s="240">
        <v>118</v>
      </c>
      <c r="I228" s="241"/>
      <c r="J228" s="237"/>
      <c r="K228" s="237"/>
      <c r="L228" s="242"/>
      <c r="M228" s="243"/>
      <c r="N228" s="244"/>
      <c r="O228" s="244"/>
      <c r="P228" s="244"/>
      <c r="Q228" s="244"/>
      <c r="R228" s="244"/>
      <c r="S228" s="244"/>
      <c r="T228" s="245"/>
      <c r="AT228" s="246" t="s">
        <v>309</v>
      </c>
      <c r="AU228" s="246" t="s">
        <v>93</v>
      </c>
      <c r="AV228" s="15" t="s">
        <v>121</v>
      </c>
      <c r="AW228" s="15" t="s">
        <v>38</v>
      </c>
      <c r="AX228" s="15" t="s">
        <v>91</v>
      </c>
      <c r="AY228" s="246" t="s">
        <v>203</v>
      </c>
    </row>
    <row r="229" spans="1:65" s="2" customFormat="1" ht="16.5" customHeight="1">
      <c r="A229" s="36"/>
      <c r="B229" s="37"/>
      <c r="C229" s="247" t="s">
        <v>437</v>
      </c>
      <c r="D229" s="247" t="s">
        <v>350</v>
      </c>
      <c r="E229" s="248" t="s">
        <v>3892</v>
      </c>
      <c r="F229" s="249" t="s">
        <v>3893</v>
      </c>
      <c r="G229" s="250" t="s">
        <v>357</v>
      </c>
      <c r="H229" s="251">
        <v>129.8</v>
      </c>
      <c r="I229" s="252"/>
      <c r="J229" s="253">
        <f>ROUND(I229*H229,2)</f>
        <v>0</v>
      </c>
      <c r="K229" s="249" t="s">
        <v>210</v>
      </c>
      <c r="L229" s="254"/>
      <c r="M229" s="255" t="s">
        <v>1</v>
      </c>
      <c r="N229" s="256" t="s">
        <v>48</v>
      </c>
      <c r="O229" s="73"/>
      <c r="P229" s="202">
        <f>O229*H229</f>
        <v>0</v>
      </c>
      <c r="Q229" s="202">
        <v>0.00025</v>
      </c>
      <c r="R229" s="202">
        <f>Q229*H229</f>
        <v>0.03245000000000001</v>
      </c>
      <c r="S229" s="202">
        <v>0</v>
      </c>
      <c r="T229" s="203">
        <f>S229*H229</f>
        <v>0</v>
      </c>
      <c r="U229" s="36"/>
      <c r="V229" s="36"/>
      <c r="W229" s="36"/>
      <c r="X229" s="36"/>
      <c r="Y229" s="36"/>
      <c r="Z229" s="36"/>
      <c r="AA229" s="36"/>
      <c r="AB229" s="36"/>
      <c r="AC229" s="36"/>
      <c r="AD229" s="36"/>
      <c r="AE229" s="36"/>
      <c r="AR229" s="204" t="s">
        <v>153</v>
      </c>
      <c r="AT229" s="204" t="s">
        <v>350</v>
      </c>
      <c r="AU229" s="204" t="s">
        <v>93</v>
      </c>
      <c r="AY229" s="18" t="s">
        <v>203</v>
      </c>
      <c r="BE229" s="205">
        <f>IF(N229="základní",J229,0)</f>
        <v>0</v>
      </c>
      <c r="BF229" s="205">
        <f>IF(N229="snížená",J229,0)</f>
        <v>0</v>
      </c>
      <c r="BG229" s="205">
        <f>IF(N229="zákl. přenesená",J229,0)</f>
        <v>0</v>
      </c>
      <c r="BH229" s="205">
        <f>IF(N229="sníž. přenesená",J229,0)</f>
        <v>0</v>
      </c>
      <c r="BI229" s="205">
        <f>IF(N229="nulová",J229,0)</f>
        <v>0</v>
      </c>
      <c r="BJ229" s="18" t="s">
        <v>91</v>
      </c>
      <c r="BK229" s="205">
        <f>ROUND(I229*H229,2)</f>
        <v>0</v>
      </c>
      <c r="BL229" s="18" t="s">
        <v>121</v>
      </c>
      <c r="BM229" s="204" t="s">
        <v>3894</v>
      </c>
    </row>
    <row r="230" spans="2:51" s="14" customFormat="1" ht="10.2">
      <c r="B230" s="225"/>
      <c r="C230" s="226"/>
      <c r="D230" s="206" t="s">
        <v>309</v>
      </c>
      <c r="E230" s="226"/>
      <c r="F230" s="228" t="s">
        <v>3895</v>
      </c>
      <c r="G230" s="226"/>
      <c r="H230" s="229">
        <v>129.8</v>
      </c>
      <c r="I230" s="230"/>
      <c r="J230" s="226"/>
      <c r="K230" s="226"/>
      <c r="L230" s="231"/>
      <c r="M230" s="232"/>
      <c r="N230" s="233"/>
      <c r="O230" s="233"/>
      <c r="P230" s="233"/>
      <c r="Q230" s="233"/>
      <c r="R230" s="233"/>
      <c r="S230" s="233"/>
      <c r="T230" s="234"/>
      <c r="AT230" s="235" t="s">
        <v>309</v>
      </c>
      <c r="AU230" s="235" t="s">
        <v>93</v>
      </c>
      <c r="AV230" s="14" t="s">
        <v>93</v>
      </c>
      <c r="AW230" s="14" t="s">
        <v>4</v>
      </c>
      <c r="AX230" s="14" t="s">
        <v>91</v>
      </c>
      <c r="AY230" s="235" t="s">
        <v>203</v>
      </c>
    </row>
    <row r="231" spans="1:65" s="2" customFormat="1" ht="16.5" customHeight="1">
      <c r="A231" s="36"/>
      <c r="B231" s="37"/>
      <c r="C231" s="193" t="s">
        <v>441</v>
      </c>
      <c r="D231" s="193" t="s">
        <v>206</v>
      </c>
      <c r="E231" s="194" t="s">
        <v>3896</v>
      </c>
      <c r="F231" s="195" t="s">
        <v>3897</v>
      </c>
      <c r="G231" s="196" t="s">
        <v>448</v>
      </c>
      <c r="H231" s="197">
        <v>59</v>
      </c>
      <c r="I231" s="198"/>
      <c r="J231" s="199">
        <f>ROUND(I231*H231,2)</f>
        <v>0</v>
      </c>
      <c r="K231" s="195" t="s">
        <v>210</v>
      </c>
      <c r="L231" s="41"/>
      <c r="M231" s="200" t="s">
        <v>1</v>
      </c>
      <c r="N231" s="201" t="s">
        <v>48</v>
      </c>
      <c r="O231" s="73"/>
      <c r="P231" s="202">
        <f>O231*H231</f>
        <v>0</v>
      </c>
      <c r="Q231" s="202">
        <v>0.2044</v>
      </c>
      <c r="R231" s="202">
        <f>Q231*H231</f>
        <v>12.0596</v>
      </c>
      <c r="S231" s="202">
        <v>0</v>
      </c>
      <c r="T231" s="203">
        <f>S231*H231</f>
        <v>0</v>
      </c>
      <c r="U231" s="36"/>
      <c r="V231" s="36"/>
      <c r="W231" s="36"/>
      <c r="X231" s="36"/>
      <c r="Y231" s="36"/>
      <c r="Z231" s="36"/>
      <c r="AA231" s="36"/>
      <c r="AB231" s="36"/>
      <c r="AC231" s="36"/>
      <c r="AD231" s="36"/>
      <c r="AE231" s="36"/>
      <c r="AR231" s="204" t="s">
        <v>121</v>
      </c>
      <c r="AT231" s="204" t="s">
        <v>206</v>
      </c>
      <c r="AU231" s="204" t="s">
        <v>93</v>
      </c>
      <c r="AY231" s="18" t="s">
        <v>203</v>
      </c>
      <c r="BE231" s="205">
        <f>IF(N231="základní",J231,0)</f>
        <v>0</v>
      </c>
      <c r="BF231" s="205">
        <f>IF(N231="snížená",J231,0)</f>
        <v>0</v>
      </c>
      <c r="BG231" s="205">
        <f>IF(N231="zákl. přenesená",J231,0)</f>
        <v>0</v>
      </c>
      <c r="BH231" s="205">
        <f>IF(N231="sníž. přenesená",J231,0)</f>
        <v>0</v>
      </c>
      <c r="BI231" s="205">
        <f>IF(N231="nulová",J231,0)</f>
        <v>0</v>
      </c>
      <c r="BJ231" s="18" t="s">
        <v>91</v>
      </c>
      <c r="BK231" s="205">
        <f>ROUND(I231*H231,2)</f>
        <v>0</v>
      </c>
      <c r="BL231" s="18" t="s">
        <v>121</v>
      </c>
      <c r="BM231" s="204" t="s">
        <v>3898</v>
      </c>
    </row>
    <row r="232" spans="2:51" s="14" customFormat="1" ht="10.2">
      <c r="B232" s="225"/>
      <c r="C232" s="226"/>
      <c r="D232" s="206" t="s">
        <v>309</v>
      </c>
      <c r="E232" s="227" t="s">
        <v>1</v>
      </c>
      <c r="F232" s="228" t="s">
        <v>3899</v>
      </c>
      <c r="G232" s="226"/>
      <c r="H232" s="229">
        <v>59</v>
      </c>
      <c r="I232" s="230"/>
      <c r="J232" s="226"/>
      <c r="K232" s="226"/>
      <c r="L232" s="231"/>
      <c r="M232" s="232"/>
      <c r="N232" s="233"/>
      <c r="O232" s="233"/>
      <c r="P232" s="233"/>
      <c r="Q232" s="233"/>
      <c r="R232" s="233"/>
      <c r="S232" s="233"/>
      <c r="T232" s="234"/>
      <c r="AT232" s="235" t="s">
        <v>309</v>
      </c>
      <c r="AU232" s="235" t="s">
        <v>93</v>
      </c>
      <c r="AV232" s="14" t="s">
        <v>93</v>
      </c>
      <c r="AW232" s="14" t="s">
        <v>38</v>
      </c>
      <c r="AX232" s="14" t="s">
        <v>83</v>
      </c>
      <c r="AY232" s="235" t="s">
        <v>203</v>
      </c>
    </row>
    <row r="233" spans="2:51" s="15" customFormat="1" ht="10.2">
      <c r="B233" s="236"/>
      <c r="C233" s="237"/>
      <c r="D233" s="206" t="s">
        <v>309</v>
      </c>
      <c r="E233" s="238" t="s">
        <v>1</v>
      </c>
      <c r="F233" s="239" t="s">
        <v>314</v>
      </c>
      <c r="G233" s="237"/>
      <c r="H233" s="240">
        <v>59</v>
      </c>
      <c r="I233" s="241"/>
      <c r="J233" s="237"/>
      <c r="K233" s="237"/>
      <c r="L233" s="242"/>
      <c r="M233" s="243"/>
      <c r="N233" s="244"/>
      <c r="O233" s="244"/>
      <c r="P233" s="244"/>
      <c r="Q233" s="244"/>
      <c r="R233" s="244"/>
      <c r="S233" s="244"/>
      <c r="T233" s="245"/>
      <c r="AT233" s="246" t="s">
        <v>309</v>
      </c>
      <c r="AU233" s="246" t="s">
        <v>93</v>
      </c>
      <c r="AV233" s="15" t="s">
        <v>121</v>
      </c>
      <c r="AW233" s="15" t="s">
        <v>38</v>
      </c>
      <c r="AX233" s="15" t="s">
        <v>91</v>
      </c>
      <c r="AY233" s="246" t="s">
        <v>203</v>
      </c>
    </row>
    <row r="234" spans="2:63" s="12" customFormat="1" ht="22.8" customHeight="1">
      <c r="B234" s="177"/>
      <c r="C234" s="178"/>
      <c r="D234" s="179" t="s">
        <v>82</v>
      </c>
      <c r="E234" s="191" t="s">
        <v>144</v>
      </c>
      <c r="F234" s="191" t="s">
        <v>3900</v>
      </c>
      <c r="G234" s="178"/>
      <c r="H234" s="178"/>
      <c r="I234" s="181"/>
      <c r="J234" s="192">
        <f>BK234</f>
        <v>0</v>
      </c>
      <c r="K234" s="178"/>
      <c r="L234" s="183"/>
      <c r="M234" s="184"/>
      <c r="N234" s="185"/>
      <c r="O234" s="185"/>
      <c r="P234" s="186">
        <f>SUM(P235:P262)</f>
        <v>0</v>
      </c>
      <c r="Q234" s="185"/>
      <c r="R234" s="186">
        <f>SUM(R235:R262)</f>
        <v>413.0677999999999</v>
      </c>
      <c r="S234" s="185"/>
      <c r="T234" s="187">
        <f>SUM(T235:T262)</f>
        <v>0</v>
      </c>
      <c r="AR234" s="188" t="s">
        <v>91</v>
      </c>
      <c r="AT234" s="189" t="s">
        <v>82</v>
      </c>
      <c r="AU234" s="189" t="s">
        <v>91</v>
      </c>
      <c r="AY234" s="188" t="s">
        <v>203</v>
      </c>
      <c r="BK234" s="190">
        <f>SUM(BK235:BK262)</f>
        <v>0</v>
      </c>
    </row>
    <row r="235" spans="1:65" s="2" customFormat="1" ht="16.5" customHeight="1">
      <c r="A235" s="36"/>
      <c r="B235" s="37"/>
      <c r="C235" s="193" t="s">
        <v>445</v>
      </c>
      <c r="D235" s="193" t="s">
        <v>206</v>
      </c>
      <c r="E235" s="194" t="s">
        <v>3901</v>
      </c>
      <c r="F235" s="195" t="s">
        <v>3902</v>
      </c>
      <c r="G235" s="196" t="s">
        <v>357</v>
      </c>
      <c r="H235" s="197">
        <v>223</v>
      </c>
      <c r="I235" s="198"/>
      <c r="J235" s="199">
        <f>ROUND(I235*H235,2)</f>
        <v>0</v>
      </c>
      <c r="K235" s="195" t="s">
        <v>210</v>
      </c>
      <c r="L235" s="41"/>
      <c r="M235" s="200" t="s">
        <v>1</v>
      </c>
      <c r="N235" s="201" t="s">
        <v>48</v>
      </c>
      <c r="O235" s="73"/>
      <c r="P235" s="202">
        <f>O235*H235</f>
        <v>0</v>
      </c>
      <c r="Q235" s="202">
        <v>0.092</v>
      </c>
      <c r="R235" s="202">
        <f>Q235*H235</f>
        <v>20.516</v>
      </c>
      <c r="S235" s="202">
        <v>0</v>
      </c>
      <c r="T235" s="203">
        <f>S235*H235</f>
        <v>0</v>
      </c>
      <c r="U235" s="36"/>
      <c r="V235" s="36"/>
      <c r="W235" s="36"/>
      <c r="X235" s="36"/>
      <c r="Y235" s="36"/>
      <c r="Z235" s="36"/>
      <c r="AA235" s="36"/>
      <c r="AB235" s="36"/>
      <c r="AC235" s="36"/>
      <c r="AD235" s="36"/>
      <c r="AE235" s="36"/>
      <c r="AR235" s="204" t="s">
        <v>121</v>
      </c>
      <c r="AT235" s="204" t="s">
        <v>206</v>
      </c>
      <c r="AU235" s="204" t="s">
        <v>93</v>
      </c>
      <c r="AY235" s="18" t="s">
        <v>203</v>
      </c>
      <c r="BE235" s="205">
        <f>IF(N235="základní",J235,0)</f>
        <v>0</v>
      </c>
      <c r="BF235" s="205">
        <f>IF(N235="snížená",J235,0)</f>
        <v>0</v>
      </c>
      <c r="BG235" s="205">
        <f>IF(N235="zákl. přenesená",J235,0)</f>
        <v>0</v>
      </c>
      <c r="BH235" s="205">
        <f>IF(N235="sníž. přenesená",J235,0)</f>
        <v>0</v>
      </c>
      <c r="BI235" s="205">
        <f>IF(N235="nulová",J235,0)</f>
        <v>0</v>
      </c>
      <c r="BJ235" s="18" t="s">
        <v>91</v>
      </c>
      <c r="BK235" s="205">
        <f>ROUND(I235*H235,2)</f>
        <v>0</v>
      </c>
      <c r="BL235" s="18" t="s">
        <v>121</v>
      </c>
      <c r="BM235" s="204" t="s">
        <v>3903</v>
      </c>
    </row>
    <row r="236" spans="2:51" s="14" customFormat="1" ht="10.2">
      <c r="B236" s="225"/>
      <c r="C236" s="226"/>
      <c r="D236" s="206" t="s">
        <v>309</v>
      </c>
      <c r="E236" s="227" t="s">
        <v>1</v>
      </c>
      <c r="F236" s="228" t="s">
        <v>3835</v>
      </c>
      <c r="G236" s="226"/>
      <c r="H236" s="229">
        <v>223</v>
      </c>
      <c r="I236" s="230"/>
      <c r="J236" s="226"/>
      <c r="K236" s="226"/>
      <c r="L236" s="231"/>
      <c r="M236" s="232"/>
      <c r="N236" s="233"/>
      <c r="O236" s="233"/>
      <c r="P236" s="233"/>
      <c r="Q236" s="233"/>
      <c r="R236" s="233"/>
      <c r="S236" s="233"/>
      <c r="T236" s="234"/>
      <c r="AT236" s="235" t="s">
        <v>309</v>
      </c>
      <c r="AU236" s="235" t="s">
        <v>93</v>
      </c>
      <c r="AV236" s="14" t="s">
        <v>93</v>
      </c>
      <c r="AW236" s="14" t="s">
        <v>38</v>
      </c>
      <c r="AX236" s="14" t="s">
        <v>83</v>
      </c>
      <c r="AY236" s="235" t="s">
        <v>203</v>
      </c>
    </row>
    <row r="237" spans="2:51" s="15" customFormat="1" ht="10.2">
      <c r="B237" s="236"/>
      <c r="C237" s="237"/>
      <c r="D237" s="206" t="s">
        <v>309</v>
      </c>
      <c r="E237" s="238" t="s">
        <v>1</v>
      </c>
      <c r="F237" s="239" t="s">
        <v>314</v>
      </c>
      <c r="G237" s="237"/>
      <c r="H237" s="240">
        <v>223</v>
      </c>
      <c r="I237" s="241"/>
      <c r="J237" s="237"/>
      <c r="K237" s="237"/>
      <c r="L237" s="242"/>
      <c r="M237" s="243"/>
      <c r="N237" s="244"/>
      <c r="O237" s="244"/>
      <c r="P237" s="244"/>
      <c r="Q237" s="244"/>
      <c r="R237" s="244"/>
      <c r="S237" s="244"/>
      <c r="T237" s="245"/>
      <c r="AT237" s="246" t="s">
        <v>309</v>
      </c>
      <c r="AU237" s="246" t="s">
        <v>93</v>
      </c>
      <c r="AV237" s="15" t="s">
        <v>121</v>
      </c>
      <c r="AW237" s="15" t="s">
        <v>38</v>
      </c>
      <c r="AX237" s="15" t="s">
        <v>91</v>
      </c>
      <c r="AY237" s="246" t="s">
        <v>203</v>
      </c>
    </row>
    <row r="238" spans="1:65" s="2" customFormat="1" ht="16.5" customHeight="1">
      <c r="A238" s="36"/>
      <c r="B238" s="37"/>
      <c r="C238" s="193" t="s">
        <v>450</v>
      </c>
      <c r="D238" s="193" t="s">
        <v>206</v>
      </c>
      <c r="E238" s="194" t="s">
        <v>3904</v>
      </c>
      <c r="F238" s="195" t="s">
        <v>3905</v>
      </c>
      <c r="G238" s="196" t="s">
        <v>357</v>
      </c>
      <c r="H238" s="197">
        <v>223</v>
      </c>
      <c r="I238" s="198"/>
      <c r="J238" s="199">
        <f>ROUND(I238*H238,2)</f>
        <v>0</v>
      </c>
      <c r="K238" s="195" t="s">
        <v>210</v>
      </c>
      <c r="L238" s="41"/>
      <c r="M238" s="200" t="s">
        <v>1</v>
      </c>
      <c r="N238" s="201" t="s">
        <v>48</v>
      </c>
      <c r="O238" s="73"/>
      <c r="P238" s="202">
        <f>O238*H238</f>
        <v>0</v>
      </c>
      <c r="Q238" s="202">
        <v>0.345</v>
      </c>
      <c r="R238" s="202">
        <f>Q238*H238</f>
        <v>76.93499999999999</v>
      </c>
      <c r="S238" s="202">
        <v>0</v>
      </c>
      <c r="T238" s="203">
        <f>S238*H238</f>
        <v>0</v>
      </c>
      <c r="U238" s="36"/>
      <c r="V238" s="36"/>
      <c r="W238" s="36"/>
      <c r="X238" s="36"/>
      <c r="Y238" s="36"/>
      <c r="Z238" s="36"/>
      <c r="AA238" s="36"/>
      <c r="AB238" s="36"/>
      <c r="AC238" s="36"/>
      <c r="AD238" s="36"/>
      <c r="AE238" s="36"/>
      <c r="AR238" s="204" t="s">
        <v>121</v>
      </c>
      <c r="AT238" s="204" t="s">
        <v>206</v>
      </c>
      <c r="AU238" s="204" t="s">
        <v>93</v>
      </c>
      <c r="AY238" s="18" t="s">
        <v>203</v>
      </c>
      <c r="BE238" s="205">
        <f>IF(N238="základní",J238,0)</f>
        <v>0</v>
      </c>
      <c r="BF238" s="205">
        <f>IF(N238="snížená",J238,0)</f>
        <v>0</v>
      </c>
      <c r="BG238" s="205">
        <f>IF(N238="zákl. přenesená",J238,0)</f>
        <v>0</v>
      </c>
      <c r="BH238" s="205">
        <f>IF(N238="sníž. přenesená",J238,0)</f>
        <v>0</v>
      </c>
      <c r="BI238" s="205">
        <f>IF(N238="nulová",J238,0)</f>
        <v>0</v>
      </c>
      <c r="BJ238" s="18" t="s">
        <v>91</v>
      </c>
      <c r="BK238" s="205">
        <f>ROUND(I238*H238,2)</f>
        <v>0</v>
      </c>
      <c r="BL238" s="18" t="s">
        <v>121</v>
      </c>
      <c r="BM238" s="204" t="s">
        <v>3906</v>
      </c>
    </row>
    <row r="239" spans="2:51" s="14" customFormat="1" ht="10.2">
      <c r="B239" s="225"/>
      <c r="C239" s="226"/>
      <c r="D239" s="206" t="s">
        <v>309</v>
      </c>
      <c r="E239" s="227" t="s">
        <v>1</v>
      </c>
      <c r="F239" s="228" t="s">
        <v>3835</v>
      </c>
      <c r="G239" s="226"/>
      <c r="H239" s="229">
        <v>223</v>
      </c>
      <c r="I239" s="230"/>
      <c r="J239" s="226"/>
      <c r="K239" s="226"/>
      <c r="L239" s="231"/>
      <c r="M239" s="232"/>
      <c r="N239" s="233"/>
      <c r="O239" s="233"/>
      <c r="P239" s="233"/>
      <c r="Q239" s="233"/>
      <c r="R239" s="233"/>
      <c r="S239" s="233"/>
      <c r="T239" s="234"/>
      <c r="AT239" s="235" t="s">
        <v>309</v>
      </c>
      <c r="AU239" s="235" t="s">
        <v>93</v>
      </c>
      <c r="AV239" s="14" t="s">
        <v>93</v>
      </c>
      <c r="AW239" s="14" t="s">
        <v>38</v>
      </c>
      <c r="AX239" s="14" t="s">
        <v>83</v>
      </c>
      <c r="AY239" s="235" t="s">
        <v>203</v>
      </c>
    </row>
    <row r="240" spans="2:51" s="15" customFormat="1" ht="10.2">
      <c r="B240" s="236"/>
      <c r="C240" s="237"/>
      <c r="D240" s="206" t="s">
        <v>309</v>
      </c>
      <c r="E240" s="238" t="s">
        <v>1</v>
      </c>
      <c r="F240" s="239" t="s">
        <v>314</v>
      </c>
      <c r="G240" s="237"/>
      <c r="H240" s="240">
        <v>223</v>
      </c>
      <c r="I240" s="241"/>
      <c r="J240" s="237"/>
      <c r="K240" s="237"/>
      <c r="L240" s="242"/>
      <c r="M240" s="243"/>
      <c r="N240" s="244"/>
      <c r="O240" s="244"/>
      <c r="P240" s="244"/>
      <c r="Q240" s="244"/>
      <c r="R240" s="244"/>
      <c r="S240" s="244"/>
      <c r="T240" s="245"/>
      <c r="AT240" s="246" t="s">
        <v>309</v>
      </c>
      <c r="AU240" s="246" t="s">
        <v>93</v>
      </c>
      <c r="AV240" s="15" t="s">
        <v>121</v>
      </c>
      <c r="AW240" s="15" t="s">
        <v>38</v>
      </c>
      <c r="AX240" s="15" t="s">
        <v>91</v>
      </c>
      <c r="AY240" s="246" t="s">
        <v>203</v>
      </c>
    </row>
    <row r="241" spans="1:65" s="2" customFormat="1" ht="16.5" customHeight="1">
      <c r="A241" s="36"/>
      <c r="B241" s="37"/>
      <c r="C241" s="193" t="s">
        <v>456</v>
      </c>
      <c r="D241" s="193" t="s">
        <v>206</v>
      </c>
      <c r="E241" s="194" t="s">
        <v>3907</v>
      </c>
      <c r="F241" s="195" t="s">
        <v>3908</v>
      </c>
      <c r="G241" s="196" t="s">
        <v>357</v>
      </c>
      <c r="H241" s="197">
        <v>446</v>
      </c>
      <c r="I241" s="198"/>
      <c r="J241" s="199">
        <f>ROUND(I241*H241,2)</f>
        <v>0</v>
      </c>
      <c r="K241" s="195" t="s">
        <v>210</v>
      </c>
      <c r="L241" s="41"/>
      <c r="M241" s="200" t="s">
        <v>1</v>
      </c>
      <c r="N241" s="201" t="s">
        <v>48</v>
      </c>
      <c r="O241" s="73"/>
      <c r="P241" s="202">
        <f>O241*H241</f>
        <v>0</v>
      </c>
      <c r="Q241" s="202">
        <v>0.575</v>
      </c>
      <c r="R241" s="202">
        <f>Q241*H241</f>
        <v>256.45</v>
      </c>
      <c r="S241" s="202">
        <v>0</v>
      </c>
      <c r="T241" s="203">
        <f>S241*H241</f>
        <v>0</v>
      </c>
      <c r="U241" s="36"/>
      <c r="V241" s="36"/>
      <c r="W241" s="36"/>
      <c r="X241" s="36"/>
      <c r="Y241" s="36"/>
      <c r="Z241" s="36"/>
      <c r="AA241" s="36"/>
      <c r="AB241" s="36"/>
      <c r="AC241" s="36"/>
      <c r="AD241" s="36"/>
      <c r="AE241" s="36"/>
      <c r="AR241" s="204" t="s">
        <v>121</v>
      </c>
      <c r="AT241" s="204" t="s">
        <v>206</v>
      </c>
      <c r="AU241" s="204" t="s">
        <v>93</v>
      </c>
      <c r="AY241" s="18" t="s">
        <v>203</v>
      </c>
      <c r="BE241" s="205">
        <f>IF(N241="základní",J241,0)</f>
        <v>0</v>
      </c>
      <c r="BF241" s="205">
        <f>IF(N241="snížená",J241,0)</f>
        <v>0</v>
      </c>
      <c r="BG241" s="205">
        <f>IF(N241="zákl. přenesená",J241,0)</f>
        <v>0</v>
      </c>
      <c r="BH241" s="205">
        <f>IF(N241="sníž. přenesená",J241,0)</f>
        <v>0</v>
      </c>
      <c r="BI241" s="205">
        <f>IF(N241="nulová",J241,0)</f>
        <v>0</v>
      </c>
      <c r="BJ241" s="18" t="s">
        <v>91</v>
      </c>
      <c r="BK241" s="205">
        <f>ROUND(I241*H241,2)</f>
        <v>0</v>
      </c>
      <c r="BL241" s="18" t="s">
        <v>121</v>
      </c>
      <c r="BM241" s="204" t="s">
        <v>3909</v>
      </c>
    </row>
    <row r="242" spans="2:51" s="14" customFormat="1" ht="10.2">
      <c r="B242" s="225"/>
      <c r="C242" s="226"/>
      <c r="D242" s="206" t="s">
        <v>309</v>
      </c>
      <c r="E242" s="227" t="s">
        <v>1</v>
      </c>
      <c r="F242" s="228" t="s">
        <v>3910</v>
      </c>
      <c r="G242" s="226"/>
      <c r="H242" s="229">
        <v>446</v>
      </c>
      <c r="I242" s="230"/>
      <c r="J242" s="226"/>
      <c r="K242" s="226"/>
      <c r="L242" s="231"/>
      <c r="M242" s="232"/>
      <c r="N242" s="233"/>
      <c r="O242" s="233"/>
      <c r="P242" s="233"/>
      <c r="Q242" s="233"/>
      <c r="R242" s="233"/>
      <c r="S242" s="233"/>
      <c r="T242" s="234"/>
      <c r="AT242" s="235" t="s">
        <v>309</v>
      </c>
      <c r="AU242" s="235" t="s">
        <v>93</v>
      </c>
      <c r="AV242" s="14" t="s">
        <v>93</v>
      </c>
      <c r="AW242" s="14" t="s">
        <v>38</v>
      </c>
      <c r="AX242" s="14" t="s">
        <v>83</v>
      </c>
      <c r="AY242" s="235" t="s">
        <v>203</v>
      </c>
    </row>
    <row r="243" spans="2:51" s="15" customFormat="1" ht="10.2">
      <c r="B243" s="236"/>
      <c r="C243" s="237"/>
      <c r="D243" s="206" t="s">
        <v>309</v>
      </c>
      <c r="E243" s="238" t="s">
        <v>1</v>
      </c>
      <c r="F243" s="239" t="s">
        <v>314</v>
      </c>
      <c r="G243" s="237"/>
      <c r="H243" s="240">
        <v>446</v>
      </c>
      <c r="I243" s="241"/>
      <c r="J243" s="237"/>
      <c r="K243" s="237"/>
      <c r="L243" s="242"/>
      <c r="M243" s="243"/>
      <c r="N243" s="244"/>
      <c r="O243" s="244"/>
      <c r="P243" s="244"/>
      <c r="Q243" s="244"/>
      <c r="R243" s="244"/>
      <c r="S243" s="244"/>
      <c r="T243" s="245"/>
      <c r="AT243" s="246" t="s">
        <v>309</v>
      </c>
      <c r="AU243" s="246" t="s">
        <v>93</v>
      </c>
      <c r="AV243" s="15" t="s">
        <v>121</v>
      </c>
      <c r="AW243" s="15" t="s">
        <v>38</v>
      </c>
      <c r="AX243" s="15" t="s">
        <v>91</v>
      </c>
      <c r="AY243" s="246" t="s">
        <v>203</v>
      </c>
    </row>
    <row r="244" spans="1:65" s="2" customFormat="1" ht="16.5" customHeight="1">
      <c r="A244" s="36"/>
      <c r="B244" s="37"/>
      <c r="C244" s="193" t="s">
        <v>461</v>
      </c>
      <c r="D244" s="193" t="s">
        <v>206</v>
      </c>
      <c r="E244" s="194" t="s">
        <v>3911</v>
      </c>
      <c r="F244" s="195" t="s">
        <v>3912</v>
      </c>
      <c r="G244" s="196" t="s">
        <v>357</v>
      </c>
      <c r="H244" s="197">
        <v>17</v>
      </c>
      <c r="I244" s="198"/>
      <c r="J244" s="199">
        <f>ROUND(I244*H244,2)</f>
        <v>0</v>
      </c>
      <c r="K244" s="195" t="s">
        <v>601</v>
      </c>
      <c r="L244" s="41"/>
      <c r="M244" s="200" t="s">
        <v>1</v>
      </c>
      <c r="N244" s="201" t="s">
        <v>48</v>
      </c>
      <c r="O244" s="73"/>
      <c r="P244" s="202">
        <f>O244*H244</f>
        <v>0</v>
      </c>
      <c r="Q244" s="202">
        <v>0.1562</v>
      </c>
      <c r="R244" s="202">
        <f>Q244*H244</f>
        <v>2.6554</v>
      </c>
      <c r="S244" s="202">
        <v>0</v>
      </c>
      <c r="T244" s="203">
        <f>S244*H244</f>
        <v>0</v>
      </c>
      <c r="U244" s="36"/>
      <c r="V244" s="36"/>
      <c r="W244" s="36"/>
      <c r="X244" s="36"/>
      <c r="Y244" s="36"/>
      <c r="Z244" s="36"/>
      <c r="AA244" s="36"/>
      <c r="AB244" s="36"/>
      <c r="AC244" s="36"/>
      <c r="AD244" s="36"/>
      <c r="AE244" s="36"/>
      <c r="AR244" s="204" t="s">
        <v>121</v>
      </c>
      <c r="AT244" s="204" t="s">
        <v>206</v>
      </c>
      <c r="AU244" s="204" t="s">
        <v>93</v>
      </c>
      <c r="AY244" s="18" t="s">
        <v>203</v>
      </c>
      <c r="BE244" s="205">
        <f>IF(N244="základní",J244,0)</f>
        <v>0</v>
      </c>
      <c r="BF244" s="205">
        <f>IF(N244="snížená",J244,0)</f>
        <v>0</v>
      </c>
      <c r="BG244" s="205">
        <f>IF(N244="zákl. přenesená",J244,0)</f>
        <v>0</v>
      </c>
      <c r="BH244" s="205">
        <f>IF(N244="sníž. přenesená",J244,0)</f>
        <v>0</v>
      </c>
      <c r="BI244" s="205">
        <f>IF(N244="nulová",J244,0)</f>
        <v>0</v>
      </c>
      <c r="BJ244" s="18" t="s">
        <v>91</v>
      </c>
      <c r="BK244" s="205">
        <f>ROUND(I244*H244,2)</f>
        <v>0</v>
      </c>
      <c r="BL244" s="18" t="s">
        <v>121</v>
      </c>
      <c r="BM244" s="204" t="s">
        <v>3913</v>
      </c>
    </row>
    <row r="245" spans="1:47" s="2" customFormat="1" ht="38.4">
      <c r="A245" s="36"/>
      <c r="B245" s="37"/>
      <c r="C245" s="38"/>
      <c r="D245" s="206" t="s">
        <v>213</v>
      </c>
      <c r="E245" s="38"/>
      <c r="F245" s="207" t="s">
        <v>3914</v>
      </c>
      <c r="G245" s="38"/>
      <c r="H245" s="38"/>
      <c r="I245" s="208"/>
      <c r="J245" s="38"/>
      <c r="K245" s="38"/>
      <c r="L245" s="41"/>
      <c r="M245" s="209"/>
      <c r="N245" s="210"/>
      <c r="O245" s="73"/>
      <c r="P245" s="73"/>
      <c r="Q245" s="73"/>
      <c r="R245" s="73"/>
      <c r="S245" s="73"/>
      <c r="T245" s="74"/>
      <c r="U245" s="36"/>
      <c r="V245" s="36"/>
      <c r="W245" s="36"/>
      <c r="X245" s="36"/>
      <c r="Y245" s="36"/>
      <c r="Z245" s="36"/>
      <c r="AA245" s="36"/>
      <c r="AB245" s="36"/>
      <c r="AC245" s="36"/>
      <c r="AD245" s="36"/>
      <c r="AE245" s="36"/>
      <c r="AT245" s="18" t="s">
        <v>213</v>
      </c>
      <c r="AU245" s="18" t="s">
        <v>93</v>
      </c>
    </row>
    <row r="246" spans="2:51" s="14" customFormat="1" ht="10.2">
      <c r="B246" s="225"/>
      <c r="C246" s="226"/>
      <c r="D246" s="206" t="s">
        <v>309</v>
      </c>
      <c r="E246" s="227" t="s">
        <v>1</v>
      </c>
      <c r="F246" s="228" t="s">
        <v>3915</v>
      </c>
      <c r="G246" s="226"/>
      <c r="H246" s="229">
        <v>17</v>
      </c>
      <c r="I246" s="230"/>
      <c r="J246" s="226"/>
      <c r="K246" s="226"/>
      <c r="L246" s="231"/>
      <c r="M246" s="232"/>
      <c r="N246" s="233"/>
      <c r="O246" s="233"/>
      <c r="P246" s="233"/>
      <c r="Q246" s="233"/>
      <c r="R246" s="233"/>
      <c r="S246" s="233"/>
      <c r="T246" s="234"/>
      <c r="AT246" s="235" t="s">
        <v>309</v>
      </c>
      <c r="AU246" s="235" t="s">
        <v>93</v>
      </c>
      <c r="AV246" s="14" t="s">
        <v>93</v>
      </c>
      <c r="AW246" s="14" t="s">
        <v>38</v>
      </c>
      <c r="AX246" s="14" t="s">
        <v>83</v>
      </c>
      <c r="AY246" s="235" t="s">
        <v>203</v>
      </c>
    </row>
    <row r="247" spans="2:51" s="15" customFormat="1" ht="10.2">
      <c r="B247" s="236"/>
      <c r="C247" s="237"/>
      <c r="D247" s="206" t="s">
        <v>309</v>
      </c>
      <c r="E247" s="238" t="s">
        <v>1</v>
      </c>
      <c r="F247" s="239" t="s">
        <v>314</v>
      </c>
      <c r="G247" s="237"/>
      <c r="H247" s="240">
        <v>17</v>
      </c>
      <c r="I247" s="241"/>
      <c r="J247" s="237"/>
      <c r="K247" s="237"/>
      <c r="L247" s="242"/>
      <c r="M247" s="243"/>
      <c r="N247" s="244"/>
      <c r="O247" s="244"/>
      <c r="P247" s="244"/>
      <c r="Q247" s="244"/>
      <c r="R247" s="244"/>
      <c r="S247" s="244"/>
      <c r="T247" s="245"/>
      <c r="AT247" s="246" t="s">
        <v>309</v>
      </c>
      <c r="AU247" s="246" t="s">
        <v>93</v>
      </c>
      <c r="AV247" s="15" t="s">
        <v>121</v>
      </c>
      <c r="AW247" s="15" t="s">
        <v>38</v>
      </c>
      <c r="AX247" s="15" t="s">
        <v>91</v>
      </c>
      <c r="AY247" s="246" t="s">
        <v>203</v>
      </c>
    </row>
    <row r="248" spans="1:65" s="2" customFormat="1" ht="16.5" customHeight="1">
      <c r="A248" s="36"/>
      <c r="B248" s="37"/>
      <c r="C248" s="193" t="s">
        <v>466</v>
      </c>
      <c r="D248" s="193" t="s">
        <v>206</v>
      </c>
      <c r="E248" s="194" t="s">
        <v>3916</v>
      </c>
      <c r="F248" s="195" t="s">
        <v>3917</v>
      </c>
      <c r="G248" s="196" t="s">
        <v>357</v>
      </c>
      <c r="H248" s="197">
        <v>7</v>
      </c>
      <c r="I248" s="198"/>
      <c r="J248" s="199">
        <f>ROUND(I248*H248,2)</f>
        <v>0</v>
      </c>
      <c r="K248" s="195" t="s">
        <v>601</v>
      </c>
      <c r="L248" s="41"/>
      <c r="M248" s="200" t="s">
        <v>1</v>
      </c>
      <c r="N248" s="201" t="s">
        <v>48</v>
      </c>
      <c r="O248" s="73"/>
      <c r="P248" s="202">
        <f>O248*H248</f>
        <v>0</v>
      </c>
      <c r="Q248" s="202">
        <v>0.1562</v>
      </c>
      <c r="R248" s="202">
        <f>Q248*H248</f>
        <v>1.0934</v>
      </c>
      <c r="S248" s="202">
        <v>0</v>
      </c>
      <c r="T248" s="203">
        <f>S248*H248</f>
        <v>0</v>
      </c>
      <c r="U248" s="36"/>
      <c r="V248" s="36"/>
      <c r="W248" s="36"/>
      <c r="X248" s="36"/>
      <c r="Y248" s="36"/>
      <c r="Z248" s="36"/>
      <c r="AA248" s="36"/>
      <c r="AB248" s="36"/>
      <c r="AC248" s="36"/>
      <c r="AD248" s="36"/>
      <c r="AE248" s="36"/>
      <c r="AR248" s="204" t="s">
        <v>121</v>
      </c>
      <c r="AT248" s="204" t="s">
        <v>206</v>
      </c>
      <c r="AU248" s="204" t="s">
        <v>93</v>
      </c>
      <c r="AY248" s="18" t="s">
        <v>203</v>
      </c>
      <c r="BE248" s="205">
        <f>IF(N248="základní",J248,0)</f>
        <v>0</v>
      </c>
      <c r="BF248" s="205">
        <f>IF(N248="snížená",J248,0)</f>
        <v>0</v>
      </c>
      <c r="BG248" s="205">
        <f>IF(N248="zákl. přenesená",J248,0)</f>
        <v>0</v>
      </c>
      <c r="BH248" s="205">
        <f>IF(N248="sníž. přenesená",J248,0)</f>
        <v>0</v>
      </c>
      <c r="BI248" s="205">
        <f>IF(N248="nulová",J248,0)</f>
        <v>0</v>
      </c>
      <c r="BJ248" s="18" t="s">
        <v>91</v>
      </c>
      <c r="BK248" s="205">
        <f>ROUND(I248*H248,2)</f>
        <v>0</v>
      </c>
      <c r="BL248" s="18" t="s">
        <v>121</v>
      </c>
      <c r="BM248" s="204" t="s">
        <v>3918</v>
      </c>
    </row>
    <row r="249" spans="1:47" s="2" customFormat="1" ht="38.4">
      <c r="A249" s="36"/>
      <c r="B249" s="37"/>
      <c r="C249" s="38"/>
      <c r="D249" s="206" t="s">
        <v>213</v>
      </c>
      <c r="E249" s="38"/>
      <c r="F249" s="207" t="s">
        <v>3914</v>
      </c>
      <c r="G249" s="38"/>
      <c r="H249" s="38"/>
      <c r="I249" s="208"/>
      <c r="J249" s="38"/>
      <c r="K249" s="38"/>
      <c r="L249" s="41"/>
      <c r="M249" s="209"/>
      <c r="N249" s="210"/>
      <c r="O249" s="73"/>
      <c r="P249" s="73"/>
      <c r="Q249" s="73"/>
      <c r="R249" s="73"/>
      <c r="S249" s="73"/>
      <c r="T249" s="74"/>
      <c r="U249" s="36"/>
      <c r="V249" s="36"/>
      <c r="W249" s="36"/>
      <c r="X249" s="36"/>
      <c r="Y249" s="36"/>
      <c r="Z249" s="36"/>
      <c r="AA249" s="36"/>
      <c r="AB249" s="36"/>
      <c r="AC249" s="36"/>
      <c r="AD249" s="36"/>
      <c r="AE249" s="36"/>
      <c r="AT249" s="18" t="s">
        <v>213</v>
      </c>
      <c r="AU249" s="18" t="s">
        <v>93</v>
      </c>
    </row>
    <row r="250" spans="2:51" s="14" customFormat="1" ht="10.2">
      <c r="B250" s="225"/>
      <c r="C250" s="226"/>
      <c r="D250" s="206" t="s">
        <v>309</v>
      </c>
      <c r="E250" s="227" t="s">
        <v>1</v>
      </c>
      <c r="F250" s="228" t="s">
        <v>3919</v>
      </c>
      <c r="G250" s="226"/>
      <c r="H250" s="229">
        <v>7</v>
      </c>
      <c r="I250" s="230"/>
      <c r="J250" s="226"/>
      <c r="K250" s="226"/>
      <c r="L250" s="231"/>
      <c r="M250" s="232"/>
      <c r="N250" s="233"/>
      <c r="O250" s="233"/>
      <c r="P250" s="233"/>
      <c r="Q250" s="233"/>
      <c r="R250" s="233"/>
      <c r="S250" s="233"/>
      <c r="T250" s="234"/>
      <c r="AT250" s="235" t="s">
        <v>309</v>
      </c>
      <c r="AU250" s="235" t="s">
        <v>93</v>
      </c>
      <c r="AV250" s="14" t="s">
        <v>93</v>
      </c>
      <c r="AW250" s="14" t="s">
        <v>38</v>
      </c>
      <c r="AX250" s="14" t="s">
        <v>83</v>
      </c>
      <c r="AY250" s="235" t="s">
        <v>203</v>
      </c>
    </row>
    <row r="251" spans="2:51" s="15" customFormat="1" ht="10.2">
      <c r="B251" s="236"/>
      <c r="C251" s="237"/>
      <c r="D251" s="206" t="s">
        <v>309</v>
      </c>
      <c r="E251" s="238" t="s">
        <v>1</v>
      </c>
      <c r="F251" s="239" t="s">
        <v>314</v>
      </c>
      <c r="G251" s="237"/>
      <c r="H251" s="240">
        <v>7</v>
      </c>
      <c r="I251" s="241"/>
      <c r="J251" s="237"/>
      <c r="K251" s="237"/>
      <c r="L251" s="242"/>
      <c r="M251" s="243"/>
      <c r="N251" s="244"/>
      <c r="O251" s="244"/>
      <c r="P251" s="244"/>
      <c r="Q251" s="244"/>
      <c r="R251" s="244"/>
      <c r="S251" s="244"/>
      <c r="T251" s="245"/>
      <c r="AT251" s="246" t="s">
        <v>309</v>
      </c>
      <c r="AU251" s="246" t="s">
        <v>93</v>
      </c>
      <c r="AV251" s="15" t="s">
        <v>121</v>
      </c>
      <c r="AW251" s="15" t="s">
        <v>38</v>
      </c>
      <c r="AX251" s="15" t="s">
        <v>91</v>
      </c>
      <c r="AY251" s="246" t="s">
        <v>203</v>
      </c>
    </row>
    <row r="252" spans="1:65" s="2" customFormat="1" ht="16.5" customHeight="1">
      <c r="A252" s="36"/>
      <c r="B252" s="37"/>
      <c r="C252" s="193" t="s">
        <v>471</v>
      </c>
      <c r="D252" s="193" t="s">
        <v>206</v>
      </c>
      <c r="E252" s="194" t="s">
        <v>3920</v>
      </c>
      <c r="F252" s="195" t="s">
        <v>3921</v>
      </c>
      <c r="G252" s="196" t="s">
        <v>357</v>
      </c>
      <c r="H252" s="197">
        <v>18</v>
      </c>
      <c r="I252" s="198"/>
      <c r="J252" s="199">
        <f>ROUND(I252*H252,2)</f>
        <v>0</v>
      </c>
      <c r="K252" s="195" t="s">
        <v>210</v>
      </c>
      <c r="L252" s="41"/>
      <c r="M252" s="200" t="s">
        <v>1</v>
      </c>
      <c r="N252" s="201" t="s">
        <v>48</v>
      </c>
      <c r="O252" s="73"/>
      <c r="P252" s="202">
        <f>O252*H252</f>
        <v>0</v>
      </c>
      <c r="Q252" s="202">
        <v>0.08425</v>
      </c>
      <c r="R252" s="202">
        <f>Q252*H252</f>
        <v>1.5165000000000002</v>
      </c>
      <c r="S252" s="202">
        <v>0</v>
      </c>
      <c r="T252" s="203">
        <f>S252*H252</f>
        <v>0</v>
      </c>
      <c r="U252" s="36"/>
      <c r="V252" s="36"/>
      <c r="W252" s="36"/>
      <c r="X252" s="36"/>
      <c r="Y252" s="36"/>
      <c r="Z252" s="36"/>
      <c r="AA252" s="36"/>
      <c r="AB252" s="36"/>
      <c r="AC252" s="36"/>
      <c r="AD252" s="36"/>
      <c r="AE252" s="36"/>
      <c r="AR252" s="204" t="s">
        <v>121</v>
      </c>
      <c r="AT252" s="204" t="s">
        <v>206</v>
      </c>
      <c r="AU252" s="204" t="s">
        <v>93</v>
      </c>
      <c r="AY252" s="18" t="s">
        <v>203</v>
      </c>
      <c r="BE252" s="205">
        <f>IF(N252="základní",J252,0)</f>
        <v>0</v>
      </c>
      <c r="BF252" s="205">
        <f>IF(N252="snížená",J252,0)</f>
        <v>0</v>
      </c>
      <c r="BG252" s="205">
        <f>IF(N252="zákl. přenesená",J252,0)</f>
        <v>0</v>
      </c>
      <c r="BH252" s="205">
        <f>IF(N252="sníž. přenesená",J252,0)</f>
        <v>0</v>
      </c>
      <c r="BI252" s="205">
        <f>IF(N252="nulová",J252,0)</f>
        <v>0</v>
      </c>
      <c r="BJ252" s="18" t="s">
        <v>91</v>
      </c>
      <c r="BK252" s="205">
        <f>ROUND(I252*H252,2)</f>
        <v>0</v>
      </c>
      <c r="BL252" s="18" t="s">
        <v>121</v>
      </c>
      <c r="BM252" s="204" t="s">
        <v>3922</v>
      </c>
    </row>
    <row r="253" spans="2:51" s="14" customFormat="1" ht="10.2">
      <c r="B253" s="225"/>
      <c r="C253" s="226"/>
      <c r="D253" s="206" t="s">
        <v>309</v>
      </c>
      <c r="E253" s="227" t="s">
        <v>1</v>
      </c>
      <c r="F253" s="228" t="s">
        <v>3923</v>
      </c>
      <c r="G253" s="226"/>
      <c r="H253" s="229">
        <v>18</v>
      </c>
      <c r="I253" s="230"/>
      <c r="J253" s="226"/>
      <c r="K253" s="226"/>
      <c r="L253" s="231"/>
      <c r="M253" s="232"/>
      <c r="N253" s="233"/>
      <c r="O253" s="233"/>
      <c r="P253" s="233"/>
      <c r="Q253" s="233"/>
      <c r="R253" s="233"/>
      <c r="S253" s="233"/>
      <c r="T253" s="234"/>
      <c r="AT253" s="235" t="s">
        <v>309</v>
      </c>
      <c r="AU253" s="235" t="s">
        <v>93</v>
      </c>
      <c r="AV253" s="14" t="s">
        <v>93</v>
      </c>
      <c r="AW253" s="14" t="s">
        <v>38</v>
      </c>
      <c r="AX253" s="14" t="s">
        <v>83</v>
      </c>
      <c r="AY253" s="235" t="s">
        <v>203</v>
      </c>
    </row>
    <row r="254" spans="2:51" s="15" customFormat="1" ht="10.2">
      <c r="B254" s="236"/>
      <c r="C254" s="237"/>
      <c r="D254" s="206" t="s">
        <v>309</v>
      </c>
      <c r="E254" s="238" t="s">
        <v>1</v>
      </c>
      <c r="F254" s="239" t="s">
        <v>314</v>
      </c>
      <c r="G254" s="237"/>
      <c r="H254" s="240">
        <v>18</v>
      </c>
      <c r="I254" s="241"/>
      <c r="J254" s="237"/>
      <c r="K254" s="237"/>
      <c r="L254" s="242"/>
      <c r="M254" s="243"/>
      <c r="N254" s="244"/>
      <c r="O254" s="244"/>
      <c r="P254" s="244"/>
      <c r="Q254" s="244"/>
      <c r="R254" s="244"/>
      <c r="S254" s="244"/>
      <c r="T254" s="245"/>
      <c r="AT254" s="246" t="s">
        <v>309</v>
      </c>
      <c r="AU254" s="246" t="s">
        <v>93</v>
      </c>
      <c r="AV254" s="15" t="s">
        <v>121</v>
      </c>
      <c r="AW254" s="15" t="s">
        <v>38</v>
      </c>
      <c r="AX254" s="15" t="s">
        <v>91</v>
      </c>
      <c r="AY254" s="246" t="s">
        <v>203</v>
      </c>
    </row>
    <row r="255" spans="1:65" s="2" customFormat="1" ht="16.5" customHeight="1">
      <c r="A255" s="36"/>
      <c r="B255" s="37"/>
      <c r="C255" s="247" t="s">
        <v>477</v>
      </c>
      <c r="D255" s="247" t="s">
        <v>350</v>
      </c>
      <c r="E255" s="248" t="s">
        <v>3924</v>
      </c>
      <c r="F255" s="249" t="s">
        <v>3925</v>
      </c>
      <c r="G255" s="250" t="s">
        <v>357</v>
      </c>
      <c r="H255" s="251">
        <v>13.2</v>
      </c>
      <c r="I255" s="252"/>
      <c r="J255" s="253">
        <f>ROUND(I255*H255,2)</f>
        <v>0</v>
      </c>
      <c r="K255" s="249" t="s">
        <v>601</v>
      </c>
      <c r="L255" s="254"/>
      <c r="M255" s="255" t="s">
        <v>1</v>
      </c>
      <c r="N255" s="256" t="s">
        <v>48</v>
      </c>
      <c r="O255" s="73"/>
      <c r="P255" s="202">
        <f>O255*H255</f>
        <v>0</v>
      </c>
      <c r="Q255" s="202">
        <v>0.13</v>
      </c>
      <c r="R255" s="202">
        <f>Q255*H255</f>
        <v>1.716</v>
      </c>
      <c r="S255" s="202">
        <v>0</v>
      </c>
      <c r="T255" s="203">
        <f>S255*H255</f>
        <v>0</v>
      </c>
      <c r="U255" s="36"/>
      <c r="V255" s="36"/>
      <c r="W255" s="36"/>
      <c r="X255" s="36"/>
      <c r="Y255" s="36"/>
      <c r="Z255" s="36"/>
      <c r="AA255" s="36"/>
      <c r="AB255" s="36"/>
      <c r="AC255" s="36"/>
      <c r="AD255" s="36"/>
      <c r="AE255" s="36"/>
      <c r="AR255" s="204" t="s">
        <v>153</v>
      </c>
      <c r="AT255" s="204" t="s">
        <v>350</v>
      </c>
      <c r="AU255" s="204" t="s">
        <v>93</v>
      </c>
      <c r="AY255" s="18" t="s">
        <v>203</v>
      </c>
      <c r="BE255" s="205">
        <f>IF(N255="základní",J255,0)</f>
        <v>0</v>
      </c>
      <c r="BF255" s="205">
        <f>IF(N255="snížená",J255,0)</f>
        <v>0</v>
      </c>
      <c r="BG255" s="205">
        <f>IF(N255="zákl. přenesená",J255,0)</f>
        <v>0</v>
      </c>
      <c r="BH255" s="205">
        <f>IF(N255="sníž. přenesená",J255,0)</f>
        <v>0</v>
      </c>
      <c r="BI255" s="205">
        <f>IF(N255="nulová",J255,0)</f>
        <v>0</v>
      </c>
      <c r="BJ255" s="18" t="s">
        <v>91</v>
      </c>
      <c r="BK255" s="205">
        <f>ROUND(I255*H255,2)</f>
        <v>0</v>
      </c>
      <c r="BL255" s="18" t="s">
        <v>121</v>
      </c>
      <c r="BM255" s="204" t="s">
        <v>3926</v>
      </c>
    </row>
    <row r="256" spans="1:65" s="2" customFormat="1" ht="16.5" customHeight="1">
      <c r="A256" s="36"/>
      <c r="B256" s="37"/>
      <c r="C256" s="247" t="s">
        <v>481</v>
      </c>
      <c r="D256" s="247" t="s">
        <v>350</v>
      </c>
      <c r="E256" s="248" t="s">
        <v>3927</v>
      </c>
      <c r="F256" s="249" t="s">
        <v>3928</v>
      </c>
      <c r="G256" s="250" t="s">
        <v>357</v>
      </c>
      <c r="H256" s="251">
        <v>6.6</v>
      </c>
      <c r="I256" s="252"/>
      <c r="J256" s="253">
        <f>ROUND(I256*H256,2)</f>
        <v>0</v>
      </c>
      <c r="K256" s="249" t="s">
        <v>601</v>
      </c>
      <c r="L256" s="254"/>
      <c r="M256" s="255" t="s">
        <v>1</v>
      </c>
      <c r="N256" s="256" t="s">
        <v>48</v>
      </c>
      <c r="O256" s="73"/>
      <c r="P256" s="202">
        <f>O256*H256</f>
        <v>0</v>
      </c>
      <c r="Q256" s="202">
        <v>0.13</v>
      </c>
      <c r="R256" s="202">
        <f>Q256*H256</f>
        <v>0.858</v>
      </c>
      <c r="S256" s="202">
        <v>0</v>
      </c>
      <c r="T256" s="203">
        <f>S256*H256</f>
        <v>0</v>
      </c>
      <c r="U256" s="36"/>
      <c r="V256" s="36"/>
      <c r="W256" s="36"/>
      <c r="X256" s="36"/>
      <c r="Y256" s="36"/>
      <c r="Z256" s="36"/>
      <c r="AA256" s="36"/>
      <c r="AB256" s="36"/>
      <c r="AC256" s="36"/>
      <c r="AD256" s="36"/>
      <c r="AE256" s="36"/>
      <c r="AR256" s="204" t="s">
        <v>153</v>
      </c>
      <c r="AT256" s="204" t="s">
        <v>350</v>
      </c>
      <c r="AU256" s="204" t="s">
        <v>93</v>
      </c>
      <c r="AY256" s="18" t="s">
        <v>203</v>
      </c>
      <c r="BE256" s="205">
        <f>IF(N256="základní",J256,0)</f>
        <v>0</v>
      </c>
      <c r="BF256" s="205">
        <f>IF(N256="snížená",J256,0)</f>
        <v>0</v>
      </c>
      <c r="BG256" s="205">
        <f>IF(N256="zákl. přenesená",J256,0)</f>
        <v>0</v>
      </c>
      <c r="BH256" s="205">
        <f>IF(N256="sníž. přenesená",J256,0)</f>
        <v>0</v>
      </c>
      <c r="BI256" s="205">
        <f>IF(N256="nulová",J256,0)</f>
        <v>0</v>
      </c>
      <c r="BJ256" s="18" t="s">
        <v>91</v>
      </c>
      <c r="BK256" s="205">
        <f>ROUND(I256*H256,2)</f>
        <v>0</v>
      </c>
      <c r="BL256" s="18" t="s">
        <v>121</v>
      </c>
      <c r="BM256" s="204" t="s">
        <v>3929</v>
      </c>
    </row>
    <row r="257" spans="1:65" s="2" customFormat="1" ht="21.75" customHeight="1">
      <c r="A257" s="36"/>
      <c r="B257" s="37"/>
      <c r="C257" s="193" t="s">
        <v>485</v>
      </c>
      <c r="D257" s="193" t="s">
        <v>206</v>
      </c>
      <c r="E257" s="194" t="s">
        <v>3930</v>
      </c>
      <c r="F257" s="195" t="s">
        <v>3931</v>
      </c>
      <c r="G257" s="196" t="s">
        <v>357</v>
      </c>
      <c r="H257" s="197">
        <v>205</v>
      </c>
      <c r="I257" s="198"/>
      <c r="J257" s="199">
        <f>ROUND(I257*H257,2)</f>
        <v>0</v>
      </c>
      <c r="K257" s="195" t="s">
        <v>210</v>
      </c>
      <c r="L257" s="41"/>
      <c r="M257" s="200" t="s">
        <v>1</v>
      </c>
      <c r="N257" s="201" t="s">
        <v>48</v>
      </c>
      <c r="O257" s="73"/>
      <c r="P257" s="202">
        <f>O257*H257</f>
        <v>0</v>
      </c>
      <c r="Q257" s="202">
        <v>0.101</v>
      </c>
      <c r="R257" s="202">
        <f>Q257*H257</f>
        <v>20.705000000000002</v>
      </c>
      <c r="S257" s="202">
        <v>0</v>
      </c>
      <c r="T257" s="203">
        <f>S257*H257</f>
        <v>0</v>
      </c>
      <c r="U257" s="36"/>
      <c r="V257" s="36"/>
      <c r="W257" s="36"/>
      <c r="X257" s="36"/>
      <c r="Y257" s="36"/>
      <c r="Z257" s="36"/>
      <c r="AA257" s="36"/>
      <c r="AB257" s="36"/>
      <c r="AC257" s="36"/>
      <c r="AD257" s="36"/>
      <c r="AE257" s="36"/>
      <c r="AR257" s="204" t="s">
        <v>121</v>
      </c>
      <c r="AT257" s="204" t="s">
        <v>206</v>
      </c>
      <c r="AU257" s="204" t="s">
        <v>93</v>
      </c>
      <c r="AY257" s="18" t="s">
        <v>203</v>
      </c>
      <c r="BE257" s="205">
        <f>IF(N257="základní",J257,0)</f>
        <v>0</v>
      </c>
      <c r="BF257" s="205">
        <f>IF(N257="snížená",J257,0)</f>
        <v>0</v>
      </c>
      <c r="BG257" s="205">
        <f>IF(N257="zákl. přenesená",J257,0)</f>
        <v>0</v>
      </c>
      <c r="BH257" s="205">
        <f>IF(N257="sníž. přenesená",J257,0)</f>
        <v>0</v>
      </c>
      <c r="BI257" s="205">
        <f>IF(N257="nulová",J257,0)</f>
        <v>0</v>
      </c>
      <c r="BJ257" s="18" t="s">
        <v>91</v>
      </c>
      <c r="BK257" s="205">
        <f>ROUND(I257*H257,2)</f>
        <v>0</v>
      </c>
      <c r="BL257" s="18" t="s">
        <v>121</v>
      </c>
      <c r="BM257" s="204" t="s">
        <v>3932</v>
      </c>
    </row>
    <row r="258" spans="2:51" s="14" customFormat="1" ht="10.2">
      <c r="B258" s="225"/>
      <c r="C258" s="226"/>
      <c r="D258" s="206" t="s">
        <v>309</v>
      </c>
      <c r="E258" s="227" t="s">
        <v>1</v>
      </c>
      <c r="F258" s="228" t="s">
        <v>3933</v>
      </c>
      <c r="G258" s="226"/>
      <c r="H258" s="229">
        <v>205</v>
      </c>
      <c r="I258" s="230"/>
      <c r="J258" s="226"/>
      <c r="K258" s="226"/>
      <c r="L258" s="231"/>
      <c r="M258" s="232"/>
      <c r="N258" s="233"/>
      <c r="O258" s="233"/>
      <c r="P258" s="233"/>
      <c r="Q258" s="233"/>
      <c r="R258" s="233"/>
      <c r="S258" s="233"/>
      <c r="T258" s="234"/>
      <c r="AT258" s="235" t="s">
        <v>309</v>
      </c>
      <c r="AU258" s="235" t="s">
        <v>93</v>
      </c>
      <c r="AV258" s="14" t="s">
        <v>93</v>
      </c>
      <c r="AW258" s="14" t="s">
        <v>38</v>
      </c>
      <c r="AX258" s="14" t="s">
        <v>83</v>
      </c>
      <c r="AY258" s="235" t="s">
        <v>203</v>
      </c>
    </row>
    <row r="259" spans="2:51" s="15" customFormat="1" ht="10.2">
      <c r="B259" s="236"/>
      <c r="C259" s="237"/>
      <c r="D259" s="206" t="s">
        <v>309</v>
      </c>
      <c r="E259" s="238" t="s">
        <v>1</v>
      </c>
      <c r="F259" s="239" t="s">
        <v>314</v>
      </c>
      <c r="G259" s="237"/>
      <c r="H259" s="240">
        <v>205</v>
      </c>
      <c r="I259" s="241"/>
      <c r="J259" s="237"/>
      <c r="K259" s="237"/>
      <c r="L259" s="242"/>
      <c r="M259" s="243"/>
      <c r="N259" s="244"/>
      <c r="O259" s="244"/>
      <c r="P259" s="244"/>
      <c r="Q259" s="244"/>
      <c r="R259" s="244"/>
      <c r="S259" s="244"/>
      <c r="T259" s="245"/>
      <c r="AT259" s="246" t="s">
        <v>309</v>
      </c>
      <c r="AU259" s="246" t="s">
        <v>93</v>
      </c>
      <c r="AV259" s="15" t="s">
        <v>121</v>
      </c>
      <c r="AW259" s="15" t="s">
        <v>38</v>
      </c>
      <c r="AX259" s="15" t="s">
        <v>91</v>
      </c>
      <c r="AY259" s="246" t="s">
        <v>203</v>
      </c>
    </row>
    <row r="260" spans="1:65" s="2" customFormat="1" ht="16.5" customHeight="1">
      <c r="A260" s="36"/>
      <c r="B260" s="37"/>
      <c r="C260" s="247" t="s">
        <v>490</v>
      </c>
      <c r="D260" s="247" t="s">
        <v>350</v>
      </c>
      <c r="E260" s="248" t="s">
        <v>3934</v>
      </c>
      <c r="F260" s="249" t="s">
        <v>3935</v>
      </c>
      <c r="G260" s="250" t="s">
        <v>357</v>
      </c>
      <c r="H260" s="251">
        <v>225.5</v>
      </c>
      <c r="I260" s="252"/>
      <c r="J260" s="253">
        <f>ROUND(I260*H260,2)</f>
        <v>0</v>
      </c>
      <c r="K260" s="249" t="s">
        <v>601</v>
      </c>
      <c r="L260" s="254"/>
      <c r="M260" s="255" t="s">
        <v>1</v>
      </c>
      <c r="N260" s="256" t="s">
        <v>48</v>
      </c>
      <c r="O260" s="73"/>
      <c r="P260" s="202">
        <f>O260*H260</f>
        <v>0</v>
      </c>
      <c r="Q260" s="202">
        <v>0.135</v>
      </c>
      <c r="R260" s="202">
        <f>Q260*H260</f>
        <v>30.442500000000003</v>
      </c>
      <c r="S260" s="202">
        <v>0</v>
      </c>
      <c r="T260" s="203">
        <f>S260*H260</f>
        <v>0</v>
      </c>
      <c r="U260" s="36"/>
      <c r="V260" s="36"/>
      <c r="W260" s="36"/>
      <c r="X260" s="36"/>
      <c r="Y260" s="36"/>
      <c r="Z260" s="36"/>
      <c r="AA260" s="36"/>
      <c r="AB260" s="36"/>
      <c r="AC260" s="36"/>
      <c r="AD260" s="36"/>
      <c r="AE260" s="36"/>
      <c r="AR260" s="204" t="s">
        <v>153</v>
      </c>
      <c r="AT260" s="204" t="s">
        <v>350</v>
      </c>
      <c r="AU260" s="204" t="s">
        <v>93</v>
      </c>
      <c r="AY260" s="18" t="s">
        <v>203</v>
      </c>
      <c r="BE260" s="205">
        <f>IF(N260="základní",J260,0)</f>
        <v>0</v>
      </c>
      <c r="BF260" s="205">
        <f>IF(N260="snížená",J260,0)</f>
        <v>0</v>
      </c>
      <c r="BG260" s="205">
        <f>IF(N260="zákl. přenesená",J260,0)</f>
        <v>0</v>
      </c>
      <c r="BH260" s="205">
        <f>IF(N260="sníž. přenesená",J260,0)</f>
        <v>0</v>
      </c>
      <c r="BI260" s="205">
        <f>IF(N260="nulová",J260,0)</f>
        <v>0</v>
      </c>
      <c r="BJ260" s="18" t="s">
        <v>91</v>
      </c>
      <c r="BK260" s="205">
        <f>ROUND(I260*H260,2)</f>
        <v>0</v>
      </c>
      <c r="BL260" s="18" t="s">
        <v>121</v>
      </c>
      <c r="BM260" s="204" t="s">
        <v>3936</v>
      </c>
    </row>
    <row r="261" spans="2:51" s="14" customFormat="1" ht="10.2">
      <c r="B261" s="225"/>
      <c r="C261" s="226"/>
      <c r="D261" s="206" t="s">
        <v>309</v>
      </c>
      <c r="E261" s="226"/>
      <c r="F261" s="228" t="s">
        <v>3937</v>
      </c>
      <c r="G261" s="226"/>
      <c r="H261" s="229">
        <v>225.5</v>
      </c>
      <c r="I261" s="230"/>
      <c r="J261" s="226"/>
      <c r="K261" s="226"/>
      <c r="L261" s="231"/>
      <c r="M261" s="232"/>
      <c r="N261" s="233"/>
      <c r="O261" s="233"/>
      <c r="P261" s="233"/>
      <c r="Q261" s="233"/>
      <c r="R261" s="233"/>
      <c r="S261" s="233"/>
      <c r="T261" s="234"/>
      <c r="AT261" s="235" t="s">
        <v>309</v>
      </c>
      <c r="AU261" s="235" t="s">
        <v>93</v>
      </c>
      <c r="AV261" s="14" t="s">
        <v>93</v>
      </c>
      <c r="AW261" s="14" t="s">
        <v>4</v>
      </c>
      <c r="AX261" s="14" t="s">
        <v>91</v>
      </c>
      <c r="AY261" s="235" t="s">
        <v>203</v>
      </c>
    </row>
    <row r="262" spans="1:65" s="2" customFormat="1" ht="16.5" customHeight="1">
      <c r="A262" s="36"/>
      <c r="B262" s="37"/>
      <c r="C262" s="193" t="s">
        <v>494</v>
      </c>
      <c r="D262" s="193" t="s">
        <v>206</v>
      </c>
      <c r="E262" s="194" t="s">
        <v>3938</v>
      </c>
      <c r="F262" s="195" t="s">
        <v>3939</v>
      </c>
      <c r="G262" s="196" t="s">
        <v>448</v>
      </c>
      <c r="H262" s="197">
        <v>50</v>
      </c>
      <c r="I262" s="198"/>
      <c r="J262" s="199">
        <f>ROUND(I262*H262,2)</f>
        <v>0</v>
      </c>
      <c r="K262" s="195" t="s">
        <v>210</v>
      </c>
      <c r="L262" s="41"/>
      <c r="M262" s="200" t="s">
        <v>1</v>
      </c>
      <c r="N262" s="201" t="s">
        <v>48</v>
      </c>
      <c r="O262" s="73"/>
      <c r="P262" s="202">
        <f>O262*H262</f>
        <v>0</v>
      </c>
      <c r="Q262" s="202">
        <v>0.0036</v>
      </c>
      <c r="R262" s="202">
        <f>Q262*H262</f>
        <v>0.18</v>
      </c>
      <c r="S262" s="202">
        <v>0</v>
      </c>
      <c r="T262" s="203">
        <f>S262*H262</f>
        <v>0</v>
      </c>
      <c r="U262" s="36"/>
      <c r="V262" s="36"/>
      <c r="W262" s="36"/>
      <c r="X262" s="36"/>
      <c r="Y262" s="36"/>
      <c r="Z262" s="36"/>
      <c r="AA262" s="36"/>
      <c r="AB262" s="36"/>
      <c r="AC262" s="36"/>
      <c r="AD262" s="36"/>
      <c r="AE262" s="36"/>
      <c r="AR262" s="204" t="s">
        <v>121</v>
      </c>
      <c r="AT262" s="204" t="s">
        <v>206</v>
      </c>
      <c r="AU262" s="204" t="s">
        <v>93</v>
      </c>
      <c r="AY262" s="18" t="s">
        <v>203</v>
      </c>
      <c r="BE262" s="205">
        <f>IF(N262="základní",J262,0)</f>
        <v>0</v>
      </c>
      <c r="BF262" s="205">
        <f>IF(N262="snížená",J262,0)</f>
        <v>0</v>
      </c>
      <c r="BG262" s="205">
        <f>IF(N262="zákl. přenesená",J262,0)</f>
        <v>0</v>
      </c>
      <c r="BH262" s="205">
        <f>IF(N262="sníž. přenesená",J262,0)</f>
        <v>0</v>
      </c>
      <c r="BI262" s="205">
        <f>IF(N262="nulová",J262,0)</f>
        <v>0</v>
      </c>
      <c r="BJ262" s="18" t="s">
        <v>91</v>
      </c>
      <c r="BK262" s="205">
        <f>ROUND(I262*H262,2)</f>
        <v>0</v>
      </c>
      <c r="BL262" s="18" t="s">
        <v>121</v>
      </c>
      <c r="BM262" s="204" t="s">
        <v>3940</v>
      </c>
    </row>
    <row r="263" spans="2:63" s="12" customFormat="1" ht="22.8" customHeight="1">
      <c r="B263" s="177"/>
      <c r="C263" s="178"/>
      <c r="D263" s="179" t="s">
        <v>82</v>
      </c>
      <c r="E263" s="191" t="s">
        <v>147</v>
      </c>
      <c r="F263" s="191" t="s">
        <v>524</v>
      </c>
      <c r="G263" s="178"/>
      <c r="H263" s="178"/>
      <c r="I263" s="181"/>
      <c r="J263" s="192">
        <f>BK263</f>
        <v>0</v>
      </c>
      <c r="K263" s="178"/>
      <c r="L263" s="183"/>
      <c r="M263" s="184"/>
      <c r="N263" s="185"/>
      <c r="O263" s="185"/>
      <c r="P263" s="186">
        <f>SUM(P264:P266)</f>
        <v>0</v>
      </c>
      <c r="Q263" s="185"/>
      <c r="R263" s="186">
        <f>SUM(R264:R266)</f>
        <v>13.5044</v>
      </c>
      <c r="S263" s="185"/>
      <c r="T263" s="187">
        <f>SUM(T264:T266)</f>
        <v>0</v>
      </c>
      <c r="AR263" s="188" t="s">
        <v>91</v>
      </c>
      <c r="AT263" s="189" t="s">
        <v>82</v>
      </c>
      <c r="AU263" s="189" t="s">
        <v>91</v>
      </c>
      <c r="AY263" s="188" t="s">
        <v>203</v>
      </c>
      <c r="BK263" s="190">
        <f>SUM(BK264:BK266)</f>
        <v>0</v>
      </c>
    </row>
    <row r="264" spans="1:65" s="2" customFormat="1" ht="16.5" customHeight="1">
      <c r="A264" s="36"/>
      <c r="B264" s="37"/>
      <c r="C264" s="193" t="s">
        <v>498</v>
      </c>
      <c r="D264" s="193" t="s">
        <v>206</v>
      </c>
      <c r="E264" s="194" t="s">
        <v>3941</v>
      </c>
      <c r="F264" s="195" t="s">
        <v>3942</v>
      </c>
      <c r="G264" s="196" t="s">
        <v>357</v>
      </c>
      <c r="H264" s="197">
        <v>49</v>
      </c>
      <c r="I264" s="198"/>
      <c r="J264" s="199">
        <f>ROUND(I264*H264,2)</f>
        <v>0</v>
      </c>
      <c r="K264" s="195" t="s">
        <v>210</v>
      </c>
      <c r="L264" s="41"/>
      <c r="M264" s="200" t="s">
        <v>1</v>
      </c>
      <c r="N264" s="201" t="s">
        <v>48</v>
      </c>
      <c r="O264" s="73"/>
      <c r="P264" s="202">
        <f>O264*H264</f>
        <v>0</v>
      </c>
      <c r="Q264" s="202">
        <v>0.2756</v>
      </c>
      <c r="R264" s="202">
        <f>Q264*H264</f>
        <v>13.5044</v>
      </c>
      <c r="S264" s="202">
        <v>0</v>
      </c>
      <c r="T264" s="203">
        <f>S264*H264</f>
        <v>0</v>
      </c>
      <c r="U264" s="36"/>
      <c r="V264" s="36"/>
      <c r="W264" s="36"/>
      <c r="X264" s="36"/>
      <c r="Y264" s="36"/>
      <c r="Z264" s="36"/>
      <c r="AA264" s="36"/>
      <c r="AB264" s="36"/>
      <c r="AC264" s="36"/>
      <c r="AD264" s="36"/>
      <c r="AE264" s="36"/>
      <c r="AR264" s="204" t="s">
        <v>121</v>
      </c>
      <c r="AT264" s="204" t="s">
        <v>206</v>
      </c>
      <c r="AU264" s="204" t="s">
        <v>93</v>
      </c>
      <c r="AY264" s="18" t="s">
        <v>203</v>
      </c>
      <c r="BE264" s="205">
        <f>IF(N264="základní",J264,0)</f>
        <v>0</v>
      </c>
      <c r="BF264" s="205">
        <f>IF(N264="snížená",J264,0)</f>
        <v>0</v>
      </c>
      <c r="BG264" s="205">
        <f>IF(N264="zákl. přenesená",J264,0)</f>
        <v>0</v>
      </c>
      <c r="BH264" s="205">
        <f>IF(N264="sníž. přenesená",J264,0)</f>
        <v>0</v>
      </c>
      <c r="BI264" s="205">
        <f>IF(N264="nulová",J264,0)</f>
        <v>0</v>
      </c>
      <c r="BJ264" s="18" t="s">
        <v>91</v>
      </c>
      <c r="BK264" s="205">
        <f>ROUND(I264*H264,2)</f>
        <v>0</v>
      </c>
      <c r="BL264" s="18" t="s">
        <v>121</v>
      </c>
      <c r="BM264" s="204" t="s">
        <v>3943</v>
      </c>
    </row>
    <row r="265" spans="2:51" s="14" customFormat="1" ht="10.2">
      <c r="B265" s="225"/>
      <c r="C265" s="226"/>
      <c r="D265" s="206" t="s">
        <v>309</v>
      </c>
      <c r="E265" s="227" t="s">
        <v>1</v>
      </c>
      <c r="F265" s="228" t="s">
        <v>3840</v>
      </c>
      <c r="G265" s="226"/>
      <c r="H265" s="229">
        <v>49</v>
      </c>
      <c r="I265" s="230"/>
      <c r="J265" s="226"/>
      <c r="K265" s="226"/>
      <c r="L265" s="231"/>
      <c r="M265" s="232"/>
      <c r="N265" s="233"/>
      <c r="O265" s="233"/>
      <c r="P265" s="233"/>
      <c r="Q265" s="233"/>
      <c r="R265" s="233"/>
      <c r="S265" s="233"/>
      <c r="T265" s="234"/>
      <c r="AT265" s="235" t="s">
        <v>309</v>
      </c>
      <c r="AU265" s="235" t="s">
        <v>93</v>
      </c>
      <c r="AV265" s="14" t="s">
        <v>93</v>
      </c>
      <c r="AW265" s="14" t="s">
        <v>38</v>
      </c>
      <c r="AX265" s="14" t="s">
        <v>83</v>
      </c>
      <c r="AY265" s="235" t="s">
        <v>203</v>
      </c>
    </row>
    <row r="266" spans="2:51" s="15" customFormat="1" ht="10.2">
      <c r="B266" s="236"/>
      <c r="C266" s="237"/>
      <c r="D266" s="206" t="s">
        <v>309</v>
      </c>
      <c r="E266" s="238" t="s">
        <v>1</v>
      </c>
      <c r="F266" s="239" t="s">
        <v>314</v>
      </c>
      <c r="G266" s="237"/>
      <c r="H266" s="240">
        <v>49</v>
      </c>
      <c r="I266" s="241"/>
      <c r="J266" s="237"/>
      <c r="K266" s="237"/>
      <c r="L266" s="242"/>
      <c r="M266" s="243"/>
      <c r="N266" s="244"/>
      <c r="O266" s="244"/>
      <c r="P266" s="244"/>
      <c r="Q266" s="244"/>
      <c r="R266" s="244"/>
      <c r="S266" s="244"/>
      <c r="T266" s="245"/>
      <c r="AT266" s="246" t="s">
        <v>309</v>
      </c>
      <c r="AU266" s="246" t="s">
        <v>93</v>
      </c>
      <c r="AV266" s="15" t="s">
        <v>121</v>
      </c>
      <c r="AW266" s="15" t="s">
        <v>38</v>
      </c>
      <c r="AX266" s="15" t="s">
        <v>91</v>
      </c>
      <c r="AY266" s="246" t="s">
        <v>203</v>
      </c>
    </row>
    <row r="267" spans="2:63" s="12" customFormat="1" ht="22.8" customHeight="1">
      <c r="B267" s="177"/>
      <c r="C267" s="178"/>
      <c r="D267" s="179" t="s">
        <v>82</v>
      </c>
      <c r="E267" s="191" t="s">
        <v>153</v>
      </c>
      <c r="F267" s="191" t="s">
        <v>2337</v>
      </c>
      <c r="G267" s="178"/>
      <c r="H267" s="178"/>
      <c r="I267" s="181"/>
      <c r="J267" s="192">
        <f>BK267</f>
        <v>0</v>
      </c>
      <c r="K267" s="178"/>
      <c r="L267" s="183"/>
      <c r="M267" s="184"/>
      <c r="N267" s="185"/>
      <c r="O267" s="185"/>
      <c r="P267" s="186">
        <f>SUM(P268:P280)</f>
        <v>0</v>
      </c>
      <c r="Q267" s="185"/>
      <c r="R267" s="186">
        <f>SUM(R268:R280)</f>
        <v>1.0227</v>
      </c>
      <c r="S267" s="185"/>
      <c r="T267" s="187">
        <f>SUM(T268:T280)</f>
        <v>0</v>
      </c>
      <c r="AR267" s="188" t="s">
        <v>91</v>
      </c>
      <c r="AT267" s="189" t="s">
        <v>82</v>
      </c>
      <c r="AU267" s="189" t="s">
        <v>91</v>
      </c>
      <c r="AY267" s="188" t="s">
        <v>203</v>
      </c>
      <c r="BK267" s="190">
        <f>SUM(BK268:BK280)</f>
        <v>0</v>
      </c>
    </row>
    <row r="268" spans="1:65" s="2" customFormat="1" ht="16.5" customHeight="1">
      <c r="A268" s="36"/>
      <c r="B268" s="37"/>
      <c r="C268" s="193" t="s">
        <v>503</v>
      </c>
      <c r="D268" s="193" t="s">
        <v>206</v>
      </c>
      <c r="E268" s="194" t="s">
        <v>3944</v>
      </c>
      <c r="F268" s="195" t="s">
        <v>3945</v>
      </c>
      <c r="G268" s="196" t="s">
        <v>404</v>
      </c>
      <c r="H268" s="197">
        <v>1</v>
      </c>
      <c r="I268" s="198"/>
      <c r="J268" s="199">
        <f>ROUND(I268*H268,2)</f>
        <v>0</v>
      </c>
      <c r="K268" s="195" t="s">
        <v>601</v>
      </c>
      <c r="L268" s="41"/>
      <c r="M268" s="200" t="s">
        <v>1</v>
      </c>
      <c r="N268" s="201" t="s">
        <v>48</v>
      </c>
      <c r="O268" s="73"/>
      <c r="P268" s="202">
        <f>O268*H268</f>
        <v>0</v>
      </c>
      <c r="Q268" s="202">
        <v>0.3409</v>
      </c>
      <c r="R268" s="202">
        <f>Q268*H268</f>
        <v>0.3409</v>
      </c>
      <c r="S268" s="202">
        <v>0</v>
      </c>
      <c r="T268" s="203">
        <f>S268*H268</f>
        <v>0</v>
      </c>
      <c r="U268" s="36"/>
      <c r="V268" s="36"/>
      <c r="W268" s="36"/>
      <c r="X268" s="36"/>
      <c r="Y268" s="36"/>
      <c r="Z268" s="36"/>
      <c r="AA268" s="36"/>
      <c r="AB268" s="36"/>
      <c r="AC268" s="36"/>
      <c r="AD268" s="36"/>
      <c r="AE268" s="36"/>
      <c r="AR268" s="204" t="s">
        <v>121</v>
      </c>
      <c r="AT268" s="204" t="s">
        <v>206</v>
      </c>
      <c r="AU268" s="204" t="s">
        <v>93</v>
      </c>
      <c r="AY268" s="18" t="s">
        <v>203</v>
      </c>
      <c r="BE268" s="205">
        <f>IF(N268="základní",J268,0)</f>
        <v>0</v>
      </c>
      <c r="BF268" s="205">
        <f>IF(N268="snížená",J268,0)</f>
        <v>0</v>
      </c>
      <c r="BG268" s="205">
        <f>IF(N268="zákl. přenesená",J268,0)</f>
        <v>0</v>
      </c>
      <c r="BH268" s="205">
        <f>IF(N268="sníž. přenesená",J268,0)</f>
        <v>0</v>
      </c>
      <c r="BI268" s="205">
        <f>IF(N268="nulová",J268,0)</f>
        <v>0</v>
      </c>
      <c r="BJ268" s="18" t="s">
        <v>91</v>
      </c>
      <c r="BK268" s="205">
        <f>ROUND(I268*H268,2)</f>
        <v>0</v>
      </c>
      <c r="BL268" s="18" t="s">
        <v>121</v>
      </c>
      <c r="BM268" s="204" t="s">
        <v>3946</v>
      </c>
    </row>
    <row r="269" spans="1:47" s="2" customFormat="1" ht="76.8">
      <c r="A269" s="36"/>
      <c r="B269" s="37"/>
      <c r="C269" s="38"/>
      <c r="D269" s="206" t="s">
        <v>213</v>
      </c>
      <c r="E269" s="38"/>
      <c r="F269" s="207" t="s">
        <v>3947</v>
      </c>
      <c r="G269" s="38"/>
      <c r="H269" s="38"/>
      <c r="I269" s="208"/>
      <c r="J269" s="38"/>
      <c r="K269" s="38"/>
      <c r="L269" s="41"/>
      <c r="M269" s="209"/>
      <c r="N269" s="210"/>
      <c r="O269" s="73"/>
      <c r="P269" s="73"/>
      <c r="Q269" s="73"/>
      <c r="R269" s="73"/>
      <c r="S269" s="73"/>
      <c r="T269" s="74"/>
      <c r="U269" s="36"/>
      <c r="V269" s="36"/>
      <c r="W269" s="36"/>
      <c r="X269" s="36"/>
      <c r="Y269" s="36"/>
      <c r="Z269" s="36"/>
      <c r="AA269" s="36"/>
      <c r="AB269" s="36"/>
      <c r="AC269" s="36"/>
      <c r="AD269" s="36"/>
      <c r="AE269" s="36"/>
      <c r="AT269" s="18" t="s">
        <v>213</v>
      </c>
      <c r="AU269" s="18" t="s">
        <v>93</v>
      </c>
    </row>
    <row r="270" spans="2:51" s="14" customFormat="1" ht="10.2">
      <c r="B270" s="225"/>
      <c r="C270" s="226"/>
      <c r="D270" s="206" t="s">
        <v>309</v>
      </c>
      <c r="E270" s="227" t="s">
        <v>1</v>
      </c>
      <c r="F270" s="228" t="s">
        <v>3948</v>
      </c>
      <c r="G270" s="226"/>
      <c r="H270" s="229">
        <v>1</v>
      </c>
      <c r="I270" s="230"/>
      <c r="J270" s="226"/>
      <c r="K270" s="226"/>
      <c r="L270" s="231"/>
      <c r="M270" s="232"/>
      <c r="N270" s="233"/>
      <c r="O270" s="233"/>
      <c r="P270" s="233"/>
      <c r="Q270" s="233"/>
      <c r="R270" s="233"/>
      <c r="S270" s="233"/>
      <c r="T270" s="234"/>
      <c r="AT270" s="235" t="s">
        <v>309</v>
      </c>
      <c r="AU270" s="235" t="s">
        <v>93</v>
      </c>
      <c r="AV270" s="14" t="s">
        <v>93</v>
      </c>
      <c r="AW270" s="14" t="s">
        <v>38</v>
      </c>
      <c r="AX270" s="14" t="s">
        <v>83</v>
      </c>
      <c r="AY270" s="235" t="s">
        <v>203</v>
      </c>
    </row>
    <row r="271" spans="2:51" s="15" customFormat="1" ht="10.2">
      <c r="B271" s="236"/>
      <c r="C271" s="237"/>
      <c r="D271" s="206" t="s">
        <v>309</v>
      </c>
      <c r="E271" s="238" t="s">
        <v>1</v>
      </c>
      <c r="F271" s="239" t="s">
        <v>314</v>
      </c>
      <c r="G271" s="237"/>
      <c r="H271" s="240">
        <v>1</v>
      </c>
      <c r="I271" s="241"/>
      <c r="J271" s="237"/>
      <c r="K271" s="237"/>
      <c r="L271" s="242"/>
      <c r="M271" s="243"/>
      <c r="N271" s="244"/>
      <c r="O271" s="244"/>
      <c r="P271" s="244"/>
      <c r="Q271" s="244"/>
      <c r="R271" s="244"/>
      <c r="S271" s="244"/>
      <c r="T271" s="245"/>
      <c r="AT271" s="246" t="s">
        <v>309</v>
      </c>
      <c r="AU271" s="246" t="s">
        <v>93</v>
      </c>
      <c r="AV271" s="15" t="s">
        <v>121</v>
      </c>
      <c r="AW271" s="15" t="s">
        <v>38</v>
      </c>
      <c r="AX271" s="15" t="s">
        <v>91</v>
      </c>
      <c r="AY271" s="246" t="s">
        <v>203</v>
      </c>
    </row>
    <row r="272" spans="1:65" s="2" customFormat="1" ht="16.5" customHeight="1">
      <c r="A272" s="36"/>
      <c r="B272" s="37"/>
      <c r="C272" s="193" t="s">
        <v>507</v>
      </c>
      <c r="D272" s="193" t="s">
        <v>206</v>
      </c>
      <c r="E272" s="194" t="s">
        <v>3949</v>
      </c>
      <c r="F272" s="195" t="s">
        <v>3950</v>
      </c>
      <c r="G272" s="196" t="s">
        <v>404</v>
      </c>
      <c r="H272" s="197">
        <v>1</v>
      </c>
      <c r="I272" s="198"/>
      <c r="J272" s="199">
        <f>ROUND(I272*H272,2)</f>
        <v>0</v>
      </c>
      <c r="K272" s="195" t="s">
        <v>601</v>
      </c>
      <c r="L272" s="41"/>
      <c r="M272" s="200" t="s">
        <v>1</v>
      </c>
      <c r="N272" s="201" t="s">
        <v>48</v>
      </c>
      <c r="O272" s="73"/>
      <c r="P272" s="202">
        <f>O272*H272</f>
        <v>0</v>
      </c>
      <c r="Q272" s="202">
        <v>0.3409</v>
      </c>
      <c r="R272" s="202">
        <f>Q272*H272</f>
        <v>0.3409</v>
      </c>
      <c r="S272" s="202">
        <v>0</v>
      </c>
      <c r="T272" s="203">
        <f>S272*H272</f>
        <v>0</v>
      </c>
      <c r="U272" s="36"/>
      <c r="V272" s="36"/>
      <c r="W272" s="36"/>
      <c r="X272" s="36"/>
      <c r="Y272" s="36"/>
      <c r="Z272" s="36"/>
      <c r="AA272" s="36"/>
      <c r="AB272" s="36"/>
      <c r="AC272" s="36"/>
      <c r="AD272" s="36"/>
      <c r="AE272" s="36"/>
      <c r="AR272" s="204" t="s">
        <v>121</v>
      </c>
      <c r="AT272" s="204" t="s">
        <v>206</v>
      </c>
      <c r="AU272" s="204" t="s">
        <v>93</v>
      </c>
      <c r="AY272" s="18" t="s">
        <v>203</v>
      </c>
      <c r="BE272" s="205">
        <f>IF(N272="základní",J272,0)</f>
        <v>0</v>
      </c>
      <c r="BF272" s="205">
        <f>IF(N272="snížená",J272,0)</f>
        <v>0</v>
      </c>
      <c r="BG272" s="205">
        <f>IF(N272="zákl. přenesená",J272,0)</f>
        <v>0</v>
      </c>
      <c r="BH272" s="205">
        <f>IF(N272="sníž. přenesená",J272,0)</f>
        <v>0</v>
      </c>
      <c r="BI272" s="205">
        <f>IF(N272="nulová",J272,0)</f>
        <v>0</v>
      </c>
      <c r="BJ272" s="18" t="s">
        <v>91</v>
      </c>
      <c r="BK272" s="205">
        <f>ROUND(I272*H272,2)</f>
        <v>0</v>
      </c>
      <c r="BL272" s="18" t="s">
        <v>121</v>
      </c>
      <c r="BM272" s="204" t="s">
        <v>3951</v>
      </c>
    </row>
    <row r="273" spans="1:47" s="2" customFormat="1" ht="67.2">
      <c r="A273" s="36"/>
      <c r="B273" s="37"/>
      <c r="C273" s="38"/>
      <c r="D273" s="206" t="s">
        <v>213</v>
      </c>
      <c r="E273" s="38"/>
      <c r="F273" s="207" t="s">
        <v>3952</v>
      </c>
      <c r="G273" s="38"/>
      <c r="H273" s="38"/>
      <c r="I273" s="208"/>
      <c r="J273" s="38"/>
      <c r="K273" s="38"/>
      <c r="L273" s="41"/>
      <c r="M273" s="209"/>
      <c r="N273" s="210"/>
      <c r="O273" s="73"/>
      <c r="P273" s="73"/>
      <c r="Q273" s="73"/>
      <c r="R273" s="73"/>
      <c r="S273" s="73"/>
      <c r="T273" s="74"/>
      <c r="U273" s="36"/>
      <c r="V273" s="36"/>
      <c r="W273" s="36"/>
      <c r="X273" s="36"/>
      <c r="Y273" s="36"/>
      <c r="Z273" s="36"/>
      <c r="AA273" s="36"/>
      <c r="AB273" s="36"/>
      <c r="AC273" s="36"/>
      <c r="AD273" s="36"/>
      <c r="AE273" s="36"/>
      <c r="AT273" s="18" t="s">
        <v>213</v>
      </c>
      <c r="AU273" s="18" t="s">
        <v>93</v>
      </c>
    </row>
    <row r="274" spans="2:51" s="14" customFormat="1" ht="10.2">
      <c r="B274" s="225"/>
      <c r="C274" s="226"/>
      <c r="D274" s="206" t="s">
        <v>309</v>
      </c>
      <c r="E274" s="227" t="s">
        <v>1</v>
      </c>
      <c r="F274" s="228" t="s">
        <v>3948</v>
      </c>
      <c r="G274" s="226"/>
      <c r="H274" s="229">
        <v>1</v>
      </c>
      <c r="I274" s="230"/>
      <c r="J274" s="226"/>
      <c r="K274" s="226"/>
      <c r="L274" s="231"/>
      <c r="M274" s="232"/>
      <c r="N274" s="233"/>
      <c r="O274" s="233"/>
      <c r="P274" s="233"/>
      <c r="Q274" s="233"/>
      <c r="R274" s="233"/>
      <c r="S274" s="233"/>
      <c r="T274" s="234"/>
      <c r="AT274" s="235" t="s">
        <v>309</v>
      </c>
      <c r="AU274" s="235" t="s">
        <v>93</v>
      </c>
      <c r="AV274" s="14" t="s">
        <v>93</v>
      </c>
      <c r="AW274" s="14" t="s">
        <v>38</v>
      </c>
      <c r="AX274" s="14" t="s">
        <v>83</v>
      </c>
      <c r="AY274" s="235" t="s">
        <v>203</v>
      </c>
    </row>
    <row r="275" spans="2:51" s="13" customFormat="1" ht="10.2">
      <c r="B275" s="215"/>
      <c r="C275" s="216"/>
      <c r="D275" s="206" t="s">
        <v>309</v>
      </c>
      <c r="E275" s="217" t="s">
        <v>1</v>
      </c>
      <c r="F275" s="218" t="s">
        <v>3953</v>
      </c>
      <c r="G275" s="216"/>
      <c r="H275" s="217" t="s">
        <v>1</v>
      </c>
      <c r="I275" s="219"/>
      <c r="J275" s="216"/>
      <c r="K275" s="216"/>
      <c r="L275" s="220"/>
      <c r="M275" s="221"/>
      <c r="N275" s="222"/>
      <c r="O275" s="222"/>
      <c r="P275" s="222"/>
      <c r="Q275" s="222"/>
      <c r="R275" s="222"/>
      <c r="S275" s="222"/>
      <c r="T275" s="223"/>
      <c r="AT275" s="224" t="s">
        <v>309</v>
      </c>
      <c r="AU275" s="224" t="s">
        <v>93</v>
      </c>
      <c r="AV275" s="13" t="s">
        <v>91</v>
      </c>
      <c r="AW275" s="13" t="s">
        <v>38</v>
      </c>
      <c r="AX275" s="13" t="s">
        <v>83</v>
      </c>
      <c r="AY275" s="224" t="s">
        <v>203</v>
      </c>
    </row>
    <row r="276" spans="2:51" s="15" customFormat="1" ht="10.2">
      <c r="B276" s="236"/>
      <c r="C276" s="237"/>
      <c r="D276" s="206" t="s">
        <v>309</v>
      </c>
      <c r="E276" s="238" t="s">
        <v>1</v>
      </c>
      <c r="F276" s="239" t="s">
        <v>314</v>
      </c>
      <c r="G276" s="237"/>
      <c r="H276" s="240">
        <v>1</v>
      </c>
      <c r="I276" s="241"/>
      <c r="J276" s="237"/>
      <c r="K276" s="237"/>
      <c r="L276" s="242"/>
      <c r="M276" s="243"/>
      <c r="N276" s="244"/>
      <c r="O276" s="244"/>
      <c r="P276" s="244"/>
      <c r="Q276" s="244"/>
      <c r="R276" s="244"/>
      <c r="S276" s="244"/>
      <c r="T276" s="245"/>
      <c r="AT276" s="246" t="s">
        <v>309</v>
      </c>
      <c r="AU276" s="246" t="s">
        <v>93</v>
      </c>
      <c r="AV276" s="15" t="s">
        <v>121</v>
      </c>
      <c r="AW276" s="15" t="s">
        <v>38</v>
      </c>
      <c r="AX276" s="15" t="s">
        <v>91</v>
      </c>
      <c r="AY276" s="246" t="s">
        <v>203</v>
      </c>
    </row>
    <row r="277" spans="1:65" s="2" customFormat="1" ht="16.5" customHeight="1">
      <c r="A277" s="36"/>
      <c r="B277" s="37"/>
      <c r="C277" s="193" t="s">
        <v>511</v>
      </c>
      <c r="D277" s="193" t="s">
        <v>206</v>
      </c>
      <c r="E277" s="194" t="s">
        <v>3954</v>
      </c>
      <c r="F277" s="195" t="s">
        <v>3955</v>
      </c>
      <c r="G277" s="196" t="s">
        <v>404</v>
      </c>
      <c r="H277" s="197">
        <v>1</v>
      </c>
      <c r="I277" s="198"/>
      <c r="J277" s="199">
        <f>ROUND(I277*H277,2)</f>
        <v>0</v>
      </c>
      <c r="K277" s="195" t="s">
        <v>601</v>
      </c>
      <c r="L277" s="41"/>
      <c r="M277" s="200" t="s">
        <v>1</v>
      </c>
      <c r="N277" s="201" t="s">
        <v>48</v>
      </c>
      <c r="O277" s="73"/>
      <c r="P277" s="202">
        <f>O277*H277</f>
        <v>0</v>
      </c>
      <c r="Q277" s="202">
        <v>0.3409</v>
      </c>
      <c r="R277" s="202">
        <f>Q277*H277</f>
        <v>0.3409</v>
      </c>
      <c r="S277" s="202">
        <v>0</v>
      </c>
      <c r="T277" s="203">
        <f>S277*H277</f>
        <v>0</v>
      </c>
      <c r="U277" s="36"/>
      <c r="V277" s="36"/>
      <c r="W277" s="36"/>
      <c r="X277" s="36"/>
      <c r="Y277" s="36"/>
      <c r="Z277" s="36"/>
      <c r="AA277" s="36"/>
      <c r="AB277" s="36"/>
      <c r="AC277" s="36"/>
      <c r="AD277" s="36"/>
      <c r="AE277" s="36"/>
      <c r="AR277" s="204" t="s">
        <v>121</v>
      </c>
      <c r="AT277" s="204" t="s">
        <v>206</v>
      </c>
      <c r="AU277" s="204" t="s">
        <v>93</v>
      </c>
      <c r="AY277" s="18" t="s">
        <v>203</v>
      </c>
      <c r="BE277" s="205">
        <f>IF(N277="základní",J277,0)</f>
        <v>0</v>
      </c>
      <c r="BF277" s="205">
        <f>IF(N277="snížená",J277,0)</f>
        <v>0</v>
      </c>
      <c r="BG277" s="205">
        <f>IF(N277="zákl. přenesená",J277,0)</f>
        <v>0</v>
      </c>
      <c r="BH277" s="205">
        <f>IF(N277="sníž. přenesená",J277,0)</f>
        <v>0</v>
      </c>
      <c r="BI277" s="205">
        <f>IF(N277="nulová",J277,0)</f>
        <v>0</v>
      </c>
      <c r="BJ277" s="18" t="s">
        <v>91</v>
      </c>
      <c r="BK277" s="205">
        <f>ROUND(I277*H277,2)</f>
        <v>0</v>
      </c>
      <c r="BL277" s="18" t="s">
        <v>121</v>
      </c>
      <c r="BM277" s="204" t="s">
        <v>3956</v>
      </c>
    </row>
    <row r="278" spans="1:47" s="2" customFormat="1" ht="76.8">
      <c r="A278" s="36"/>
      <c r="B278" s="37"/>
      <c r="C278" s="38"/>
      <c r="D278" s="206" t="s">
        <v>213</v>
      </c>
      <c r="E278" s="38"/>
      <c r="F278" s="207" t="s">
        <v>3947</v>
      </c>
      <c r="G278" s="38"/>
      <c r="H278" s="38"/>
      <c r="I278" s="208"/>
      <c r="J278" s="38"/>
      <c r="K278" s="38"/>
      <c r="L278" s="41"/>
      <c r="M278" s="209"/>
      <c r="N278" s="210"/>
      <c r="O278" s="73"/>
      <c r="P278" s="73"/>
      <c r="Q278" s="73"/>
      <c r="R278" s="73"/>
      <c r="S278" s="73"/>
      <c r="T278" s="74"/>
      <c r="U278" s="36"/>
      <c r="V278" s="36"/>
      <c r="W278" s="36"/>
      <c r="X278" s="36"/>
      <c r="Y278" s="36"/>
      <c r="Z278" s="36"/>
      <c r="AA278" s="36"/>
      <c r="AB278" s="36"/>
      <c r="AC278" s="36"/>
      <c r="AD278" s="36"/>
      <c r="AE278" s="36"/>
      <c r="AT278" s="18" t="s">
        <v>213</v>
      </c>
      <c r="AU278" s="18" t="s">
        <v>93</v>
      </c>
    </row>
    <row r="279" spans="2:51" s="14" customFormat="1" ht="10.2">
      <c r="B279" s="225"/>
      <c r="C279" s="226"/>
      <c r="D279" s="206" t="s">
        <v>309</v>
      </c>
      <c r="E279" s="227" t="s">
        <v>1</v>
      </c>
      <c r="F279" s="228" t="s">
        <v>3948</v>
      </c>
      <c r="G279" s="226"/>
      <c r="H279" s="229">
        <v>1</v>
      </c>
      <c r="I279" s="230"/>
      <c r="J279" s="226"/>
      <c r="K279" s="226"/>
      <c r="L279" s="231"/>
      <c r="M279" s="232"/>
      <c r="N279" s="233"/>
      <c r="O279" s="233"/>
      <c r="P279" s="233"/>
      <c r="Q279" s="233"/>
      <c r="R279" s="233"/>
      <c r="S279" s="233"/>
      <c r="T279" s="234"/>
      <c r="AT279" s="235" t="s">
        <v>309</v>
      </c>
      <c r="AU279" s="235" t="s">
        <v>93</v>
      </c>
      <c r="AV279" s="14" t="s">
        <v>93</v>
      </c>
      <c r="AW279" s="14" t="s">
        <v>38</v>
      </c>
      <c r="AX279" s="14" t="s">
        <v>83</v>
      </c>
      <c r="AY279" s="235" t="s">
        <v>203</v>
      </c>
    </row>
    <row r="280" spans="2:51" s="15" customFormat="1" ht="10.2">
      <c r="B280" s="236"/>
      <c r="C280" s="237"/>
      <c r="D280" s="206" t="s">
        <v>309</v>
      </c>
      <c r="E280" s="238" t="s">
        <v>1</v>
      </c>
      <c r="F280" s="239" t="s">
        <v>314</v>
      </c>
      <c r="G280" s="237"/>
      <c r="H280" s="240">
        <v>1</v>
      </c>
      <c r="I280" s="241"/>
      <c r="J280" s="237"/>
      <c r="K280" s="237"/>
      <c r="L280" s="242"/>
      <c r="M280" s="243"/>
      <c r="N280" s="244"/>
      <c r="O280" s="244"/>
      <c r="P280" s="244"/>
      <c r="Q280" s="244"/>
      <c r="R280" s="244"/>
      <c r="S280" s="244"/>
      <c r="T280" s="245"/>
      <c r="AT280" s="246" t="s">
        <v>309</v>
      </c>
      <c r="AU280" s="246" t="s">
        <v>93</v>
      </c>
      <c r="AV280" s="15" t="s">
        <v>121</v>
      </c>
      <c r="AW280" s="15" t="s">
        <v>38</v>
      </c>
      <c r="AX280" s="15" t="s">
        <v>91</v>
      </c>
      <c r="AY280" s="246" t="s">
        <v>203</v>
      </c>
    </row>
    <row r="281" spans="2:63" s="12" customFormat="1" ht="22.8" customHeight="1">
      <c r="B281" s="177"/>
      <c r="C281" s="178"/>
      <c r="D281" s="179" t="s">
        <v>82</v>
      </c>
      <c r="E281" s="191" t="s">
        <v>249</v>
      </c>
      <c r="F281" s="191" t="s">
        <v>738</v>
      </c>
      <c r="G281" s="178"/>
      <c r="H281" s="178"/>
      <c r="I281" s="181"/>
      <c r="J281" s="192">
        <f>BK281</f>
        <v>0</v>
      </c>
      <c r="K281" s="178"/>
      <c r="L281" s="183"/>
      <c r="M281" s="184"/>
      <c r="N281" s="185"/>
      <c r="O281" s="185"/>
      <c r="P281" s="186">
        <f>SUM(P282:P321)</f>
        <v>0</v>
      </c>
      <c r="Q281" s="185"/>
      <c r="R281" s="186">
        <f>SUM(R282:R321)</f>
        <v>32.782301000000004</v>
      </c>
      <c r="S281" s="185"/>
      <c r="T281" s="187">
        <f>SUM(T282:T321)</f>
        <v>0</v>
      </c>
      <c r="AR281" s="188" t="s">
        <v>91</v>
      </c>
      <c r="AT281" s="189" t="s">
        <v>82</v>
      </c>
      <c r="AU281" s="189" t="s">
        <v>91</v>
      </c>
      <c r="AY281" s="188" t="s">
        <v>203</v>
      </c>
      <c r="BK281" s="190">
        <f>SUM(BK282:BK321)</f>
        <v>0</v>
      </c>
    </row>
    <row r="282" spans="1:65" s="2" customFormat="1" ht="21.75" customHeight="1">
      <c r="A282" s="36"/>
      <c r="B282" s="37"/>
      <c r="C282" s="193" t="s">
        <v>515</v>
      </c>
      <c r="D282" s="193" t="s">
        <v>206</v>
      </c>
      <c r="E282" s="194" t="s">
        <v>3957</v>
      </c>
      <c r="F282" s="195" t="s">
        <v>3958</v>
      </c>
      <c r="G282" s="196" t="s">
        <v>448</v>
      </c>
      <c r="H282" s="197">
        <v>13</v>
      </c>
      <c r="I282" s="198"/>
      <c r="J282" s="199">
        <f>ROUND(I282*H282,2)</f>
        <v>0</v>
      </c>
      <c r="K282" s="195" t="s">
        <v>210</v>
      </c>
      <c r="L282" s="41"/>
      <c r="M282" s="200" t="s">
        <v>1</v>
      </c>
      <c r="N282" s="201" t="s">
        <v>48</v>
      </c>
      <c r="O282" s="73"/>
      <c r="P282" s="202">
        <f>O282*H282</f>
        <v>0</v>
      </c>
      <c r="Q282" s="202">
        <v>0.08088</v>
      </c>
      <c r="R282" s="202">
        <f>Q282*H282</f>
        <v>1.05144</v>
      </c>
      <c r="S282" s="202">
        <v>0</v>
      </c>
      <c r="T282" s="203">
        <f>S282*H282</f>
        <v>0</v>
      </c>
      <c r="U282" s="36"/>
      <c r="V282" s="36"/>
      <c r="W282" s="36"/>
      <c r="X282" s="36"/>
      <c r="Y282" s="36"/>
      <c r="Z282" s="36"/>
      <c r="AA282" s="36"/>
      <c r="AB282" s="36"/>
      <c r="AC282" s="36"/>
      <c r="AD282" s="36"/>
      <c r="AE282" s="36"/>
      <c r="AR282" s="204" t="s">
        <v>121</v>
      </c>
      <c r="AT282" s="204" t="s">
        <v>206</v>
      </c>
      <c r="AU282" s="204" t="s">
        <v>93</v>
      </c>
      <c r="AY282" s="18" t="s">
        <v>203</v>
      </c>
      <c r="BE282" s="205">
        <f>IF(N282="základní",J282,0)</f>
        <v>0</v>
      </c>
      <c r="BF282" s="205">
        <f>IF(N282="snížená",J282,0)</f>
        <v>0</v>
      </c>
      <c r="BG282" s="205">
        <f>IF(N282="zákl. přenesená",J282,0)</f>
        <v>0</v>
      </c>
      <c r="BH282" s="205">
        <f>IF(N282="sníž. přenesená",J282,0)</f>
        <v>0</v>
      </c>
      <c r="BI282" s="205">
        <f>IF(N282="nulová",J282,0)</f>
        <v>0</v>
      </c>
      <c r="BJ282" s="18" t="s">
        <v>91</v>
      </c>
      <c r="BK282" s="205">
        <f>ROUND(I282*H282,2)</f>
        <v>0</v>
      </c>
      <c r="BL282" s="18" t="s">
        <v>121</v>
      </c>
      <c r="BM282" s="204" t="s">
        <v>3959</v>
      </c>
    </row>
    <row r="283" spans="2:51" s="14" customFormat="1" ht="10.2">
      <c r="B283" s="225"/>
      <c r="C283" s="226"/>
      <c r="D283" s="206" t="s">
        <v>309</v>
      </c>
      <c r="E283" s="227" t="s">
        <v>1</v>
      </c>
      <c r="F283" s="228" t="s">
        <v>3960</v>
      </c>
      <c r="G283" s="226"/>
      <c r="H283" s="229">
        <v>13</v>
      </c>
      <c r="I283" s="230"/>
      <c r="J283" s="226"/>
      <c r="K283" s="226"/>
      <c r="L283" s="231"/>
      <c r="M283" s="232"/>
      <c r="N283" s="233"/>
      <c r="O283" s="233"/>
      <c r="P283" s="233"/>
      <c r="Q283" s="233"/>
      <c r="R283" s="233"/>
      <c r="S283" s="233"/>
      <c r="T283" s="234"/>
      <c r="AT283" s="235" t="s">
        <v>309</v>
      </c>
      <c r="AU283" s="235" t="s">
        <v>93</v>
      </c>
      <c r="AV283" s="14" t="s">
        <v>93</v>
      </c>
      <c r="AW283" s="14" t="s">
        <v>38</v>
      </c>
      <c r="AX283" s="14" t="s">
        <v>83</v>
      </c>
      <c r="AY283" s="235" t="s">
        <v>203</v>
      </c>
    </row>
    <row r="284" spans="2:51" s="15" customFormat="1" ht="10.2">
      <c r="B284" s="236"/>
      <c r="C284" s="237"/>
      <c r="D284" s="206" t="s">
        <v>309</v>
      </c>
      <c r="E284" s="238" t="s">
        <v>1</v>
      </c>
      <c r="F284" s="239" t="s">
        <v>314</v>
      </c>
      <c r="G284" s="237"/>
      <c r="H284" s="240">
        <v>13</v>
      </c>
      <c r="I284" s="241"/>
      <c r="J284" s="237"/>
      <c r="K284" s="237"/>
      <c r="L284" s="242"/>
      <c r="M284" s="243"/>
      <c r="N284" s="244"/>
      <c r="O284" s="244"/>
      <c r="P284" s="244"/>
      <c r="Q284" s="244"/>
      <c r="R284" s="244"/>
      <c r="S284" s="244"/>
      <c r="T284" s="245"/>
      <c r="AT284" s="246" t="s">
        <v>309</v>
      </c>
      <c r="AU284" s="246" t="s">
        <v>93</v>
      </c>
      <c r="AV284" s="15" t="s">
        <v>121</v>
      </c>
      <c r="AW284" s="15" t="s">
        <v>38</v>
      </c>
      <c r="AX284" s="15" t="s">
        <v>91</v>
      </c>
      <c r="AY284" s="246" t="s">
        <v>203</v>
      </c>
    </row>
    <row r="285" spans="1:65" s="2" customFormat="1" ht="16.5" customHeight="1">
      <c r="A285" s="36"/>
      <c r="B285" s="37"/>
      <c r="C285" s="247" t="s">
        <v>519</v>
      </c>
      <c r="D285" s="247" t="s">
        <v>350</v>
      </c>
      <c r="E285" s="248" t="s">
        <v>3961</v>
      </c>
      <c r="F285" s="249" t="s">
        <v>3962</v>
      </c>
      <c r="G285" s="250" t="s">
        <v>448</v>
      </c>
      <c r="H285" s="251">
        <v>14.3</v>
      </c>
      <c r="I285" s="252"/>
      <c r="J285" s="253">
        <f>ROUND(I285*H285,2)</f>
        <v>0</v>
      </c>
      <c r="K285" s="249" t="s">
        <v>210</v>
      </c>
      <c r="L285" s="254"/>
      <c r="M285" s="255" t="s">
        <v>1</v>
      </c>
      <c r="N285" s="256" t="s">
        <v>48</v>
      </c>
      <c r="O285" s="73"/>
      <c r="P285" s="202">
        <f>O285*H285</f>
        <v>0</v>
      </c>
      <c r="Q285" s="202">
        <v>0.046</v>
      </c>
      <c r="R285" s="202">
        <f>Q285*H285</f>
        <v>0.6578</v>
      </c>
      <c r="S285" s="202">
        <v>0</v>
      </c>
      <c r="T285" s="203">
        <f>S285*H285</f>
        <v>0</v>
      </c>
      <c r="U285" s="36"/>
      <c r="V285" s="36"/>
      <c r="W285" s="36"/>
      <c r="X285" s="36"/>
      <c r="Y285" s="36"/>
      <c r="Z285" s="36"/>
      <c r="AA285" s="36"/>
      <c r="AB285" s="36"/>
      <c r="AC285" s="36"/>
      <c r="AD285" s="36"/>
      <c r="AE285" s="36"/>
      <c r="AR285" s="204" t="s">
        <v>153</v>
      </c>
      <c r="AT285" s="204" t="s">
        <v>350</v>
      </c>
      <c r="AU285" s="204" t="s">
        <v>93</v>
      </c>
      <c r="AY285" s="18" t="s">
        <v>203</v>
      </c>
      <c r="BE285" s="205">
        <f>IF(N285="základní",J285,0)</f>
        <v>0</v>
      </c>
      <c r="BF285" s="205">
        <f>IF(N285="snížená",J285,0)</f>
        <v>0</v>
      </c>
      <c r="BG285" s="205">
        <f>IF(N285="zákl. přenesená",J285,0)</f>
        <v>0</v>
      </c>
      <c r="BH285" s="205">
        <f>IF(N285="sníž. přenesená",J285,0)</f>
        <v>0</v>
      </c>
      <c r="BI285" s="205">
        <f>IF(N285="nulová",J285,0)</f>
        <v>0</v>
      </c>
      <c r="BJ285" s="18" t="s">
        <v>91</v>
      </c>
      <c r="BK285" s="205">
        <f>ROUND(I285*H285,2)</f>
        <v>0</v>
      </c>
      <c r="BL285" s="18" t="s">
        <v>121</v>
      </c>
      <c r="BM285" s="204" t="s">
        <v>3963</v>
      </c>
    </row>
    <row r="286" spans="2:51" s="14" customFormat="1" ht="10.2">
      <c r="B286" s="225"/>
      <c r="C286" s="226"/>
      <c r="D286" s="206" t="s">
        <v>309</v>
      </c>
      <c r="E286" s="226"/>
      <c r="F286" s="228" t="s">
        <v>3964</v>
      </c>
      <c r="G286" s="226"/>
      <c r="H286" s="229">
        <v>14.3</v>
      </c>
      <c r="I286" s="230"/>
      <c r="J286" s="226"/>
      <c r="K286" s="226"/>
      <c r="L286" s="231"/>
      <c r="M286" s="232"/>
      <c r="N286" s="233"/>
      <c r="O286" s="233"/>
      <c r="P286" s="233"/>
      <c r="Q286" s="233"/>
      <c r="R286" s="233"/>
      <c r="S286" s="233"/>
      <c r="T286" s="234"/>
      <c r="AT286" s="235" t="s">
        <v>309</v>
      </c>
      <c r="AU286" s="235" t="s">
        <v>93</v>
      </c>
      <c r="AV286" s="14" t="s">
        <v>93</v>
      </c>
      <c r="AW286" s="14" t="s">
        <v>4</v>
      </c>
      <c r="AX286" s="14" t="s">
        <v>91</v>
      </c>
      <c r="AY286" s="235" t="s">
        <v>203</v>
      </c>
    </row>
    <row r="287" spans="1:65" s="2" customFormat="1" ht="16.5" customHeight="1">
      <c r="A287" s="36"/>
      <c r="B287" s="37"/>
      <c r="C287" s="193" t="s">
        <v>525</v>
      </c>
      <c r="D287" s="193" t="s">
        <v>206</v>
      </c>
      <c r="E287" s="194" t="s">
        <v>3965</v>
      </c>
      <c r="F287" s="195" t="s">
        <v>3966</v>
      </c>
      <c r="G287" s="196" t="s">
        <v>448</v>
      </c>
      <c r="H287" s="197">
        <v>23</v>
      </c>
      <c r="I287" s="198"/>
      <c r="J287" s="199">
        <f>ROUND(I287*H287,2)</f>
        <v>0</v>
      </c>
      <c r="K287" s="195" t="s">
        <v>210</v>
      </c>
      <c r="L287" s="41"/>
      <c r="M287" s="200" t="s">
        <v>1</v>
      </c>
      <c r="N287" s="201" t="s">
        <v>48</v>
      </c>
      <c r="O287" s="73"/>
      <c r="P287" s="202">
        <f>O287*H287</f>
        <v>0</v>
      </c>
      <c r="Q287" s="202">
        <v>0.0719</v>
      </c>
      <c r="R287" s="202">
        <f>Q287*H287</f>
        <v>1.6537000000000002</v>
      </c>
      <c r="S287" s="202">
        <v>0</v>
      </c>
      <c r="T287" s="203">
        <f>S287*H287</f>
        <v>0</v>
      </c>
      <c r="U287" s="36"/>
      <c r="V287" s="36"/>
      <c r="W287" s="36"/>
      <c r="X287" s="36"/>
      <c r="Y287" s="36"/>
      <c r="Z287" s="36"/>
      <c r="AA287" s="36"/>
      <c r="AB287" s="36"/>
      <c r="AC287" s="36"/>
      <c r="AD287" s="36"/>
      <c r="AE287" s="36"/>
      <c r="AR287" s="204" t="s">
        <v>121</v>
      </c>
      <c r="AT287" s="204" t="s">
        <v>206</v>
      </c>
      <c r="AU287" s="204" t="s">
        <v>93</v>
      </c>
      <c r="AY287" s="18" t="s">
        <v>203</v>
      </c>
      <c r="BE287" s="205">
        <f>IF(N287="základní",J287,0)</f>
        <v>0</v>
      </c>
      <c r="BF287" s="205">
        <f>IF(N287="snížená",J287,0)</f>
        <v>0</v>
      </c>
      <c r="BG287" s="205">
        <f>IF(N287="zákl. přenesená",J287,0)</f>
        <v>0</v>
      </c>
      <c r="BH287" s="205">
        <f>IF(N287="sníž. přenesená",J287,0)</f>
        <v>0</v>
      </c>
      <c r="BI287" s="205">
        <f>IF(N287="nulová",J287,0)</f>
        <v>0</v>
      </c>
      <c r="BJ287" s="18" t="s">
        <v>91</v>
      </c>
      <c r="BK287" s="205">
        <f>ROUND(I287*H287,2)</f>
        <v>0</v>
      </c>
      <c r="BL287" s="18" t="s">
        <v>121</v>
      </c>
      <c r="BM287" s="204" t="s">
        <v>3967</v>
      </c>
    </row>
    <row r="288" spans="2:51" s="14" customFormat="1" ht="10.2">
      <c r="B288" s="225"/>
      <c r="C288" s="226"/>
      <c r="D288" s="206" t="s">
        <v>309</v>
      </c>
      <c r="E288" s="227" t="s">
        <v>1</v>
      </c>
      <c r="F288" s="228" t="s">
        <v>3968</v>
      </c>
      <c r="G288" s="226"/>
      <c r="H288" s="229">
        <v>23</v>
      </c>
      <c r="I288" s="230"/>
      <c r="J288" s="226"/>
      <c r="K288" s="226"/>
      <c r="L288" s="231"/>
      <c r="M288" s="232"/>
      <c r="N288" s="233"/>
      <c r="O288" s="233"/>
      <c r="P288" s="233"/>
      <c r="Q288" s="233"/>
      <c r="R288" s="233"/>
      <c r="S288" s="233"/>
      <c r="T288" s="234"/>
      <c r="AT288" s="235" t="s">
        <v>309</v>
      </c>
      <c r="AU288" s="235" t="s">
        <v>93</v>
      </c>
      <c r="AV288" s="14" t="s">
        <v>93</v>
      </c>
      <c r="AW288" s="14" t="s">
        <v>38</v>
      </c>
      <c r="AX288" s="14" t="s">
        <v>83</v>
      </c>
      <c r="AY288" s="235" t="s">
        <v>203</v>
      </c>
    </row>
    <row r="289" spans="2:51" s="15" customFormat="1" ht="10.2">
      <c r="B289" s="236"/>
      <c r="C289" s="237"/>
      <c r="D289" s="206" t="s">
        <v>309</v>
      </c>
      <c r="E289" s="238" t="s">
        <v>1</v>
      </c>
      <c r="F289" s="239" t="s">
        <v>314</v>
      </c>
      <c r="G289" s="237"/>
      <c r="H289" s="240">
        <v>23</v>
      </c>
      <c r="I289" s="241"/>
      <c r="J289" s="237"/>
      <c r="K289" s="237"/>
      <c r="L289" s="242"/>
      <c r="M289" s="243"/>
      <c r="N289" s="244"/>
      <c r="O289" s="244"/>
      <c r="P289" s="244"/>
      <c r="Q289" s="244"/>
      <c r="R289" s="244"/>
      <c r="S289" s="244"/>
      <c r="T289" s="245"/>
      <c r="AT289" s="246" t="s">
        <v>309</v>
      </c>
      <c r="AU289" s="246" t="s">
        <v>93</v>
      </c>
      <c r="AV289" s="15" t="s">
        <v>121</v>
      </c>
      <c r="AW289" s="15" t="s">
        <v>38</v>
      </c>
      <c r="AX289" s="15" t="s">
        <v>91</v>
      </c>
      <c r="AY289" s="246" t="s">
        <v>203</v>
      </c>
    </row>
    <row r="290" spans="1:65" s="2" customFormat="1" ht="16.5" customHeight="1">
      <c r="A290" s="36"/>
      <c r="B290" s="37"/>
      <c r="C290" s="247" t="s">
        <v>529</v>
      </c>
      <c r="D290" s="247" t="s">
        <v>350</v>
      </c>
      <c r="E290" s="248" t="s">
        <v>3969</v>
      </c>
      <c r="F290" s="249" t="s">
        <v>3970</v>
      </c>
      <c r="G290" s="250" t="s">
        <v>357</v>
      </c>
      <c r="H290" s="251">
        <v>2.53</v>
      </c>
      <c r="I290" s="252"/>
      <c r="J290" s="253">
        <f>ROUND(I290*H290,2)</f>
        <v>0</v>
      </c>
      <c r="K290" s="249" t="s">
        <v>210</v>
      </c>
      <c r="L290" s="254"/>
      <c r="M290" s="255" t="s">
        <v>1</v>
      </c>
      <c r="N290" s="256" t="s">
        <v>48</v>
      </c>
      <c r="O290" s="73"/>
      <c r="P290" s="202">
        <f>O290*H290</f>
        <v>0</v>
      </c>
      <c r="Q290" s="202">
        <v>0.222</v>
      </c>
      <c r="R290" s="202">
        <f>Q290*H290</f>
        <v>0.5616599999999999</v>
      </c>
      <c r="S290" s="202">
        <v>0</v>
      </c>
      <c r="T290" s="203">
        <f>S290*H290</f>
        <v>0</v>
      </c>
      <c r="U290" s="36"/>
      <c r="V290" s="36"/>
      <c r="W290" s="36"/>
      <c r="X290" s="36"/>
      <c r="Y290" s="36"/>
      <c r="Z290" s="36"/>
      <c r="AA290" s="36"/>
      <c r="AB290" s="36"/>
      <c r="AC290" s="36"/>
      <c r="AD290" s="36"/>
      <c r="AE290" s="36"/>
      <c r="AR290" s="204" t="s">
        <v>153</v>
      </c>
      <c r="AT290" s="204" t="s">
        <v>350</v>
      </c>
      <c r="AU290" s="204" t="s">
        <v>93</v>
      </c>
      <c r="AY290" s="18" t="s">
        <v>203</v>
      </c>
      <c r="BE290" s="205">
        <f>IF(N290="základní",J290,0)</f>
        <v>0</v>
      </c>
      <c r="BF290" s="205">
        <f>IF(N290="snížená",J290,0)</f>
        <v>0</v>
      </c>
      <c r="BG290" s="205">
        <f>IF(N290="zákl. přenesená",J290,0)</f>
        <v>0</v>
      </c>
      <c r="BH290" s="205">
        <f>IF(N290="sníž. přenesená",J290,0)</f>
        <v>0</v>
      </c>
      <c r="BI290" s="205">
        <f>IF(N290="nulová",J290,0)</f>
        <v>0</v>
      </c>
      <c r="BJ290" s="18" t="s">
        <v>91</v>
      </c>
      <c r="BK290" s="205">
        <f>ROUND(I290*H290,2)</f>
        <v>0</v>
      </c>
      <c r="BL290" s="18" t="s">
        <v>121</v>
      </c>
      <c r="BM290" s="204" t="s">
        <v>3971</v>
      </c>
    </row>
    <row r="291" spans="2:51" s="14" customFormat="1" ht="10.2">
      <c r="B291" s="225"/>
      <c r="C291" s="226"/>
      <c r="D291" s="206" t="s">
        <v>309</v>
      </c>
      <c r="E291" s="226"/>
      <c r="F291" s="228" t="s">
        <v>3972</v>
      </c>
      <c r="G291" s="226"/>
      <c r="H291" s="229">
        <v>2.53</v>
      </c>
      <c r="I291" s="230"/>
      <c r="J291" s="226"/>
      <c r="K291" s="226"/>
      <c r="L291" s="231"/>
      <c r="M291" s="232"/>
      <c r="N291" s="233"/>
      <c r="O291" s="233"/>
      <c r="P291" s="233"/>
      <c r="Q291" s="233"/>
      <c r="R291" s="233"/>
      <c r="S291" s="233"/>
      <c r="T291" s="234"/>
      <c r="AT291" s="235" t="s">
        <v>309</v>
      </c>
      <c r="AU291" s="235" t="s">
        <v>93</v>
      </c>
      <c r="AV291" s="14" t="s">
        <v>93</v>
      </c>
      <c r="AW291" s="14" t="s">
        <v>4</v>
      </c>
      <c r="AX291" s="14" t="s">
        <v>91</v>
      </c>
      <c r="AY291" s="235" t="s">
        <v>203</v>
      </c>
    </row>
    <row r="292" spans="1:65" s="2" customFormat="1" ht="21.75" customHeight="1">
      <c r="A292" s="36"/>
      <c r="B292" s="37"/>
      <c r="C292" s="193" t="s">
        <v>534</v>
      </c>
      <c r="D292" s="193" t="s">
        <v>206</v>
      </c>
      <c r="E292" s="194" t="s">
        <v>3781</v>
      </c>
      <c r="F292" s="195" t="s">
        <v>3973</v>
      </c>
      <c r="G292" s="196" t="s">
        <v>448</v>
      </c>
      <c r="H292" s="197">
        <v>23</v>
      </c>
      <c r="I292" s="198"/>
      <c r="J292" s="199">
        <f>ROUND(I292*H292,2)</f>
        <v>0</v>
      </c>
      <c r="K292" s="195" t="s">
        <v>210</v>
      </c>
      <c r="L292" s="41"/>
      <c r="M292" s="200" t="s">
        <v>1</v>
      </c>
      <c r="N292" s="201" t="s">
        <v>48</v>
      </c>
      <c r="O292" s="73"/>
      <c r="P292" s="202">
        <f>O292*H292</f>
        <v>0</v>
      </c>
      <c r="Q292" s="202">
        <v>0.1554</v>
      </c>
      <c r="R292" s="202">
        <f>Q292*H292</f>
        <v>3.5742000000000003</v>
      </c>
      <c r="S292" s="202">
        <v>0</v>
      </c>
      <c r="T292" s="203">
        <f>S292*H292</f>
        <v>0</v>
      </c>
      <c r="U292" s="36"/>
      <c r="V292" s="36"/>
      <c r="W292" s="36"/>
      <c r="X292" s="36"/>
      <c r="Y292" s="36"/>
      <c r="Z292" s="36"/>
      <c r="AA292" s="36"/>
      <c r="AB292" s="36"/>
      <c r="AC292" s="36"/>
      <c r="AD292" s="36"/>
      <c r="AE292" s="36"/>
      <c r="AR292" s="204" t="s">
        <v>121</v>
      </c>
      <c r="AT292" s="204" t="s">
        <v>206</v>
      </c>
      <c r="AU292" s="204" t="s">
        <v>93</v>
      </c>
      <c r="AY292" s="18" t="s">
        <v>203</v>
      </c>
      <c r="BE292" s="205">
        <f>IF(N292="základní",J292,0)</f>
        <v>0</v>
      </c>
      <c r="BF292" s="205">
        <f>IF(N292="snížená",J292,0)</f>
        <v>0</v>
      </c>
      <c r="BG292" s="205">
        <f>IF(N292="zákl. přenesená",J292,0)</f>
        <v>0</v>
      </c>
      <c r="BH292" s="205">
        <f>IF(N292="sníž. přenesená",J292,0)</f>
        <v>0</v>
      </c>
      <c r="BI292" s="205">
        <f>IF(N292="nulová",J292,0)</f>
        <v>0</v>
      </c>
      <c r="BJ292" s="18" t="s">
        <v>91</v>
      </c>
      <c r="BK292" s="205">
        <f>ROUND(I292*H292,2)</f>
        <v>0</v>
      </c>
      <c r="BL292" s="18" t="s">
        <v>121</v>
      </c>
      <c r="BM292" s="204" t="s">
        <v>3974</v>
      </c>
    </row>
    <row r="293" spans="2:51" s="14" customFormat="1" ht="10.2">
      <c r="B293" s="225"/>
      <c r="C293" s="226"/>
      <c r="D293" s="206" t="s">
        <v>309</v>
      </c>
      <c r="E293" s="227" t="s">
        <v>1</v>
      </c>
      <c r="F293" s="228" t="s">
        <v>3968</v>
      </c>
      <c r="G293" s="226"/>
      <c r="H293" s="229">
        <v>23</v>
      </c>
      <c r="I293" s="230"/>
      <c r="J293" s="226"/>
      <c r="K293" s="226"/>
      <c r="L293" s="231"/>
      <c r="M293" s="232"/>
      <c r="N293" s="233"/>
      <c r="O293" s="233"/>
      <c r="P293" s="233"/>
      <c r="Q293" s="233"/>
      <c r="R293" s="233"/>
      <c r="S293" s="233"/>
      <c r="T293" s="234"/>
      <c r="AT293" s="235" t="s">
        <v>309</v>
      </c>
      <c r="AU293" s="235" t="s">
        <v>93</v>
      </c>
      <c r="AV293" s="14" t="s">
        <v>93</v>
      </c>
      <c r="AW293" s="14" t="s">
        <v>38</v>
      </c>
      <c r="AX293" s="14" t="s">
        <v>83</v>
      </c>
      <c r="AY293" s="235" t="s">
        <v>203</v>
      </c>
    </row>
    <row r="294" spans="2:51" s="15" customFormat="1" ht="10.2">
      <c r="B294" s="236"/>
      <c r="C294" s="237"/>
      <c r="D294" s="206" t="s">
        <v>309</v>
      </c>
      <c r="E294" s="238" t="s">
        <v>1</v>
      </c>
      <c r="F294" s="239" t="s">
        <v>314</v>
      </c>
      <c r="G294" s="237"/>
      <c r="H294" s="240">
        <v>23</v>
      </c>
      <c r="I294" s="241"/>
      <c r="J294" s="237"/>
      <c r="K294" s="237"/>
      <c r="L294" s="242"/>
      <c r="M294" s="243"/>
      <c r="N294" s="244"/>
      <c r="O294" s="244"/>
      <c r="P294" s="244"/>
      <c r="Q294" s="244"/>
      <c r="R294" s="244"/>
      <c r="S294" s="244"/>
      <c r="T294" s="245"/>
      <c r="AT294" s="246" t="s">
        <v>309</v>
      </c>
      <c r="AU294" s="246" t="s">
        <v>93</v>
      </c>
      <c r="AV294" s="15" t="s">
        <v>121</v>
      </c>
      <c r="AW294" s="15" t="s">
        <v>38</v>
      </c>
      <c r="AX294" s="15" t="s">
        <v>91</v>
      </c>
      <c r="AY294" s="246" t="s">
        <v>203</v>
      </c>
    </row>
    <row r="295" spans="1:65" s="2" customFormat="1" ht="16.5" customHeight="1">
      <c r="A295" s="36"/>
      <c r="B295" s="37"/>
      <c r="C295" s="247" t="s">
        <v>538</v>
      </c>
      <c r="D295" s="247" t="s">
        <v>350</v>
      </c>
      <c r="E295" s="248" t="s">
        <v>3975</v>
      </c>
      <c r="F295" s="249" t="s">
        <v>3976</v>
      </c>
      <c r="G295" s="250" t="s">
        <v>448</v>
      </c>
      <c r="H295" s="251">
        <v>25.3</v>
      </c>
      <c r="I295" s="252"/>
      <c r="J295" s="253">
        <f>ROUND(I295*H295,2)</f>
        <v>0</v>
      </c>
      <c r="K295" s="249" t="s">
        <v>210</v>
      </c>
      <c r="L295" s="254"/>
      <c r="M295" s="255" t="s">
        <v>1</v>
      </c>
      <c r="N295" s="256" t="s">
        <v>48</v>
      </c>
      <c r="O295" s="73"/>
      <c r="P295" s="202">
        <f>O295*H295</f>
        <v>0</v>
      </c>
      <c r="Q295" s="202">
        <v>0.08</v>
      </c>
      <c r="R295" s="202">
        <f>Q295*H295</f>
        <v>2.024</v>
      </c>
      <c r="S295" s="202">
        <v>0</v>
      </c>
      <c r="T295" s="203">
        <f>S295*H295</f>
        <v>0</v>
      </c>
      <c r="U295" s="36"/>
      <c r="V295" s="36"/>
      <c r="W295" s="36"/>
      <c r="X295" s="36"/>
      <c r="Y295" s="36"/>
      <c r="Z295" s="36"/>
      <c r="AA295" s="36"/>
      <c r="AB295" s="36"/>
      <c r="AC295" s="36"/>
      <c r="AD295" s="36"/>
      <c r="AE295" s="36"/>
      <c r="AR295" s="204" t="s">
        <v>153</v>
      </c>
      <c r="AT295" s="204" t="s">
        <v>350</v>
      </c>
      <c r="AU295" s="204" t="s">
        <v>93</v>
      </c>
      <c r="AY295" s="18" t="s">
        <v>203</v>
      </c>
      <c r="BE295" s="205">
        <f>IF(N295="základní",J295,0)</f>
        <v>0</v>
      </c>
      <c r="BF295" s="205">
        <f>IF(N295="snížená",J295,0)</f>
        <v>0</v>
      </c>
      <c r="BG295" s="205">
        <f>IF(N295="zákl. přenesená",J295,0)</f>
        <v>0</v>
      </c>
      <c r="BH295" s="205">
        <f>IF(N295="sníž. přenesená",J295,0)</f>
        <v>0</v>
      </c>
      <c r="BI295" s="205">
        <f>IF(N295="nulová",J295,0)</f>
        <v>0</v>
      </c>
      <c r="BJ295" s="18" t="s">
        <v>91</v>
      </c>
      <c r="BK295" s="205">
        <f>ROUND(I295*H295,2)</f>
        <v>0</v>
      </c>
      <c r="BL295" s="18" t="s">
        <v>121</v>
      </c>
      <c r="BM295" s="204" t="s">
        <v>3977</v>
      </c>
    </row>
    <row r="296" spans="2:51" s="14" customFormat="1" ht="10.2">
      <c r="B296" s="225"/>
      <c r="C296" s="226"/>
      <c r="D296" s="206" t="s">
        <v>309</v>
      </c>
      <c r="E296" s="226"/>
      <c r="F296" s="228" t="s">
        <v>3978</v>
      </c>
      <c r="G296" s="226"/>
      <c r="H296" s="229">
        <v>25.3</v>
      </c>
      <c r="I296" s="230"/>
      <c r="J296" s="226"/>
      <c r="K296" s="226"/>
      <c r="L296" s="231"/>
      <c r="M296" s="232"/>
      <c r="N296" s="233"/>
      <c r="O296" s="233"/>
      <c r="P296" s="233"/>
      <c r="Q296" s="233"/>
      <c r="R296" s="233"/>
      <c r="S296" s="233"/>
      <c r="T296" s="234"/>
      <c r="AT296" s="235" t="s">
        <v>309</v>
      </c>
      <c r="AU296" s="235" t="s">
        <v>93</v>
      </c>
      <c r="AV296" s="14" t="s">
        <v>93</v>
      </c>
      <c r="AW296" s="14" t="s">
        <v>4</v>
      </c>
      <c r="AX296" s="14" t="s">
        <v>91</v>
      </c>
      <c r="AY296" s="235" t="s">
        <v>203</v>
      </c>
    </row>
    <row r="297" spans="1:65" s="2" customFormat="1" ht="21.75" customHeight="1">
      <c r="A297" s="36"/>
      <c r="B297" s="37"/>
      <c r="C297" s="193" t="s">
        <v>542</v>
      </c>
      <c r="D297" s="193" t="s">
        <v>206</v>
      </c>
      <c r="E297" s="194" t="s">
        <v>3979</v>
      </c>
      <c r="F297" s="195" t="s">
        <v>3980</v>
      </c>
      <c r="G297" s="196" t="s">
        <v>448</v>
      </c>
      <c r="H297" s="197">
        <v>19</v>
      </c>
      <c r="I297" s="198"/>
      <c r="J297" s="199">
        <f>ROUND(I297*H297,2)</f>
        <v>0</v>
      </c>
      <c r="K297" s="195" t="s">
        <v>210</v>
      </c>
      <c r="L297" s="41"/>
      <c r="M297" s="200" t="s">
        <v>1</v>
      </c>
      <c r="N297" s="201" t="s">
        <v>48</v>
      </c>
      <c r="O297" s="73"/>
      <c r="P297" s="202">
        <f>O297*H297</f>
        <v>0</v>
      </c>
      <c r="Q297" s="202">
        <v>0.1295</v>
      </c>
      <c r="R297" s="202">
        <f>Q297*H297</f>
        <v>2.4605</v>
      </c>
      <c r="S297" s="202">
        <v>0</v>
      </c>
      <c r="T297" s="203">
        <f>S297*H297</f>
        <v>0</v>
      </c>
      <c r="U297" s="36"/>
      <c r="V297" s="36"/>
      <c r="W297" s="36"/>
      <c r="X297" s="36"/>
      <c r="Y297" s="36"/>
      <c r="Z297" s="36"/>
      <c r="AA297" s="36"/>
      <c r="AB297" s="36"/>
      <c r="AC297" s="36"/>
      <c r="AD297" s="36"/>
      <c r="AE297" s="36"/>
      <c r="AR297" s="204" t="s">
        <v>121</v>
      </c>
      <c r="AT297" s="204" t="s">
        <v>206</v>
      </c>
      <c r="AU297" s="204" t="s">
        <v>93</v>
      </c>
      <c r="AY297" s="18" t="s">
        <v>203</v>
      </c>
      <c r="BE297" s="205">
        <f>IF(N297="základní",J297,0)</f>
        <v>0</v>
      </c>
      <c r="BF297" s="205">
        <f>IF(N297="snížená",J297,0)</f>
        <v>0</v>
      </c>
      <c r="BG297" s="205">
        <f>IF(N297="zákl. přenesená",J297,0)</f>
        <v>0</v>
      </c>
      <c r="BH297" s="205">
        <f>IF(N297="sníž. přenesená",J297,0)</f>
        <v>0</v>
      </c>
      <c r="BI297" s="205">
        <f>IF(N297="nulová",J297,0)</f>
        <v>0</v>
      </c>
      <c r="BJ297" s="18" t="s">
        <v>91</v>
      </c>
      <c r="BK297" s="205">
        <f>ROUND(I297*H297,2)</f>
        <v>0</v>
      </c>
      <c r="BL297" s="18" t="s">
        <v>121</v>
      </c>
      <c r="BM297" s="204" t="s">
        <v>3981</v>
      </c>
    </row>
    <row r="298" spans="2:51" s="14" customFormat="1" ht="10.2">
      <c r="B298" s="225"/>
      <c r="C298" s="226"/>
      <c r="D298" s="206" t="s">
        <v>309</v>
      </c>
      <c r="E298" s="227" t="s">
        <v>1</v>
      </c>
      <c r="F298" s="228" t="s">
        <v>3982</v>
      </c>
      <c r="G298" s="226"/>
      <c r="H298" s="229">
        <v>19</v>
      </c>
      <c r="I298" s="230"/>
      <c r="J298" s="226"/>
      <c r="K298" s="226"/>
      <c r="L298" s="231"/>
      <c r="M298" s="232"/>
      <c r="N298" s="233"/>
      <c r="O298" s="233"/>
      <c r="P298" s="233"/>
      <c r="Q298" s="233"/>
      <c r="R298" s="233"/>
      <c r="S298" s="233"/>
      <c r="T298" s="234"/>
      <c r="AT298" s="235" t="s">
        <v>309</v>
      </c>
      <c r="AU298" s="235" t="s">
        <v>93</v>
      </c>
      <c r="AV298" s="14" t="s">
        <v>93</v>
      </c>
      <c r="AW298" s="14" t="s">
        <v>38</v>
      </c>
      <c r="AX298" s="14" t="s">
        <v>83</v>
      </c>
      <c r="AY298" s="235" t="s">
        <v>203</v>
      </c>
    </row>
    <row r="299" spans="2:51" s="15" customFormat="1" ht="10.2">
      <c r="B299" s="236"/>
      <c r="C299" s="237"/>
      <c r="D299" s="206" t="s">
        <v>309</v>
      </c>
      <c r="E299" s="238" t="s">
        <v>1</v>
      </c>
      <c r="F299" s="239" t="s">
        <v>314</v>
      </c>
      <c r="G299" s="237"/>
      <c r="H299" s="240">
        <v>19</v>
      </c>
      <c r="I299" s="241"/>
      <c r="J299" s="237"/>
      <c r="K299" s="237"/>
      <c r="L299" s="242"/>
      <c r="M299" s="243"/>
      <c r="N299" s="244"/>
      <c r="O299" s="244"/>
      <c r="P299" s="244"/>
      <c r="Q299" s="244"/>
      <c r="R299" s="244"/>
      <c r="S299" s="244"/>
      <c r="T299" s="245"/>
      <c r="AT299" s="246" t="s">
        <v>309</v>
      </c>
      <c r="AU299" s="246" t="s">
        <v>93</v>
      </c>
      <c r="AV299" s="15" t="s">
        <v>121</v>
      </c>
      <c r="AW299" s="15" t="s">
        <v>38</v>
      </c>
      <c r="AX299" s="15" t="s">
        <v>91</v>
      </c>
      <c r="AY299" s="246" t="s">
        <v>203</v>
      </c>
    </row>
    <row r="300" spans="1:65" s="2" customFormat="1" ht="16.5" customHeight="1">
      <c r="A300" s="36"/>
      <c r="B300" s="37"/>
      <c r="C300" s="247" t="s">
        <v>546</v>
      </c>
      <c r="D300" s="247" t="s">
        <v>350</v>
      </c>
      <c r="E300" s="248" t="s">
        <v>3983</v>
      </c>
      <c r="F300" s="249" t="s">
        <v>3984</v>
      </c>
      <c r="G300" s="250" t="s">
        <v>448</v>
      </c>
      <c r="H300" s="251">
        <v>20.9</v>
      </c>
      <c r="I300" s="252"/>
      <c r="J300" s="253">
        <f>ROUND(I300*H300,2)</f>
        <v>0</v>
      </c>
      <c r="K300" s="249" t="s">
        <v>210</v>
      </c>
      <c r="L300" s="254"/>
      <c r="M300" s="255" t="s">
        <v>1</v>
      </c>
      <c r="N300" s="256" t="s">
        <v>48</v>
      </c>
      <c r="O300" s="73"/>
      <c r="P300" s="202">
        <f>O300*H300</f>
        <v>0</v>
      </c>
      <c r="Q300" s="202">
        <v>0.036</v>
      </c>
      <c r="R300" s="202">
        <f>Q300*H300</f>
        <v>0.7523999999999998</v>
      </c>
      <c r="S300" s="202">
        <v>0</v>
      </c>
      <c r="T300" s="203">
        <f>S300*H300</f>
        <v>0</v>
      </c>
      <c r="U300" s="36"/>
      <c r="V300" s="36"/>
      <c r="W300" s="36"/>
      <c r="X300" s="36"/>
      <c r="Y300" s="36"/>
      <c r="Z300" s="36"/>
      <c r="AA300" s="36"/>
      <c r="AB300" s="36"/>
      <c r="AC300" s="36"/>
      <c r="AD300" s="36"/>
      <c r="AE300" s="36"/>
      <c r="AR300" s="204" t="s">
        <v>153</v>
      </c>
      <c r="AT300" s="204" t="s">
        <v>350</v>
      </c>
      <c r="AU300" s="204" t="s">
        <v>93</v>
      </c>
      <c r="AY300" s="18" t="s">
        <v>203</v>
      </c>
      <c r="BE300" s="205">
        <f>IF(N300="základní",J300,0)</f>
        <v>0</v>
      </c>
      <c r="BF300" s="205">
        <f>IF(N300="snížená",J300,0)</f>
        <v>0</v>
      </c>
      <c r="BG300" s="205">
        <f>IF(N300="zákl. přenesená",J300,0)</f>
        <v>0</v>
      </c>
      <c r="BH300" s="205">
        <f>IF(N300="sníž. přenesená",J300,0)</f>
        <v>0</v>
      </c>
      <c r="BI300" s="205">
        <f>IF(N300="nulová",J300,0)</f>
        <v>0</v>
      </c>
      <c r="BJ300" s="18" t="s">
        <v>91</v>
      </c>
      <c r="BK300" s="205">
        <f>ROUND(I300*H300,2)</f>
        <v>0</v>
      </c>
      <c r="BL300" s="18" t="s">
        <v>121</v>
      </c>
      <c r="BM300" s="204" t="s">
        <v>3985</v>
      </c>
    </row>
    <row r="301" spans="2:51" s="14" customFormat="1" ht="10.2">
      <c r="B301" s="225"/>
      <c r="C301" s="226"/>
      <c r="D301" s="206" t="s">
        <v>309</v>
      </c>
      <c r="E301" s="226"/>
      <c r="F301" s="228" t="s">
        <v>3986</v>
      </c>
      <c r="G301" s="226"/>
      <c r="H301" s="229">
        <v>20.9</v>
      </c>
      <c r="I301" s="230"/>
      <c r="J301" s="226"/>
      <c r="K301" s="226"/>
      <c r="L301" s="231"/>
      <c r="M301" s="232"/>
      <c r="N301" s="233"/>
      <c r="O301" s="233"/>
      <c r="P301" s="233"/>
      <c r="Q301" s="233"/>
      <c r="R301" s="233"/>
      <c r="S301" s="233"/>
      <c r="T301" s="234"/>
      <c r="AT301" s="235" t="s">
        <v>309</v>
      </c>
      <c r="AU301" s="235" t="s">
        <v>93</v>
      </c>
      <c r="AV301" s="14" t="s">
        <v>93</v>
      </c>
      <c r="AW301" s="14" t="s">
        <v>4</v>
      </c>
      <c r="AX301" s="14" t="s">
        <v>91</v>
      </c>
      <c r="AY301" s="235" t="s">
        <v>203</v>
      </c>
    </row>
    <row r="302" spans="1:65" s="2" customFormat="1" ht="16.5" customHeight="1">
      <c r="A302" s="36"/>
      <c r="B302" s="37"/>
      <c r="C302" s="193" t="s">
        <v>551</v>
      </c>
      <c r="D302" s="193" t="s">
        <v>206</v>
      </c>
      <c r="E302" s="194" t="s">
        <v>3987</v>
      </c>
      <c r="F302" s="195" t="s">
        <v>3988</v>
      </c>
      <c r="G302" s="196" t="s">
        <v>448</v>
      </c>
      <c r="H302" s="197">
        <v>55</v>
      </c>
      <c r="I302" s="198"/>
      <c r="J302" s="199">
        <f>ROUND(I302*H302,2)</f>
        <v>0</v>
      </c>
      <c r="K302" s="195" t="s">
        <v>210</v>
      </c>
      <c r="L302" s="41"/>
      <c r="M302" s="200" t="s">
        <v>1</v>
      </c>
      <c r="N302" s="201" t="s">
        <v>48</v>
      </c>
      <c r="O302" s="73"/>
      <c r="P302" s="202">
        <f>O302*H302</f>
        <v>0</v>
      </c>
      <c r="Q302" s="202">
        <v>0.10095</v>
      </c>
      <c r="R302" s="202">
        <f>Q302*H302</f>
        <v>5.55225</v>
      </c>
      <c r="S302" s="202">
        <v>0</v>
      </c>
      <c r="T302" s="203">
        <f>S302*H302</f>
        <v>0</v>
      </c>
      <c r="U302" s="36"/>
      <c r="V302" s="36"/>
      <c r="W302" s="36"/>
      <c r="X302" s="36"/>
      <c r="Y302" s="36"/>
      <c r="Z302" s="36"/>
      <c r="AA302" s="36"/>
      <c r="AB302" s="36"/>
      <c r="AC302" s="36"/>
      <c r="AD302" s="36"/>
      <c r="AE302" s="36"/>
      <c r="AR302" s="204" t="s">
        <v>121</v>
      </c>
      <c r="AT302" s="204" t="s">
        <v>206</v>
      </c>
      <c r="AU302" s="204" t="s">
        <v>93</v>
      </c>
      <c r="AY302" s="18" t="s">
        <v>203</v>
      </c>
      <c r="BE302" s="205">
        <f>IF(N302="základní",J302,0)</f>
        <v>0</v>
      </c>
      <c r="BF302" s="205">
        <f>IF(N302="snížená",J302,0)</f>
        <v>0</v>
      </c>
      <c r="BG302" s="205">
        <f>IF(N302="zákl. přenesená",J302,0)</f>
        <v>0</v>
      </c>
      <c r="BH302" s="205">
        <f>IF(N302="sníž. přenesená",J302,0)</f>
        <v>0</v>
      </c>
      <c r="BI302" s="205">
        <f>IF(N302="nulová",J302,0)</f>
        <v>0</v>
      </c>
      <c r="BJ302" s="18" t="s">
        <v>91</v>
      </c>
      <c r="BK302" s="205">
        <f>ROUND(I302*H302,2)</f>
        <v>0</v>
      </c>
      <c r="BL302" s="18" t="s">
        <v>121</v>
      </c>
      <c r="BM302" s="204" t="s">
        <v>3989</v>
      </c>
    </row>
    <row r="303" spans="2:51" s="14" customFormat="1" ht="10.2">
      <c r="B303" s="225"/>
      <c r="C303" s="226"/>
      <c r="D303" s="206" t="s">
        <v>309</v>
      </c>
      <c r="E303" s="227" t="s">
        <v>1</v>
      </c>
      <c r="F303" s="228" t="s">
        <v>3990</v>
      </c>
      <c r="G303" s="226"/>
      <c r="H303" s="229">
        <v>55</v>
      </c>
      <c r="I303" s="230"/>
      <c r="J303" s="226"/>
      <c r="K303" s="226"/>
      <c r="L303" s="231"/>
      <c r="M303" s="232"/>
      <c r="N303" s="233"/>
      <c r="O303" s="233"/>
      <c r="P303" s="233"/>
      <c r="Q303" s="233"/>
      <c r="R303" s="233"/>
      <c r="S303" s="233"/>
      <c r="T303" s="234"/>
      <c r="AT303" s="235" t="s">
        <v>309</v>
      </c>
      <c r="AU303" s="235" t="s">
        <v>93</v>
      </c>
      <c r="AV303" s="14" t="s">
        <v>93</v>
      </c>
      <c r="AW303" s="14" t="s">
        <v>38</v>
      </c>
      <c r="AX303" s="14" t="s">
        <v>83</v>
      </c>
      <c r="AY303" s="235" t="s">
        <v>203</v>
      </c>
    </row>
    <row r="304" spans="2:51" s="15" customFormat="1" ht="10.2">
      <c r="B304" s="236"/>
      <c r="C304" s="237"/>
      <c r="D304" s="206" t="s">
        <v>309</v>
      </c>
      <c r="E304" s="238" t="s">
        <v>1</v>
      </c>
      <c r="F304" s="239" t="s">
        <v>314</v>
      </c>
      <c r="G304" s="237"/>
      <c r="H304" s="240">
        <v>55</v>
      </c>
      <c r="I304" s="241"/>
      <c r="J304" s="237"/>
      <c r="K304" s="237"/>
      <c r="L304" s="242"/>
      <c r="M304" s="243"/>
      <c r="N304" s="244"/>
      <c r="O304" s="244"/>
      <c r="P304" s="244"/>
      <c r="Q304" s="244"/>
      <c r="R304" s="244"/>
      <c r="S304" s="244"/>
      <c r="T304" s="245"/>
      <c r="AT304" s="246" t="s">
        <v>309</v>
      </c>
      <c r="AU304" s="246" t="s">
        <v>93</v>
      </c>
      <c r="AV304" s="15" t="s">
        <v>121</v>
      </c>
      <c r="AW304" s="15" t="s">
        <v>38</v>
      </c>
      <c r="AX304" s="15" t="s">
        <v>91</v>
      </c>
      <c r="AY304" s="246" t="s">
        <v>203</v>
      </c>
    </row>
    <row r="305" spans="1:65" s="2" customFormat="1" ht="16.5" customHeight="1">
      <c r="A305" s="36"/>
      <c r="B305" s="37"/>
      <c r="C305" s="247" t="s">
        <v>558</v>
      </c>
      <c r="D305" s="247" t="s">
        <v>350</v>
      </c>
      <c r="E305" s="248" t="s">
        <v>3991</v>
      </c>
      <c r="F305" s="249" t="s">
        <v>3992</v>
      </c>
      <c r="G305" s="250" t="s">
        <v>448</v>
      </c>
      <c r="H305" s="251">
        <v>60.5</v>
      </c>
      <c r="I305" s="252"/>
      <c r="J305" s="253">
        <f>ROUND(I305*H305,2)</f>
        <v>0</v>
      </c>
      <c r="K305" s="249" t="s">
        <v>210</v>
      </c>
      <c r="L305" s="254"/>
      <c r="M305" s="255" t="s">
        <v>1</v>
      </c>
      <c r="N305" s="256" t="s">
        <v>48</v>
      </c>
      <c r="O305" s="73"/>
      <c r="P305" s="202">
        <f>O305*H305</f>
        <v>0</v>
      </c>
      <c r="Q305" s="202">
        <v>0.024</v>
      </c>
      <c r="R305" s="202">
        <f>Q305*H305</f>
        <v>1.452</v>
      </c>
      <c r="S305" s="202">
        <v>0</v>
      </c>
      <c r="T305" s="203">
        <f>S305*H305</f>
        <v>0</v>
      </c>
      <c r="U305" s="36"/>
      <c r="V305" s="36"/>
      <c r="W305" s="36"/>
      <c r="X305" s="36"/>
      <c r="Y305" s="36"/>
      <c r="Z305" s="36"/>
      <c r="AA305" s="36"/>
      <c r="AB305" s="36"/>
      <c r="AC305" s="36"/>
      <c r="AD305" s="36"/>
      <c r="AE305" s="36"/>
      <c r="AR305" s="204" t="s">
        <v>153</v>
      </c>
      <c r="AT305" s="204" t="s">
        <v>350</v>
      </c>
      <c r="AU305" s="204" t="s">
        <v>93</v>
      </c>
      <c r="AY305" s="18" t="s">
        <v>203</v>
      </c>
      <c r="BE305" s="205">
        <f>IF(N305="základní",J305,0)</f>
        <v>0</v>
      </c>
      <c r="BF305" s="205">
        <f>IF(N305="snížená",J305,0)</f>
        <v>0</v>
      </c>
      <c r="BG305" s="205">
        <f>IF(N305="zákl. přenesená",J305,0)</f>
        <v>0</v>
      </c>
      <c r="BH305" s="205">
        <f>IF(N305="sníž. přenesená",J305,0)</f>
        <v>0</v>
      </c>
      <c r="BI305" s="205">
        <f>IF(N305="nulová",J305,0)</f>
        <v>0</v>
      </c>
      <c r="BJ305" s="18" t="s">
        <v>91</v>
      </c>
      <c r="BK305" s="205">
        <f>ROUND(I305*H305,2)</f>
        <v>0</v>
      </c>
      <c r="BL305" s="18" t="s">
        <v>121</v>
      </c>
      <c r="BM305" s="204" t="s">
        <v>3993</v>
      </c>
    </row>
    <row r="306" spans="2:51" s="14" customFormat="1" ht="10.2">
      <c r="B306" s="225"/>
      <c r="C306" s="226"/>
      <c r="D306" s="206" t="s">
        <v>309</v>
      </c>
      <c r="E306" s="226"/>
      <c r="F306" s="228" t="s">
        <v>3994</v>
      </c>
      <c r="G306" s="226"/>
      <c r="H306" s="229">
        <v>60.5</v>
      </c>
      <c r="I306" s="230"/>
      <c r="J306" s="226"/>
      <c r="K306" s="226"/>
      <c r="L306" s="231"/>
      <c r="M306" s="232"/>
      <c r="N306" s="233"/>
      <c r="O306" s="233"/>
      <c r="P306" s="233"/>
      <c r="Q306" s="233"/>
      <c r="R306" s="233"/>
      <c r="S306" s="233"/>
      <c r="T306" s="234"/>
      <c r="AT306" s="235" t="s">
        <v>309</v>
      </c>
      <c r="AU306" s="235" t="s">
        <v>93</v>
      </c>
      <c r="AV306" s="14" t="s">
        <v>93</v>
      </c>
      <c r="AW306" s="14" t="s">
        <v>4</v>
      </c>
      <c r="AX306" s="14" t="s">
        <v>91</v>
      </c>
      <c r="AY306" s="235" t="s">
        <v>203</v>
      </c>
    </row>
    <row r="307" spans="1:65" s="2" customFormat="1" ht="16.5" customHeight="1">
      <c r="A307" s="36"/>
      <c r="B307" s="37"/>
      <c r="C307" s="193" t="s">
        <v>563</v>
      </c>
      <c r="D307" s="193" t="s">
        <v>206</v>
      </c>
      <c r="E307" s="194" t="s">
        <v>3995</v>
      </c>
      <c r="F307" s="195" t="s">
        <v>3996</v>
      </c>
      <c r="G307" s="196" t="s">
        <v>357</v>
      </c>
      <c r="H307" s="197">
        <v>49</v>
      </c>
      <c r="I307" s="198"/>
      <c r="J307" s="199">
        <f>ROUND(I307*H307,2)</f>
        <v>0</v>
      </c>
      <c r="K307" s="195" t="s">
        <v>210</v>
      </c>
      <c r="L307" s="41"/>
      <c r="M307" s="200" t="s">
        <v>1</v>
      </c>
      <c r="N307" s="201" t="s">
        <v>48</v>
      </c>
      <c r="O307" s="73"/>
      <c r="P307" s="202">
        <f>O307*H307</f>
        <v>0</v>
      </c>
      <c r="Q307" s="202">
        <v>0.00036</v>
      </c>
      <c r="R307" s="202">
        <f>Q307*H307</f>
        <v>0.01764</v>
      </c>
      <c r="S307" s="202">
        <v>0</v>
      </c>
      <c r="T307" s="203">
        <f>S307*H307</f>
        <v>0</v>
      </c>
      <c r="U307" s="36"/>
      <c r="V307" s="36"/>
      <c r="W307" s="36"/>
      <c r="X307" s="36"/>
      <c r="Y307" s="36"/>
      <c r="Z307" s="36"/>
      <c r="AA307" s="36"/>
      <c r="AB307" s="36"/>
      <c r="AC307" s="36"/>
      <c r="AD307" s="36"/>
      <c r="AE307" s="36"/>
      <c r="AR307" s="204" t="s">
        <v>121</v>
      </c>
      <c r="AT307" s="204" t="s">
        <v>206</v>
      </c>
      <c r="AU307" s="204" t="s">
        <v>93</v>
      </c>
      <c r="AY307" s="18" t="s">
        <v>203</v>
      </c>
      <c r="BE307" s="205">
        <f>IF(N307="základní",J307,0)</f>
        <v>0</v>
      </c>
      <c r="BF307" s="205">
        <f>IF(N307="snížená",J307,0)</f>
        <v>0</v>
      </c>
      <c r="BG307" s="205">
        <f>IF(N307="zákl. přenesená",J307,0)</f>
        <v>0</v>
      </c>
      <c r="BH307" s="205">
        <f>IF(N307="sníž. přenesená",J307,0)</f>
        <v>0</v>
      </c>
      <c r="BI307" s="205">
        <f>IF(N307="nulová",J307,0)</f>
        <v>0</v>
      </c>
      <c r="BJ307" s="18" t="s">
        <v>91</v>
      </c>
      <c r="BK307" s="205">
        <f>ROUND(I307*H307,2)</f>
        <v>0</v>
      </c>
      <c r="BL307" s="18" t="s">
        <v>121</v>
      </c>
      <c r="BM307" s="204" t="s">
        <v>3997</v>
      </c>
    </row>
    <row r="308" spans="2:51" s="14" customFormat="1" ht="10.2">
      <c r="B308" s="225"/>
      <c r="C308" s="226"/>
      <c r="D308" s="206" t="s">
        <v>309</v>
      </c>
      <c r="E308" s="227" t="s">
        <v>1</v>
      </c>
      <c r="F308" s="228" t="s">
        <v>3840</v>
      </c>
      <c r="G308" s="226"/>
      <c r="H308" s="229">
        <v>49</v>
      </c>
      <c r="I308" s="230"/>
      <c r="J308" s="226"/>
      <c r="K308" s="226"/>
      <c r="L308" s="231"/>
      <c r="M308" s="232"/>
      <c r="N308" s="233"/>
      <c r="O308" s="233"/>
      <c r="P308" s="233"/>
      <c r="Q308" s="233"/>
      <c r="R308" s="233"/>
      <c r="S308" s="233"/>
      <c r="T308" s="234"/>
      <c r="AT308" s="235" t="s">
        <v>309</v>
      </c>
      <c r="AU308" s="235" t="s">
        <v>93</v>
      </c>
      <c r="AV308" s="14" t="s">
        <v>93</v>
      </c>
      <c r="AW308" s="14" t="s">
        <v>38</v>
      </c>
      <c r="AX308" s="14" t="s">
        <v>83</v>
      </c>
      <c r="AY308" s="235" t="s">
        <v>203</v>
      </c>
    </row>
    <row r="309" spans="2:51" s="15" customFormat="1" ht="10.2">
      <c r="B309" s="236"/>
      <c r="C309" s="237"/>
      <c r="D309" s="206" t="s">
        <v>309</v>
      </c>
      <c r="E309" s="238" t="s">
        <v>1</v>
      </c>
      <c r="F309" s="239" t="s">
        <v>314</v>
      </c>
      <c r="G309" s="237"/>
      <c r="H309" s="240">
        <v>49</v>
      </c>
      <c r="I309" s="241"/>
      <c r="J309" s="237"/>
      <c r="K309" s="237"/>
      <c r="L309" s="242"/>
      <c r="M309" s="243"/>
      <c r="N309" s="244"/>
      <c r="O309" s="244"/>
      <c r="P309" s="244"/>
      <c r="Q309" s="244"/>
      <c r="R309" s="244"/>
      <c r="S309" s="244"/>
      <c r="T309" s="245"/>
      <c r="AT309" s="246" t="s">
        <v>309</v>
      </c>
      <c r="AU309" s="246" t="s">
        <v>93</v>
      </c>
      <c r="AV309" s="15" t="s">
        <v>121</v>
      </c>
      <c r="AW309" s="15" t="s">
        <v>38</v>
      </c>
      <c r="AX309" s="15" t="s">
        <v>91</v>
      </c>
      <c r="AY309" s="246" t="s">
        <v>203</v>
      </c>
    </row>
    <row r="310" spans="1:65" s="2" customFormat="1" ht="16.5" customHeight="1">
      <c r="A310" s="36"/>
      <c r="B310" s="37"/>
      <c r="C310" s="193" t="s">
        <v>567</v>
      </c>
      <c r="D310" s="193" t="s">
        <v>206</v>
      </c>
      <c r="E310" s="194" t="s">
        <v>3998</v>
      </c>
      <c r="F310" s="195" t="s">
        <v>3999</v>
      </c>
      <c r="G310" s="196" t="s">
        <v>357</v>
      </c>
      <c r="H310" s="197">
        <v>256.45</v>
      </c>
      <c r="I310" s="198"/>
      <c r="J310" s="199">
        <f>ROUND(I310*H310,2)</f>
        <v>0</v>
      </c>
      <c r="K310" s="195" t="s">
        <v>210</v>
      </c>
      <c r="L310" s="41"/>
      <c r="M310" s="200" t="s">
        <v>1</v>
      </c>
      <c r="N310" s="201" t="s">
        <v>48</v>
      </c>
      <c r="O310" s="73"/>
      <c r="P310" s="202">
        <f>O310*H310</f>
        <v>0</v>
      </c>
      <c r="Q310" s="202">
        <v>0.00102</v>
      </c>
      <c r="R310" s="202">
        <f>Q310*H310</f>
        <v>0.261579</v>
      </c>
      <c r="S310" s="202">
        <v>0</v>
      </c>
      <c r="T310" s="203">
        <f>S310*H310</f>
        <v>0</v>
      </c>
      <c r="U310" s="36"/>
      <c r="V310" s="36"/>
      <c r="W310" s="36"/>
      <c r="X310" s="36"/>
      <c r="Y310" s="36"/>
      <c r="Z310" s="36"/>
      <c r="AA310" s="36"/>
      <c r="AB310" s="36"/>
      <c r="AC310" s="36"/>
      <c r="AD310" s="36"/>
      <c r="AE310" s="36"/>
      <c r="AR310" s="204" t="s">
        <v>121</v>
      </c>
      <c r="AT310" s="204" t="s">
        <v>206</v>
      </c>
      <c r="AU310" s="204" t="s">
        <v>93</v>
      </c>
      <c r="AY310" s="18" t="s">
        <v>203</v>
      </c>
      <c r="BE310" s="205">
        <f>IF(N310="základní",J310,0)</f>
        <v>0</v>
      </c>
      <c r="BF310" s="205">
        <f>IF(N310="snížená",J310,0)</f>
        <v>0</v>
      </c>
      <c r="BG310" s="205">
        <f>IF(N310="zákl. přenesená",J310,0)</f>
        <v>0</v>
      </c>
      <c r="BH310" s="205">
        <f>IF(N310="sníž. přenesená",J310,0)</f>
        <v>0</v>
      </c>
      <c r="BI310" s="205">
        <f>IF(N310="nulová",J310,0)</f>
        <v>0</v>
      </c>
      <c r="BJ310" s="18" t="s">
        <v>91</v>
      </c>
      <c r="BK310" s="205">
        <f>ROUND(I310*H310,2)</f>
        <v>0</v>
      </c>
      <c r="BL310" s="18" t="s">
        <v>121</v>
      </c>
      <c r="BM310" s="204" t="s">
        <v>4000</v>
      </c>
    </row>
    <row r="311" spans="2:51" s="14" customFormat="1" ht="10.2">
      <c r="B311" s="225"/>
      <c r="C311" s="226"/>
      <c r="D311" s="206" t="s">
        <v>309</v>
      </c>
      <c r="E311" s="227" t="s">
        <v>1</v>
      </c>
      <c r="F311" s="228" t="s">
        <v>4001</v>
      </c>
      <c r="G311" s="226"/>
      <c r="H311" s="229">
        <v>256.45</v>
      </c>
      <c r="I311" s="230"/>
      <c r="J311" s="226"/>
      <c r="K311" s="226"/>
      <c r="L311" s="231"/>
      <c r="M311" s="232"/>
      <c r="N311" s="233"/>
      <c r="O311" s="233"/>
      <c r="P311" s="233"/>
      <c r="Q311" s="233"/>
      <c r="R311" s="233"/>
      <c r="S311" s="233"/>
      <c r="T311" s="234"/>
      <c r="AT311" s="235" t="s">
        <v>309</v>
      </c>
      <c r="AU311" s="235" t="s">
        <v>93</v>
      </c>
      <c r="AV311" s="14" t="s">
        <v>93</v>
      </c>
      <c r="AW311" s="14" t="s">
        <v>38</v>
      </c>
      <c r="AX311" s="14" t="s">
        <v>83</v>
      </c>
      <c r="AY311" s="235" t="s">
        <v>203</v>
      </c>
    </row>
    <row r="312" spans="2:51" s="15" customFormat="1" ht="10.2">
      <c r="B312" s="236"/>
      <c r="C312" s="237"/>
      <c r="D312" s="206" t="s">
        <v>309</v>
      </c>
      <c r="E312" s="238" t="s">
        <v>1</v>
      </c>
      <c r="F312" s="239" t="s">
        <v>314</v>
      </c>
      <c r="G312" s="237"/>
      <c r="H312" s="240">
        <v>256.45</v>
      </c>
      <c r="I312" s="241"/>
      <c r="J312" s="237"/>
      <c r="K312" s="237"/>
      <c r="L312" s="242"/>
      <c r="M312" s="243"/>
      <c r="N312" s="244"/>
      <c r="O312" s="244"/>
      <c r="P312" s="244"/>
      <c r="Q312" s="244"/>
      <c r="R312" s="244"/>
      <c r="S312" s="244"/>
      <c r="T312" s="245"/>
      <c r="AT312" s="246" t="s">
        <v>309</v>
      </c>
      <c r="AU312" s="246" t="s">
        <v>93</v>
      </c>
      <c r="AV312" s="15" t="s">
        <v>121</v>
      </c>
      <c r="AW312" s="15" t="s">
        <v>38</v>
      </c>
      <c r="AX312" s="15" t="s">
        <v>91</v>
      </c>
      <c r="AY312" s="246" t="s">
        <v>203</v>
      </c>
    </row>
    <row r="313" spans="1:65" s="2" customFormat="1" ht="16.5" customHeight="1">
      <c r="A313" s="36"/>
      <c r="B313" s="37"/>
      <c r="C313" s="193" t="s">
        <v>571</v>
      </c>
      <c r="D313" s="193" t="s">
        <v>206</v>
      </c>
      <c r="E313" s="194" t="s">
        <v>4002</v>
      </c>
      <c r="F313" s="195" t="s">
        <v>4003</v>
      </c>
      <c r="G313" s="196" t="s">
        <v>448</v>
      </c>
      <c r="H313" s="197">
        <v>50</v>
      </c>
      <c r="I313" s="198"/>
      <c r="J313" s="199">
        <f>ROUND(I313*H313,2)</f>
        <v>0</v>
      </c>
      <c r="K313" s="195" t="s">
        <v>210</v>
      </c>
      <c r="L313" s="41"/>
      <c r="M313" s="200" t="s">
        <v>1</v>
      </c>
      <c r="N313" s="201" t="s">
        <v>48</v>
      </c>
      <c r="O313" s="73"/>
      <c r="P313" s="202">
        <f>O313*H313</f>
        <v>0</v>
      </c>
      <c r="Q313" s="202">
        <v>0</v>
      </c>
      <c r="R313" s="202">
        <f>Q313*H313</f>
        <v>0</v>
      </c>
      <c r="S313" s="202">
        <v>0</v>
      </c>
      <c r="T313" s="203">
        <f>S313*H313</f>
        <v>0</v>
      </c>
      <c r="U313" s="36"/>
      <c r="V313" s="36"/>
      <c r="W313" s="36"/>
      <c r="X313" s="36"/>
      <c r="Y313" s="36"/>
      <c r="Z313" s="36"/>
      <c r="AA313" s="36"/>
      <c r="AB313" s="36"/>
      <c r="AC313" s="36"/>
      <c r="AD313" s="36"/>
      <c r="AE313" s="36"/>
      <c r="AR313" s="204" t="s">
        <v>121</v>
      </c>
      <c r="AT313" s="204" t="s">
        <v>206</v>
      </c>
      <c r="AU313" s="204" t="s">
        <v>93</v>
      </c>
      <c r="AY313" s="18" t="s">
        <v>203</v>
      </c>
      <c r="BE313" s="205">
        <f>IF(N313="základní",J313,0)</f>
        <v>0</v>
      </c>
      <c r="BF313" s="205">
        <f>IF(N313="snížená",J313,0)</f>
        <v>0</v>
      </c>
      <c r="BG313" s="205">
        <f>IF(N313="zákl. přenesená",J313,0)</f>
        <v>0</v>
      </c>
      <c r="BH313" s="205">
        <f>IF(N313="sníž. přenesená",J313,0)</f>
        <v>0</v>
      </c>
      <c r="BI313" s="205">
        <f>IF(N313="nulová",J313,0)</f>
        <v>0</v>
      </c>
      <c r="BJ313" s="18" t="s">
        <v>91</v>
      </c>
      <c r="BK313" s="205">
        <f>ROUND(I313*H313,2)</f>
        <v>0</v>
      </c>
      <c r="BL313" s="18" t="s">
        <v>121</v>
      </c>
      <c r="BM313" s="204" t="s">
        <v>4004</v>
      </c>
    </row>
    <row r="314" spans="1:65" s="2" customFormat="1" ht="16.5" customHeight="1">
      <c r="A314" s="36"/>
      <c r="B314" s="37"/>
      <c r="C314" s="193" t="s">
        <v>576</v>
      </c>
      <c r="D314" s="193" t="s">
        <v>206</v>
      </c>
      <c r="E314" s="194" t="s">
        <v>4005</v>
      </c>
      <c r="F314" s="195" t="s">
        <v>4006</v>
      </c>
      <c r="G314" s="196" t="s">
        <v>448</v>
      </c>
      <c r="H314" s="197">
        <v>22</v>
      </c>
      <c r="I314" s="198"/>
      <c r="J314" s="199">
        <f>ROUND(I314*H314,2)</f>
        <v>0</v>
      </c>
      <c r="K314" s="195" t="s">
        <v>210</v>
      </c>
      <c r="L314" s="41"/>
      <c r="M314" s="200" t="s">
        <v>1</v>
      </c>
      <c r="N314" s="201" t="s">
        <v>48</v>
      </c>
      <c r="O314" s="73"/>
      <c r="P314" s="202">
        <f>O314*H314</f>
        <v>0</v>
      </c>
      <c r="Q314" s="202">
        <v>0.13096</v>
      </c>
      <c r="R314" s="202">
        <f>Q314*H314</f>
        <v>2.8811199999999997</v>
      </c>
      <c r="S314" s="202">
        <v>0</v>
      </c>
      <c r="T314" s="203">
        <f>S314*H314</f>
        <v>0</v>
      </c>
      <c r="U314" s="36"/>
      <c r="V314" s="36"/>
      <c r="W314" s="36"/>
      <c r="X314" s="36"/>
      <c r="Y314" s="36"/>
      <c r="Z314" s="36"/>
      <c r="AA314" s="36"/>
      <c r="AB314" s="36"/>
      <c r="AC314" s="36"/>
      <c r="AD314" s="36"/>
      <c r="AE314" s="36"/>
      <c r="AR314" s="204" t="s">
        <v>121</v>
      </c>
      <c r="AT314" s="204" t="s">
        <v>206</v>
      </c>
      <c r="AU314" s="204" t="s">
        <v>93</v>
      </c>
      <c r="AY314" s="18" t="s">
        <v>203</v>
      </c>
      <c r="BE314" s="205">
        <f>IF(N314="základní",J314,0)</f>
        <v>0</v>
      </c>
      <c r="BF314" s="205">
        <f>IF(N314="snížená",J314,0)</f>
        <v>0</v>
      </c>
      <c r="BG314" s="205">
        <f>IF(N314="zákl. přenesená",J314,0)</f>
        <v>0</v>
      </c>
      <c r="BH314" s="205">
        <f>IF(N314="sníž. přenesená",J314,0)</f>
        <v>0</v>
      </c>
      <c r="BI314" s="205">
        <f>IF(N314="nulová",J314,0)</f>
        <v>0</v>
      </c>
      <c r="BJ314" s="18" t="s">
        <v>91</v>
      </c>
      <c r="BK314" s="205">
        <f>ROUND(I314*H314,2)</f>
        <v>0</v>
      </c>
      <c r="BL314" s="18" t="s">
        <v>121</v>
      </c>
      <c r="BM314" s="204" t="s">
        <v>4007</v>
      </c>
    </row>
    <row r="315" spans="1:65" s="2" customFormat="1" ht="16.5" customHeight="1">
      <c r="A315" s="36"/>
      <c r="B315" s="37"/>
      <c r="C315" s="247" t="s">
        <v>581</v>
      </c>
      <c r="D315" s="247" t="s">
        <v>350</v>
      </c>
      <c r="E315" s="248" t="s">
        <v>4008</v>
      </c>
      <c r="F315" s="249" t="s">
        <v>4009</v>
      </c>
      <c r="G315" s="250" t="s">
        <v>448</v>
      </c>
      <c r="H315" s="251">
        <v>24.2</v>
      </c>
      <c r="I315" s="252"/>
      <c r="J315" s="253">
        <f>ROUND(I315*H315,2)</f>
        <v>0</v>
      </c>
      <c r="K315" s="249" t="s">
        <v>210</v>
      </c>
      <c r="L315" s="254"/>
      <c r="M315" s="255" t="s">
        <v>1</v>
      </c>
      <c r="N315" s="256" t="s">
        <v>48</v>
      </c>
      <c r="O315" s="73"/>
      <c r="P315" s="202">
        <f>O315*H315</f>
        <v>0</v>
      </c>
      <c r="Q315" s="202">
        <v>0.12726</v>
      </c>
      <c r="R315" s="202">
        <f>Q315*H315</f>
        <v>3.079692</v>
      </c>
      <c r="S315" s="202">
        <v>0</v>
      </c>
      <c r="T315" s="203">
        <f>S315*H315</f>
        <v>0</v>
      </c>
      <c r="U315" s="36"/>
      <c r="V315" s="36"/>
      <c r="W315" s="36"/>
      <c r="X315" s="36"/>
      <c r="Y315" s="36"/>
      <c r="Z315" s="36"/>
      <c r="AA315" s="36"/>
      <c r="AB315" s="36"/>
      <c r="AC315" s="36"/>
      <c r="AD315" s="36"/>
      <c r="AE315" s="36"/>
      <c r="AR315" s="204" t="s">
        <v>153</v>
      </c>
      <c r="AT315" s="204" t="s">
        <v>350</v>
      </c>
      <c r="AU315" s="204" t="s">
        <v>93</v>
      </c>
      <c r="AY315" s="18" t="s">
        <v>203</v>
      </c>
      <c r="BE315" s="205">
        <f>IF(N315="základní",J315,0)</f>
        <v>0</v>
      </c>
      <c r="BF315" s="205">
        <f>IF(N315="snížená",J315,0)</f>
        <v>0</v>
      </c>
      <c r="BG315" s="205">
        <f>IF(N315="zákl. přenesená",J315,0)</f>
        <v>0</v>
      </c>
      <c r="BH315" s="205">
        <f>IF(N315="sníž. přenesená",J315,0)</f>
        <v>0</v>
      </c>
      <c r="BI315" s="205">
        <f>IF(N315="nulová",J315,0)</f>
        <v>0</v>
      </c>
      <c r="BJ315" s="18" t="s">
        <v>91</v>
      </c>
      <c r="BK315" s="205">
        <f>ROUND(I315*H315,2)</f>
        <v>0</v>
      </c>
      <c r="BL315" s="18" t="s">
        <v>121</v>
      </c>
      <c r="BM315" s="204" t="s">
        <v>4010</v>
      </c>
    </row>
    <row r="316" spans="2:51" s="14" customFormat="1" ht="10.2">
      <c r="B316" s="225"/>
      <c r="C316" s="226"/>
      <c r="D316" s="206" t="s">
        <v>309</v>
      </c>
      <c r="E316" s="226"/>
      <c r="F316" s="228" t="s">
        <v>4011</v>
      </c>
      <c r="G316" s="226"/>
      <c r="H316" s="229">
        <v>24.2</v>
      </c>
      <c r="I316" s="230"/>
      <c r="J316" s="226"/>
      <c r="K316" s="226"/>
      <c r="L316" s="231"/>
      <c r="M316" s="232"/>
      <c r="N316" s="233"/>
      <c r="O316" s="233"/>
      <c r="P316" s="233"/>
      <c r="Q316" s="233"/>
      <c r="R316" s="233"/>
      <c r="S316" s="233"/>
      <c r="T316" s="234"/>
      <c r="AT316" s="235" t="s">
        <v>309</v>
      </c>
      <c r="AU316" s="235" t="s">
        <v>93</v>
      </c>
      <c r="AV316" s="14" t="s">
        <v>93</v>
      </c>
      <c r="AW316" s="14" t="s">
        <v>4</v>
      </c>
      <c r="AX316" s="14" t="s">
        <v>91</v>
      </c>
      <c r="AY316" s="235" t="s">
        <v>203</v>
      </c>
    </row>
    <row r="317" spans="1:65" s="2" customFormat="1" ht="16.5" customHeight="1">
      <c r="A317" s="36"/>
      <c r="B317" s="37"/>
      <c r="C317" s="193" t="s">
        <v>585</v>
      </c>
      <c r="D317" s="193" t="s">
        <v>206</v>
      </c>
      <c r="E317" s="194" t="s">
        <v>4012</v>
      </c>
      <c r="F317" s="195" t="s">
        <v>4013</v>
      </c>
      <c r="G317" s="196" t="s">
        <v>448</v>
      </c>
      <c r="H317" s="197">
        <v>14</v>
      </c>
      <c r="I317" s="198"/>
      <c r="J317" s="199">
        <f>ROUND(I317*H317,2)</f>
        <v>0</v>
      </c>
      <c r="K317" s="195" t="s">
        <v>601</v>
      </c>
      <c r="L317" s="41"/>
      <c r="M317" s="200" t="s">
        <v>1</v>
      </c>
      <c r="N317" s="201" t="s">
        <v>48</v>
      </c>
      <c r="O317" s="73"/>
      <c r="P317" s="202">
        <f>O317*H317</f>
        <v>0</v>
      </c>
      <c r="Q317" s="202">
        <v>0.48588</v>
      </c>
      <c r="R317" s="202">
        <f>Q317*H317</f>
        <v>6.80232</v>
      </c>
      <c r="S317" s="202">
        <v>0</v>
      </c>
      <c r="T317" s="203">
        <f>S317*H317</f>
        <v>0</v>
      </c>
      <c r="U317" s="36"/>
      <c r="V317" s="36"/>
      <c r="W317" s="36"/>
      <c r="X317" s="36"/>
      <c r="Y317" s="36"/>
      <c r="Z317" s="36"/>
      <c r="AA317" s="36"/>
      <c r="AB317" s="36"/>
      <c r="AC317" s="36"/>
      <c r="AD317" s="36"/>
      <c r="AE317" s="36"/>
      <c r="AR317" s="204" t="s">
        <v>121</v>
      </c>
      <c r="AT317" s="204" t="s">
        <v>206</v>
      </c>
      <c r="AU317" s="204" t="s">
        <v>93</v>
      </c>
      <c r="AY317" s="18" t="s">
        <v>203</v>
      </c>
      <c r="BE317" s="205">
        <f>IF(N317="základní",J317,0)</f>
        <v>0</v>
      </c>
      <c r="BF317" s="205">
        <f>IF(N317="snížená",J317,0)</f>
        <v>0</v>
      </c>
      <c r="BG317" s="205">
        <f>IF(N317="zákl. přenesená",J317,0)</f>
        <v>0</v>
      </c>
      <c r="BH317" s="205">
        <f>IF(N317="sníž. přenesená",J317,0)</f>
        <v>0</v>
      </c>
      <c r="BI317" s="205">
        <f>IF(N317="nulová",J317,0)</f>
        <v>0</v>
      </c>
      <c r="BJ317" s="18" t="s">
        <v>91</v>
      </c>
      <c r="BK317" s="205">
        <f>ROUND(I317*H317,2)</f>
        <v>0</v>
      </c>
      <c r="BL317" s="18" t="s">
        <v>121</v>
      </c>
      <c r="BM317" s="204" t="s">
        <v>4014</v>
      </c>
    </row>
    <row r="318" spans="1:47" s="2" customFormat="1" ht="96">
      <c r="A318" s="36"/>
      <c r="B318" s="37"/>
      <c r="C318" s="38"/>
      <c r="D318" s="206" t="s">
        <v>213</v>
      </c>
      <c r="E318" s="38"/>
      <c r="F318" s="207" t="s">
        <v>4015</v>
      </c>
      <c r="G318" s="38"/>
      <c r="H318" s="38"/>
      <c r="I318" s="208"/>
      <c r="J318" s="38"/>
      <c r="K318" s="38"/>
      <c r="L318" s="41"/>
      <c r="M318" s="209"/>
      <c r="N318" s="210"/>
      <c r="O318" s="73"/>
      <c r="P318" s="73"/>
      <c r="Q318" s="73"/>
      <c r="R318" s="73"/>
      <c r="S318" s="73"/>
      <c r="T318" s="74"/>
      <c r="U318" s="36"/>
      <c r="V318" s="36"/>
      <c r="W318" s="36"/>
      <c r="X318" s="36"/>
      <c r="Y318" s="36"/>
      <c r="Z318" s="36"/>
      <c r="AA318" s="36"/>
      <c r="AB318" s="36"/>
      <c r="AC318" s="36"/>
      <c r="AD318" s="36"/>
      <c r="AE318" s="36"/>
      <c r="AT318" s="18" t="s">
        <v>213</v>
      </c>
      <c r="AU318" s="18" t="s">
        <v>93</v>
      </c>
    </row>
    <row r="319" spans="2:51" s="14" customFormat="1" ht="10.2">
      <c r="B319" s="225"/>
      <c r="C319" s="226"/>
      <c r="D319" s="206" t="s">
        <v>309</v>
      </c>
      <c r="E319" s="227" t="s">
        <v>1</v>
      </c>
      <c r="F319" s="228" t="s">
        <v>4016</v>
      </c>
      <c r="G319" s="226"/>
      <c r="H319" s="229">
        <v>14</v>
      </c>
      <c r="I319" s="230"/>
      <c r="J319" s="226"/>
      <c r="K319" s="226"/>
      <c r="L319" s="231"/>
      <c r="M319" s="232"/>
      <c r="N319" s="233"/>
      <c r="O319" s="233"/>
      <c r="P319" s="233"/>
      <c r="Q319" s="233"/>
      <c r="R319" s="233"/>
      <c r="S319" s="233"/>
      <c r="T319" s="234"/>
      <c r="AT319" s="235" t="s">
        <v>309</v>
      </c>
      <c r="AU319" s="235" t="s">
        <v>93</v>
      </c>
      <c r="AV319" s="14" t="s">
        <v>93</v>
      </c>
      <c r="AW319" s="14" t="s">
        <v>38</v>
      </c>
      <c r="AX319" s="14" t="s">
        <v>83</v>
      </c>
      <c r="AY319" s="235" t="s">
        <v>203</v>
      </c>
    </row>
    <row r="320" spans="2:51" s="13" customFormat="1" ht="10.2">
      <c r="B320" s="215"/>
      <c r="C320" s="216"/>
      <c r="D320" s="206" t="s">
        <v>309</v>
      </c>
      <c r="E320" s="217" t="s">
        <v>1</v>
      </c>
      <c r="F320" s="218" t="s">
        <v>4017</v>
      </c>
      <c r="G320" s="216"/>
      <c r="H320" s="217" t="s">
        <v>1</v>
      </c>
      <c r="I320" s="219"/>
      <c r="J320" s="216"/>
      <c r="K320" s="216"/>
      <c r="L320" s="220"/>
      <c r="M320" s="221"/>
      <c r="N320" s="222"/>
      <c r="O320" s="222"/>
      <c r="P320" s="222"/>
      <c r="Q320" s="222"/>
      <c r="R320" s="222"/>
      <c r="S320" s="222"/>
      <c r="T320" s="223"/>
      <c r="AT320" s="224" t="s">
        <v>309</v>
      </c>
      <c r="AU320" s="224" t="s">
        <v>93</v>
      </c>
      <c r="AV320" s="13" t="s">
        <v>91</v>
      </c>
      <c r="AW320" s="13" t="s">
        <v>38</v>
      </c>
      <c r="AX320" s="13" t="s">
        <v>83</v>
      </c>
      <c r="AY320" s="224" t="s">
        <v>203</v>
      </c>
    </row>
    <row r="321" spans="2:51" s="15" customFormat="1" ht="10.2">
      <c r="B321" s="236"/>
      <c r="C321" s="237"/>
      <c r="D321" s="206" t="s">
        <v>309</v>
      </c>
      <c r="E321" s="238" t="s">
        <v>1</v>
      </c>
      <c r="F321" s="239" t="s">
        <v>314</v>
      </c>
      <c r="G321" s="237"/>
      <c r="H321" s="240">
        <v>14</v>
      </c>
      <c r="I321" s="241"/>
      <c r="J321" s="237"/>
      <c r="K321" s="237"/>
      <c r="L321" s="242"/>
      <c r="M321" s="243"/>
      <c r="N321" s="244"/>
      <c r="O321" s="244"/>
      <c r="P321" s="244"/>
      <c r="Q321" s="244"/>
      <c r="R321" s="244"/>
      <c r="S321" s="244"/>
      <c r="T321" s="245"/>
      <c r="AT321" s="246" t="s">
        <v>309</v>
      </c>
      <c r="AU321" s="246" t="s">
        <v>93</v>
      </c>
      <c r="AV321" s="15" t="s">
        <v>121</v>
      </c>
      <c r="AW321" s="15" t="s">
        <v>38</v>
      </c>
      <c r="AX321" s="15" t="s">
        <v>91</v>
      </c>
      <c r="AY321" s="246" t="s">
        <v>203</v>
      </c>
    </row>
    <row r="322" spans="2:63" s="12" customFormat="1" ht="22.8" customHeight="1">
      <c r="B322" s="177"/>
      <c r="C322" s="178"/>
      <c r="D322" s="179" t="s">
        <v>82</v>
      </c>
      <c r="E322" s="191" t="s">
        <v>936</v>
      </c>
      <c r="F322" s="191" t="s">
        <v>937</v>
      </c>
      <c r="G322" s="178"/>
      <c r="H322" s="178"/>
      <c r="I322" s="181"/>
      <c r="J322" s="192">
        <f>BK322</f>
        <v>0</v>
      </c>
      <c r="K322" s="178"/>
      <c r="L322" s="183"/>
      <c r="M322" s="184"/>
      <c r="N322" s="185"/>
      <c r="O322" s="185"/>
      <c r="P322" s="186">
        <f>P323</f>
        <v>0</v>
      </c>
      <c r="Q322" s="185"/>
      <c r="R322" s="186">
        <f>R323</f>
        <v>0</v>
      </c>
      <c r="S322" s="185"/>
      <c r="T322" s="187">
        <f>T323</f>
        <v>0</v>
      </c>
      <c r="AR322" s="188" t="s">
        <v>91</v>
      </c>
      <c r="AT322" s="189" t="s">
        <v>82</v>
      </c>
      <c r="AU322" s="189" t="s">
        <v>91</v>
      </c>
      <c r="AY322" s="188" t="s">
        <v>203</v>
      </c>
      <c r="BK322" s="190">
        <f>BK323</f>
        <v>0</v>
      </c>
    </row>
    <row r="323" spans="1:65" s="2" customFormat="1" ht="16.5" customHeight="1">
      <c r="A323" s="36"/>
      <c r="B323" s="37"/>
      <c r="C323" s="193" t="s">
        <v>589</v>
      </c>
      <c r="D323" s="193" t="s">
        <v>206</v>
      </c>
      <c r="E323" s="194" t="s">
        <v>4018</v>
      </c>
      <c r="F323" s="195" t="s">
        <v>4019</v>
      </c>
      <c r="G323" s="196" t="s">
        <v>338</v>
      </c>
      <c r="H323" s="197">
        <v>499.741</v>
      </c>
      <c r="I323" s="198"/>
      <c r="J323" s="199">
        <f>ROUND(I323*H323,2)</f>
        <v>0</v>
      </c>
      <c r="K323" s="195" t="s">
        <v>210</v>
      </c>
      <c r="L323" s="41"/>
      <c r="M323" s="200" t="s">
        <v>1</v>
      </c>
      <c r="N323" s="201" t="s">
        <v>48</v>
      </c>
      <c r="O323" s="73"/>
      <c r="P323" s="202">
        <f>O323*H323</f>
        <v>0</v>
      </c>
      <c r="Q323" s="202">
        <v>0</v>
      </c>
      <c r="R323" s="202">
        <f>Q323*H323</f>
        <v>0</v>
      </c>
      <c r="S323" s="202">
        <v>0</v>
      </c>
      <c r="T323" s="203">
        <f>S323*H323</f>
        <v>0</v>
      </c>
      <c r="U323" s="36"/>
      <c r="V323" s="36"/>
      <c r="W323" s="36"/>
      <c r="X323" s="36"/>
      <c r="Y323" s="36"/>
      <c r="Z323" s="36"/>
      <c r="AA323" s="36"/>
      <c r="AB323" s="36"/>
      <c r="AC323" s="36"/>
      <c r="AD323" s="36"/>
      <c r="AE323" s="36"/>
      <c r="AR323" s="204" t="s">
        <v>121</v>
      </c>
      <c r="AT323" s="204" t="s">
        <v>206</v>
      </c>
      <c r="AU323" s="204" t="s">
        <v>93</v>
      </c>
      <c r="AY323" s="18" t="s">
        <v>203</v>
      </c>
      <c r="BE323" s="205">
        <f>IF(N323="základní",J323,0)</f>
        <v>0</v>
      </c>
      <c r="BF323" s="205">
        <f>IF(N323="snížená",J323,0)</f>
        <v>0</v>
      </c>
      <c r="BG323" s="205">
        <f>IF(N323="zákl. přenesená",J323,0)</f>
        <v>0</v>
      </c>
      <c r="BH323" s="205">
        <f>IF(N323="sníž. přenesená",J323,0)</f>
        <v>0</v>
      </c>
      <c r="BI323" s="205">
        <f>IF(N323="nulová",J323,0)</f>
        <v>0</v>
      </c>
      <c r="BJ323" s="18" t="s">
        <v>91</v>
      </c>
      <c r="BK323" s="205">
        <f>ROUND(I323*H323,2)</f>
        <v>0</v>
      </c>
      <c r="BL323" s="18" t="s">
        <v>121</v>
      </c>
      <c r="BM323" s="204" t="s">
        <v>4020</v>
      </c>
    </row>
    <row r="324" spans="2:63" s="12" customFormat="1" ht="25.95" customHeight="1">
      <c r="B324" s="177"/>
      <c r="C324" s="178"/>
      <c r="D324" s="179" t="s">
        <v>82</v>
      </c>
      <c r="E324" s="180" t="s">
        <v>942</v>
      </c>
      <c r="F324" s="180" t="s">
        <v>943</v>
      </c>
      <c r="G324" s="178"/>
      <c r="H324" s="178"/>
      <c r="I324" s="181"/>
      <c r="J324" s="182">
        <f>BK324</f>
        <v>0</v>
      </c>
      <c r="K324" s="178"/>
      <c r="L324" s="183"/>
      <c r="M324" s="184"/>
      <c r="N324" s="185"/>
      <c r="O324" s="185"/>
      <c r="P324" s="186">
        <f>P325</f>
        <v>0</v>
      </c>
      <c r="Q324" s="185"/>
      <c r="R324" s="186">
        <f>R325</f>
        <v>0</v>
      </c>
      <c r="S324" s="185"/>
      <c r="T324" s="187">
        <f>T325</f>
        <v>0</v>
      </c>
      <c r="AR324" s="188" t="s">
        <v>93</v>
      </c>
      <c r="AT324" s="189" t="s">
        <v>82</v>
      </c>
      <c r="AU324" s="189" t="s">
        <v>83</v>
      </c>
      <c r="AY324" s="188" t="s">
        <v>203</v>
      </c>
      <c r="BK324" s="190">
        <f>BK325</f>
        <v>0</v>
      </c>
    </row>
    <row r="325" spans="2:63" s="12" customFormat="1" ht="22.8" customHeight="1">
      <c r="B325" s="177"/>
      <c r="C325" s="178"/>
      <c r="D325" s="179" t="s">
        <v>82</v>
      </c>
      <c r="E325" s="191" t="s">
        <v>1474</v>
      </c>
      <c r="F325" s="191" t="s">
        <v>1475</v>
      </c>
      <c r="G325" s="178"/>
      <c r="H325" s="178"/>
      <c r="I325" s="181"/>
      <c r="J325" s="192">
        <f>BK325</f>
        <v>0</v>
      </c>
      <c r="K325" s="178"/>
      <c r="L325" s="183"/>
      <c r="M325" s="184"/>
      <c r="N325" s="185"/>
      <c r="O325" s="185"/>
      <c r="P325" s="186">
        <f>SUM(P326:P337)</f>
        <v>0</v>
      </c>
      <c r="Q325" s="185"/>
      <c r="R325" s="186">
        <f>SUM(R326:R337)</f>
        <v>0</v>
      </c>
      <c r="S325" s="185"/>
      <c r="T325" s="187">
        <f>SUM(T326:T337)</f>
        <v>0</v>
      </c>
      <c r="AR325" s="188" t="s">
        <v>93</v>
      </c>
      <c r="AT325" s="189" t="s">
        <v>82</v>
      </c>
      <c r="AU325" s="189" t="s">
        <v>91</v>
      </c>
      <c r="AY325" s="188" t="s">
        <v>203</v>
      </c>
      <c r="BK325" s="190">
        <f>SUM(BK326:BK337)</f>
        <v>0</v>
      </c>
    </row>
    <row r="326" spans="1:65" s="2" customFormat="1" ht="16.5" customHeight="1">
      <c r="A326" s="36"/>
      <c r="B326" s="37"/>
      <c r="C326" s="193" t="s">
        <v>594</v>
      </c>
      <c r="D326" s="193" t="s">
        <v>206</v>
      </c>
      <c r="E326" s="194" t="s">
        <v>4021</v>
      </c>
      <c r="F326" s="195" t="s">
        <v>4022</v>
      </c>
      <c r="G326" s="196" t="s">
        <v>448</v>
      </c>
      <c r="H326" s="197">
        <v>10</v>
      </c>
      <c r="I326" s="198"/>
      <c r="J326" s="199">
        <f>ROUND(I326*H326,2)</f>
        <v>0</v>
      </c>
      <c r="K326" s="195" t="s">
        <v>601</v>
      </c>
      <c r="L326" s="41"/>
      <c r="M326" s="200" t="s">
        <v>1</v>
      </c>
      <c r="N326" s="201" t="s">
        <v>48</v>
      </c>
      <c r="O326" s="73"/>
      <c r="P326" s="202">
        <f>O326*H326</f>
        <v>0</v>
      </c>
      <c r="Q326" s="202">
        <v>0</v>
      </c>
      <c r="R326" s="202">
        <f>Q326*H326</f>
        <v>0</v>
      </c>
      <c r="S326" s="202">
        <v>0</v>
      </c>
      <c r="T326" s="203">
        <f>S326*H326</f>
        <v>0</v>
      </c>
      <c r="U326" s="36"/>
      <c r="V326" s="36"/>
      <c r="W326" s="36"/>
      <c r="X326" s="36"/>
      <c r="Y326" s="36"/>
      <c r="Z326" s="36"/>
      <c r="AA326" s="36"/>
      <c r="AB326" s="36"/>
      <c r="AC326" s="36"/>
      <c r="AD326" s="36"/>
      <c r="AE326" s="36"/>
      <c r="AR326" s="204" t="s">
        <v>378</v>
      </c>
      <c r="AT326" s="204" t="s">
        <v>206</v>
      </c>
      <c r="AU326" s="204" t="s">
        <v>93</v>
      </c>
      <c r="AY326" s="18" t="s">
        <v>203</v>
      </c>
      <c r="BE326" s="205">
        <f>IF(N326="základní",J326,0)</f>
        <v>0</v>
      </c>
      <c r="BF326" s="205">
        <f>IF(N326="snížená",J326,0)</f>
        <v>0</v>
      </c>
      <c r="BG326" s="205">
        <f>IF(N326="zákl. přenesená",J326,0)</f>
        <v>0</v>
      </c>
      <c r="BH326" s="205">
        <f>IF(N326="sníž. přenesená",J326,0)</f>
        <v>0</v>
      </c>
      <c r="BI326" s="205">
        <f>IF(N326="nulová",J326,0)</f>
        <v>0</v>
      </c>
      <c r="BJ326" s="18" t="s">
        <v>91</v>
      </c>
      <c r="BK326" s="205">
        <f>ROUND(I326*H326,2)</f>
        <v>0</v>
      </c>
      <c r="BL326" s="18" t="s">
        <v>378</v>
      </c>
      <c r="BM326" s="204" t="s">
        <v>4023</v>
      </c>
    </row>
    <row r="327" spans="1:47" s="2" customFormat="1" ht="86.4">
      <c r="A327" s="36"/>
      <c r="B327" s="37"/>
      <c r="C327" s="38"/>
      <c r="D327" s="206" t="s">
        <v>213</v>
      </c>
      <c r="E327" s="38"/>
      <c r="F327" s="207" t="s">
        <v>4024</v>
      </c>
      <c r="G327" s="38"/>
      <c r="H327" s="38"/>
      <c r="I327" s="208"/>
      <c r="J327" s="38"/>
      <c r="K327" s="38"/>
      <c r="L327" s="41"/>
      <c r="M327" s="209"/>
      <c r="N327" s="210"/>
      <c r="O327" s="73"/>
      <c r="P327" s="73"/>
      <c r="Q327" s="73"/>
      <c r="R327" s="73"/>
      <c r="S327" s="73"/>
      <c r="T327" s="74"/>
      <c r="U327" s="36"/>
      <c r="V327" s="36"/>
      <c r="W327" s="36"/>
      <c r="X327" s="36"/>
      <c r="Y327" s="36"/>
      <c r="Z327" s="36"/>
      <c r="AA327" s="36"/>
      <c r="AB327" s="36"/>
      <c r="AC327" s="36"/>
      <c r="AD327" s="36"/>
      <c r="AE327" s="36"/>
      <c r="AT327" s="18" t="s">
        <v>213</v>
      </c>
      <c r="AU327" s="18" t="s">
        <v>93</v>
      </c>
    </row>
    <row r="328" spans="2:51" s="14" customFormat="1" ht="10.2">
      <c r="B328" s="225"/>
      <c r="C328" s="226"/>
      <c r="D328" s="206" t="s">
        <v>309</v>
      </c>
      <c r="E328" s="227" t="s">
        <v>1</v>
      </c>
      <c r="F328" s="228" t="s">
        <v>4025</v>
      </c>
      <c r="G328" s="226"/>
      <c r="H328" s="229">
        <v>10</v>
      </c>
      <c r="I328" s="230"/>
      <c r="J328" s="226"/>
      <c r="K328" s="226"/>
      <c r="L328" s="231"/>
      <c r="M328" s="232"/>
      <c r="N328" s="233"/>
      <c r="O328" s="233"/>
      <c r="P328" s="233"/>
      <c r="Q328" s="233"/>
      <c r="R328" s="233"/>
      <c r="S328" s="233"/>
      <c r="T328" s="234"/>
      <c r="AT328" s="235" t="s">
        <v>309</v>
      </c>
      <c r="AU328" s="235" t="s">
        <v>93</v>
      </c>
      <c r="AV328" s="14" t="s">
        <v>93</v>
      </c>
      <c r="AW328" s="14" t="s">
        <v>38</v>
      </c>
      <c r="AX328" s="14" t="s">
        <v>83</v>
      </c>
      <c r="AY328" s="235" t="s">
        <v>203</v>
      </c>
    </row>
    <row r="329" spans="2:51" s="15" customFormat="1" ht="10.2">
      <c r="B329" s="236"/>
      <c r="C329" s="237"/>
      <c r="D329" s="206" t="s">
        <v>309</v>
      </c>
      <c r="E329" s="238" t="s">
        <v>1</v>
      </c>
      <c r="F329" s="239" t="s">
        <v>314</v>
      </c>
      <c r="G329" s="237"/>
      <c r="H329" s="240">
        <v>10</v>
      </c>
      <c r="I329" s="241"/>
      <c r="J329" s="237"/>
      <c r="K329" s="237"/>
      <c r="L329" s="242"/>
      <c r="M329" s="243"/>
      <c r="N329" s="244"/>
      <c r="O329" s="244"/>
      <c r="P329" s="244"/>
      <c r="Q329" s="244"/>
      <c r="R329" s="244"/>
      <c r="S329" s="244"/>
      <c r="T329" s="245"/>
      <c r="AT329" s="246" t="s">
        <v>309</v>
      </c>
      <c r="AU329" s="246" t="s">
        <v>93</v>
      </c>
      <c r="AV329" s="15" t="s">
        <v>121</v>
      </c>
      <c r="AW329" s="15" t="s">
        <v>38</v>
      </c>
      <c r="AX329" s="15" t="s">
        <v>91</v>
      </c>
      <c r="AY329" s="246" t="s">
        <v>203</v>
      </c>
    </row>
    <row r="330" spans="1:65" s="2" customFormat="1" ht="16.5" customHeight="1">
      <c r="A330" s="36"/>
      <c r="B330" s="37"/>
      <c r="C330" s="193" t="s">
        <v>598</v>
      </c>
      <c r="D330" s="193" t="s">
        <v>206</v>
      </c>
      <c r="E330" s="194" t="s">
        <v>4026</v>
      </c>
      <c r="F330" s="195" t="s">
        <v>4027</v>
      </c>
      <c r="G330" s="196" t="s">
        <v>448</v>
      </c>
      <c r="H330" s="197">
        <v>1.4</v>
      </c>
      <c r="I330" s="198"/>
      <c r="J330" s="199">
        <f>ROUND(I330*H330,2)</f>
        <v>0</v>
      </c>
      <c r="K330" s="195" t="s">
        <v>601</v>
      </c>
      <c r="L330" s="41"/>
      <c r="M330" s="200" t="s">
        <v>1</v>
      </c>
      <c r="N330" s="201" t="s">
        <v>48</v>
      </c>
      <c r="O330" s="73"/>
      <c r="P330" s="202">
        <f>O330*H330</f>
        <v>0</v>
      </c>
      <c r="Q330" s="202">
        <v>0</v>
      </c>
      <c r="R330" s="202">
        <f>Q330*H330</f>
        <v>0</v>
      </c>
      <c r="S330" s="202">
        <v>0</v>
      </c>
      <c r="T330" s="203">
        <f>S330*H330</f>
        <v>0</v>
      </c>
      <c r="U330" s="36"/>
      <c r="V330" s="36"/>
      <c r="W330" s="36"/>
      <c r="X330" s="36"/>
      <c r="Y330" s="36"/>
      <c r="Z330" s="36"/>
      <c r="AA330" s="36"/>
      <c r="AB330" s="36"/>
      <c r="AC330" s="36"/>
      <c r="AD330" s="36"/>
      <c r="AE330" s="36"/>
      <c r="AR330" s="204" t="s">
        <v>378</v>
      </c>
      <c r="AT330" s="204" t="s">
        <v>206</v>
      </c>
      <c r="AU330" s="204" t="s">
        <v>93</v>
      </c>
      <c r="AY330" s="18" t="s">
        <v>203</v>
      </c>
      <c r="BE330" s="205">
        <f>IF(N330="základní",J330,0)</f>
        <v>0</v>
      </c>
      <c r="BF330" s="205">
        <f>IF(N330="snížená",J330,0)</f>
        <v>0</v>
      </c>
      <c r="BG330" s="205">
        <f>IF(N330="zákl. přenesená",J330,0)</f>
        <v>0</v>
      </c>
      <c r="BH330" s="205">
        <f>IF(N330="sníž. přenesená",J330,0)</f>
        <v>0</v>
      </c>
      <c r="BI330" s="205">
        <f>IF(N330="nulová",J330,0)</f>
        <v>0</v>
      </c>
      <c r="BJ330" s="18" t="s">
        <v>91</v>
      </c>
      <c r="BK330" s="205">
        <f>ROUND(I330*H330,2)</f>
        <v>0</v>
      </c>
      <c r="BL330" s="18" t="s">
        <v>378</v>
      </c>
      <c r="BM330" s="204" t="s">
        <v>4028</v>
      </c>
    </row>
    <row r="331" spans="1:47" s="2" customFormat="1" ht="76.8">
      <c r="A331" s="36"/>
      <c r="B331" s="37"/>
      <c r="C331" s="38"/>
      <c r="D331" s="206" t="s">
        <v>213</v>
      </c>
      <c r="E331" s="38"/>
      <c r="F331" s="207" t="s">
        <v>4029</v>
      </c>
      <c r="G331" s="38"/>
      <c r="H331" s="38"/>
      <c r="I331" s="208"/>
      <c r="J331" s="38"/>
      <c r="K331" s="38"/>
      <c r="L331" s="41"/>
      <c r="M331" s="209"/>
      <c r="N331" s="210"/>
      <c r="O331" s="73"/>
      <c r="P331" s="73"/>
      <c r="Q331" s="73"/>
      <c r="R331" s="73"/>
      <c r="S331" s="73"/>
      <c r="T331" s="74"/>
      <c r="U331" s="36"/>
      <c r="V331" s="36"/>
      <c r="W331" s="36"/>
      <c r="X331" s="36"/>
      <c r="Y331" s="36"/>
      <c r="Z331" s="36"/>
      <c r="AA331" s="36"/>
      <c r="AB331" s="36"/>
      <c r="AC331" s="36"/>
      <c r="AD331" s="36"/>
      <c r="AE331" s="36"/>
      <c r="AT331" s="18" t="s">
        <v>213</v>
      </c>
      <c r="AU331" s="18" t="s">
        <v>93</v>
      </c>
    </row>
    <row r="332" spans="2:51" s="14" customFormat="1" ht="10.2">
      <c r="B332" s="225"/>
      <c r="C332" s="226"/>
      <c r="D332" s="206" t="s">
        <v>309</v>
      </c>
      <c r="E332" s="227" t="s">
        <v>1</v>
      </c>
      <c r="F332" s="228" t="s">
        <v>4030</v>
      </c>
      <c r="G332" s="226"/>
      <c r="H332" s="229">
        <v>1.4</v>
      </c>
      <c r="I332" s="230"/>
      <c r="J332" s="226"/>
      <c r="K332" s="226"/>
      <c r="L332" s="231"/>
      <c r="M332" s="232"/>
      <c r="N332" s="233"/>
      <c r="O332" s="233"/>
      <c r="P332" s="233"/>
      <c r="Q332" s="233"/>
      <c r="R332" s="233"/>
      <c r="S332" s="233"/>
      <c r="T332" s="234"/>
      <c r="AT332" s="235" t="s">
        <v>309</v>
      </c>
      <c r="AU332" s="235" t="s">
        <v>93</v>
      </c>
      <c r="AV332" s="14" t="s">
        <v>93</v>
      </c>
      <c r="AW332" s="14" t="s">
        <v>38</v>
      </c>
      <c r="AX332" s="14" t="s">
        <v>83</v>
      </c>
      <c r="AY332" s="235" t="s">
        <v>203</v>
      </c>
    </row>
    <row r="333" spans="2:51" s="15" customFormat="1" ht="10.2">
      <c r="B333" s="236"/>
      <c r="C333" s="237"/>
      <c r="D333" s="206" t="s">
        <v>309</v>
      </c>
      <c r="E333" s="238" t="s">
        <v>1</v>
      </c>
      <c r="F333" s="239" t="s">
        <v>314</v>
      </c>
      <c r="G333" s="237"/>
      <c r="H333" s="240">
        <v>1.4</v>
      </c>
      <c r="I333" s="241"/>
      <c r="J333" s="237"/>
      <c r="K333" s="237"/>
      <c r="L333" s="242"/>
      <c r="M333" s="243"/>
      <c r="N333" s="244"/>
      <c r="O333" s="244"/>
      <c r="P333" s="244"/>
      <c r="Q333" s="244"/>
      <c r="R333" s="244"/>
      <c r="S333" s="244"/>
      <c r="T333" s="245"/>
      <c r="AT333" s="246" t="s">
        <v>309</v>
      </c>
      <c r="AU333" s="246" t="s">
        <v>93</v>
      </c>
      <c r="AV333" s="15" t="s">
        <v>121</v>
      </c>
      <c r="AW333" s="15" t="s">
        <v>38</v>
      </c>
      <c r="AX333" s="15" t="s">
        <v>91</v>
      </c>
      <c r="AY333" s="246" t="s">
        <v>203</v>
      </c>
    </row>
    <row r="334" spans="1:65" s="2" customFormat="1" ht="16.5" customHeight="1">
      <c r="A334" s="36"/>
      <c r="B334" s="37"/>
      <c r="C334" s="193" t="s">
        <v>605</v>
      </c>
      <c r="D334" s="193" t="s">
        <v>206</v>
      </c>
      <c r="E334" s="194" t="s">
        <v>4031</v>
      </c>
      <c r="F334" s="195" t="s">
        <v>4032</v>
      </c>
      <c r="G334" s="196" t="s">
        <v>404</v>
      </c>
      <c r="H334" s="197">
        <v>6</v>
      </c>
      <c r="I334" s="198"/>
      <c r="J334" s="199">
        <f>ROUND(I334*H334,2)</f>
        <v>0</v>
      </c>
      <c r="K334" s="195" t="s">
        <v>601</v>
      </c>
      <c r="L334" s="41"/>
      <c r="M334" s="200" t="s">
        <v>1</v>
      </c>
      <c r="N334" s="201" t="s">
        <v>48</v>
      </c>
      <c r="O334" s="73"/>
      <c r="P334" s="202">
        <f>O334*H334</f>
        <v>0</v>
      </c>
      <c r="Q334" s="202">
        <v>0</v>
      </c>
      <c r="R334" s="202">
        <f>Q334*H334</f>
        <v>0</v>
      </c>
      <c r="S334" s="202">
        <v>0</v>
      </c>
      <c r="T334" s="203">
        <f>S334*H334</f>
        <v>0</v>
      </c>
      <c r="U334" s="36"/>
      <c r="V334" s="36"/>
      <c r="W334" s="36"/>
      <c r="X334" s="36"/>
      <c r="Y334" s="36"/>
      <c r="Z334" s="36"/>
      <c r="AA334" s="36"/>
      <c r="AB334" s="36"/>
      <c r="AC334" s="36"/>
      <c r="AD334" s="36"/>
      <c r="AE334" s="36"/>
      <c r="AR334" s="204" t="s">
        <v>378</v>
      </c>
      <c r="AT334" s="204" t="s">
        <v>206</v>
      </c>
      <c r="AU334" s="204" t="s">
        <v>93</v>
      </c>
      <c r="AY334" s="18" t="s">
        <v>203</v>
      </c>
      <c r="BE334" s="205">
        <f>IF(N334="základní",J334,0)</f>
        <v>0</v>
      </c>
      <c r="BF334" s="205">
        <f>IF(N334="snížená",J334,0)</f>
        <v>0</v>
      </c>
      <c r="BG334" s="205">
        <f>IF(N334="zákl. přenesená",J334,0)</f>
        <v>0</v>
      </c>
      <c r="BH334" s="205">
        <f>IF(N334="sníž. přenesená",J334,0)</f>
        <v>0</v>
      </c>
      <c r="BI334" s="205">
        <f>IF(N334="nulová",J334,0)</f>
        <v>0</v>
      </c>
      <c r="BJ334" s="18" t="s">
        <v>91</v>
      </c>
      <c r="BK334" s="205">
        <f>ROUND(I334*H334,2)</f>
        <v>0</v>
      </c>
      <c r="BL334" s="18" t="s">
        <v>378</v>
      </c>
      <c r="BM334" s="204" t="s">
        <v>4033</v>
      </c>
    </row>
    <row r="335" spans="1:47" s="2" customFormat="1" ht="105.6">
      <c r="A335" s="36"/>
      <c r="B335" s="37"/>
      <c r="C335" s="38"/>
      <c r="D335" s="206" t="s">
        <v>213</v>
      </c>
      <c r="E335" s="38"/>
      <c r="F335" s="207" t="s">
        <v>4034</v>
      </c>
      <c r="G335" s="38"/>
      <c r="H335" s="38"/>
      <c r="I335" s="208"/>
      <c r="J335" s="38"/>
      <c r="K335" s="38"/>
      <c r="L335" s="41"/>
      <c r="M335" s="209"/>
      <c r="N335" s="210"/>
      <c r="O335" s="73"/>
      <c r="P335" s="73"/>
      <c r="Q335" s="73"/>
      <c r="R335" s="73"/>
      <c r="S335" s="73"/>
      <c r="T335" s="74"/>
      <c r="U335" s="36"/>
      <c r="V335" s="36"/>
      <c r="W335" s="36"/>
      <c r="X335" s="36"/>
      <c r="Y335" s="36"/>
      <c r="Z335" s="36"/>
      <c r="AA335" s="36"/>
      <c r="AB335" s="36"/>
      <c r="AC335" s="36"/>
      <c r="AD335" s="36"/>
      <c r="AE335" s="36"/>
      <c r="AT335" s="18" t="s">
        <v>213</v>
      </c>
      <c r="AU335" s="18" t="s">
        <v>93</v>
      </c>
    </row>
    <row r="336" spans="2:51" s="14" customFormat="1" ht="10.2">
      <c r="B336" s="225"/>
      <c r="C336" s="226"/>
      <c r="D336" s="206" t="s">
        <v>309</v>
      </c>
      <c r="E336" s="227" t="s">
        <v>1</v>
      </c>
      <c r="F336" s="228" t="s">
        <v>4035</v>
      </c>
      <c r="G336" s="226"/>
      <c r="H336" s="229">
        <v>6</v>
      </c>
      <c r="I336" s="230"/>
      <c r="J336" s="226"/>
      <c r="K336" s="226"/>
      <c r="L336" s="231"/>
      <c r="M336" s="232"/>
      <c r="N336" s="233"/>
      <c r="O336" s="233"/>
      <c r="P336" s="233"/>
      <c r="Q336" s="233"/>
      <c r="R336" s="233"/>
      <c r="S336" s="233"/>
      <c r="T336" s="234"/>
      <c r="AT336" s="235" t="s">
        <v>309</v>
      </c>
      <c r="AU336" s="235" t="s">
        <v>93</v>
      </c>
      <c r="AV336" s="14" t="s">
        <v>93</v>
      </c>
      <c r="AW336" s="14" t="s">
        <v>38</v>
      </c>
      <c r="AX336" s="14" t="s">
        <v>83</v>
      </c>
      <c r="AY336" s="235" t="s">
        <v>203</v>
      </c>
    </row>
    <row r="337" spans="2:51" s="15" customFormat="1" ht="10.2">
      <c r="B337" s="236"/>
      <c r="C337" s="237"/>
      <c r="D337" s="206" t="s">
        <v>309</v>
      </c>
      <c r="E337" s="238" t="s">
        <v>1</v>
      </c>
      <c r="F337" s="239" t="s">
        <v>314</v>
      </c>
      <c r="G337" s="237"/>
      <c r="H337" s="240">
        <v>6</v>
      </c>
      <c r="I337" s="241"/>
      <c r="J337" s="237"/>
      <c r="K337" s="237"/>
      <c r="L337" s="242"/>
      <c r="M337" s="243"/>
      <c r="N337" s="244"/>
      <c r="O337" s="244"/>
      <c r="P337" s="244"/>
      <c r="Q337" s="244"/>
      <c r="R337" s="244"/>
      <c r="S337" s="244"/>
      <c r="T337" s="245"/>
      <c r="AT337" s="246" t="s">
        <v>309</v>
      </c>
      <c r="AU337" s="246" t="s">
        <v>93</v>
      </c>
      <c r="AV337" s="15" t="s">
        <v>121</v>
      </c>
      <c r="AW337" s="15" t="s">
        <v>38</v>
      </c>
      <c r="AX337" s="15" t="s">
        <v>91</v>
      </c>
      <c r="AY337" s="246" t="s">
        <v>203</v>
      </c>
    </row>
    <row r="338" spans="2:63" s="12" customFormat="1" ht="25.95" customHeight="1">
      <c r="B338" s="177"/>
      <c r="C338" s="178"/>
      <c r="D338" s="179" t="s">
        <v>82</v>
      </c>
      <c r="E338" s="180" t="s">
        <v>1868</v>
      </c>
      <c r="F338" s="180" t="s">
        <v>1868</v>
      </c>
      <c r="G338" s="178"/>
      <c r="H338" s="178"/>
      <c r="I338" s="181"/>
      <c r="J338" s="182">
        <f>BK338</f>
        <v>0</v>
      </c>
      <c r="K338" s="178"/>
      <c r="L338" s="183"/>
      <c r="M338" s="184"/>
      <c r="N338" s="185"/>
      <c r="O338" s="185"/>
      <c r="P338" s="186">
        <f>P339</f>
        <v>0</v>
      </c>
      <c r="Q338" s="185"/>
      <c r="R338" s="186">
        <f>R339</f>
        <v>0</v>
      </c>
      <c r="S338" s="185"/>
      <c r="T338" s="187">
        <f>T339</f>
        <v>0</v>
      </c>
      <c r="AR338" s="188" t="s">
        <v>121</v>
      </c>
      <c r="AT338" s="189" t="s">
        <v>82</v>
      </c>
      <c r="AU338" s="189" t="s">
        <v>83</v>
      </c>
      <c r="AY338" s="188" t="s">
        <v>203</v>
      </c>
      <c r="BK338" s="190">
        <f>BK339</f>
        <v>0</v>
      </c>
    </row>
    <row r="339" spans="2:63" s="12" customFormat="1" ht="22.8" customHeight="1">
      <c r="B339" s="177"/>
      <c r="C339" s="178"/>
      <c r="D339" s="179" t="s">
        <v>82</v>
      </c>
      <c r="E339" s="191" t="s">
        <v>4036</v>
      </c>
      <c r="F339" s="191" t="s">
        <v>4037</v>
      </c>
      <c r="G339" s="178"/>
      <c r="H339" s="178"/>
      <c r="I339" s="181"/>
      <c r="J339" s="192">
        <f>BK339</f>
        <v>0</v>
      </c>
      <c r="K339" s="178"/>
      <c r="L339" s="183"/>
      <c r="M339" s="184"/>
      <c r="N339" s="185"/>
      <c r="O339" s="185"/>
      <c r="P339" s="186">
        <f>SUM(P340:P355)</f>
        <v>0</v>
      </c>
      <c r="Q339" s="185"/>
      <c r="R339" s="186">
        <f>SUM(R340:R355)</f>
        <v>0</v>
      </c>
      <c r="S339" s="185"/>
      <c r="T339" s="187">
        <f>SUM(T340:T355)</f>
        <v>0</v>
      </c>
      <c r="AR339" s="188" t="s">
        <v>121</v>
      </c>
      <c r="AT339" s="189" t="s">
        <v>82</v>
      </c>
      <c r="AU339" s="189" t="s">
        <v>91</v>
      </c>
      <c r="AY339" s="188" t="s">
        <v>203</v>
      </c>
      <c r="BK339" s="190">
        <f>SUM(BK340:BK355)</f>
        <v>0</v>
      </c>
    </row>
    <row r="340" spans="1:65" s="2" customFormat="1" ht="16.5" customHeight="1">
      <c r="A340" s="36"/>
      <c r="B340" s="37"/>
      <c r="C340" s="193" t="s">
        <v>611</v>
      </c>
      <c r="D340" s="193" t="s">
        <v>206</v>
      </c>
      <c r="E340" s="194" t="s">
        <v>4038</v>
      </c>
      <c r="F340" s="195" t="s">
        <v>4039</v>
      </c>
      <c r="G340" s="196" t="s">
        <v>404</v>
      </c>
      <c r="H340" s="197">
        <v>1</v>
      </c>
      <c r="I340" s="198"/>
      <c r="J340" s="199">
        <f>ROUND(I340*H340,2)</f>
        <v>0</v>
      </c>
      <c r="K340" s="195" t="s">
        <v>601</v>
      </c>
      <c r="L340" s="41"/>
      <c r="M340" s="200" t="s">
        <v>1</v>
      </c>
      <c r="N340" s="201" t="s">
        <v>48</v>
      </c>
      <c r="O340" s="73"/>
      <c r="P340" s="202">
        <f>O340*H340</f>
        <v>0</v>
      </c>
      <c r="Q340" s="202">
        <v>0</v>
      </c>
      <c r="R340" s="202">
        <f>Q340*H340</f>
        <v>0</v>
      </c>
      <c r="S340" s="202">
        <v>0</v>
      </c>
      <c r="T340" s="203">
        <f>S340*H340</f>
        <v>0</v>
      </c>
      <c r="U340" s="36"/>
      <c r="V340" s="36"/>
      <c r="W340" s="36"/>
      <c r="X340" s="36"/>
      <c r="Y340" s="36"/>
      <c r="Z340" s="36"/>
      <c r="AA340" s="36"/>
      <c r="AB340" s="36"/>
      <c r="AC340" s="36"/>
      <c r="AD340" s="36"/>
      <c r="AE340" s="36"/>
      <c r="AR340" s="204" t="s">
        <v>1859</v>
      </c>
      <c r="AT340" s="204" t="s">
        <v>206</v>
      </c>
      <c r="AU340" s="204" t="s">
        <v>93</v>
      </c>
      <c r="AY340" s="18" t="s">
        <v>203</v>
      </c>
      <c r="BE340" s="205">
        <f>IF(N340="základní",J340,0)</f>
        <v>0</v>
      </c>
      <c r="BF340" s="205">
        <f>IF(N340="snížená",J340,0)</f>
        <v>0</v>
      </c>
      <c r="BG340" s="205">
        <f>IF(N340="zákl. přenesená",J340,0)</f>
        <v>0</v>
      </c>
      <c r="BH340" s="205">
        <f>IF(N340="sníž. přenesená",J340,0)</f>
        <v>0</v>
      </c>
      <c r="BI340" s="205">
        <f>IF(N340="nulová",J340,0)</f>
        <v>0</v>
      </c>
      <c r="BJ340" s="18" t="s">
        <v>91</v>
      </c>
      <c r="BK340" s="205">
        <f>ROUND(I340*H340,2)</f>
        <v>0</v>
      </c>
      <c r="BL340" s="18" t="s">
        <v>1859</v>
      </c>
      <c r="BM340" s="204" t="s">
        <v>4040</v>
      </c>
    </row>
    <row r="341" spans="1:47" s="2" customFormat="1" ht="38.4">
      <c r="A341" s="36"/>
      <c r="B341" s="37"/>
      <c r="C341" s="38"/>
      <c r="D341" s="206" t="s">
        <v>213</v>
      </c>
      <c r="E341" s="38"/>
      <c r="F341" s="207" t="s">
        <v>4041</v>
      </c>
      <c r="G341" s="38"/>
      <c r="H341" s="38"/>
      <c r="I341" s="208"/>
      <c r="J341" s="38"/>
      <c r="K341" s="38"/>
      <c r="L341" s="41"/>
      <c r="M341" s="209"/>
      <c r="N341" s="210"/>
      <c r="O341" s="73"/>
      <c r="P341" s="73"/>
      <c r="Q341" s="73"/>
      <c r="R341" s="73"/>
      <c r="S341" s="73"/>
      <c r="T341" s="74"/>
      <c r="U341" s="36"/>
      <c r="V341" s="36"/>
      <c r="W341" s="36"/>
      <c r="X341" s="36"/>
      <c r="Y341" s="36"/>
      <c r="Z341" s="36"/>
      <c r="AA341" s="36"/>
      <c r="AB341" s="36"/>
      <c r="AC341" s="36"/>
      <c r="AD341" s="36"/>
      <c r="AE341" s="36"/>
      <c r="AT341" s="18" t="s">
        <v>213</v>
      </c>
      <c r="AU341" s="18" t="s">
        <v>93</v>
      </c>
    </row>
    <row r="342" spans="2:51" s="14" customFormat="1" ht="10.2">
      <c r="B342" s="225"/>
      <c r="C342" s="226"/>
      <c r="D342" s="206" t="s">
        <v>309</v>
      </c>
      <c r="E342" s="227" t="s">
        <v>1</v>
      </c>
      <c r="F342" s="228" t="s">
        <v>3948</v>
      </c>
      <c r="G342" s="226"/>
      <c r="H342" s="229">
        <v>1</v>
      </c>
      <c r="I342" s="230"/>
      <c r="J342" s="226"/>
      <c r="K342" s="226"/>
      <c r="L342" s="231"/>
      <c r="M342" s="232"/>
      <c r="N342" s="233"/>
      <c r="O342" s="233"/>
      <c r="P342" s="233"/>
      <c r="Q342" s="233"/>
      <c r="R342" s="233"/>
      <c r="S342" s="233"/>
      <c r="T342" s="234"/>
      <c r="AT342" s="235" t="s">
        <v>309</v>
      </c>
      <c r="AU342" s="235" t="s">
        <v>93</v>
      </c>
      <c r="AV342" s="14" t="s">
        <v>93</v>
      </c>
      <c r="AW342" s="14" t="s">
        <v>38</v>
      </c>
      <c r="AX342" s="14" t="s">
        <v>83</v>
      </c>
      <c r="AY342" s="235" t="s">
        <v>203</v>
      </c>
    </row>
    <row r="343" spans="2:51" s="15" customFormat="1" ht="10.2">
      <c r="B343" s="236"/>
      <c r="C343" s="237"/>
      <c r="D343" s="206" t="s">
        <v>309</v>
      </c>
      <c r="E343" s="238" t="s">
        <v>1</v>
      </c>
      <c r="F343" s="239" t="s">
        <v>314</v>
      </c>
      <c r="G343" s="237"/>
      <c r="H343" s="240">
        <v>1</v>
      </c>
      <c r="I343" s="241"/>
      <c r="J343" s="237"/>
      <c r="K343" s="237"/>
      <c r="L343" s="242"/>
      <c r="M343" s="243"/>
      <c r="N343" s="244"/>
      <c r="O343" s="244"/>
      <c r="P343" s="244"/>
      <c r="Q343" s="244"/>
      <c r="R343" s="244"/>
      <c r="S343" s="244"/>
      <c r="T343" s="245"/>
      <c r="AT343" s="246" t="s">
        <v>309</v>
      </c>
      <c r="AU343" s="246" t="s">
        <v>93</v>
      </c>
      <c r="AV343" s="15" t="s">
        <v>121</v>
      </c>
      <c r="AW343" s="15" t="s">
        <v>38</v>
      </c>
      <c r="AX343" s="15" t="s">
        <v>91</v>
      </c>
      <c r="AY343" s="246" t="s">
        <v>203</v>
      </c>
    </row>
    <row r="344" spans="1:65" s="2" customFormat="1" ht="24.15" customHeight="1">
      <c r="A344" s="36"/>
      <c r="B344" s="37"/>
      <c r="C344" s="193" t="s">
        <v>616</v>
      </c>
      <c r="D344" s="193" t="s">
        <v>206</v>
      </c>
      <c r="E344" s="194" t="s">
        <v>4042</v>
      </c>
      <c r="F344" s="195" t="s">
        <v>4043</v>
      </c>
      <c r="G344" s="196" t="s">
        <v>209</v>
      </c>
      <c r="H344" s="197">
        <v>1</v>
      </c>
      <c r="I344" s="198"/>
      <c r="J344" s="199">
        <f>ROUND(I344*H344,2)</f>
        <v>0</v>
      </c>
      <c r="K344" s="195" t="s">
        <v>601</v>
      </c>
      <c r="L344" s="41"/>
      <c r="M344" s="200" t="s">
        <v>1</v>
      </c>
      <c r="N344" s="201" t="s">
        <v>48</v>
      </c>
      <c r="O344" s="73"/>
      <c r="P344" s="202">
        <f>O344*H344</f>
        <v>0</v>
      </c>
      <c r="Q344" s="202">
        <v>0</v>
      </c>
      <c r="R344" s="202">
        <f>Q344*H344</f>
        <v>0</v>
      </c>
      <c r="S344" s="202">
        <v>0</v>
      </c>
      <c r="T344" s="203">
        <f>S344*H344</f>
        <v>0</v>
      </c>
      <c r="U344" s="36"/>
      <c r="V344" s="36"/>
      <c r="W344" s="36"/>
      <c r="X344" s="36"/>
      <c r="Y344" s="36"/>
      <c r="Z344" s="36"/>
      <c r="AA344" s="36"/>
      <c r="AB344" s="36"/>
      <c r="AC344" s="36"/>
      <c r="AD344" s="36"/>
      <c r="AE344" s="36"/>
      <c r="AR344" s="204" t="s">
        <v>1859</v>
      </c>
      <c r="AT344" s="204" t="s">
        <v>206</v>
      </c>
      <c r="AU344" s="204" t="s">
        <v>93</v>
      </c>
      <c r="AY344" s="18" t="s">
        <v>203</v>
      </c>
      <c r="BE344" s="205">
        <f>IF(N344="základní",J344,0)</f>
        <v>0</v>
      </c>
      <c r="BF344" s="205">
        <f>IF(N344="snížená",J344,0)</f>
        <v>0</v>
      </c>
      <c r="BG344" s="205">
        <f>IF(N344="zákl. přenesená",J344,0)</f>
        <v>0</v>
      </c>
      <c r="BH344" s="205">
        <f>IF(N344="sníž. přenesená",J344,0)</f>
        <v>0</v>
      </c>
      <c r="BI344" s="205">
        <f>IF(N344="nulová",J344,0)</f>
        <v>0</v>
      </c>
      <c r="BJ344" s="18" t="s">
        <v>91</v>
      </c>
      <c r="BK344" s="205">
        <f>ROUND(I344*H344,2)</f>
        <v>0</v>
      </c>
      <c r="BL344" s="18" t="s">
        <v>1859</v>
      </c>
      <c r="BM344" s="204" t="s">
        <v>4044</v>
      </c>
    </row>
    <row r="345" spans="1:47" s="2" customFormat="1" ht="163.2">
      <c r="A345" s="36"/>
      <c r="B345" s="37"/>
      <c r="C345" s="38"/>
      <c r="D345" s="206" t="s">
        <v>213</v>
      </c>
      <c r="E345" s="38"/>
      <c r="F345" s="207" t="s">
        <v>4045</v>
      </c>
      <c r="G345" s="38"/>
      <c r="H345" s="38"/>
      <c r="I345" s="208"/>
      <c r="J345" s="38"/>
      <c r="K345" s="38"/>
      <c r="L345" s="41"/>
      <c r="M345" s="209"/>
      <c r="N345" s="210"/>
      <c r="O345" s="73"/>
      <c r="P345" s="73"/>
      <c r="Q345" s="73"/>
      <c r="R345" s="73"/>
      <c r="S345" s="73"/>
      <c r="T345" s="74"/>
      <c r="U345" s="36"/>
      <c r="V345" s="36"/>
      <c r="W345" s="36"/>
      <c r="X345" s="36"/>
      <c r="Y345" s="36"/>
      <c r="Z345" s="36"/>
      <c r="AA345" s="36"/>
      <c r="AB345" s="36"/>
      <c r="AC345" s="36"/>
      <c r="AD345" s="36"/>
      <c r="AE345" s="36"/>
      <c r="AT345" s="18" t="s">
        <v>213</v>
      </c>
      <c r="AU345" s="18" t="s">
        <v>93</v>
      </c>
    </row>
    <row r="346" spans="2:51" s="14" customFormat="1" ht="10.2">
      <c r="B346" s="225"/>
      <c r="C346" s="226"/>
      <c r="D346" s="206" t="s">
        <v>309</v>
      </c>
      <c r="E346" s="227" t="s">
        <v>1</v>
      </c>
      <c r="F346" s="228" t="s">
        <v>3948</v>
      </c>
      <c r="G346" s="226"/>
      <c r="H346" s="229">
        <v>1</v>
      </c>
      <c r="I346" s="230"/>
      <c r="J346" s="226"/>
      <c r="K346" s="226"/>
      <c r="L346" s="231"/>
      <c r="M346" s="232"/>
      <c r="N346" s="233"/>
      <c r="O346" s="233"/>
      <c r="P346" s="233"/>
      <c r="Q346" s="233"/>
      <c r="R346" s="233"/>
      <c r="S346" s="233"/>
      <c r="T346" s="234"/>
      <c r="AT346" s="235" t="s">
        <v>309</v>
      </c>
      <c r="AU346" s="235" t="s">
        <v>93</v>
      </c>
      <c r="AV346" s="14" t="s">
        <v>93</v>
      </c>
      <c r="AW346" s="14" t="s">
        <v>38</v>
      </c>
      <c r="AX346" s="14" t="s">
        <v>83</v>
      </c>
      <c r="AY346" s="235" t="s">
        <v>203</v>
      </c>
    </row>
    <row r="347" spans="2:51" s="15" customFormat="1" ht="10.2">
      <c r="B347" s="236"/>
      <c r="C347" s="237"/>
      <c r="D347" s="206" t="s">
        <v>309</v>
      </c>
      <c r="E347" s="238" t="s">
        <v>1</v>
      </c>
      <c r="F347" s="239" t="s">
        <v>314</v>
      </c>
      <c r="G347" s="237"/>
      <c r="H347" s="240">
        <v>1</v>
      </c>
      <c r="I347" s="241"/>
      <c r="J347" s="237"/>
      <c r="K347" s="237"/>
      <c r="L347" s="242"/>
      <c r="M347" s="243"/>
      <c r="N347" s="244"/>
      <c r="O347" s="244"/>
      <c r="P347" s="244"/>
      <c r="Q347" s="244"/>
      <c r="R347" s="244"/>
      <c r="S347" s="244"/>
      <c r="T347" s="245"/>
      <c r="AT347" s="246" t="s">
        <v>309</v>
      </c>
      <c r="AU347" s="246" t="s">
        <v>93</v>
      </c>
      <c r="AV347" s="15" t="s">
        <v>121</v>
      </c>
      <c r="AW347" s="15" t="s">
        <v>38</v>
      </c>
      <c r="AX347" s="15" t="s">
        <v>91</v>
      </c>
      <c r="AY347" s="246" t="s">
        <v>203</v>
      </c>
    </row>
    <row r="348" spans="1:65" s="2" customFormat="1" ht="16.5" customHeight="1">
      <c r="A348" s="36"/>
      <c r="B348" s="37"/>
      <c r="C348" s="193" t="s">
        <v>621</v>
      </c>
      <c r="D348" s="193" t="s">
        <v>206</v>
      </c>
      <c r="E348" s="194" t="s">
        <v>4046</v>
      </c>
      <c r="F348" s="195" t="s">
        <v>4047</v>
      </c>
      <c r="G348" s="196" t="s">
        <v>404</v>
      </c>
      <c r="H348" s="197">
        <v>2</v>
      </c>
      <c r="I348" s="198"/>
      <c r="J348" s="199">
        <f>ROUND(I348*H348,2)</f>
        <v>0</v>
      </c>
      <c r="K348" s="195" t="s">
        <v>601</v>
      </c>
      <c r="L348" s="41"/>
      <c r="M348" s="200" t="s">
        <v>1</v>
      </c>
      <c r="N348" s="201" t="s">
        <v>48</v>
      </c>
      <c r="O348" s="73"/>
      <c r="P348" s="202">
        <f>O348*H348</f>
        <v>0</v>
      </c>
      <c r="Q348" s="202">
        <v>0</v>
      </c>
      <c r="R348" s="202">
        <f>Q348*H348</f>
        <v>0</v>
      </c>
      <c r="S348" s="202">
        <v>0</v>
      </c>
      <c r="T348" s="203">
        <f>S348*H348</f>
        <v>0</v>
      </c>
      <c r="U348" s="36"/>
      <c r="V348" s="36"/>
      <c r="W348" s="36"/>
      <c r="X348" s="36"/>
      <c r="Y348" s="36"/>
      <c r="Z348" s="36"/>
      <c r="AA348" s="36"/>
      <c r="AB348" s="36"/>
      <c r="AC348" s="36"/>
      <c r="AD348" s="36"/>
      <c r="AE348" s="36"/>
      <c r="AR348" s="204" t="s">
        <v>1859</v>
      </c>
      <c r="AT348" s="204" t="s">
        <v>206</v>
      </c>
      <c r="AU348" s="204" t="s">
        <v>93</v>
      </c>
      <c r="AY348" s="18" t="s">
        <v>203</v>
      </c>
      <c r="BE348" s="205">
        <f>IF(N348="základní",J348,0)</f>
        <v>0</v>
      </c>
      <c r="BF348" s="205">
        <f>IF(N348="snížená",J348,0)</f>
        <v>0</v>
      </c>
      <c r="BG348" s="205">
        <f>IF(N348="zákl. přenesená",J348,0)</f>
        <v>0</v>
      </c>
      <c r="BH348" s="205">
        <f>IF(N348="sníž. přenesená",J348,0)</f>
        <v>0</v>
      </c>
      <c r="BI348" s="205">
        <f>IF(N348="nulová",J348,0)</f>
        <v>0</v>
      </c>
      <c r="BJ348" s="18" t="s">
        <v>91</v>
      </c>
      <c r="BK348" s="205">
        <f>ROUND(I348*H348,2)</f>
        <v>0</v>
      </c>
      <c r="BL348" s="18" t="s">
        <v>1859</v>
      </c>
      <c r="BM348" s="204" t="s">
        <v>4048</v>
      </c>
    </row>
    <row r="349" spans="1:47" s="2" customFormat="1" ht="86.4">
      <c r="A349" s="36"/>
      <c r="B349" s="37"/>
      <c r="C349" s="38"/>
      <c r="D349" s="206" t="s">
        <v>213</v>
      </c>
      <c r="E349" s="38"/>
      <c r="F349" s="207" t="s">
        <v>4049</v>
      </c>
      <c r="G349" s="38"/>
      <c r="H349" s="38"/>
      <c r="I349" s="208"/>
      <c r="J349" s="38"/>
      <c r="K349" s="38"/>
      <c r="L349" s="41"/>
      <c r="M349" s="209"/>
      <c r="N349" s="210"/>
      <c r="O349" s="73"/>
      <c r="P349" s="73"/>
      <c r="Q349" s="73"/>
      <c r="R349" s="73"/>
      <c r="S349" s="73"/>
      <c r="T349" s="74"/>
      <c r="U349" s="36"/>
      <c r="V349" s="36"/>
      <c r="W349" s="36"/>
      <c r="X349" s="36"/>
      <c r="Y349" s="36"/>
      <c r="Z349" s="36"/>
      <c r="AA349" s="36"/>
      <c r="AB349" s="36"/>
      <c r="AC349" s="36"/>
      <c r="AD349" s="36"/>
      <c r="AE349" s="36"/>
      <c r="AT349" s="18" t="s">
        <v>213</v>
      </c>
      <c r="AU349" s="18" t="s">
        <v>93</v>
      </c>
    </row>
    <row r="350" spans="2:51" s="14" customFormat="1" ht="10.2">
      <c r="B350" s="225"/>
      <c r="C350" s="226"/>
      <c r="D350" s="206" t="s">
        <v>309</v>
      </c>
      <c r="E350" s="227" t="s">
        <v>1</v>
      </c>
      <c r="F350" s="228" t="s">
        <v>4050</v>
      </c>
      <c r="G350" s="226"/>
      <c r="H350" s="229">
        <v>2</v>
      </c>
      <c r="I350" s="230"/>
      <c r="J350" s="226"/>
      <c r="K350" s="226"/>
      <c r="L350" s="231"/>
      <c r="M350" s="232"/>
      <c r="N350" s="233"/>
      <c r="O350" s="233"/>
      <c r="P350" s="233"/>
      <c r="Q350" s="233"/>
      <c r="R350" s="233"/>
      <c r="S350" s="233"/>
      <c r="T350" s="234"/>
      <c r="AT350" s="235" t="s">
        <v>309</v>
      </c>
      <c r="AU350" s="235" t="s">
        <v>93</v>
      </c>
      <c r="AV350" s="14" t="s">
        <v>93</v>
      </c>
      <c r="AW350" s="14" t="s">
        <v>38</v>
      </c>
      <c r="AX350" s="14" t="s">
        <v>83</v>
      </c>
      <c r="AY350" s="235" t="s">
        <v>203</v>
      </c>
    </row>
    <row r="351" spans="2:51" s="15" customFormat="1" ht="10.2">
      <c r="B351" s="236"/>
      <c r="C351" s="237"/>
      <c r="D351" s="206" t="s">
        <v>309</v>
      </c>
      <c r="E351" s="238" t="s">
        <v>1</v>
      </c>
      <c r="F351" s="239" t="s">
        <v>314</v>
      </c>
      <c r="G351" s="237"/>
      <c r="H351" s="240">
        <v>2</v>
      </c>
      <c r="I351" s="241"/>
      <c r="J351" s="237"/>
      <c r="K351" s="237"/>
      <c r="L351" s="242"/>
      <c r="M351" s="243"/>
      <c r="N351" s="244"/>
      <c r="O351" s="244"/>
      <c r="P351" s="244"/>
      <c r="Q351" s="244"/>
      <c r="R351" s="244"/>
      <c r="S351" s="244"/>
      <c r="T351" s="245"/>
      <c r="AT351" s="246" t="s">
        <v>309</v>
      </c>
      <c r="AU351" s="246" t="s">
        <v>93</v>
      </c>
      <c r="AV351" s="15" t="s">
        <v>121</v>
      </c>
      <c r="AW351" s="15" t="s">
        <v>38</v>
      </c>
      <c r="AX351" s="15" t="s">
        <v>91</v>
      </c>
      <c r="AY351" s="246" t="s">
        <v>203</v>
      </c>
    </row>
    <row r="352" spans="1:65" s="2" customFormat="1" ht="16.5" customHeight="1">
      <c r="A352" s="36"/>
      <c r="B352" s="37"/>
      <c r="C352" s="193" t="s">
        <v>626</v>
      </c>
      <c r="D352" s="193" t="s">
        <v>206</v>
      </c>
      <c r="E352" s="194" t="s">
        <v>4051</v>
      </c>
      <c r="F352" s="195" t="s">
        <v>4052</v>
      </c>
      <c r="G352" s="196" t="s">
        <v>404</v>
      </c>
      <c r="H352" s="197">
        <v>1</v>
      </c>
      <c r="I352" s="198"/>
      <c r="J352" s="199">
        <f>ROUND(I352*H352,2)</f>
        <v>0</v>
      </c>
      <c r="K352" s="195" t="s">
        <v>601</v>
      </c>
      <c r="L352" s="41"/>
      <c r="M352" s="200" t="s">
        <v>1</v>
      </c>
      <c r="N352" s="201" t="s">
        <v>48</v>
      </c>
      <c r="O352" s="73"/>
      <c r="P352" s="202">
        <f>O352*H352</f>
        <v>0</v>
      </c>
      <c r="Q352" s="202">
        <v>0</v>
      </c>
      <c r="R352" s="202">
        <f>Q352*H352</f>
        <v>0</v>
      </c>
      <c r="S352" s="202">
        <v>0</v>
      </c>
      <c r="T352" s="203">
        <f>S352*H352</f>
        <v>0</v>
      </c>
      <c r="U352" s="36"/>
      <c r="V352" s="36"/>
      <c r="W352" s="36"/>
      <c r="X352" s="36"/>
      <c r="Y352" s="36"/>
      <c r="Z352" s="36"/>
      <c r="AA352" s="36"/>
      <c r="AB352" s="36"/>
      <c r="AC352" s="36"/>
      <c r="AD352" s="36"/>
      <c r="AE352" s="36"/>
      <c r="AR352" s="204" t="s">
        <v>1859</v>
      </c>
      <c r="AT352" s="204" t="s">
        <v>206</v>
      </c>
      <c r="AU352" s="204" t="s">
        <v>93</v>
      </c>
      <c r="AY352" s="18" t="s">
        <v>203</v>
      </c>
      <c r="BE352" s="205">
        <f>IF(N352="základní",J352,0)</f>
        <v>0</v>
      </c>
      <c r="BF352" s="205">
        <f>IF(N352="snížená",J352,0)</f>
        <v>0</v>
      </c>
      <c r="BG352" s="205">
        <f>IF(N352="zákl. přenesená",J352,0)</f>
        <v>0</v>
      </c>
      <c r="BH352" s="205">
        <f>IF(N352="sníž. přenesená",J352,0)</f>
        <v>0</v>
      </c>
      <c r="BI352" s="205">
        <f>IF(N352="nulová",J352,0)</f>
        <v>0</v>
      </c>
      <c r="BJ352" s="18" t="s">
        <v>91</v>
      </c>
      <c r="BK352" s="205">
        <f>ROUND(I352*H352,2)</f>
        <v>0</v>
      </c>
      <c r="BL352" s="18" t="s">
        <v>1859</v>
      </c>
      <c r="BM352" s="204" t="s">
        <v>4053</v>
      </c>
    </row>
    <row r="353" spans="1:47" s="2" customFormat="1" ht="76.8">
      <c r="A353" s="36"/>
      <c r="B353" s="37"/>
      <c r="C353" s="38"/>
      <c r="D353" s="206" t="s">
        <v>213</v>
      </c>
      <c r="E353" s="38"/>
      <c r="F353" s="207" t="s">
        <v>4054</v>
      </c>
      <c r="G353" s="38"/>
      <c r="H353" s="38"/>
      <c r="I353" s="208"/>
      <c r="J353" s="38"/>
      <c r="K353" s="38"/>
      <c r="L353" s="41"/>
      <c r="M353" s="209"/>
      <c r="N353" s="210"/>
      <c r="O353" s="73"/>
      <c r="P353" s="73"/>
      <c r="Q353" s="73"/>
      <c r="R353" s="73"/>
      <c r="S353" s="73"/>
      <c r="T353" s="74"/>
      <c r="U353" s="36"/>
      <c r="V353" s="36"/>
      <c r="W353" s="36"/>
      <c r="X353" s="36"/>
      <c r="Y353" s="36"/>
      <c r="Z353" s="36"/>
      <c r="AA353" s="36"/>
      <c r="AB353" s="36"/>
      <c r="AC353" s="36"/>
      <c r="AD353" s="36"/>
      <c r="AE353" s="36"/>
      <c r="AT353" s="18" t="s">
        <v>213</v>
      </c>
      <c r="AU353" s="18" t="s">
        <v>93</v>
      </c>
    </row>
    <row r="354" spans="2:51" s="14" customFormat="1" ht="10.2">
      <c r="B354" s="225"/>
      <c r="C354" s="226"/>
      <c r="D354" s="206" t="s">
        <v>309</v>
      </c>
      <c r="E354" s="227" t="s">
        <v>1</v>
      </c>
      <c r="F354" s="228" t="s">
        <v>3948</v>
      </c>
      <c r="G354" s="226"/>
      <c r="H354" s="229">
        <v>1</v>
      </c>
      <c r="I354" s="230"/>
      <c r="J354" s="226"/>
      <c r="K354" s="226"/>
      <c r="L354" s="231"/>
      <c r="M354" s="232"/>
      <c r="N354" s="233"/>
      <c r="O354" s="233"/>
      <c r="P354" s="233"/>
      <c r="Q354" s="233"/>
      <c r="R354" s="233"/>
      <c r="S354" s="233"/>
      <c r="T354" s="234"/>
      <c r="AT354" s="235" t="s">
        <v>309</v>
      </c>
      <c r="AU354" s="235" t="s">
        <v>93</v>
      </c>
      <c r="AV354" s="14" t="s">
        <v>93</v>
      </c>
      <c r="AW354" s="14" t="s">
        <v>38</v>
      </c>
      <c r="AX354" s="14" t="s">
        <v>83</v>
      </c>
      <c r="AY354" s="235" t="s">
        <v>203</v>
      </c>
    </row>
    <row r="355" spans="2:51" s="15" customFormat="1" ht="10.2">
      <c r="B355" s="236"/>
      <c r="C355" s="237"/>
      <c r="D355" s="206" t="s">
        <v>309</v>
      </c>
      <c r="E355" s="238" t="s">
        <v>1</v>
      </c>
      <c r="F355" s="239" t="s">
        <v>314</v>
      </c>
      <c r="G355" s="237"/>
      <c r="H355" s="240">
        <v>1</v>
      </c>
      <c r="I355" s="241"/>
      <c r="J355" s="237"/>
      <c r="K355" s="237"/>
      <c r="L355" s="242"/>
      <c r="M355" s="273"/>
      <c r="N355" s="274"/>
      <c r="O355" s="274"/>
      <c r="P355" s="274"/>
      <c r="Q355" s="274"/>
      <c r="R355" s="274"/>
      <c r="S355" s="274"/>
      <c r="T355" s="275"/>
      <c r="AT355" s="246" t="s">
        <v>309</v>
      </c>
      <c r="AU355" s="246" t="s">
        <v>93</v>
      </c>
      <c r="AV355" s="15" t="s">
        <v>121</v>
      </c>
      <c r="AW355" s="15" t="s">
        <v>38</v>
      </c>
      <c r="AX355" s="15" t="s">
        <v>91</v>
      </c>
      <c r="AY355" s="246" t="s">
        <v>203</v>
      </c>
    </row>
    <row r="356" spans="1:31" s="2" customFormat="1" ht="6.9" customHeight="1">
      <c r="A356" s="36"/>
      <c r="B356" s="56"/>
      <c r="C356" s="57"/>
      <c r="D356" s="57"/>
      <c r="E356" s="57"/>
      <c r="F356" s="57"/>
      <c r="G356" s="57"/>
      <c r="H356" s="57"/>
      <c r="I356" s="57"/>
      <c r="J356" s="57"/>
      <c r="K356" s="57"/>
      <c r="L356" s="41"/>
      <c r="M356" s="36"/>
      <c r="O356" s="36"/>
      <c r="P356" s="36"/>
      <c r="Q356" s="36"/>
      <c r="R356" s="36"/>
      <c r="S356" s="36"/>
      <c r="T356" s="36"/>
      <c r="U356" s="36"/>
      <c r="V356" s="36"/>
      <c r="W356" s="36"/>
      <c r="X356" s="36"/>
      <c r="Y356" s="36"/>
      <c r="Z356" s="36"/>
      <c r="AA356" s="36"/>
      <c r="AB356" s="36"/>
      <c r="AC356" s="36"/>
      <c r="AD356" s="36"/>
      <c r="AE356" s="36"/>
    </row>
  </sheetData>
  <sheetProtection algorithmName="SHA-512" hashValue="ZWl0EYhYUrZCcJ0X9lSPURcBaP8EO4+L1Wc7mz4XsY4OCIQO3ZgP1/iH5Ji18bwoWXG9bKIkpL7hum9F1UQc9w==" saltValue="MRUvVYlKnxIuUun0m6Lvz5jgjadRJrvWHiyXmTQUFX6dg3ktgauYjkgYGEVxVA4LNR1UxMxY9w+k6oDT9F5TdQ==" spinCount="100000" sheet="1" objects="1" scenarios="1" formatColumns="0" formatRows="0" autoFilter="0"/>
  <autoFilter ref="C132:K355"/>
  <mergeCells count="12">
    <mergeCell ref="E125:H125"/>
    <mergeCell ref="L2:V2"/>
    <mergeCell ref="E85:H85"/>
    <mergeCell ref="E87:H87"/>
    <mergeCell ref="E89:H89"/>
    <mergeCell ref="E121:H121"/>
    <mergeCell ref="E123:H12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170</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3724</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4055</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ROUND(J125,2)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ROUND((SUM(BE125:BE193)),2)</f>
        <v>0</v>
      </c>
      <c r="G35" s="36"/>
      <c r="H35" s="36"/>
      <c r="I35" s="132">
        <v>0.21</v>
      </c>
      <c r="J35" s="131">
        <f>ROUND(((SUM(BE125:BE193))*I35),2)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ROUND((SUM(BF125:BF193)),2)</f>
        <v>0</v>
      </c>
      <c r="G36" s="36"/>
      <c r="H36" s="36"/>
      <c r="I36" s="132">
        <v>0.15</v>
      </c>
      <c r="J36" s="131">
        <f>ROUND(((SUM(BF125:BF193))*I36),2)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ROUND((SUM(BG125:BG193)),2)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ROUND((SUM(BH125:BH193)),2)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ROUND((SUM(BI125:BI193)),2)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3724</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IO 03 - Napojení dešťové kanalizace</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J125</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J126</f>
        <v>0</v>
      </c>
      <c r="K99" s="156"/>
      <c r="L99" s="160"/>
    </row>
    <row r="100" spans="2:12" s="10" customFormat="1" ht="19.95" customHeight="1">
      <c r="B100" s="161"/>
      <c r="C100" s="106"/>
      <c r="D100" s="162" t="s">
        <v>276</v>
      </c>
      <c r="E100" s="163"/>
      <c r="F100" s="163"/>
      <c r="G100" s="163"/>
      <c r="H100" s="163"/>
      <c r="I100" s="163"/>
      <c r="J100" s="164">
        <f>J127</f>
        <v>0</v>
      </c>
      <c r="K100" s="106"/>
      <c r="L100" s="165"/>
    </row>
    <row r="101" spans="2:12" s="10" customFormat="1" ht="19.95" customHeight="1">
      <c r="B101" s="161"/>
      <c r="C101" s="106"/>
      <c r="D101" s="162" t="s">
        <v>279</v>
      </c>
      <c r="E101" s="163"/>
      <c r="F101" s="163"/>
      <c r="G101" s="163"/>
      <c r="H101" s="163"/>
      <c r="I101" s="163"/>
      <c r="J101" s="164">
        <f>J168</f>
        <v>0</v>
      </c>
      <c r="K101" s="106"/>
      <c r="L101" s="165"/>
    </row>
    <row r="102" spans="2:12" s="10" customFormat="1" ht="19.95" customHeight="1">
      <c r="B102" s="161"/>
      <c r="C102" s="106"/>
      <c r="D102" s="162" t="s">
        <v>3803</v>
      </c>
      <c r="E102" s="163"/>
      <c r="F102" s="163"/>
      <c r="G102" s="163"/>
      <c r="H102" s="163"/>
      <c r="I102" s="163"/>
      <c r="J102" s="164">
        <f>J172</f>
        <v>0</v>
      </c>
      <c r="K102" s="106"/>
      <c r="L102" s="165"/>
    </row>
    <row r="103" spans="2:12" s="10" customFormat="1" ht="19.95" customHeight="1">
      <c r="B103" s="161"/>
      <c r="C103" s="106"/>
      <c r="D103" s="162" t="s">
        <v>283</v>
      </c>
      <c r="E103" s="163"/>
      <c r="F103" s="163"/>
      <c r="G103" s="163"/>
      <c r="H103" s="163"/>
      <c r="I103" s="163"/>
      <c r="J103" s="164">
        <f>J192</f>
        <v>0</v>
      </c>
      <c r="K103" s="106"/>
      <c r="L103" s="165"/>
    </row>
    <row r="104" spans="1:31" s="2" customFormat="1" ht="21.75" customHeight="1">
      <c r="A104" s="36"/>
      <c r="B104" s="37"/>
      <c r="C104" s="38"/>
      <c r="D104" s="38"/>
      <c r="E104" s="38"/>
      <c r="F104" s="38"/>
      <c r="G104" s="38"/>
      <c r="H104" s="38"/>
      <c r="I104" s="38"/>
      <c r="J104" s="38"/>
      <c r="K104" s="38"/>
      <c r="L104" s="53"/>
      <c r="S104" s="36"/>
      <c r="T104" s="36"/>
      <c r="U104" s="36"/>
      <c r="V104" s="36"/>
      <c r="W104" s="36"/>
      <c r="X104" s="36"/>
      <c r="Y104" s="36"/>
      <c r="Z104" s="36"/>
      <c r="AA104" s="36"/>
      <c r="AB104" s="36"/>
      <c r="AC104" s="36"/>
      <c r="AD104" s="36"/>
      <c r="AE104" s="36"/>
    </row>
    <row r="105" spans="1:31" s="2" customFormat="1" ht="6.9" customHeight="1">
      <c r="A105" s="36"/>
      <c r="B105" s="56"/>
      <c r="C105" s="57"/>
      <c r="D105" s="57"/>
      <c r="E105" s="57"/>
      <c r="F105" s="57"/>
      <c r="G105" s="57"/>
      <c r="H105" s="57"/>
      <c r="I105" s="57"/>
      <c r="J105" s="57"/>
      <c r="K105" s="57"/>
      <c r="L105" s="53"/>
      <c r="S105" s="36"/>
      <c r="T105" s="36"/>
      <c r="U105" s="36"/>
      <c r="V105" s="36"/>
      <c r="W105" s="36"/>
      <c r="X105" s="36"/>
      <c r="Y105" s="36"/>
      <c r="Z105" s="36"/>
      <c r="AA105" s="36"/>
      <c r="AB105" s="36"/>
      <c r="AC105" s="36"/>
      <c r="AD105" s="36"/>
      <c r="AE105" s="36"/>
    </row>
    <row r="109" spans="1:31" s="2" customFormat="1" ht="6.9" customHeight="1">
      <c r="A109" s="36"/>
      <c r="B109" s="58"/>
      <c r="C109" s="59"/>
      <c r="D109" s="59"/>
      <c r="E109" s="59"/>
      <c r="F109" s="59"/>
      <c r="G109" s="59"/>
      <c r="H109" s="59"/>
      <c r="I109" s="59"/>
      <c r="J109" s="59"/>
      <c r="K109" s="59"/>
      <c r="L109" s="53"/>
      <c r="S109" s="36"/>
      <c r="T109" s="36"/>
      <c r="U109" s="36"/>
      <c r="V109" s="36"/>
      <c r="W109" s="36"/>
      <c r="X109" s="36"/>
      <c r="Y109" s="36"/>
      <c r="Z109" s="36"/>
      <c r="AA109" s="36"/>
      <c r="AB109" s="36"/>
      <c r="AC109" s="36"/>
      <c r="AD109" s="36"/>
      <c r="AE109" s="36"/>
    </row>
    <row r="110" spans="1:31" s="2" customFormat="1" ht="24.9" customHeight="1">
      <c r="A110" s="36"/>
      <c r="B110" s="37"/>
      <c r="C110" s="24" t="s">
        <v>189</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6.9" customHeight="1">
      <c r="A111" s="36"/>
      <c r="B111" s="37"/>
      <c r="C111" s="38"/>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2" customHeight="1">
      <c r="A112" s="36"/>
      <c r="B112" s="37"/>
      <c r="C112" s="30" t="s">
        <v>16</v>
      </c>
      <c r="D112" s="38"/>
      <c r="E112" s="38"/>
      <c r="F112" s="38"/>
      <c r="G112" s="38"/>
      <c r="H112" s="38"/>
      <c r="I112" s="38"/>
      <c r="J112" s="38"/>
      <c r="K112" s="38"/>
      <c r="L112" s="53"/>
      <c r="S112" s="36"/>
      <c r="T112" s="36"/>
      <c r="U112" s="36"/>
      <c r="V112" s="36"/>
      <c r="W112" s="36"/>
      <c r="X112" s="36"/>
      <c r="Y112" s="36"/>
      <c r="Z112" s="36"/>
      <c r="AA112" s="36"/>
      <c r="AB112" s="36"/>
      <c r="AC112" s="36"/>
      <c r="AD112" s="36"/>
      <c r="AE112" s="36"/>
    </row>
    <row r="113" spans="1:31" s="2" customFormat="1" ht="16.5" customHeight="1">
      <c r="A113" s="36"/>
      <c r="B113" s="37"/>
      <c r="C113" s="38"/>
      <c r="D113" s="38"/>
      <c r="E113" s="331" t="str">
        <f>E7</f>
        <v>REVITALIZACE ŠKOLNÍ JÍDELNY A DRUŽINY ZŠ ŠKOLNÍ</v>
      </c>
      <c r="F113" s="332"/>
      <c r="G113" s="332"/>
      <c r="H113" s="332"/>
      <c r="I113" s="38"/>
      <c r="J113" s="38"/>
      <c r="K113" s="38"/>
      <c r="L113" s="53"/>
      <c r="S113" s="36"/>
      <c r="T113" s="36"/>
      <c r="U113" s="36"/>
      <c r="V113" s="36"/>
      <c r="W113" s="36"/>
      <c r="X113" s="36"/>
      <c r="Y113" s="36"/>
      <c r="Z113" s="36"/>
      <c r="AA113" s="36"/>
      <c r="AB113" s="36"/>
      <c r="AC113" s="36"/>
      <c r="AD113" s="36"/>
      <c r="AE113" s="36"/>
    </row>
    <row r="114" spans="2:12" s="1" customFormat="1" ht="12" customHeight="1">
      <c r="B114" s="22"/>
      <c r="C114" s="30" t="s">
        <v>175</v>
      </c>
      <c r="D114" s="23"/>
      <c r="E114" s="23"/>
      <c r="F114" s="23"/>
      <c r="G114" s="23"/>
      <c r="H114" s="23"/>
      <c r="I114" s="23"/>
      <c r="J114" s="23"/>
      <c r="K114" s="23"/>
      <c r="L114" s="21"/>
    </row>
    <row r="115" spans="1:31" s="2" customFormat="1" ht="16.5" customHeight="1">
      <c r="A115" s="36"/>
      <c r="B115" s="37"/>
      <c r="C115" s="38"/>
      <c r="D115" s="38"/>
      <c r="E115" s="331" t="s">
        <v>3724</v>
      </c>
      <c r="F115" s="333"/>
      <c r="G115" s="333"/>
      <c r="H115" s="333"/>
      <c r="I115" s="38"/>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273</v>
      </c>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286" t="str">
        <f>E11</f>
        <v>IO 03 - Napojení dešťové kanalizace</v>
      </c>
      <c r="F117" s="333"/>
      <c r="G117" s="333"/>
      <c r="H117" s="333"/>
      <c r="I117" s="38"/>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F14</f>
        <v>Petřvald</v>
      </c>
      <c r="G119" s="38"/>
      <c r="H119" s="38"/>
      <c r="I119" s="30" t="s">
        <v>24</v>
      </c>
      <c r="J119" s="68" t="str">
        <f>IF(J14="","",J14)</f>
        <v>6. 3. 2020</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E17</f>
        <v>Město Petřvald</v>
      </c>
      <c r="G121" s="38"/>
      <c r="H121" s="38"/>
      <c r="I121" s="30" t="s">
        <v>36</v>
      </c>
      <c r="J121" s="34" t="str">
        <f>E23</f>
        <v>Kania a.s.</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IF(E20="","",E20)</f>
        <v>Vyplň údaj</v>
      </c>
      <c r="G122" s="38"/>
      <c r="H122" s="38"/>
      <c r="I122" s="30" t="s">
        <v>39</v>
      </c>
      <c r="J122" s="34" t="str">
        <f>E26</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11" customFormat="1" ht="29.25" customHeight="1">
      <c r="A124" s="166"/>
      <c r="B124" s="167"/>
      <c r="C124" s="168" t="s">
        <v>190</v>
      </c>
      <c r="D124" s="169" t="s">
        <v>68</v>
      </c>
      <c r="E124" s="169" t="s">
        <v>64</v>
      </c>
      <c r="F124" s="169" t="s">
        <v>65</v>
      </c>
      <c r="G124" s="169" t="s">
        <v>191</v>
      </c>
      <c r="H124" s="169" t="s">
        <v>192</v>
      </c>
      <c r="I124" s="169" t="s">
        <v>193</v>
      </c>
      <c r="J124" s="169" t="s">
        <v>179</v>
      </c>
      <c r="K124" s="170" t="s">
        <v>194</v>
      </c>
      <c r="L124" s="171"/>
      <c r="M124" s="77" t="s">
        <v>1</v>
      </c>
      <c r="N124" s="78" t="s">
        <v>47</v>
      </c>
      <c r="O124" s="78" t="s">
        <v>195</v>
      </c>
      <c r="P124" s="78" t="s">
        <v>196</v>
      </c>
      <c r="Q124" s="78" t="s">
        <v>197</v>
      </c>
      <c r="R124" s="78" t="s">
        <v>198</v>
      </c>
      <c r="S124" s="78" t="s">
        <v>199</v>
      </c>
      <c r="T124" s="79" t="s">
        <v>200</v>
      </c>
      <c r="U124" s="166"/>
      <c r="V124" s="166"/>
      <c r="W124" s="166"/>
      <c r="X124" s="166"/>
      <c r="Y124" s="166"/>
      <c r="Z124" s="166"/>
      <c r="AA124" s="166"/>
      <c r="AB124" s="166"/>
      <c r="AC124" s="166"/>
      <c r="AD124" s="166"/>
      <c r="AE124" s="166"/>
    </row>
    <row r="125" spans="1:63" s="2" customFormat="1" ht="22.8" customHeight="1">
      <c r="A125" s="36"/>
      <c r="B125" s="37"/>
      <c r="C125" s="84" t="s">
        <v>201</v>
      </c>
      <c r="D125" s="38"/>
      <c r="E125" s="38"/>
      <c r="F125" s="38"/>
      <c r="G125" s="38"/>
      <c r="H125" s="38"/>
      <c r="I125" s="38"/>
      <c r="J125" s="172">
        <f>BK125</f>
        <v>0</v>
      </c>
      <c r="K125" s="38"/>
      <c r="L125" s="41"/>
      <c r="M125" s="80"/>
      <c r="N125" s="173"/>
      <c r="O125" s="81"/>
      <c r="P125" s="174">
        <f>P126</f>
        <v>0</v>
      </c>
      <c r="Q125" s="81"/>
      <c r="R125" s="174">
        <f>R126</f>
        <v>41.720144239999996</v>
      </c>
      <c r="S125" s="81"/>
      <c r="T125" s="175">
        <f>T126</f>
        <v>0</v>
      </c>
      <c r="U125" s="36"/>
      <c r="V125" s="36"/>
      <c r="W125" s="36"/>
      <c r="X125" s="36"/>
      <c r="Y125" s="36"/>
      <c r="Z125" s="36"/>
      <c r="AA125" s="36"/>
      <c r="AB125" s="36"/>
      <c r="AC125" s="36"/>
      <c r="AD125" s="36"/>
      <c r="AE125" s="36"/>
      <c r="AT125" s="18" t="s">
        <v>82</v>
      </c>
      <c r="AU125" s="18" t="s">
        <v>181</v>
      </c>
      <c r="BK125" s="176">
        <f>BK126</f>
        <v>0</v>
      </c>
    </row>
    <row r="126" spans="2:63" s="12" customFormat="1" ht="25.95" customHeight="1">
      <c r="B126" s="177"/>
      <c r="C126" s="178"/>
      <c r="D126" s="179" t="s">
        <v>82</v>
      </c>
      <c r="E126" s="180" t="s">
        <v>302</v>
      </c>
      <c r="F126" s="180" t="s">
        <v>303</v>
      </c>
      <c r="G126" s="178"/>
      <c r="H126" s="178"/>
      <c r="I126" s="181"/>
      <c r="J126" s="182">
        <f>BK126</f>
        <v>0</v>
      </c>
      <c r="K126" s="178"/>
      <c r="L126" s="183"/>
      <c r="M126" s="184"/>
      <c r="N126" s="185"/>
      <c r="O126" s="185"/>
      <c r="P126" s="186">
        <f>P127+P168+P172+P192</f>
        <v>0</v>
      </c>
      <c r="Q126" s="185"/>
      <c r="R126" s="186">
        <f>R127+R168+R172+R192</f>
        <v>41.720144239999996</v>
      </c>
      <c r="S126" s="185"/>
      <c r="T126" s="187">
        <f>T127+T168+T172+T192</f>
        <v>0</v>
      </c>
      <c r="AR126" s="188" t="s">
        <v>91</v>
      </c>
      <c r="AT126" s="189" t="s">
        <v>82</v>
      </c>
      <c r="AU126" s="189" t="s">
        <v>83</v>
      </c>
      <c r="AY126" s="188" t="s">
        <v>203</v>
      </c>
      <c r="BK126" s="190">
        <f>BK127+BK168+BK172+BK192</f>
        <v>0</v>
      </c>
    </row>
    <row r="127" spans="2:63" s="12" customFormat="1" ht="22.8" customHeight="1">
      <c r="B127" s="177"/>
      <c r="C127" s="178"/>
      <c r="D127" s="179" t="s">
        <v>82</v>
      </c>
      <c r="E127" s="191" t="s">
        <v>91</v>
      </c>
      <c r="F127" s="191" t="s">
        <v>304</v>
      </c>
      <c r="G127" s="178"/>
      <c r="H127" s="178"/>
      <c r="I127" s="181"/>
      <c r="J127" s="192">
        <f>BK127</f>
        <v>0</v>
      </c>
      <c r="K127" s="178"/>
      <c r="L127" s="183"/>
      <c r="M127" s="184"/>
      <c r="N127" s="185"/>
      <c r="O127" s="185"/>
      <c r="P127" s="186">
        <f>SUM(P128:P167)</f>
        <v>0</v>
      </c>
      <c r="Q127" s="185"/>
      <c r="R127" s="186">
        <f>SUM(R128:R167)</f>
        <v>33.499809799999994</v>
      </c>
      <c r="S127" s="185"/>
      <c r="T127" s="187">
        <f>SUM(T128:T167)</f>
        <v>0</v>
      </c>
      <c r="AR127" s="188" t="s">
        <v>91</v>
      </c>
      <c r="AT127" s="189" t="s">
        <v>82</v>
      </c>
      <c r="AU127" s="189" t="s">
        <v>91</v>
      </c>
      <c r="AY127" s="188" t="s">
        <v>203</v>
      </c>
      <c r="BK127" s="190">
        <f>SUM(BK128:BK167)</f>
        <v>0</v>
      </c>
    </row>
    <row r="128" spans="1:65" s="2" customFormat="1" ht="16.5" customHeight="1">
      <c r="A128" s="36"/>
      <c r="B128" s="37"/>
      <c r="C128" s="193" t="s">
        <v>91</v>
      </c>
      <c r="D128" s="193" t="s">
        <v>206</v>
      </c>
      <c r="E128" s="194" t="s">
        <v>4056</v>
      </c>
      <c r="F128" s="195" t="s">
        <v>4057</v>
      </c>
      <c r="G128" s="196" t="s">
        <v>3456</v>
      </c>
      <c r="H128" s="197">
        <v>20</v>
      </c>
      <c r="I128" s="198"/>
      <c r="J128" s="199">
        <f>ROUND(I128*H128,2)</f>
        <v>0</v>
      </c>
      <c r="K128" s="195" t="s">
        <v>210</v>
      </c>
      <c r="L128" s="41"/>
      <c r="M128" s="200" t="s">
        <v>1</v>
      </c>
      <c r="N128" s="201" t="s">
        <v>48</v>
      </c>
      <c r="O128" s="73"/>
      <c r="P128" s="202">
        <f>O128*H128</f>
        <v>0</v>
      </c>
      <c r="Q128" s="202">
        <v>0.0003</v>
      </c>
      <c r="R128" s="202">
        <f>Q128*H128</f>
        <v>0.005999999999999999</v>
      </c>
      <c r="S128" s="202">
        <v>0</v>
      </c>
      <c r="T128" s="203">
        <f>S128*H128</f>
        <v>0</v>
      </c>
      <c r="U128" s="36"/>
      <c r="V128" s="36"/>
      <c r="W128" s="36"/>
      <c r="X128" s="36"/>
      <c r="Y128" s="36"/>
      <c r="Z128" s="36"/>
      <c r="AA128" s="36"/>
      <c r="AB128" s="36"/>
      <c r="AC128" s="36"/>
      <c r="AD128" s="36"/>
      <c r="AE128" s="36"/>
      <c r="AR128" s="204" t="s">
        <v>121</v>
      </c>
      <c r="AT128" s="204" t="s">
        <v>206</v>
      </c>
      <c r="AU128" s="204" t="s">
        <v>93</v>
      </c>
      <c r="AY128" s="18" t="s">
        <v>203</v>
      </c>
      <c r="BE128" s="205">
        <f>IF(N128="základní",J128,0)</f>
        <v>0</v>
      </c>
      <c r="BF128" s="205">
        <f>IF(N128="snížená",J128,0)</f>
        <v>0</v>
      </c>
      <c r="BG128" s="205">
        <f>IF(N128="zákl. přenesená",J128,0)</f>
        <v>0</v>
      </c>
      <c r="BH128" s="205">
        <f>IF(N128="sníž. přenesená",J128,0)</f>
        <v>0</v>
      </c>
      <c r="BI128" s="205">
        <f>IF(N128="nulová",J128,0)</f>
        <v>0</v>
      </c>
      <c r="BJ128" s="18" t="s">
        <v>91</v>
      </c>
      <c r="BK128" s="205">
        <f>ROUND(I128*H128,2)</f>
        <v>0</v>
      </c>
      <c r="BL128" s="18" t="s">
        <v>121</v>
      </c>
      <c r="BM128" s="204" t="s">
        <v>4058</v>
      </c>
    </row>
    <row r="129" spans="2:51" s="14" customFormat="1" ht="10.2">
      <c r="B129" s="225"/>
      <c r="C129" s="226"/>
      <c r="D129" s="206" t="s">
        <v>309</v>
      </c>
      <c r="E129" s="227" t="s">
        <v>1</v>
      </c>
      <c r="F129" s="228" t="s">
        <v>4059</v>
      </c>
      <c r="G129" s="226"/>
      <c r="H129" s="229">
        <v>20</v>
      </c>
      <c r="I129" s="230"/>
      <c r="J129" s="226"/>
      <c r="K129" s="226"/>
      <c r="L129" s="231"/>
      <c r="M129" s="232"/>
      <c r="N129" s="233"/>
      <c r="O129" s="233"/>
      <c r="P129" s="233"/>
      <c r="Q129" s="233"/>
      <c r="R129" s="233"/>
      <c r="S129" s="233"/>
      <c r="T129" s="234"/>
      <c r="AT129" s="235" t="s">
        <v>309</v>
      </c>
      <c r="AU129" s="235" t="s">
        <v>93</v>
      </c>
      <c r="AV129" s="14" t="s">
        <v>93</v>
      </c>
      <c r="AW129" s="14" t="s">
        <v>38</v>
      </c>
      <c r="AX129" s="14" t="s">
        <v>83</v>
      </c>
      <c r="AY129" s="235" t="s">
        <v>203</v>
      </c>
    </row>
    <row r="130" spans="2:51" s="15" customFormat="1" ht="10.2">
      <c r="B130" s="236"/>
      <c r="C130" s="237"/>
      <c r="D130" s="206" t="s">
        <v>309</v>
      </c>
      <c r="E130" s="238" t="s">
        <v>1</v>
      </c>
      <c r="F130" s="239" t="s">
        <v>314</v>
      </c>
      <c r="G130" s="237"/>
      <c r="H130" s="240">
        <v>20</v>
      </c>
      <c r="I130" s="241"/>
      <c r="J130" s="237"/>
      <c r="K130" s="237"/>
      <c r="L130" s="242"/>
      <c r="M130" s="243"/>
      <c r="N130" s="244"/>
      <c r="O130" s="244"/>
      <c r="P130" s="244"/>
      <c r="Q130" s="244"/>
      <c r="R130" s="244"/>
      <c r="S130" s="244"/>
      <c r="T130" s="245"/>
      <c r="AT130" s="246" t="s">
        <v>309</v>
      </c>
      <c r="AU130" s="246" t="s">
        <v>93</v>
      </c>
      <c r="AV130" s="15" t="s">
        <v>121</v>
      </c>
      <c r="AW130" s="15" t="s">
        <v>38</v>
      </c>
      <c r="AX130" s="15" t="s">
        <v>91</v>
      </c>
      <c r="AY130" s="246" t="s">
        <v>203</v>
      </c>
    </row>
    <row r="131" spans="1:65" s="2" customFormat="1" ht="16.5" customHeight="1">
      <c r="A131" s="36"/>
      <c r="B131" s="37"/>
      <c r="C131" s="193" t="s">
        <v>93</v>
      </c>
      <c r="D131" s="193" t="s">
        <v>206</v>
      </c>
      <c r="E131" s="194" t="s">
        <v>4060</v>
      </c>
      <c r="F131" s="195" t="s">
        <v>4061</v>
      </c>
      <c r="G131" s="196" t="s">
        <v>307</v>
      </c>
      <c r="H131" s="197">
        <v>10.446</v>
      </c>
      <c r="I131" s="198"/>
      <c r="J131" s="199">
        <f>ROUND(I131*H131,2)</f>
        <v>0</v>
      </c>
      <c r="K131" s="195" t="s">
        <v>210</v>
      </c>
      <c r="L131" s="41"/>
      <c r="M131" s="200" t="s">
        <v>1</v>
      </c>
      <c r="N131" s="201" t="s">
        <v>48</v>
      </c>
      <c r="O131" s="73"/>
      <c r="P131" s="202">
        <f>O131*H131</f>
        <v>0</v>
      </c>
      <c r="Q131" s="202">
        <v>0</v>
      </c>
      <c r="R131" s="202">
        <f>Q131*H131</f>
        <v>0</v>
      </c>
      <c r="S131" s="202">
        <v>0</v>
      </c>
      <c r="T131" s="203">
        <f>S131*H131</f>
        <v>0</v>
      </c>
      <c r="U131" s="36"/>
      <c r="V131" s="36"/>
      <c r="W131" s="36"/>
      <c r="X131" s="36"/>
      <c r="Y131" s="36"/>
      <c r="Z131" s="36"/>
      <c r="AA131" s="36"/>
      <c r="AB131" s="36"/>
      <c r="AC131" s="36"/>
      <c r="AD131" s="36"/>
      <c r="AE131" s="36"/>
      <c r="AR131" s="204" t="s">
        <v>121</v>
      </c>
      <c r="AT131" s="204" t="s">
        <v>206</v>
      </c>
      <c r="AU131" s="204" t="s">
        <v>93</v>
      </c>
      <c r="AY131" s="18" t="s">
        <v>203</v>
      </c>
      <c r="BE131" s="205">
        <f>IF(N131="základní",J131,0)</f>
        <v>0</v>
      </c>
      <c r="BF131" s="205">
        <f>IF(N131="snížená",J131,0)</f>
        <v>0</v>
      </c>
      <c r="BG131" s="205">
        <f>IF(N131="zákl. přenesená",J131,0)</f>
        <v>0</v>
      </c>
      <c r="BH131" s="205">
        <f>IF(N131="sníž. přenesená",J131,0)</f>
        <v>0</v>
      </c>
      <c r="BI131" s="205">
        <f>IF(N131="nulová",J131,0)</f>
        <v>0</v>
      </c>
      <c r="BJ131" s="18" t="s">
        <v>91</v>
      </c>
      <c r="BK131" s="205">
        <f>ROUND(I131*H131,2)</f>
        <v>0</v>
      </c>
      <c r="BL131" s="18" t="s">
        <v>121</v>
      </c>
      <c r="BM131" s="204" t="s">
        <v>4062</v>
      </c>
    </row>
    <row r="132" spans="2:51" s="14" customFormat="1" ht="10.2">
      <c r="B132" s="225"/>
      <c r="C132" s="226"/>
      <c r="D132" s="206" t="s">
        <v>309</v>
      </c>
      <c r="E132" s="227" t="s">
        <v>1</v>
      </c>
      <c r="F132" s="228" t="s">
        <v>4063</v>
      </c>
      <c r="G132" s="226"/>
      <c r="H132" s="229">
        <v>10.446</v>
      </c>
      <c r="I132" s="230"/>
      <c r="J132" s="226"/>
      <c r="K132" s="226"/>
      <c r="L132" s="231"/>
      <c r="M132" s="232"/>
      <c r="N132" s="233"/>
      <c r="O132" s="233"/>
      <c r="P132" s="233"/>
      <c r="Q132" s="233"/>
      <c r="R132" s="233"/>
      <c r="S132" s="233"/>
      <c r="T132" s="234"/>
      <c r="AT132" s="235" t="s">
        <v>309</v>
      </c>
      <c r="AU132" s="235" t="s">
        <v>93</v>
      </c>
      <c r="AV132" s="14" t="s">
        <v>93</v>
      </c>
      <c r="AW132" s="14" t="s">
        <v>38</v>
      </c>
      <c r="AX132" s="14" t="s">
        <v>83</v>
      </c>
      <c r="AY132" s="235" t="s">
        <v>203</v>
      </c>
    </row>
    <row r="133" spans="2:51" s="13" customFormat="1" ht="10.2">
      <c r="B133" s="215"/>
      <c r="C133" s="216"/>
      <c r="D133" s="206" t="s">
        <v>309</v>
      </c>
      <c r="E133" s="217" t="s">
        <v>1</v>
      </c>
      <c r="F133" s="218" t="s">
        <v>4064</v>
      </c>
      <c r="G133" s="216"/>
      <c r="H133" s="217" t="s">
        <v>1</v>
      </c>
      <c r="I133" s="219"/>
      <c r="J133" s="216"/>
      <c r="K133" s="216"/>
      <c r="L133" s="220"/>
      <c r="M133" s="221"/>
      <c r="N133" s="222"/>
      <c r="O133" s="222"/>
      <c r="P133" s="222"/>
      <c r="Q133" s="222"/>
      <c r="R133" s="222"/>
      <c r="S133" s="222"/>
      <c r="T133" s="223"/>
      <c r="AT133" s="224" t="s">
        <v>309</v>
      </c>
      <c r="AU133" s="224" t="s">
        <v>93</v>
      </c>
      <c r="AV133" s="13" t="s">
        <v>91</v>
      </c>
      <c r="AW133" s="13" t="s">
        <v>38</v>
      </c>
      <c r="AX133" s="13" t="s">
        <v>83</v>
      </c>
      <c r="AY133" s="224" t="s">
        <v>203</v>
      </c>
    </row>
    <row r="134" spans="2:51" s="15" customFormat="1" ht="10.2">
      <c r="B134" s="236"/>
      <c r="C134" s="237"/>
      <c r="D134" s="206" t="s">
        <v>309</v>
      </c>
      <c r="E134" s="238" t="s">
        <v>1</v>
      </c>
      <c r="F134" s="239" t="s">
        <v>314</v>
      </c>
      <c r="G134" s="237"/>
      <c r="H134" s="240">
        <v>10.446</v>
      </c>
      <c r="I134" s="241"/>
      <c r="J134" s="237"/>
      <c r="K134" s="237"/>
      <c r="L134" s="242"/>
      <c r="M134" s="243"/>
      <c r="N134" s="244"/>
      <c r="O134" s="244"/>
      <c r="P134" s="244"/>
      <c r="Q134" s="244"/>
      <c r="R134" s="244"/>
      <c r="S134" s="244"/>
      <c r="T134" s="245"/>
      <c r="AT134" s="246" t="s">
        <v>309</v>
      </c>
      <c r="AU134" s="246" t="s">
        <v>93</v>
      </c>
      <c r="AV134" s="15" t="s">
        <v>121</v>
      </c>
      <c r="AW134" s="15" t="s">
        <v>38</v>
      </c>
      <c r="AX134" s="15" t="s">
        <v>91</v>
      </c>
      <c r="AY134" s="246" t="s">
        <v>203</v>
      </c>
    </row>
    <row r="135" spans="1:65" s="2" customFormat="1" ht="21.75" customHeight="1">
      <c r="A135" s="36"/>
      <c r="B135" s="37"/>
      <c r="C135" s="193" t="s">
        <v>112</v>
      </c>
      <c r="D135" s="193" t="s">
        <v>206</v>
      </c>
      <c r="E135" s="194" t="s">
        <v>4065</v>
      </c>
      <c r="F135" s="195" t="s">
        <v>4066</v>
      </c>
      <c r="G135" s="196" t="s">
        <v>307</v>
      </c>
      <c r="H135" s="197">
        <v>41.784</v>
      </c>
      <c r="I135" s="198"/>
      <c r="J135" s="199">
        <f>ROUND(I135*H135,2)</f>
        <v>0</v>
      </c>
      <c r="K135" s="195" t="s">
        <v>210</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4067</v>
      </c>
    </row>
    <row r="136" spans="2:51" s="14" customFormat="1" ht="10.2">
      <c r="B136" s="225"/>
      <c r="C136" s="226"/>
      <c r="D136" s="206" t="s">
        <v>309</v>
      </c>
      <c r="E136" s="227" t="s">
        <v>1</v>
      </c>
      <c r="F136" s="228" t="s">
        <v>4068</v>
      </c>
      <c r="G136" s="226"/>
      <c r="H136" s="229">
        <v>41.784</v>
      </c>
      <c r="I136" s="230"/>
      <c r="J136" s="226"/>
      <c r="K136" s="226"/>
      <c r="L136" s="231"/>
      <c r="M136" s="232"/>
      <c r="N136" s="233"/>
      <c r="O136" s="233"/>
      <c r="P136" s="233"/>
      <c r="Q136" s="233"/>
      <c r="R136" s="233"/>
      <c r="S136" s="233"/>
      <c r="T136" s="234"/>
      <c r="AT136" s="235" t="s">
        <v>309</v>
      </c>
      <c r="AU136" s="235" t="s">
        <v>93</v>
      </c>
      <c r="AV136" s="14" t="s">
        <v>93</v>
      </c>
      <c r="AW136" s="14" t="s">
        <v>38</v>
      </c>
      <c r="AX136" s="14" t="s">
        <v>83</v>
      </c>
      <c r="AY136" s="235" t="s">
        <v>203</v>
      </c>
    </row>
    <row r="137" spans="2:51" s="15" customFormat="1" ht="10.2">
      <c r="B137" s="236"/>
      <c r="C137" s="237"/>
      <c r="D137" s="206" t="s">
        <v>309</v>
      </c>
      <c r="E137" s="238" t="s">
        <v>1</v>
      </c>
      <c r="F137" s="239" t="s">
        <v>314</v>
      </c>
      <c r="G137" s="237"/>
      <c r="H137" s="240">
        <v>41.784</v>
      </c>
      <c r="I137" s="241"/>
      <c r="J137" s="237"/>
      <c r="K137" s="237"/>
      <c r="L137" s="242"/>
      <c r="M137" s="243"/>
      <c r="N137" s="244"/>
      <c r="O137" s="244"/>
      <c r="P137" s="244"/>
      <c r="Q137" s="244"/>
      <c r="R137" s="244"/>
      <c r="S137" s="244"/>
      <c r="T137" s="245"/>
      <c r="AT137" s="246" t="s">
        <v>309</v>
      </c>
      <c r="AU137" s="246" t="s">
        <v>93</v>
      </c>
      <c r="AV137" s="15" t="s">
        <v>121</v>
      </c>
      <c r="AW137" s="15" t="s">
        <v>38</v>
      </c>
      <c r="AX137" s="15" t="s">
        <v>91</v>
      </c>
      <c r="AY137" s="246" t="s">
        <v>203</v>
      </c>
    </row>
    <row r="138" spans="1:65" s="2" customFormat="1" ht="16.5" customHeight="1">
      <c r="A138" s="36"/>
      <c r="B138" s="37"/>
      <c r="C138" s="193" t="s">
        <v>121</v>
      </c>
      <c r="D138" s="193" t="s">
        <v>206</v>
      </c>
      <c r="E138" s="194" t="s">
        <v>4069</v>
      </c>
      <c r="F138" s="195" t="s">
        <v>4070</v>
      </c>
      <c r="G138" s="196" t="s">
        <v>357</v>
      </c>
      <c r="H138" s="197">
        <v>78.345</v>
      </c>
      <c r="I138" s="198"/>
      <c r="J138" s="199">
        <f>ROUND(I138*H138,2)</f>
        <v>0</v>
      </c>
      <c r="K138" s="195" t="s">
        <v>210</v>
      </c>
      <c r="L138" s="41"/>
      <c r="M138" s="200" t="s">
        <v>1</v>
      </c>
      <c r="N138" s="201" t="s">
        <v>48</v>
      </c>
      <c r="O138" s="73"/>
      <c r="P138" s="202">
        <f>O138*H138</f>
        <v>0</v>
      </c>
      <c r="Q138" s="202">
        <v>0.00084</v>
      </c>
      <c r="R138" s="202">
        <f>Q138*H138</f>
        <v>0.0658098</v>
      </c>
      <c r="S138" s="202">
        <v>0</v>
      </c>
      <c r="T138" s="203">
        <f>S138*H138</f>
        <v>0</v>
      </c>
      <c r="U138" s="36"/>
      <c r="V138" s="36"/>
      <c r="W138" s="36"/>
      <c r="X138" s="36"/>
      <c r="Y138" s="36"/>
      <c r="Z138" s="36"/>
      <c r="AA138" s="36"/>
      <c r="AB138" s="36"/>
      <c r="AC138" s="36"/>
      <c r="AD138" s="36"/>
      <c r="AE138" s="36"/>
      <c r="AR138" s="204" t="s">
        <v>121</v>
      </c>
      <c r="AT138" s="204" t="s">
        <v>206</v>
      </c>
      <c r="AU138" s="204" t="s">
        <v>93</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4071</v>
      </c>
    </row>
    <row r="139" spans="2:51" s="14" customFormat="1" ht="10.2">
      <c r="B139" s="225"/>
      <c r="C139" s="226"/>
      <c r="D139" s="206" t="s">
        <v>309</v>
      </c>
      <c r="E139" s="227" t="s">
        <v>1</v>
      </c>
      <c r="F139" s="228" t="s">
        <v>4072</v>
      </c>
      <c r="G139" s="226"/>
      <c r="H139" s="229">
        <v>78.345</v>
      </c>
      <c r="I139" s="230"/>
      <c r="J139" s="226"/>
      <c r="K139" s="226"/>
      <c r="L139" s="231"/>
      <c r="M139" s="232"/>
      <c r="N139" s="233"/>
      <c r="O139" s="233"/>
      <c r="P139" s="233"/>
      <c r="Q139" s="233"/>
      <c r="R139" s="233"/>
      <c r="S139" s="233"/>
      <c r="T139" s="234"/>
      <c r="AT139" s="235" t="s">
        <v>309</v>
      </c>
      <c r="AU139" s="235" t="s">
        <v>93</v>
      </c>
      <c r="AV139" s="14" t="s">
        <v>93</v>
      </c>
      <c r="AW139" s="14" t="s">
        <v>38</v>
      </c>
      <c r="AX139" s="14" t="s">
        <v>83</v>
      </c>
      <c r="AY139" s="235" t="s">
        <v>203</v>
      </c>
    </row>
    <row r="140" spans="2:51" s="13" customFormat="1" ht="10.2">
      <c r="B140" s="215"/>
      <c r="C140" s="216"/>
      <c r="D140" s="206" t="s">
        <v>309</v>
      </c>
      <c r="E140" s="217" t="s">
        <v>1</v>
      </c>
      <c r="F140" s="218" t="s">
        <v>4073</v>
      </c>
      <c r="G140" s="216"/>
      <c r="H140" s="217" t="s">
        <v>1</v>
      </c>
      <c r="I140" s="219"/>
      <c r="J140" s="216"/>
      <c r="K140" s="216"/>
      <c r="L140" s="220"/>
      <c r="M140" s="221"/>
      <c r="N140" s="222"/>
      <c r="O140" s="222"/>
      <c r="P140" s="222"/>
      <c r="Q140" s="222"/>
      <c r="R140" s="222"/>
      <c r="S140" s="222"/>
      <c r="T140" s="223"/>
      <c r="AT140" s="224" t="s">
        <v>309</v>
      </c>
      <c r="AU140" s="224" t="s">
        <v>93</v>
      </c>
      <c r="AV140" s="13" t="s">
        <v>91</v>
      </c>
      <c r="AW140" s="13" t="s">
        <v>38</v>
      </c>
      <c r="AX140" s="13" t="s">
        <v>83</v>
      </c>
      <c r="AY140" s="224" t="s">
        <v>203</v>
      </c>
    </row>
    <row r="141" spans="2:51" s="15" customFormat="1" ht="10.2">
      <c r="B141" s="236"/>
      <c r="C141" s="237"/>
      <c r="D141" s="206" t="s">
        <v>309</v>
      </c>
      <c r="E141" s="238" t="s">
        <v>1</v>
      </c>
      <c r="F141" s="239" t="s">
        <v>314</v>
      </c>
      <c r="G141" s="237"/>
      <c r="H141" s="240">
        <v>78.345</v>
      </c>
      <c r="I141" s="241"/>
      <c r="J141" s="237"/>
      <c r="K141" s="237"/>
      <c r="L141" s="242"/>
      <c r="M141" s="243"/>
      <c r="N141" s="244"/>
      <c r="O141" s="244"/>
      <c r="P141" s="244"/>
      <c r="Q141" s="244"/>
      <c r="R141" s="244"/>
      <c r="S141" s="244"/>
      <c r="T141" s="245"/>
      <c r="AT141" s="246" t="s">
        <v>309</v>
      </c>
      <c r="AU141" s="246" t="s">
        <v>93</v>
      </c>
      <c r="AV141" s="15" t="s">
        <v>121</v>
      </c>
      <c r="AW141" s="15" t="s">
        <v>38</v>
      </c>
      <c r="AX141" s="15" t="s">
        <v>91</v>
      </c>
      <c r="AY141" s="246" t="s">
        <v>203</v>
      </c>
    </row>
    <row r="142" spans="1:65" s="2" customFormat="1" ht="16.5" customHeight="1">
      <c r="A142" s="36"/>
      <c r="B142" s="37"/>
      <c r="C142" s="193" t="s">
        <v>144</v>
      </c>
      <c r="D142" s="193" t="s">
        <v>206</v>
      </c>
      <c r="E142" s="194" t="s">
        <v>4074</v>
      </c>
      <c r="F142" s="195" t="s">
        <v>4075</v>
      </c>
      <c r="G142" s="196" t="s">
        <v>357</v>
      </c>
      <c r="H142" s="197">
        <v>78.345</v>
      </c>
      <c r="I142" s="198"/>
      <c r="J142" s="199">
        <f>ROUND(I142*H142,2)</f>
        <v>0</v>
      </c>
      <c r="K142" s="195" t="s">
        <v>210</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121</v>
      </c>
      <c r="AT142" s="204" t="s">
        <v>206</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4076</v>
      </c>
    </row>
    <row r="143" spans="1:65" s="2" customFormat="1" ht="16.5" customHeight="1">
      <c r="A143" s="36"/>
      <c r="B143" s="37"/>
      <c r="C143" s="193" t="s">
        <v>147</v>
      </c>
      <c r="D143" s="193" t="s">
        <v>206</v>
      </c>
      <c r="E143" s="194" t="s">
        <v>320</v>
      </c>
      <c r="F143" s="195" t="s">
        <v>321</v>
      </c>
      <c r="G143" s="196" t="s">
        <v>307</v>
      </c>
      <c r="H143" s="197">
        <v>62.676</v>
      </c>
      <c r="I143" s="198"/>
      <c r="J143" s="199">
        <f>ROUND(I143*H143,2)</f>
        <v>0</v>
      </c>
      <c r="K143" s="195" t="s">
        <v>210</v>
      </c>
      <c r="L143" s="41"/>
      <c r="M143" s="200" t="s">
        <v>1</v>
      </c>
      <c r="N143" s="201" t="s">
        <v>48</v>
      </c>
      <c r="O143" s="73"/>
      <c r="P143" s="202">
        <f>O143*H143</f>
        <v>0</v>
      </c>
      <c r="Q143" s="202">
        <v>0</v>
      </c>
      <c r="R143" s="202">
        <f>Q143*H143</f>
        <v>0</v>
      </c>
      <c r="S143" s="202">
        <v>0</v>
      </c>
      <c r="T143" s="203">
        <f>S143*H143</f>
        <v>0</v>
      </c>
      <c r="U143" s="36"/>
      <c r="V143" s="36"/>
      <c r="W143" s="36"/>
      <c r="X143" s="36"/>
      <c r="Y143" s="36"/>
      <c r="Z143" s="36"/>
      <c r="AA143" s="36"/>
      <c r="AB143" s="36"/>
      <c r="AC143" s="36"/>
      <c r="AD143" s="36"/>
      <c r="AE143" s="36"/>
      <c r="AR143" s="204" t="s">
        <v>121</v>
      </c>
      <c r="AT143" s="204" t="s">
        <v>206</v>
      </c>
      <c r="AU143" s="204" t="s">
        <v>93</v>
      </c>
      <c r="AY143" s="18" t="s">
        <v>203</v>
      </c>
      <c r="BE143" s="205">
        <f>IF(N143="základní",J143,0)</f>
        <v>0</v>
      </c>
      <c r="BF143" s="205">
        <f>IF(N143="snížená",J143,0)</f>
        <v>0</v>
      </c>
      <c r="BG143" s="205">
        <f>IF(N143="zákl. přenesená",J143,0)</f>
        <v>0</v>
      </c>
      <c r="BH143" s="205">
        <f>IF(N143="sníž. přenesená",J143,0)</f>
        <v>0</v>
      </c>
      <c r="BI143" s="205">
        <f>IF(N143="nulová",J143,0)</f>
        <v>0</v>
      </c>
      <c r="BJ143" s="18" t="s">
        <v>91</v>
      </c>
      <c r="BK143" s="205">
        <f>ROUND(I143*H143,2)</f>
        <v>0</v>
      </c>
      <c r="BL143" s="18" t="s">
        <v>121</v>
      </c>
      <c r="BM143" s="204" t="s">
        <v>4077</v>
      </c>
    </row>
    <row r="144" spans="1:47" s="2" customFormat="1" ht="19.2">
      <c r="A144" s="36"/>
      <c r="B144" s="37"/>
      <c r="C144" s="38"/>
      <c r="D144" s="206" t="s">
        <v>213</v>
      </c>
      <c r="E144" s="38"/>
      <c r="F144" s="207" t="s">
        <v>4078</v>
      </c>
      <c r="G144" s="38"/>
      <c r="H144" s="38"/>
      <c r="I144" s="208"/>
      <c r="J144" s="38"/>
      <c r="K144" s="38"/>
      <c r="L144" s="41"/>
      <c r="M144" s="209"/>
      <c r="N144" s="210"/>
      <c r="O144" s="73"/>
      <c r="P144" s="73"/>
      <c r="Q144" s="73"/>
      <c r="R144" s="73"/>
      <c r="S144" s="73"/>
      <c r="T144" s="74"/>
      <c r="U144" s="36"/>
      <c r="V144" s="36"/>
      <c r="W144" s="36"/>
      <c r="X144" s="36"/>
      <c r="Y144" s="36"/>
      <c r="Z144" s="36"/>
      <c r="AA144" s="36"/>
      <c r="AB144" s="36"/>
      <c r="AC144" s="36"/>
      <c r="AD144" s="36"/>
      <c r="AE144" s="36"/>
      <c r="AT144" s="18" t="s">
        <v>213</v>
      </c>
      <c r="AU144" s="18" t="s">
        <v>93</v>
      </c>
    </row>
    <row r="145" spans="2:51" s="14" customFormat="1" ht="10.2">
      <c r="B145" s="225"/>
      <c r="C145" s="226"/>
      <c r="D145" s="206" t="s">
        <v>309</v>
      </c>
      <c r="E145" s="226"/>
      <c r="F145" s="228" t="s">
        <v>4079</v>
      </c>
      <c r="G145" s="226"/>
      <c r="H145" s="229">
        <v>62.676</v>
      </c>
      <c r="I145" s="230"/>
      <c r="J145" s="226"/>
      <c r="K145" s="226"/>
      <c r="L145" s="231"/>
      <c r="M145" s="232"/>
      <c r="N145" s="233"/>
      <c r="O145" s="233"/>
      <c r="P145" s="233"/>
      <c r="Q145" s="233"/>
      <c r="R145" s="233"/>
      <c r="S145" s="233"/>
      <c r="T145" s="234"/>
      <c r="AT145" s="235" t="s">
        <v>309</v>
      </c>
      <c r="AU145" s="235" t="s">
        <v>93</v>
      </c>
      <c r="AV145" s="14" t="s">
        <v>93</v>
      </c>
      <c r="AW145" s="14" t="s">
        <v>4</v>
      </c>
      <c r="AX145" s="14" t="s">
        <v>91</v>
      </c>
      <c r="AY145" s="235" t="s">
        <v>203</v>
      </c>
    </row>
    <row r="146" spans="1:65" s="2" customFormat="1" ht="16.5" customHeight="1">
      <c r="A146" s="36"/>
      <c r="B146" s="37"/>
      <c r="C146" s="193" t="s">
        <v>150</v>
      </c>
      <c r="D146" s="193" t="s">
        <v>206</v>
      </c>
      <c r="E146" s="194" t="s">
        <v>325</v>
      </c>
      <c r="F146" s="195" t="s">
        <v>326</v>
      </c>
      <c r="G146" s="196" t="s">
        <v>307</v>
      </c>
      <c r="H146" s="197">
        <v>20.892</v>
      </c>
      <c r="I146" s="198"/>
      <c r="J146" s="199">
        <f>ROUND(I146*H146,2)</f>
        <v>0</v>
      </c>
      <c r="K146" s="195" t="s">
        <v>210</v>
      </c>
      <c r="L146" s="41"/>
      <c r="M146" s="200" t="s">
        <v>1</v>
      </c>
      <c r="N146" s="201" t="s">
        <v>48</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121</v>
      </c>
      <c r="AT146" s="204" t="s">
        <v>206</v>
      </c>
      <c r="AU146" s="204" t="s">
        <v>93</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121</v>
      </c>
      <c r="BM146" s="204" t="s">
        <v>4080</v>
      </c>
    </row>
    <row r="147" spans="2:51" s="14" customFormat="1" ht="10.2">
      <c r="B147" s="225"/>
      <c r="C147" s="226"/>
      <c r="D147" s="206" t="s">
        <v>309</v>
      </c>
      <c r="E147" s="227" t="s">
        <v>1</v>
      </c>
      <c r="F147" s="228" t="s">
        <v>4081</v>
      </c>
      <c r="G147" s="226"/>
      <c r="H147" s="229">
        <v>4.178</v>
      </c>
      <c r="I147" s="230"/>
      <c r="J147" s="226"/>
      <c r="K147" s="226"/>
      <c r="L147" s="231"/>
      <c r="M147" s="232"/>
      <c r="N147" s="233"/>
      <c r="O147" s="233"/>
      <c r="P147" s="233"/>
      <c r="Q147" s="233"/>
      <c r="R147" s="233"/>
      <c r="S147" s="233"/>
      <c r="T147" s="234"/>
      <c r="AT147" s="235" t="s">
        <v>309</v>
      </c>
      <c r="AU147" s="235" t="s">
        <v>93</v>
      </c>
      <c r="AV147" s="14" t="s">
        <v>93</v>
      </c>
      <c r="AW147" s="14" t="s">
        <v>38</v>
      </c>
      <c r="AX147" s="14" t="s">
        <v>83</v>
      </c>
      <c r="AY147" s="235" t="s">
        <v>203</v>
      </c>
    </row>
    <row r="148" spans="2:51" s="14" customFormat="1" ht="10.2">
      <c r="B148" s="225"/>
      <c r="C148" s="226"/>
      <c r="D148" s="206" t="s">
        <v>309</v>
      </c>
      <c r="E148" s="227" t="s">
        <v>1</v>
      </c>
      <c r="F148" s="228" t="s">
        <v>4082</v>
      </c>
      <c r="G148" s="226"/>
      <c r="H148" s="229">
        <v>16.714</v>
      </c>
      <c r="I148" s="230"/>
      <c r="J148" s="226"/>
      <c r="K148" s="226"/>
      <c r="L148" s="231"/>
      <c r="M148" s="232"/>
      <c r="N148" s="233"/>
      <c r="O148" s="233"/>
      <c r="P148" s="233"/>
      <c r="Q148" s="233"/>
      <c r="R148" s="233"/>
      <c r="S148" s="233"/>
      <c r="T148" s="234"/>
      <c r="AT148" s="235" t="s">
        <v>309</v>
      </c>
      <c r="AU148" s="235" t="s">
        <v>93</v>
      </c>
      <c r="AV148" s="14" t="s">
        <v>93</v>
      </c>
      <c r="AW148" s="14" t="s">
        <v>38</v>
      </c>
      <c r="AX148" s="14" t="s">
        <v>83</v>
      </c>
      <c r="AY148" s="235" t="s">
        <v>203</v>
      </c>
    </row>
    <row r="149" spans="2:51" s="15" customFormat="1" ht="10.2">
      <c r="B149" s="236"/>
      <c r="C149" s="237"/>
      <c r="D149" s="206" t="s">
        <v>309</v>
      </c>
      <c r="E149" s="238" t="s">
        <v>1</v>
      </c>
      <c r="F149" s="239" t="s">
        <v>314</v>
      </c>
      <c r="G149" s="237"/>
      <c r="H149" s="240">
        <v>20.892</v>
      </c>
      <c r="I149" s="241"/>
      <c r="J149" s="237"/>
      <c r="K149" s="237"/>
      <c r="L149" s="242"/>
      <c r="M149" s="243"/>
      <c r="N149" s="244"/>
      <c r="O149" s="244"/>
      <c r="P149" s="244"/>
      <c r="Q149" s="244"/>
      <c r="R149" s="244"/>
      <c r="S149" s="244"/>
      <c r="T149" s="245"/>
      <c r="AT149" s="246" t="s">
        <v>309</v>
      </c>
      <c r="AU149" s="246" t="s">
        <v>93</v>
      </c>
      <c r="AV149" s="15" t="s">
        <v>121</v>
      </c>
      <c r="AW149" s="15" t="s">
        <v>38</v>
      </c>
      <c r="AX149" s="15" t="s">
        <v>91</v>
      </c>
      <c r="AY149" s="246" t="s">
        <v>203</v>
      </c>
    </row>
    <row r="150" spans="1:65" s="2" customFormat="1" ht="24.15" customHeight="1">
      <c r="A150" s="36"/>
      <c r="B150" s="37"/>
      <c r="C150" s="193" t="s">
        <v>153</v>
      </c>
      <c r="D150" s="193" t="s">
        <v>206</v>
      </c>
      <c r="E150" s="194" t="s">
        <v>332</v>
      </c>
      <c r="F150" s="195" t="s">
        <v>333</v>
      </c>
      <c r="G150" s="196" t="s">
        <v>307</v>
      </c>
      <c r="H150" s="197">
        <v>104.46</v>
      </c>
      <c r="I150" s="198"/>
      <c r="J150" s="199">
        <f>ROUND(I150*H150,2)</f>
        <v>0</v>
      </c>
      <c r="K150" s="195" t="s">
        <v>210</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121</v>
      </c>
      <c r="AT150" s="204" t="s">
        <v>206</v>
      </c>
      <c r="AU150" s="204" t="s">
        <v>93</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4083</v>
      </c>
    </row>
    <row r="151" spans="2:51" s="14" customFormat="1" ht="10.2">
      <c r="B151" s="225"/>
      <c r="C151" s="226"/>
      <c r="D151" s="206" t="s">
        <v>309</v>
      </c>
      <c r="E151" s="226"/>
      <c r="F151" s="228" t="s">
        <v>4084</v>
      </c>
      <c r="G151" s="226"/>
      <c r="H151" s="229">
        <v>104.46</v>
      </c>
      <c r="I151" s="230"/>
      <c r="J151" s="226"/>
      <c r="K151" s="226"/>
      <c r="L151" s="231"/>
      <c r="M151" s="232"/>
      <c r="N151" s="233"/>
      <c r="O151" s="233"/>
      <c r="P151" s="233"/>
      <c r="Q151" s="233"/>
      <c r="R151" s="233"/>
      <c r="S151" s="233"/>
      <c r="T151" s="234"/>
      <c r="AT151" s="235" t="s">
        <v>309</v>
      </c>
      <c r="AU151" s="235" t="s">
        <v>93</v>
      </c>
      <c r="AV151" s="14" t="s">
        <v>93</v>
      </c>
      <c r="AW151" s="14" t="s">
        <v>4</v>
      </c>
      <c r="AX151" s="14" t="s">
        <v>91</v>
      </c>
      <c r="AY151" s="235" t="s">
        <v>203</v>
      </c>
    </row>
    <row r="152" spans="1:65" s="2" customFormat="1" ht="16.5" customHeight="1">
      <c r="A152" s="36"/>
      <c r="B152" s="37"/>
      <c r="C152" s="193" t="s">
        <v>249</v>
      </c>
      <c r="D152" s="193" t="s">
        <v>206</v>
      </c>
      <c r="E152" s="194" t="s">
        <v>341</v>
      </c>
      <c r="F152" s="195" t="s">
        <v>342</v>
      </c>
      <c r="G152" s="196" t="s">
        <v>307</v>
      </c>
      <c r="H152" s="197">
        <v>20.892</v>
      </c>
      <c r="I152" s="198"/>
      <c r="J152" s="199">
        <f>ROUND(I152*H152,2)</f>
        <v>0</v>
      </c>
      <c r="K152" s="195" t="s">
        <v>210</v>
      </c>
      <c r="L152" s="41"/>
      <c r="M152" s="200" t="s">
        <v>1</v>
      </c>
      <c r="N152" s="201" t="s">
        <v>48</v>
      </c>
      <c r="O152" s="73"/>
      <c r="P152" s="202">
        <f>O152*H152</f>
        <v>0</v>
      </c>
      <c r="Q152" s="202">
        <v>0</v>
      </c>
      <c r="R152" s="202">
        <f>Q152*H152</f>
        <v>0</v>
      </c>
      <c r="S152" s="202">
        <v>0</v>
      </c>
      <c r="T152" s="203">
        <f>S152*H152</f>
        <v>0</v>
      </c>
      <c r="U152" s="36"/>
      <c r="V152" s="36"/>
      <c r="W152" s="36"/>
      <c r="X152" s="36"/>
      <c r="Y152" s="36"/>
      <c r="Z152" s="36"/>
      <c r="AA152" s="36"/>
      <c r="AB152" s="36"/>
      <c r="AC152" s="36"/>
      <c r="AD152" s="36"/>
      <c r="AE152" s="36"/>
      <c r="AR152" s="204" t="s">
        <v>121</v>
      </c>
      <c r="AT152" s="204" t="s">
        <v>206</v>
      </c>
      <c r="AU152" s="204" t="s">
        <v>93</v>
      </c>
      <c r="AY152" s="18" t="s">
        <v>203</v>
      </c>
      <c r="BE152" s="205">
        <f>IF(N152="základní",J152,0)</f>
        <v>0</v>
      </c>
      <c r="BF152" s="205">
        <f>IF(N152="snížená",J152,0)</f>
        <v>0</v>
      </c>
      <c r="BG152" s="205">
        <f>IF(N152="zákl. přenesená",J152,0)</f>
        <v>0</v>
      </c>
      <c r="BH152" s="205">
        <f>IF(N152="sníž. přenesená",J152,0)</f>
        <v>0</v>
      </c>
      <c r="BI152" s="205">
        <f>IF(N152="nulová",J152,0)</f>
        <v>0</v>
      </c>
      <c r="BJ152" s="18" t="s">
        <v>91</v>
      </c>
      <c r="BK152" s="205">
        <f>ROUND(I152*H152,2)</f>
        <v>0</v>
      </c>
      <c r="BL152" s="18" t="s">
        <v>121</v>
      </c>
      <c r="BM152" s="204" t="s">
        <v>4085</v>
      </c>
    </row>
    <row r="153" spans="1:65" s="2" customFormat="1" ht="16.5" customHeight="1">
      <c r="A153" s="36"/>
      <c r="B153" s="37"/>
      <c r="C153" s="193" t="s">
        <v>254</v>
      </c>
      <c r="D153" s="193" t="s">
        <v>206</v>
      </c>
      <c r="E153" s="194" t="s">
        <v>336</v>
      </c>
      <c r="F153" s="195" t="s">
        <v>4086</v>
      </c>
      <c r="G153" s="196" t="s">
        <v>338</v>
      </c>
      <c r="H153" s="197">
        <v>37.606</v>
      </c>
      <c r="I153" s="198"/>
      <c r="J153" s="199">
        <f>ROUND(I153*H153,2)</f>
        <v>0</v>
      </c>
      <c r="K153" s="195" t="s">
        <v>210</v>
      </c>
      <c r="L153" s="41"/>
      <c r="M153" s="200" t="s">
        <v>1</v>
      </c>
      <c r="N153" s="201" t="s">
        <v>48</v>
      </c>
      <c r="O153" s="73"/>
      <c r="P153" s="202">
        <f>O153*H153</f>
        <v>0</v>
      </c>
      <c r="Q153" s="202">
        <v>0</v>
      </c>
      <c r="R153" s="202">
        <f>Q153*H153</f>
        <v>0</v>
      </c>
      <c r="S153" s="202">
        <v>0</v>
      </c>
      <c r="T153" s="203">
        <f>S153*H153</f>
        <v>0</v>
      </c>
      <c r="U153" s="36"/>
      <c r="V153" s="36"/>
      <c r="W153" s="36"/>
      <c r="X153" s="36"/>
      <c r="Y153" s="36"/>
      <c r="Z153" s="36"/>
      <c r="AA153" s="36"/>
      <c r="AB153" s="36"/>
      <c r="AC153" s="36"/>
      <c r="AD153" s="36"/>
      <c r="AE153" s="36"/>
      <c r="AR153" s="204" t="s">
        <v>121</v>
      </c>
      <c r="AT153" s="204" t="s">
        <v>206</v>
      </c>
      <c r="AU153" s="204" t="s">
        <v>93</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121</v>
      </c>
      <c r="BM153" s="204" t="s">
        <v>4087</v>
      </c>
    </row>
    <row r="154" spans="2:51" s="14" customFormat="1" ht="10.2">
      <c r="B154" s="225"/>
      <c r="C154" s="226"/>
      <c r="D154" s="206" t="s">
        <v>309</v>
      </c>
      <c r="E154" s="226"/>
      <c r="F154" s="228" t="s">
        <v>4088</v>
      </c>
      <c r="G154" s="226"/>
      <c r="H154" s="229">
        <v>37.606</v>
      </c>
      <c r="I154" s="230"/>
      <c r="J154" s="226"/>
      <c r="K154" s="226"/>
      <c r="L154" s="231"/>
      <c r="M154" s="232"/>
      <c r="N154" s="233"/>
      <c r="O154" s="233"/>
      <c r="P154" s="233"/>
      <c r="Q154" s="233"/>
      <c r="R154" s="233"/>
      <c r="S154" s="233"/>
      <c r="T154" s="234"/>
      <c r="AT154" s="235" t="s">
        <v>309</v>
      </c>
      <c r="AU154" s="235" t="s">
        <v>93</v>
      </c>
      <c r="AV154" s="14" t="s">
        <v>93</v>
      </c>
      <c r="AW154" s="14" t="s">
        <v>4</v>
      </c>
      <c r="AX154" s="14" t="s">
        <v>91</v>
      </c>
      <c r="AY154" s="235" t="s">
        <v>203</v>
      </c>
    </row>
    <row r="155" spans="1:65" s="2" customFormat="1" ht="16.5" customHeight="1">
      <c r="A155" s="36"/>
      <c r="B155" s="37"/>
      <c r="C155" s="193" t="s">
        <v>261</v>
      </c>
      <c r="D155" s="193" t="s">
        <v>206</v>
      </c>
      <c r="E155" s="194" t="s">
        <v>344</v>
      </c>
      <c r="F155" s="195" t="s">
        <v>345</v>
      </c>
      <c r="G155" s="196" t="s">
        <v>307</v>
      </c>
      <c r="H155" s="197">
        <v>31.338</v>
      </c>
      <c r="I155" s="198"/>
      <c r="J155" s="199">
        <f>ROUND(I155*H155,2)</f>
        <v>0</v>
      </c>
      <c r="K155" s="195" t="s">
        <v>210</v>
      </c>
      <c r="L155" s="41"/>
      <c r="M155" s="200" t="s">
        <v>1</v>
      </c>
      <c r="N155" s="201" t="s">
        <v>48</v>
      </c>
      <c r="O155" s="73"/>
      <c r="P155" s="202">
        <f>O155*H155</f>
        <v>0</v>
      </c>
      <c r="Q155" s="202">
        <v>0</v>
      </c>
      <c r="R155" s="202">
        <f>Q155*H155</f>
        <v>0</v>
      </c>
      <c r="S155" s="202">
        <v>0</v>
      </c>
      <c r="T155" s="203">
        <f>S155*H155</f>
        <v>0</v>
      </c>
      <c r="U155" s="36"/>
      <c r="V155" s="36"/>
      <c r="W155" s="36"/>
      <c r="X155" s="36"/>
      <c r="Y155" s="36"/>
      <c r="Z155" s="36"/>
      <c r="AA155" s="36"/>
      <c r="AB155" s="36"/>
      <c r="AC155" s="36"/>
      <c r="AD155" s="36"/>
      <c r="AE155" s="36"/>
      <c r="AR155" s="204" t="s">
        <v>121</v>
      </c>
      <c r="AT155" s="204" t="s">
        <v>206</v>
      </c>
      <c r="AU155" s="204" t="s">
        <v>93</v>
      </c>
      <c r="AY155" s="18" t="s">
        <v>203</v>
      </c>
      <c r="BE155" s="205">
        <f>IF(N155="základní",J155,0)</f>
        <v>0</v>
      </c>
      <c r="BF155" s="205">
        <f>IF(N155="snížená",J155,0)</f>
        <v>0</v>
      </c>
      <c r="BG155" s="205">
        <f>IF(N155="zákl. přenesená",J155,0)</f>
        <v>0</v>
      </c>
      <c r="BH155" s="205">
        <f>IF(N155="sníž. přenesená",J155,0)</f>
        <v>0</v>
      </c>
      <c r="BI155" s="205">
        <f>IF(N155="nulová",J155,0)</f>
        <v>0</v>
      </c>
      <c r="BJ155" s="18" t="s">
        <v>91</v>
      </c>
      <c r="BK155" s="205">
        <f>ROUND(I155*H155,2)</f>
        <v>0</v>
      </c>
      <c r="BL155" s="18" t="s">
        <v>121</v>
      </c>
      <c r="BM155" s="204" t="s">
        <v>4089</v>
      </c>
    </row>
    <row r="156" spans="2:51" s="14" customFormat="1" ht="10.2">
      <c r="B156" s="225"/>
      <c r="C156" s="226"/>
      <c r="D156" s="206" t="s">
        <v>309</v>
      </c>
      <c r="E156" s="227" t="s">
        <v>1</v>
      </c>
      <c r="F156" s="228" t="s">
        <v>4090</v>
      </c>
      <c r="G156" s="226"/>
      <c r="H156" s="229">
        <v>31.338</v>
      </c>
      <c r="I156" s="230"/>
      <c r="J156" s="226"/>
      <c r="K156" s="226"/>
      <c r="L156" s="231"/>
      <c r="M156" s="232"/>
      <c r="N156" s="233"/>
      <c r="O156" s="233"/>
      <c r="P156" s="233"/>
      <c r="Q156" s="233"/>
      <c r="R156" s="233"/>
      <c r="S156" s="233"/>
      <c r="T156" s="234"/>
      <c r="AT156" s="235" t="s">
        <v>309</v>
      </c>
      <c r="AU156" s="235" t="s">
        <v>93</v>
      </c>
      <c r="AV156" s="14" t="s">
        <v>93</v>
      </c>
      <c r="AW156" s="14" t="s">
        <v>38</v>
      </c>
      <c r="AX156" s="14" t="s">
        <v>83</v>
      </c>
      <c r="AY156" s="235" t="s">
        <v>203</v>
      </c>
    </row>
    <row r="157" spans="2:51" s="15" customFormat="1" ht="10.2">
      <c r="B157" s="236"/>
      <c r="C157" s="237"/>
      <c r="D157" s="206" t="s">
        <v>309</v>
      </c>
      <c r="E157" s="238" t="s">
        <v>1</v>
      </c>
      <c r="F157" s="239" t="s">
        <v>314</v>
      </c>
      <c r="G157" s="237"/>
      <c r="H157" s="240">
        <v>31.338</v>
      </c>
      <c r="I157" s="241"/>
      <c r="J157" s="237"/>
      <c r="K157" s="237"/>
      <c r="L157" s="242"/>
      <c r="M157" s="243"/>
      <c r="N157" s="244"/>
      <c r="O157" s="244"/>
      <c r="P157" s="244"/>
      <c r="Q157" s="244"/>
      <c r="R157" s="244"/>
      <c r="S157" s="244"/>
      <c r="T157" s="245"/>
      <c r="AT157" s="246" t="s">
        <v>309</v>
      </c>
      <c r="AU157" s="246" t="s">
        <v>93</v>
      </c>
      <c r="AV157" s="15" t="s">
        <v>121</v>
      </c>
      <c r="AW157" s="15" t="s">
        <v>38</v>
      </c>
      <c r="AX157" s="15" t="s">
        <v>91</v>
      </c>
      <c r="AY157" s="246" t="s">
        <v>203</v>
      </c>
    </row>
    <row r="158" spans="1:65" s="2" customFormat="1" ht="16.5" customHeight="1">
      <c r="A158" s="36"/>
      <c r="B158" s="37"/>
      <c r="C158" s="193" t="s">
        <v>268</v>
      </c>
      <c r="D158" s="193" t="s">
        <v>206</v>
      </c>
      <c r="E158" s="194" t="s">
        <v>4091</v>
      </c>
      <c r="F158" s="195" t="s">
        <v>4092</v>
      </c>
      <c r="G158" s="196" t="s">
        <v>307</v>
      </c>
      <c r="H158" s="197">
        <v>16.714</v>
      </c>
      <c r="I158" s="198"/>
      <c r="J158" s="199">
        <f>ROUND(I158*H158,2)</f>
        <v>0</v>
      </c>
      <c r="K158" s="195" t="s">
        <v>210</v>
      </c>
      <c r="L158" s="41"/>
      <c r="M158" s="200" t="s">
        <v>1</v>
      </c>
      <c r="N158" s="201" t="s">
        <v>48</v>
      </c>
      <c r="O158" s="73"/>
      <c r="P158" s="202">
        <f>O158*H158</f>
        <v>0</v>
      </c>
      <c r="Q158" s="202">
        <v>0</v>
      </c>
      <c r="R158" s="202">
        <f>Q158*H158</f>
        <v>0</v>
      </c>
      <c r="S158" s="202">
        <v>0</v>
      </c>
      <c r="T158" s="203">
        <f>S158*H158</f>
        <v>0</v>
      </c>
      <c r="U158" s="36"/>
      <c r="V158" s="36"/>
      <c r="W158" s="36"/>
      <c r="X158" s="36"/>
      <c r="Y158" s="36"/>
      <c r="Z158" s="36"/>
      <c r="AA158" s="36"/>
      <c r="AB158" s="36"/>
      <c r="AC158" s="36"/>
      <c r="AD158" s="36"/>
      <c r="AE158" s="36"/>
      <c r="AR158" s="204" t="s">
        <v>121</v>
      </c>
      <c r="AT158" s="204" t="s">
        <v>206</v>
      </c>
      <c r="AU158" s="204" t="s">
        <v>93</v>
      </c>
      <c r="AY158" s="18" t="s">
        <v>203</v>
      </c>
      <c r="BE158" s="205">
        <f>IF(N158="základní",J158,0)</f>
        <v>0</v>
      </c>
      <c r="BF158" s="205">
        <f>IF(N158="snížená",J158,0)</f>
        <v>0</v>
      </c>
      <c r="BG158" s="205">
        <f>IF(N158="zákl. přenesená",J158,0)</f>
        <v>0</v>
      </c>
      <c r="BH158" s="205">
        <f>IF(N158="sníž. přenesená",J158,0)</f>
        <v>0</v>
      </c>
      <c r="BI158" s="205">
        <f>IF(N158="nulová",J158,0)</f>
        <v>0</v>
      </c>
      <c r="BJ158" s="18" t="s">
        <v>91</v>
      </c>
      <c r="BK158" s="205">
        <f>ROUND(I158*H158,2)</f>
        <v>0</v>
      </c>
      <c r="BL158" s="18" t="s">
        <v>121</v>
      </c>
      <c r="BM158" s="204" t="s">
        <v>4093</v>
      </c>
    </row>
    <row r="159" spans="2:51" s="14" customFormat="1" ht="10.2">
      <c r="B159" s="225"/>
      <c r="C159" s="226"/>
      <c r="D159" s="206" t="s">
        <v>309</v>
      </c>
      <c r="E159" s="227" t="s">
        <v>1</v>
      </c>
      <c r="F159" s="228" t="s">
        <v>4094</v>
      </c>
      <c r="G159" s="226"/>
      <c r="H159" s="229">
        <v>16.714</v>
      </c>
      <c r="I159" s="230"/>
      <c r="J159" s="226"/>
      <c r="K159" s="226"/>
      <c r="L159" s="231"/>
      <c r="M159" s="232"/>
      <c r="N159" s="233"/>
      <c r="O159" s="233"/>
      <c r="P159" s="233"/>
      <c r="Q159" s="233"/>
      <c r="R159" s="233"/>
      <c r="S159" s="233"/>
      <c r="T159" s="234"/>
      <c r="AT159" s="235" t="s">
        <v>309</v>
      </c>
      <c r="AU159" s="235" t="s">
        <v>93</v>
      </c>
      <c r="AV159" s="14" t="s">
        <v>93</v>
      </c>
      <c r="AW159" s="14" t="s">
        <v>38</v>
      </c>
      <c r="AX159" s="14" t="s">
        <v>83</v>
      </c>
      <c r="AY159" s="235" t="s">
        <v>203</v>
      </c>
    </row>
    <row r="160" spans="2:51" s="15" customFormat="1" ht="10.2">
      <c r="B160" s="236"/>
      <c r="C160" s="237"/>
      <c r="D160" s="206" t="s">
        <v>309</v>
      </c>
      <c r="E160" s="238" t="s">
        <v>1</v>
      </c>
      <c r="F160" s="239" t="s">
        <v>314</v>
      </c>
      <c r="G160" s="237"/>
      <c r="H160" s="240">
        <v>16.714</v>
      </c>
      <c r="I160" s="241"/>
      <c r="J160" s="237"/>
      <c r="K160" s="237"/>
      <c r="L160" s="242"/>
      <c r="M160" s="243"/>
      <c r="N160" s="244"/>
      <c r="O160" s="244"/>
      <c r="P160" s="244"/>
      <c r="Q160" s="244"/>
      <c r="R160" s="244"/>
      <c r="S160" s="244"/>
      <c r="T160" s="245"/>
      <c r="AT160" s="246" t="s">
        <v>309</v>
      </c>
      <c r="AU160" s="246" t="s">
        <v>93</v>
      </c>
      <c r="AV160" s="15" t="s">
        <v>121</v>
      </c>
      <c r="AW160" s="15" t="s">
        <v>38</v>
      </c>
      <c r="AX160" s="15" t="s">
        <v>91</v>
      </c>
      <c r="AY160" s="246" t="s">
        <v>203</v>
      </c>
    </row>
    <row r="161" spans="1:65" s="2" customFormat="1" ht="16.5" customHeight="1">
      <c r="A161" s="36"/>
      <c r="B161" s="37"/>
      <c r="C161" s="247" t="s">
        <v>364</v>
      </c>
      <c r="D161" s="247" t="s">
        <v>350</v>
      </c>
      <c r="E161" s="248" t="s">
        <v>4095</v>
      </c>
      <c r="F161" s="249" t="s">
        <v>4096</v>
      </c>
      <c r="G161" s="250" t="s">
        <v>338</v>
      </c>
      <c r="H161" s="251">
        <v>33.428</v>
      </c>
      <c r="I161" s="252"/>
      <c r="J161" s="253">
        <f>ROUND(I161*H161,2)</f>
        <v>0</v>
      </c>
      <c r="K161" s="249" t="s">
        <v>210</v>
      </c>
      <c r="L161" s="254"/>
      <c r="M161" s="255" t="s">
        <v>1</v>
      </c>
      <c r="N161" s="256" t="s">
        <v>48</v>
      </c>
      <c r="O161" s="73"/>
      <c r="P161" s="202">
        <f>O161*H161</f>
        <v>0</v>
      </c>
      <c r="Q161" s="202">
        <v>1</v>
      </c>
      <c r="R161" s="202">
        <f>Q161*H161</f>
        <v>33.428</v>
      </c>
      <c r="S161" s="202">
        <v>0</v>
      </c>
      <c r="T161" s="203">
        <f>S161*H161</f>
        <v>0</v>
      </c>
      <c r="U161" s="36"/>
      <c r="V161" s="36"/>
      <c r="W161" s="36"/>
      <c r="X161" s="36"/>
      <c r="Y161" s="36"/>
      <c r="Z161" s="36"/>
      <c r="AA161" s="36"/>
      <c r="AB161" s="36"/>
      <c r="AC161" s="36"/>
      <c r="AD161" s="36"/>
      <c r="AE161" s="36"/>
      <c r="AR161" s="204" t="s">
        <v>153</v>
      </c>
      <c r="AT161" s="204" t="s">
        <v>350</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121</v>
      </c>
      <c r="BM161" s="204" t="s">
        <v>4097</v>
      </c>
    </row>
    <row r="162" spans="1:47" s="2" customFormat="1" ht="19.2">
      <c r="A162" s="36"/>
      <c r="B162" s="37"/>
      <c r="C162" s="38"/>
      <c r="D162" s="206" t="s">
        <v>213</v>
      </c>
      <c r="E162" s="38"/>
      <c r="F162" s="207" t="s">
        <v>4098</v>
      </c>
      <c r="G162" s="38"/>
      <c r="H162" s="38"/>
      <c r="I162" s="208"/>
      <c r="J162" s="38"/>
      <c r="K162" s="38"/>
      <c r="L162" s="41"/>
      <c r="M162" s="209"/>
      <c r="N162" s="210"/>
      <c r="O162" s="73"/>
      <c r="P162" s="73"/>
      <c r="Q162" s="73"/>
      <c r="R162" s="73"/>
      <c r="S162" s="73"/>
      <c r="T162" s="74"/>
      <c r="U162" s="36"/>
      <c r="V162" s="36"/>
      <c r="W162" s="36"/>
      <c r="X162" s="36"/>
      <c r="Y162" s="36"/>
      <c r="Z162" s="36"/>
      <c r="AA162" s="36"/>
      <c r="AB162" s="36"/>
      <c r="AC162" s="36"/>
      <c r="AD162" s="36"/>
      <c r="AE162" s="36"/>
      <c r="AT162" s="18" t="s">
        <v>213</v>
      </c>
      <c r="AU162" s="18" t="s">
        <v>93</v>
      </c>
    </row>
    <row r="163" spans="2:51" s="14" customFormat="1" ht="10.2">
      <c r="B163" s="225"/>
      <c r="C163" s="226"/>
      <c r="D163" s="206" t="s">
        <v>309</v>
      </c>
      <c r="E163" s="226"/>
      <c r="F163" s="228" t="s">
        <v>4099</v>
      </c>
      <c r="G163" s="226"/>
      <c r="H163" s="229">
        <v>33.428</v>
      </c>
      <c r="I163" s="230"/>
      <c r="J163" s="226"/>
      <c r="K163" s="226"/>
      <c r="L163" s="231"/>
      <c r="M163" s="232"/>
      <c r="N163" s="233"/>
      <c r="O163" s="233"/>
      <c r="P163" s="233"/>
      <c r="Q163" s="233"/>
      <c r="R163" s="233"/>
      <c r="S163" s="233"/>
      <c r="T163" s="234"/>
      <c r="AT163" s="235" t="s">
        <v>309</v>
      </c>
      <c r="AU163" s="235" t="s">
        <v>93</v>
      </c>
      <c r="AV163" s="14" t="s">
        <v>93</v>
      </c>
      <c r="AW163" s="14" t="s">
        <v>4</v>
      </c>
      <c r="AX163" s="14" t="s">
        <v>91</v>
      </c>
      <c r="AY163" s="235" t="s">
        <v>203</v>
      </c>
    </row>
    <row r="164" spans="1:65" s="2" customFormat="1" ht="16.5" customHeight="1">
      <c r="A164" s="36"/>
      <c r="B164" s="37"/>
      <c r="C164" s="193" t="s">
        <v>369</v>
      </c>
      <c r="D164" s="193" t="s">
        <v>206</v>
      </c>
      <c r="E164" s="194" t="s">
        <v>4100</v>
      </c>
      <c r="F164" s="195" t="s">
        <v>4101</v>
      </c>
      <c r="G164" s="196" t="s">
        <v>357</v>
      </c>
      <c r="H164" s="197">
        <v>41.784</v>
      </c>
      <c r="I164" s="198"/>
      <c r="J164" s="199">
        <f>ROUND(I164*H164,2)</f>
        <v>0</v>
      </c>
      <c r="K164" s="195" t="s">
        <v>1</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93</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4102</v>
      </c>
    </row>
    <row r="165" spans="2:51" s="14" customFormat="1" ht="10.2">
      <c r="B165" s="225"/>
      <c r="C165" s="226"/>
      <c r="D165" s="206" t="s">
        <v>309</v>
      </c>
      <c r="E165" s="227" t="s">
        <v>1</v>
      </c>
      <c r="F165" s="228" t="s">
        <v>4103</v>
      </c>
      <c r="G165" s="226"/>
      <c r="H165" s="229">
        <v>41.784</v>
      </c>
      <c r="I165" s="230"/>
      <c r="J165" s="226"/>
      <c r="K165" s="226"/>
      <c r="L165" s="231"/>
      <c r="M165" s="232"/>
      <c r="N165" s="233"/>
      <c r="O165" s="233"/>
      <c r="P165" s="233"/>
      <c r="Q165" s="233"/>
      <c r="R165" s="233"/>
      <c r="S165" s="233"/>
      <c r="T165" s="234"/>
      <c r="AT165" s="235" t="s">
        <v>309</v>
      </c>
      <c r="AU165" s="235" t="s">
        <v>93</v>
      </c>
      <c r="AV165" s="14" t="s">
        <v>93</v>
      </c>
      <c r="AW165" s="14" t="s">
        <v>38</v>
      </c>
      <c r="AX165" s="14" t="s">
        <v>83</v>
      </c>
      <c r="AY165" s="235" t="s">
        <v>203</v>
      </c>
    </row>
    <row r="166" spans="2:51" s="15" customFormat="1" ht="10.2">
      <c r="B166" s="236"/>
      <c r="C166" s="237"/>
      <c r="D166" s="206" t="s">
        <v>309</v>
      </c>
      <c r="E166" s="238" t="s">
        <v>1</v>
      </c>
      <c r="F166" s="239" t="s">
        <v>314</v>
      </c>
      <c r="G166" s="237"/>
      <c r="H166" s="240">
        <v>41.784</v>
      </c>
      <c r="I166" s="241"/>
      <c r="J166" s="237"/>
      <c r="K166" s="237"/>
      <c r="L166" s="242"/>
      <c r="M166" s="243"/>
      <c r="N166" s="244"/>
      <c r="O166" s="244"/>
      <c r="P166" s="244"/>
      <c r="Q166" s="244"/>
      <c r="R166" s="244"/>
      <c r="S166" s="244"/>
      <c r="T166" s="245"/>
      <c r="AT166" s="246" t="s">
        <v>309</v>
      </c>
      <c r="AU166" s="246" t="s">
        <v>93</v>
      </c>
      <c r="AV166" s="15" t="s">
        <v>121</v>
      </c>
      <c r="AW166" s="15" t="s">
        <v>38</v>
      </c>
      <c r="AX166" s="15" t="s">
        <v>91</v>
      </c>
      <c r="AY166" s="246" t="s">
        <v>203</v>
      </c>
    </row>
    <row r="167" spans="1:65" s="2" customFormat="1" ht="16.5" customHeight="1">
      <c r="A167" s="36"/>
      <c r="B167" s="37"/>
      <c r="C167" s="193" t="s">
        <v>8</v>
      </c>
      <c r="D167" s="193" t="s">
        <v>206</v>
      </c>
      <c r="E167" s="194" t="s">
        <v>360</v>
      </c>
      <c r="F167" s="195" t="s">
        <v>361</v>
      </c>
      <c r="G167" s="196" t="s">
        <v>307</v>
      </c>
      <c r="H167" s="197">
        <v>31.338</v>
      </c>
      <c r="I167" s="198"/>
      <c r="J167" s="199">
        <f>ROUND(I167*H167,2)</f>
        <v>0</v>
      </c>
      <c r="K167" s="195" t="s">
        <v>210</v>
      </c>
      <c r="L167" s="41"/>
      <c r="M167" s="200" t="s">
        <v>1</v>
      </c>
      <c r="N167" s="201" t="s">
        <v>48</v>
      </c>
      <c r="O167" s="73"/>
      <c r="P167" s="202">
        <f>O167*H167</f>
        <v>0</v>
      </c>
      <c r="Q167" s="202">
        <v>0</v>
      </c>
      <c r="R167" s="202">
        <f>Q167*H167</f>
        <v>0</v>
      </c>
      <c r="S167" s="202">
        <v>0</v>
      </c>
      <c r="T167" s="203">
        <f>S167*H167</f>
        <v>0</v>
      </c>
      <c r="U167" s="36"/>
      <c r="V167" s="36"/>
      <c r="W167" s="36"/>
      <c r="X167" s="36"/>
      <c r="Y167" s="36"/>
      <c r="Z167" s="36"/>
      <c r="AA167" s="36"/>
      <c r="AB167" s="36"/>
      <c r="AC167" s="36"/>
      <c r="AD167" s="36"/>
      <c r="AE167" s="36"/>
      <c r="AR167" s="204" t="s">
        <v>598</v>
      </c>
      <c r="AT167" s="204" t="s">
        <v>206</v>
      </c>
      <c r="AU167" s="204" t="s">
        <v>93</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598</v>
      </c>
      <c r="BM167" s="204" t="s">
        <v>4104</v>
      </c>
    </row>
    <row r="168" spans="2:63" s="12" customFormat="1" ht="22.8" customHeight="1">
      <c r="B168" s="177"/>
      <c r="C168" s="178"/>
      <c r="D168" s="179" t="s">
        <v>82</v>
      </c>
      <c r="E168" s="191" t="s">
        <v>121</v>
      </c>
      <c r="F168" s="191" t="s">
        <v>489</v>
      </c>
      <c r="G168" s="178"/>
      <c r="H168" s="178"/>
      <c r="I168" s="181"/>
      <c r="J168" s="192">
        <f>BK168</f>
        <v>0</v>
      </c>
      <c r="K168" s="178"/>
      <c r="L168" s="183"/>
      <c r="M168" s="184"/>
      <c r="N168" s="185"/>
      <c r="O168" s="185"/>
      <c r="P168" s="186">
        <f>SUM(P169:P171)</f>
        <v>0</v>
      </c>
      <c r="Q168" s="185"/>
      <c r="R168" s="186">
        <f>SUM(R169:R171)</f>
        <v>7.89963706</v>
      </c>
      <c r="S168" s="185"/>
      <c r="T168" s="187">
        <f>SUM(T169:T171)</f>
        <v>0</v>
      </c>
      <c r="AR168" s="188" t="s">
        <v>91</v>
      </c>
      <c r="AT168" s="189" t="s">
        <v>82</v>
      </c>
      <c r="AU168" s="189" t="s">
        <v>91</v>
      </c>
      <c r="AY168" s="188" t="s">
        <v>203</v>
      </c>
      <c r="BK168" s="190">
        <f>SUM(BK169:BK171)</f>
        <v>0</v>
      </c>
    </row>
    <row r="169" spans="1:65" s="2" customFormat="1" ht="16.5" customHeight="1">
      <c r="A169" s="36"/>
      <c r="B169" s="37"/>
      <c r="C169" s="193" t="s">
        <v>378</v>
      </c>
      <c r="D169" s="193" t="s">
        <v>206</v>
      </c>
      <c r="E169" s="194" t="s">
        <v>4105</v>
      </c>
      <c r="F169" s="195" t="s">
        <v>4106</v>
      </c>
      <c r="G169" s="196" t="s">
        <v>307</v>
      </c>
      <c r="H169" s="197">
        <v>4.178</v>
      </c>
      <c r="I169" s="198"/>
      <c r="J169" s="199">
        <f>ROUND(I169*H169,2)</f>
        <v>0</v>
      </c>
      <c r="K169" s="195" t="s">
        <v>210</v>
      </c>
      <c r="L169" s="41"/>
      <c r="M169" s="200" t="s">
        <v>1</v>
      </c>
      <c r="N169" s="201" t="s">
        <v>48</v>
      </c>
      <c r="O169" s="73"/>
      <c r="P169" s="202">
        <f>O169*H169</f>
        <v>0</v>
      </c>
      <c r="Q169" s="202">
        <v>1.89077</v>
      </c>
      <c r="R169" s="202">
        <f>Q169*H169</f>
        <v>7.89963706</v>
      </c>
      <c r="S169" s="202">
        <v>0</v>
      </c>
      <c r="T169" s="203">
        <f>S169*H169</f>
        <v>0</v>
      </c>
      <c r="U169" s="36"/>
      <c r="V169" s="36"/>
      <c r="W169" s="36"/>
      <c r="X169" s="36"/>
      <c r="Y169" s="36"/>
      <c r="Z169" s="36"/>
      <c r="AA169" s="36"/>
      <c r="AB169" s="36"/>
      <c r="AC169" s="36"/>
      <c r="AD169" s="36"/>
      <c r="AE169" s="36"/>
      <c r="AR169" s="204" t="s">
        <v>121</v>
      </c>
      <c r="AT169" s="204" t="s">
        <v>206</v>
      </c>
      <c r="AU169" s="204" t="s">
        <v>93</v>
      </c>
      <c r="AY169" s="18" t="s">
        <v>203</v>
      </c>
      <c r="BE169" s="205">
        <f>IF(N169="základní",J169,0)</f>
        <v>0</v>
      </c>
      <c r="BF169" s="205">
        <f>IF(N169="snížená",J169,0)</f>
        <v>0</v>
      </c>
      <c r="BG169" s="205">
        <f>IF(N169="zákl. přenesená",J169,0)</f>
        <v>0</v>
      </c>
      <c r="BH169" s="205">
        <f>IF(N169="sníž. přenesená",J169,0)</f>
        <v>0</v>
      </c>
      <c r="BI169" s="205">
        <f>IF(N169="nulová",J169,0)</f>
        <v>0</v>
      </c>
      <c r="BJ169" s="18" t="s">
        <v>91</v>
      </c>
      <c r="BK169" s="205">
        <f>ROUND(I169*H169,2)</f>
        <v>0</v>
      </c>
      <c r="BL169" s="18" t="s">
        <v>121</v>
      </c>
      <c r="BM169" s="204" t="s">
        <v>4107</v>
      </c>
    </row>
    <row r="170" spans="2:51" s="14" customFormat="1" ht="10.2">
      <c r="B170" s="225"/>
      <c r="C170" s="226"/>
      <c r="D170" s="206" t="s">
        <v>309</v>
      </c>
      <c r="E170" s="227" t="s">
        <v>1</v>
      </c>
      <c r="F170" s="228" t="s">
        <v>4108</v>
      </c>
      <c r="G170" s="226"/>
      <c r="H170" s="229">
        <v>4.178</v>
      </c>
      <c r="I170" s="230"/>
      <c r="J170" s="226"/>
      <c r="K170" s="226"/>
      <c r="L170" s="231"/>
      <c r="M170" s="232"/>
      <c r="N170" s="233"/>
      <c r="O170" s="233"/>
      <c r="P170" s="233"/>
      <c r="Q170" s="233"/>
      <c r="R170" s="233"/>
      <c r="S170" s="233"/>
      <c r="T170" s="234"/>
      <c r="AT170" s="235" t="s">
        <v>309</v>
      </c>
      <c r="AU170" s="235" t="s">
        <v>93</v>
      </c>
      <c r="AV170" s="14" t="s">
        <v>93</v>
      </c>
      <c r="AW170" s="14" t="s">
        <v>38</v>
      </c>
      <c r="AX170" s="14" t="s">
        <v>83</v>
      </c>
      <c r="AY170" s="235" t="s">
        <v>203</v>
      </c>
    </row>
    <row r="171" spans="2:51" s="15" customFormat="1" ht="10.2">
      <c r="B171" s="236"/>
      <c r="C171" s="237"/>
      <c r="D171" s="206" t="s">
        <v>309</v>
      </c>
      <c r="E171" s="238" t="s">
        <v>1</v>
      </c>
      <c r="F171" s="239" t="s">
        <v>314</v>
      </c>
      <c r="G171" s="237"/>
      <c r="H171" s="240">
        <v>4.178</v>
      </c>
      <c r="I171" s="241"/>
      <c r="J171" s="237"/>
      <c r="K171" s="237"/>
      <c r="L171" s="242"/>
      <c r="M171" s="243"/>
      <c r="N171" s="244"/>
      <c r="O171" s="244"/>
      <c r="P171" s="244"/>
      <c r="Q171" s="244"/>
      <c r="R171" s="244"/>
      <c r="S171" s="244"/>
      <c r="T171" s="245"/>
      <c r="AT171" s="246" t="s">
        <v>309</v>
      </c>
      <c r="AU171" s="246" t="s">
        <v>93</v>
      </c>
      <c r="AV171" s="15" t="s">
        <v>121</v>
      </c>
      <c r="AW171" s="15" t="s">
        <v>38</v>
      </c>
      <c r="AX171" s="15" t="s">
        <v>91</v>
      </c>
      <c r="AY171" s="246" t="s">
        <v>203</v>
      </c>
    </row>
    <row r="172" spans="2:63" s="12" customFormat="1" ht="22.8" customHeight="1">
      <c r="B172" s="177"/>
      <c r="C172" s="178"/>
      <c r="D172" s="179" t="s">
        <v>82</v>
      </c>
      <c r="E172" s="191" t="s">
        <v>153</v>
      </c>
      <c r="F172" s="191" t="s">
        <v>2337</v>
      </c>
      <c r="G172" s="178"/>
      <c r="H172" s="178"/>
      <c r="I172" s="181"/>
      <c r="J172" s="192">
        <f>BK172</f>
        <v>0</v>
      </c>
      <c r="K172" s="178"/>
      <c r="L172" s="183"/>
      <c r="M172" s="184"/>
      <c r="N172" s="185"/>
      <c r="O172" s="185"/>
      <c r="P172" s="186">
        <f>SUM(P173:P191)</f>
        <v>0</v>
      </c>
      <c r="Q172" s="185"/>
      <c r="R172" s="186">
        <f>SUM(R173:R191)</f>
        <v>0.32069738</v>
      </c>
      <c r="S172" s="185"/>
      <c r="T172" s="187">
        <f>SUM(T173:T191)</f>
        <v>0</v>
      </c>
      <c r="AR172" s="188" t="s">
        <v>91</v>
      </c>
      <c r="AT172" s="189" t="s">
        <v>82</v>
      </c>
      <c r="AU172" s="189" t="s">
        <v>91</v>
      </c>
      <c r="AY172" s="188" t="s">
        <v>203</v>
      </c>
      <c r="BK172" s="190">
        <f>SUM(BK173:BK191)</f>
        <v>0</v>
      </c>
    </row>
    <row r="173" spans="1:65" s="2" customFormat="1" ht="16.5" customHeight="1">
      <c r="A173" s="36"/>
      <c r="B173" s="37"/>
      <c r="C173" s="193" t="s">
        <v>383</v>
      </c>
      <c r="D173" s="193" t="s">
        <v>206</v>
      </c>
      <c r="E173" s="194" t="s">
        <v>4109</v>
      </c>
      <c r="F173" s="195" t="s">
        <v>4110</v>
      </c>
      <c r="G173" s="196" t="s">
        <v>448</v>
      </c>
      <c r="H173" s="197">
        <v>32.06</v>
      </c>
      <c r="I173" s="198"/>
      <c r="J173" s="199">
        <f>ROUND(I173*H173,2)</f>
        <v>0</v>
      </c>
      <c r="K173" s="195" t="s">
        <v>210</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378</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378</v>
      </c>
      <c r="BM173" s="204" t="s">
        <v>4111</v>
      </c>
    </row>
    <row r="174" spans="1:65" s="2" customFormat="1" ht="16.5" customHeight="1">
      <c r="A174" s="36"/>
      <c r="B174" s="37"/>
      <c r="C174" s="193" t="s">
        <v>389</v>
      </c>
      <c r="D174" s="193" t="s">
        <v>206</v>
      </c>
      <c r="E174" s="194" t="s">
        <v>4112</v>
      </c>
      <c r="F174" s="195" t="s">
        <v>4113</v>
      </c>
      <c r="G174" s="196" t="s">
        <v>448</v>
      </c>
      <c r="H174" s="197">
        <v>26.42</v>
      </c>
      <c r="I174" s="198"/>
      <c r="J174" s="199">
        <f>ROUND(I174*H174,2)</f>
        <v>0</v>
      </c>
      <c r="K174" s="195" t="s">
        <v>210</v>
      </c>
      <c r="L174" s="41"/>
      <c r="M174" s="200" t="s">
        <v>1</v>
      </c>
      <c r="N174" s="201" t="s">
        <v>48</v>
      </c>
      <c r="O174" s="73"/>
      <c r="P174" s="202">
        <f>O174*H174</f>
        <v>0</v>
      </c>
      <c r="Q174" s="202">
        <v>0</v>
      </c>
      <c r="R174" s="202">
        <f>Q174*H174</f>
        <v>0</v>
      </c>
      <c r="S174" s="202">
        <v>0</v>
      </c>
      <c r="T174" s="203">
        <f>S174*H174</f>
        <v>0</v>
      </c>
      <c r="U174" s="36"/>
      <c r="V174" s="36"/>
      <c r="W174" s="36"/>
      <c r="X174" s="36"/>
      <c r="Y174" s="36"/>
      <c r="Z174" s="36"/>
      <c r="AA174" s="36"/>
      <c r="AB174" s="36"/>
      <c r="AC174" s="36"/>
      <c r="AD174" s="36"/>
      <c r="AE174" s="36"/>
      <c r="AR174" s="204" t="s">
        <v>378</v>
      </c>
      <c r="AT174" s="204" t="s">
        <v>206</v>
      </c>
      <c r="AU174" s="204" t="s">
        <v>93</v>
      </c>
      <c r="AY174" s="18" t="s">
        <v>203</v>
      </c>
      <c r="BE174" s="205">
        <f>IF(N174="základní",J174,0)</f>
        <v>0</v>
      </c>
      <c r="BF174" s="205">
        <f>IF(N174="snížená",J174,0)</f>
        <v>0</v>
      </c>
      <c r="BG174" s="205">
        <f>IF(N174="zákl. přenesená",J174,0)</f>
        <v>0</v>
      </c>
      <c r="BH174" s="205">
        <f>IF(N174="sníž. přenesená",J174,0)</f>
        <v>0</v>
      </c>
      <c r="BI174" s="205">
        <f>IF(N174="nulová",J174,0)</f>
        <v>0</v>
      </c>
      <c r="BJ174" s="18" t="s">
        <v>91</v>
      </c>
      <c r="BK174" s="205">
        <f>ROUND(I174*H174,2)</f>
        <v>0</v>
      </c>
      <c r="BL174" s="18" t="s">
        <v>378</v>
      </c>
      <c r="BM174" s="204" t="s">
        <v>4114</v>
      </c>
    </row>
    <row r="175" spans="1:65" s="2" customFormat="1" ht="21.75" customHeight="1">
      <c r="A175" s="36"/>
      <c r="B175" s="37"/>
      <c r="C175" s="193" t="s">
        <v>394</v>
      </c>
      <c r="D175" s="193" t="s">
        <v>206</v>
      </c>
      <c r="E175" s="194" t="s">
        <v>4115</v>
      </c>
      <c r="F175" s="195" t="s">
        <v>4116</v>
      </c>
      <c r="G175" s="196" t="s">
        <v>448</v>
      </c>
      <c r="H175" s="197">
        <v>32.06</v>
      </c>
      <c r="I175" s="198"/>
      <c r="J175" s="199">
        <f>ROUND(I175*H175,2)</f>
        <v>0</v>
      </c>
      <c r="K175" s="195" t="s">
        <v>210</v>
      </c>
      <c r="L175" s="41"/>
      <c r="M175" s="200" t="s">
        <v>1</v>
      </c>
      <c r="N175" s="201" t="s">
        <v>48</v>
      </c>
      <c r="O175" s="73"/>
      <c r="P175" s="202">
        <f>O175*H175</f>
        <v>0</v>
      </c>
      <c r="Q175" s="202">
        <v>1E-05</v>
      </c>
      <c r="R175" s="202">
        <f>Q175*H175</f>
        <v>0.00032060000000000004</v>
      </c>
      <c r="S175" s="202">
        <v>0</v>
      </c>
      <c r="T175" s="203">
        <f>S175*H175</f>
        <v>0</v>
      </c>
      <c r="U175" s="36"/>
      <c r="V175" s="36"/>
      <c r="W175" s="36"/>
      <c r="X175" s="36"/>
      <c r="Y175" s="36"/>
      <c r="Z175" s="36"/>
      <c r="AA175" s="36"/>
      <c r="AB175" s="36"/>
      <c r="AC175" s="36"/>
      <c r="AD175" s="36"/>
      <c r="AE175" s="36"/>
      <c r="AR175" s="204" t="s">
        <v>121</v>
      </c>
      <c r="AT175" s="204" t="s">
        <v>206</v>
      </c>
      <c r="AU175" s="204" t="s">
        <v>93</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4117</v>
      </c>
    </row>
    <row r="176" spans="1:47" s="2" customFormat="1" ht="19.2">
      <c r="A176" s="36"/>
      <c r="B176" s="37"/>
      <c r="C176" s="38"/>
      <c r="D176" s="206" t="s">
        <v>213</v>
      </c>
      <c r="E176" s="38"/>
      <c r="F176" s="207" t="s">
        <v>4118</v>
      </c>
      <c r="G176" s="38"/>
      <c r="H176" s="38"/>
      <c r="I176" s="208"/>
      <c r="J176" s="38"/>
      <c r="K176" s="38"/>
      <c r="L176" s="41"/>
      <c r="M176" s="209"/>
      <c r="N176" s="210"/>
      <c r="O176" s="73"/>
      <c r="P176" s="73"/>
      <c r="Q176" s="73"/>
      <c r="R176" s="73"/>
      <c r="S176" s="73"/>
      <c r="T176" s="74"/>
      <c r="U176" s="36"/>
      <c r="V176" s="36"/>
      <c r="W176" s="36"/>
      <c r="X176" s="36"/>
      <c r="Y176" s="36"/>
      <c r="Z176" s="36"/>
      <c r="AA176" s="36"/>
      <c r="AB176" s="36"/>
      <c r="AC176" s="36"/>
      <c r="AD176" s="36"/>
      <c r="AE176" s="36"/>
      <c r="AT176" s="18" t="s">
        <v>213</v>
      </c>
      <c r="AU176" s="18" t="s">
        <v>93</v>
      </c>
    </row>
    <row r="177" spans="2:51" s="14" customFormat="1" ht="10.2">
      <c r="B177" s="225"/>
      <c r="C177" s="226"/>
      <c r="D177" s="206" t="s">
        <v>309</v>
      </c>
      <c r="E177" s="227" t="s">
        <v>1</v>
      </c>
      <c r="F177" s="228" t="s">
        <v>4119</v>
      </c>
      <c r="G177" s="226"/>
      <c r="H177" s="229">
        <v>32.06</v>
      </c>
      <c r="I177" s="230"/>
      <c r="J177" s="226"/>
      <c r="K177" s="226"/>
      <c r="L177" s="231"/>
      <c r="M177" s="232"/>
      <c r="N177" s="233"/>
      <c r="O177" s="233"/>
      <c r="P177" s="233"/>
      <c r="Q177" s="233"/>
      <c r="R177" s="233"/>
      <c r="S177" s="233"/>
      <c r="T177" s="234"/>
      <c r="AT177" s="235" t="s">
        <v>309</v>
      </c>
      <c r="AU177" s="235" t="s">
        <v>93</v>
      </c>
      <c r="AV177" s="14" t="s">
        <v>93</v>
      </c>
      <c r="AW177" s="14" t="s">
        <v>38</v>
      </c>
      <c r="AX177" s="14" t="s">
        <v>83</v>
      </c>
      <c r="AY177" s="235" t="s">
        <v>203</v>
      </c>
    </row>
    <row r="178" spans="2:51" s="15" customFormat="1" ht="10.2">
      <c r="B178" s="236"/>
      <c r="C178" s="237"/>
      <c r="D178" s="206" t="s">
        <v>309</v>
      </c>
      <c r="E178" s="238" t="s">
        <v>1</v>
      </c>
      <c r="F178" s="239" t="s">
        <v>314</v>
      </c>
      <c r="G178" s="237"/>
      <c r="H178" s="240">
        <v>32.06</v>
      </c>
      <c r="I178" s="241"/>
      <c r="J178" s="237"/>
      <c r="K178" s="237"/>
      <c r="L178" s="242"/>
      <c r="M178" s="243"/>
      <c r="N178" s="244"/>
      <c r="O178" s="244"/>
      <c r="P178" s="244"/>
      <c r="Q178" s="244"/>
      <c r="R178" s="244"/>
      <c r="S178" s="244"/>
      <c r="T178" s="245"/>
      <c r="AT178" s="246" t="s">
        <v>309</v>
      </c>
      <c r="AU178" s="246" t="s">
        <v>93</v>
      </c>
      <c r="AV178" s="15" t="s">
        <v>121</v>
      </c>
      <c r="AW178" s="15" t="s">
        <v>38</v>
      </c>
      <c r="AX178" s="15" t="s">
        <v>91</v>
      </c>
      <c r="AY178" s="246" t="s">
        <v>203</v>
      </c>
    </row>
    <row r="179" spans="1:65" s="2" customFormat="1" ht="16.5" customHeight="1">
      <c r="A179" s="36"/>
      <c r="B179" s="37"/>
      <c r="C179" s="247" t="s">
        <v>401</v>
      </c>
      <c r="D179" s="247" t="s">
        <v>350</v>
      </c>
      <c r="E179" s="248" t="s">
        <v>4120</v>
      </c>
      <c r="F179" s="249" t="s">
        <v>4121</v>
      </c>
      <c r="G179" s="250" t="s">
        <v>448</v>
      </c>
      <c r="H179" s="251">
        <v>36.869</v>
      </c>
      <c r="I179" s="252"/>
      <c r="J179" s="253">
        <f>ROUND(I179*H179,2)</f>
        <v>0</v>
      </c>
      <c r="K179" s="249" t="s">
        <v>601</v>
      </c>
      <c r="L179" s="254"/>
      <c r="M179" s="255" t="s">
        <v>1</v>
      </c>
      <c r="N179" s="256" t="s">
        <v>48</v>
      </c>
      <c r="O179" s="73"/>
      <c r="P179" s="202">
        <f>O179*H179</f>
        <v>0</v>
      </c>
      <c r="Q179" s="202">
        <v>0.00469</v>
      </c>
      <c r="R179" s="202">
        <f>Q179*H179</f>
        <v>0.17291561</v>
      </c>
      <c r="S179" s="202">
        <v>0</v>
      </c>
      <c r="T179" s="203">
        <f>S179*H179</f>
        <v>0</v>
      </c>
      <c r="U179" s="36"/>
      <c r="V179" s="36"/>
      <c r="W179" s="36"/>
      <c r="X179" s="36"/>
      <c r="Y179" s="36"/>
      <c r="Z179" s="36"/>
      <c r="AA179" s="36"/>
      <c r="AB179" s="36"/>
      <c r="AC179" s="36"/>
      <c r="AD179" s="36"/>
      <c r="AE179" s="36"/>
      <c r="AR179" s="204" t="s">
        <v>153</v>
      </c>
      <c r="AT179" s="204" t="s">
        <v>350</v>
      </c>
      <c r="AU179" s="204" t="s">
        <v>93</v>
      </c>
      <c r="AY179" s="18" t="s">
        <v>203</v>
      </c>
      <c r="BE179" s="205">
        <f>IF(N179="základní",J179,0)</f>
        <v>0</v>
      </c>
      <c r="BF179" s="205">
        <f>IF(N179="snížená",J179,0)</f>
        <v>0</v>
      </c>
      <c r="BG179" s="205">
        <f>IF(N179="zákl. přenesená",J179,0)</f>
        <v>0</v>
      </c>
      <c r="BH179" s="205">
        <f>IF(N179="sníž. přenesená",J179,0)</f>
        <v>0</v>
      </c>
      <c r="BI179" s="205">
        <f>IF(N179="nulová",J179,0)</f>
        <v>0</v>
      </c>
      <c r="BJ179" s="18" t="s">
        <v>91</v>
      </c>
      <c r="BK179" s="205">
        <f>ROUND(I179*H179,2)</f>
        <v>0</v>
      </c>
      <c r="BL179" s="18" t="s">
        <v>121</v>
      </c>
      <c r="BM179" s="204" t="s">
        <v>4122</v>
      </c>
    </row>
    <row r="180" spans="1:47" s="2" customFormat="1" ht="19.2">
      <c r="A180" s="36"/>
      <c r="B180" s="37"/>
      <c r="C180" s="38"/>
      <c r="D180" s="206" t="s">
        <v>213</v>
      </c>
      <c r="E180" s="38"/>
      <c r="F180" s="207" t="s">
        <v>4123</v>
      </c>
      <c r="G180" s="38"/>
      <c r="H180" s="38"/>
      <c r="I180" s="208"/>
      <c r="J180" s="38"/>
      <c r="K180" s="38"/>
      <c r="L180" s="41"/>
      <c r="M180" s="209"/>
      <c r="N180" s="210"/>
      <c r="O180" s="73"/>
      <c r="P180" s="73"/>
      <c r="Q180" s="73"/>
      <c r="R180" s="73"/>
      <c r="S180" s="73"/>
      <c r="T180" s="74"/>
      <c r="U180" s="36"/>
      <c r="V180" s="36"/>
      <c r="W180" s="36"/>
      <c r="X180" s="36"/>
      <c r="Y180" s="36"/>
      <c r="Z180" s="36"/>
      <c r="AA180" s="36"/>
      <c r="AB180" s="36"/>
      <c r="AC180" s="36"/>
      <c r="AD180" s="36"/>
      <c r="AE180" s="36"/>
      <c r="AT180" s="18" t="s">
        <v>213</v>
      </c>
      <c r="AU180" s="18" t="s">
        <v>93</v>
      </c>
    </row>
    <row r="181" spans="2:51" s="14" customFormat="1" ht="10.2">
      <c r="B181" s="225"/>
      <c r="C181" s="226"/>
      <c r="D181" s="206" t="s">
        <v>309</v>
      </c>
      <c r="E181" s="226"/>
      <c r="F181" s="228" t="s">
        <v>4124</v>
      </c>
      <c r="G181" s="226"/>
      <c r="H181" s="229">
        <v>36.869</v>
      </c>
      <c r="I181" s="230"/>
      <c r="J181" s="226"/>
      <c r="K181" s="226"/>
      <c r="L181" s="231"/>
      <c r="M181" s="232"/>
      <c r="N181" s="233"/>
      <c r="O181" s="233"/>
      <c r="P181" s="233"/>
      <c r="Q181" s="233"/>
      <c r="R181" s="233"/>
      <c r="S181" s="233"/>
      <c r="T181" s="234"/>
      <c r="AT181" s="235" t="s">
        <v>309</v>
      </c>
      <c r="AU181" s="235" t="s">
        <v>93</v>
      </c>
      <c r="AV181" s="14" t="s">
        <v>93</v>
      </c>
      <c r="AW181" s="14" t="s">
        <v>4</v>
      </c>
      <c r="AX181" s="14" t="s">
        <v>91</v>
      </c>
      <c r="AY181" s="235" t="s">
        <v>203</v>
      </c>
    </row>
    <row r="182" spans="1:65" s="2" customFormat="1" ht="21.75" customHeight="1">
      <c r="A182" s="36"/>
      <c r="B182" s="37"/>
      <c r="C182" s="193" t="s">
        <v>7</v>
      </c>
      <c r="D182" s="193" t="s">
        <v>206</v>
      </c>
      <c r="E182" s="194" t="s">
        <v>4125</v>
      </c>
      <c r="F182" s="195" t="s">
        <v>4126</v>
      </c>
      <c r="G182" s="196" t="s">
        <v>448</v>
      </c>
      <c r="H182" s="197">
        <v>26.42</v>
      </c>
      <c r="I182" s="198"/>
      <c r="J182" s="199">
        <f>ROUND(I182*H182,2)</f>
        <v>0</v>
      </c>
      <c r="K182" s="195" t="s">
        <v>210</v>
      </c>
      <c r="L182" s="41"/>
      <c r="M182" s="200" t="s">
        <v>1</v>
      </c>
      <c r="N182" s="201" t="s">
        <v>48</v>
      </c>
      <c r="O182" s="73"/>
      <c r="P182" s="202">
        <f>O182*H182</f>
        <v>0</v>
      </c>
      <c r="Q182" s="202">
        <v>1E-05</v>
      </c>
      <c r="R182" s="202">
        <f>Q182*H182</f>
        <v>0.0002642</v>
      </c>
      <c r="S182" s="202">
        <v>0</v>
      </c>
      <c r="T182" s="203">
        <f>S182*H182</f>
        <v>0</v>
      </c>
      <c r="U182" s="36"/>
      <c r="V182" s="36"/>
      <c r="W182" s="36"/>
      <c r="X182" s="36"/>
      <c r="Y182" s="36"/>
      <c r="Z182" s="36"/>
      <c r="AA182" s="36"/>
      <c r="AB182" s="36"/>
      <c r="AC182" s="36"/>
      <c r="AD182" s="36"/>
      <c r="AE182" s="36"/>
      <c r="AR182" s="204" t="s">
        <v>121</v>
      </c>
      <c r="AT182" s="204" t="s">
        <v>206</v>
      </c>
      <c r="AU182" s="204" t="s">
        <v>93</v>
      </c>
      <c r="AY182" s="18" t="s">
        <v>203</v>
      </c>
      <c r="BE182" s="205">
        <f>IF(N182="základní",J182,0)</f>
        <v>0</v>
      </c>
      <c r="BF182" s="205">
        <f>IF(N182="snížená",J182,0)</f>
        <v>0</v>
      </c>
      <c r="BG182" s="205">
        <f>IF(N182="zákl. přenesená",J182,0)</f>
        <v>0</v>
      </c>
      <c r="BH182" s="205">
        <f>IF(N182="sníž. přenesená",J182,0)</f>
        <v>0</v>
      </c>
      <c r="BI182" s="205">
        <f>IF(N182="nulová",J182,0)</f>
        <v>0</v>
      </c>
      <c r="BJ182" s="18" t="s">
        <v>91</v>
      </c>
      <c r="BK182" s="205">
        <f>ROUND(I182*H182,2)</f>
        <v>0</v>
      </c>
      <c r="BL182" s="18" t="s">
        <v>121</v>
      </c>
      <c r="BM182" s="204" t="s">
        <v>4127</v>
      </c>
    </row>
    <row r="183" spans="1:47" s="2" customFormat="1" ht="19.2">
      <c r="A183" s="36"/>
      <c r="B183" s="37"/>
      <c r="C183" s="38"/>
      <c r="D183" s="206" t="s">
        <v>213</v>
      </c>
      <c r="E183" s="38"/>
      <c r="F183" s="207" t="s">
        <v>4118</v>
      </c>
      <c r="G183" s="38"/>
      <c r="H183" s="38"/>
      <c r="I183" s="208"/>
      <c r="J183" s="38"/>
      <c r="K183" s="38"/>
      <c r="L183" s="41"/>
      <c r="M183" s="209"/>
      <c r="N183" s="210"/>
      <c r="O183" s="73"/>
      <c r="P183" s="73"/>
      <c r="Q183" s="73"/>
      <c r="R183" s="73"/>
      <c r="S183" s="73"/>
      <c r="T183" s="74"/>
      <c r="U183" s="36"/>
      <c r="V183" s="36"/>
      <c r="W183" s="36"/>
      <c r="X183" s="36"/>
      <c r="Y183" s="36"/>
      <c r="Z183" s="36"/>
      <c r="AA183" s="36"/>
      <c r="AB183" s="36"/>
      <c r="AC183" s="36"/>
      <c r="AD183" s="36"/>
      <c r="AE183" s="36"/>
      <c r="AT183" s="18" t="s">
        <v>213</v>
      </c>
      <c r="AU183" s="18" t="s">
        <v>93</v>
      </c>
    </row>
    <row r="184" spans="2:51" s="14" customFormat="1" ht="10.2">
      <c r="B184" s="225"/>
      <c r="C184" s="226"/>
      <c r="D184" s="206" t="s">
        <v>309</v>
      </c>
      <c r="E184" s="227" t="s">
        <v>1</v>
      </c>
      <c r="F184" s="228" t="s">
        <v>4128</v>
      </c>
      <c r="G184" s="226"/>
      <c r="H184" s="229">
        <v>26.42</v>
      </c>
      <c r="I184" s="230"/>
      <c r="J184" s="226"/>
      <c r="K184" s="226"/>
      <c r="L184" s="231"/>
      <c r="M184" s="232"/>
      <c r="N184" s="233"/>
      <c r="O184" s="233"/>
      <c r="P184" s="233"/>
      <c r="Q184" s="233"/>
      <c r="R184" s="233"/>
      <c r="S184" s="233"/>
      <c r="T184" s="234"/>
      <c r="AT184" s="235" t="s">
        <v>309</v>
      </c>
      <c r="AU184" s="235" t="s">
        <v>93</v>
      </c>
      <c r="AV184" s="14" t="s">
        <v>93</v>
      </c>
      <c r="AW184" s="14" t="s">
        <v>38</v>
      </c>
      <c r="AX184" s="14" t="s">
        <v>83</v>
      </c>
      <c r="AY184" s="235" t="s">
        <v>203</v>
      </c>
    </row>
    <row r="185" spans="2:51" s="15" customFormat="1" ht="10.2">
      <c r="B185" s="236"/>
      <c r="C185" s="237"/>
      <c r="D185" s="206" t="s">
        <v>309</v>
      </c>
      <c r="E185" s="238" t="s">
        <v>1</v>
      </c>
      <c r="F185" s="239" t="s">
        <v>314</v>
      </c>
      <c r="G185" s="237"/>
      <c r="H185" s="240">
        <v>26.42</v>
      </c>
      <c r="I185" s="241"/>
      <c r="J185" s="237"/>
      <c r="K185" s="237"/>
      <c r="L185" s="242"/>
      <c r="M185" s="243"/>
      <c r="N185" s="244"/>
      <c r="O185" s="244"/>
      <c r="P185" s="244"/>
      <c r="Q185" s="244"/>
      <c r="R185" s="244"/>
      <c r="S185" s="244"/>
      <c r="T185" s="245"/>
      <c r="AT185" s="246" t="s">
        <v>309</v>
      </c>
      <c r="AU185" s="246" t="s">
        <v>93</v>
      </c>
      <c r="AV185" s="15" t="s">
        <v>121</v>
      </c>
      <c r="AW185" s="15" t="s">
        <v>38</v>
      </c>
      <c r="AX185" s="15" t="s">
        <v>91</v>
      </c>
      <c r="AY185" s="246" t="s">
        <v>203</v>
      </c>
    </row>
    <row r="186" spans="1:65" s="2" customFormat="1" ht="16.5" customHeight="1">
      <c r="A186" s="36"/>
      <c r="B186" s="37"/>
      <c r="C186" s="247" t="s">
        <v>409</v>
      </c>
      <c r="D186" s="247" t="s">
        <v>350</v>
      </c>
      <c r="E186" s="248" t="s">
        <v>4129</v>
      </c>
      <c r="F186" s="249" t="s">
        <v>4130</v>
      </c>
      <c r="G186" s="250" t="s">
        <v>448</v>
      </c>
      <c r="H186" s="251">
        <v>30.383</v>
      </c>
      <c r="I186" s="252"/>
      <c r="J186" s="253">
        <f>ROUND(I186*H186,2)</f>
        <v>0</v>
      </c>
      <c r="K186" s="249" t="s">
        <v>601</v>
      </c>
      <c r="L186" s="254"/>
      <c r="M186" s="255" t="s">
        <v>1</v>
      </c>
      <c r="N186" s="256" t="s">
        <v>48</v>
      </c>
      <c r="O186" s="73"/>
      <c r="P186" s="202">
        <f>O186*H186</f>
        <v>0</v>
      </c>
      <c r="Q186" s="202">
        <v>0.00469</v>
      </c>
      <c r="R186" s="202">
        <f>Q186*H186</f>
        <v>0.14249626999999998</v>
      </c>
      <c r="S186" s="202">
        <v>0</v>
      </c>
      <c r="T186" s="203">
        <f>S186*H186</f>
        <v>0</v>
      </c>
      <c r="U186" s="36"/>
      <c r="V186" s="36"/>
      <c r="W186" s="36"/>
      <c r="X186" s="36"/>
      <c r="Y186" s="36"/>
      <c r="Z186" s="36"/>
      <c r="AA186" s="36"/>
      <c r="AB186" s="36"/>
      <c r="AC186" s="36"/>
      <c r="AD186" s="36"/>
      <c r="AE186" s="36"/>
      <c r="AR186" s="204" t="s">
        <v>153</v>
      </c>
      <c r="AT186" s="204" t="s">
        <v>350</v>
      </c>
      <c r="AU186" s="204" t="s">
        <v>93</v>
      </c>
      <c r="AY186" s="18" t="s">
        <v>203</v>
      </c>
      <c r="BE186" s="205">
        <f>IF(N186="základní",J186,0)</f>
        <v>0</v>
      </c>
      <c r="BF186" s="205">
        <f>IF(N186="snížená",J186,0)</f>
        <v>0</v>
      </c>
      <c r="BG186" s="205">
        <f>IF(N186="zákl. přenesená",J186,0)</f>
        <v>0</v>
      </c>
      <c r="BH186" s="205">
        <f>IF(N186="sníž. přenesená",J186,0)</f>
        <v>0</v>
      </c>
      <c r="BI186" s="205">
        <f>IF(N186="nulová",J186,0)</f>
        <v>0</v>
      </c>
      <c r="BJ186" s="18" t="s">
        <v>91</v>
      </c>
      <c r="BK186" s="205">
        <f>ROUND(I186*H186,2)</f>
        <v>0</v>
      </c>
      <c r="BL186" s="18" t="s">
        <v>121</v>
      </c>
      <c r="BM186" s="204" t="s">
        <v>4131</v>
      </c>
    </row>
    <row r="187" spans="1:47" s="2" customFormat="1" ht="19.2">
      <c r="A187" s="36"/>
      <c r="B187" s="37"/>
      <c r="C187" s="38"/>
      <c r="D187" s="206" t="s">
        <v>213</v>
      </c>
      <c r="E187" s="38"/>
      <c r="F187" s="207" t="s">
        <v>4123</v>
      </c>
      <c r="G187" s="38"/>
      <c r="H187" s="38"/>
      <c r="I187" s="208"/>
      <c r="J187" s="38"/>
      <c r="K187" s="38"/>
      <c r="L187" s="41"/>
      <c r="M187" s="209"/>
      <c r="N187" s="210"/>
      <c r="O187" s="73"/>
      <c r="P187" s="73"/>
      <c r="Q187" s="73"/>
      <c r="R187" s="73"/>
      <c r="S187" s="73"/>
      <c r="T187" s="74"/>
      <c r="U187" s="36"/>
      <c r="V187" s="36"/>
      <c r="W187" s="36"/>
      <c r="X187" s="36"/>
      <c r="Y187" s="36"/>
      <c r="Z187" s="36"/>
      <c r="AA187" s="36"/>
      <c r="AB187" s="36"/>
      <c r="AC187" s="36"/>
      <c r="AD187" s="36"/>
      <c r="AE187" s="36"/>
      <c r="AT187" s="18" t="s">
        <v>213</v>
      </c>
      <c r="AU187" s="18" t="s">
        <v>93</v>
      </c>
    </row>
    <row r="188" spans="2:51" s="14" customFormat="1" ht="10.2">
      <c r="B188" s="225"/>
      <c r="C188" s="226"/>
      <c r="D188" s="206" t="s">
        <v>309</v>
      </c>
      <c r="E188" s="226"/>
      <c r="F188" s="228" t="s">
        <v>4132</v>
      </c>
      <c r="G188" s="226"/>
      <c r="H188" s="229">
        <v>30.383</v>
      </c>
      <c r="I188" s="230"/>
      <c r="J188" s="226"/>
      <c r="K188" s="226"/>
      <c r="L188" s="231"/>
      <c r="M188" s="232"/>
      <c r="N188" s="233"/>
      <c r="O188" s="233"/>
      <c r="P188" s="233"/>
      <c r="Q188" s="233"/>
      <c r="R188" s="233"/>
      <c r="S188" s="233"/>
      <c r="T188" s="234"/>
      <c r="AT188" s="235" t="s">
        <v>309</v>
      </c>
      <c r="AU188" s="235" t="s">
        <v>93</v>
      </c>
      <c r="AV188" s="14" t="s">
        <v>93</v>
      </c>
      <c r="AW188" s="14" t="s">
        <v>4</v>
      </c>
      <c r="AX188" s="14" t="s">
        <v>91</v>
      </c>
      <c r="AY188" s="235" t="s">
        <v>203</v>
      </c>
    </row>
    <row r="189" spans="1:65" s="2" customFormat="1" ht="16.5" customHeight="1">
      <c r="A189" s="36"/>
      <c r="B189" s="37"/>
      <c r="C189" s="193" t="s">
        <v>413</v>
      </c>
      <c r="D189" s="193" t="s">
        <v>206</v>
      </c>
      <c r="E189" s="194" t="s">
        <v>4133</v>
      </c>
      <c r="F189" s="195" t="s">
        <v>4134</v>
      </c>
      <c r="G189" s="196" t="s">
        <v>448</v>
      </c>
      <c r="H189" s="197">
        <v>52.23</v>
      </c>
      <c r="I189" s="198"/>
      <c r="J189" s="199">
        <f>ROUND(I189*H189,2)</f>
        <v>0</v>
      </c>
      <c r="K189" s="195" t="s">
        <v>210</v>
      </c>
      <c r="L189" s="41"/>
      <c r="M189" s="200" t="s">
        <v>1</v>
      </c>
      <c r="N189" s="201" t="s">
        <v>48</v>
      </c>
      <c r="O189" s="73"/>
      <c r="P189" s="202">
        <f>O189*H189</f>
        <v>0</v>
      </c>
      <c r="Q189" s="202">
        <v>9E-05</v>
      </c>
      <c r="R189" s="202">
        <f>Q189*H189</f>
        <v>0.0047007</v>
      </c>
      <c r="S189" s="202">
        <v>0</v>
      </c>
      <c r="T189" s="203">
        <f>S189*H189</f>
        <v>0</v>
      </c>
      <c r="U189" s="36"/>
      <c r="V189" s="36"/>
      <c r="W189" s="36"/>
      <c r="X189" s="36"/>
      <c r="Y189" s="36"/>
      <c r="Z189" s="36"/>
      <c r="AA189" s="36"/>
      <c r="AB189" s="36"/>
      <c r="AC189" s="36"/>
      <c r="AD189" s="36"/>
      <c r="AE189" s="36"/>
      <c r="AR189" s="204" t="s">
        <v>91</v>
      </c>
      <c r="AT189" s="204" t="s">
        <v>206</v>
      </c>
      <c r="AU189" s="204" t="s">
        <v>93</v>
      </c>
      <c r="AY189" s="18" t="s">
        <v>203</v>
      </c>
      <c r="BE189" s="205">
        <f>IF(N189="základní",J189,0)</f>
        <v>0</v>
      </c>
      <c r="BF189" s="205">
        <f>IF(N189="snížená",J189,0)</f>
        <v>0</v>
      </c>
      <c r="BG189" s="205">
        <f>IF(N189="zákl. přenesená",J189,0)</f>
        <v>0</v>
      </c>
      <c r="BH189" s="205">
        <f>IF(N189="sníž. přenesená",J189,0)</f>
        <v>0</v>
      </c>
      <c r="BI189" s="205">
        <f>IF(N189="nulová",J189,0)</f>
        <v>0</v>
      </c>
      <c r="BJ189" s="18" t="s">
        <v>91</v>
      </c>
      <c r="BK189" s="205">
        <f>ROUND(I189*H189,2)</f>
        <v>0</v>
      </c>
      <c r="BL189" s="18" t="s">
        <v>91</v>
      </c>
      <c r="BM189" s="204" t="s">
        <v>4135</v>
      </c>
    </row>
    <row r="190" spans="2:51" s="14" customFormat="1" ht="10.2">
      <c r="B190" s="225"/>
      <c r="C190" s="226"/>
      <c r="D190" s="206" t="s">
        <v>309</v>
      </c>
      <c r="E190" s="227" t="s">
        <v>1</v>
      </c>
      <c r="F190" s="228" t="s">
        <v>4136</v>
      </c>
      <c r="G190" s="226"/>
      <c r="H190" s="229">
        <v>52.23</v>
      </c>
      <c r="I190" s="230"/>
      <c r="J190" s="226"/>
      <c r="K190" s="226"/>
      <c r="L190" s="231"/>
      <c r="M190" s="232"/>
      <c r="N190" s="233"/>
      <c r="O190" s="233"/>
      <c r="P190" s="233"/>
      <c r="Q190" s="233"/>
      <c r="R190" s="233"/>
      <c r="S190" s="233"/>
      <c r="T190" s="234"/>
      <c r="AT190" s="235" t="s">
        <v>309</v>
      </c>
      <c r="AU190" s="235" t="s">
        <v>93</v>
      </c>
      <c r="AV190" s="14" t="s">
        <v>93</v>
      </c>
      <c r="AW190" s="14" t="s">
        <v>38</v>
      </c>
      <c r="AX190" s="14" t="s">
        <v>83</v>
      </c>
      <c r="AY190" s="235" t="s">
        <v>203</v>
      </c>
    </row>
    <row r="191" spans="2:51" s="15" customFormat="1" ht="10.2">
      <c r="B191" s="236"/>
      <c r="C191" s="237"/>
      <c r="D191" s="206" t="s">
        <v>309</v>
      </c>
      <c r="E191" s="238" t="s">
        <v>1</v>
      </c>
      <c r="F191" s="239" t="s">
        <v>314</v>
      </c>
      <c r="G191" s="237"/>
      <c r="H191" s="240">
        <v>52.23</v>
      </c>
      <c r="I191" s="241"/>
      <c r="J191" s="237"/>
      <c r="K191" s="237"/>
      <c r="L191" s="242"/>
      <c r="M191" s="243"/>
      <c r="N191" s="244"/>
      <c r="O191" s="244"/>
      <c r="P191" s="244"/>
      <c r="Q191" s="244"/>
      <c r="R191" s="244"/>
      <c r="S191" s="244"/>
      <c r="T191" s="245"/>
      <c r="AT191" s="246" t="s">
        <v>309</v>
      </c>
      <c r="AU191" s="246" t="s">
        <v>93</v>
      </c>
      <c r="AV191" s="15" t="s">
        <v>121</v>
      </c>
      <c r="AW191" s="15" t="s">
        <v>38</v>
      </c>
      <c r="AX191" s="15" t="s">
        <v>91</v>
      </c>
      <c r="AY191" s="246" t="s">
        <v>203</v>
      </c>
    </row>
    <row r="192" spans="2:63" s="12" customFormat="1" ht="22.8" customHeight="1">
      <c r="B192" s="177"/>
      <c r="C192" s="178"/>
      <c r="D192" s="179" t="s">
        <v>82</v>
      </c>
      <c r="E192" s="191" t="s">
        <v>936</v>
      </c>
      <c r="F192" s="191" t="s">
        <v>937</v>
      </c>
      <c r="G192" s="178"/>
      <c r="H192" s="178"/>
      <c r="I192" s="181"/>
      <c r="J192" s="192">
        <f>BK192</f>
        <v>0</v>
      </c>
      <c r="K192" s="178"/>
      <c r="L192" s="183"/>
      <c r="M192" s="184"/>
      <c r="N192" s="185"/>
      <c r="O192" s="185"/>
      <c r="P192" s="186">
        <f>P193</f>
        <v>0</v>
      </c>
      <c r="Q192" s="185"/>
      <c r="R192" s="186">
        <f>R193</f>
        <v>0</v>
      </c>
      <c r="S192" s="185"/>
      <c r="T192" s="187">
        <f>T193</f>
        <v>0</v>
      </c>
      <c r="AR192" s="188" t="s">
        <v>91</v>
      </c>
      <c r="AT192" s="189" t="s">
        <v>82</v>
      </c>
      <c r="AU192" s="189" t="s">
        <v>91</v>
      </c>
      <c r="AY192" s="188" t="s">
        <v>203</v>
      </c>
      <c r="BK192" s="190">
        <f>BK193</f>
        <v>0</v>
      </c>
    </row>
    <row r="193" spans="1:65" s="2" customFormat="1" ht="16.5" customHeight="1">
      <c r="A193" s="36"/>
      <c r="B193" s="37"/>
      <c r="C193" s="193" t="s">
        <v>417</v>
      </c>
      <c r="D193" s="193" t="s">
        <v>206</v>
      </c>
      <c r="E193" s="194" t="s">
        <v>4137</v>
      </c>
      <c r="F193" s="195" t="s">
        <v>4138</v>
      </c>
      <c r="G193" s="196" t="s">
        <v>338</v>
      </c>
      <c r="H193" s="197">
        <v>41.715</v>
      </c>
      <c r="I193" s="198"/>
      <c r="J193" s="199">
        <f>ROUND(I193*H193,2)</f>
        <v>0</v>
      </c>
      <c r="K193" s="195" t="s">
        <v>210</v>
      </c>
      <c r="L193" s="41"/>
      <c r="M193" s="269" t="s">
        <v>1</v>
      </c>
      <c r="N193" s="270" t="s">
        <v>48</v>
      </c>
      <c r="O193" s="213"/>
      <c r="P193" s="271">
        <f>O193*H193</f>
        <v>0</v>
      </c>
      <c r="Q193" s="271">
        <v>0</v>
      </c>
      <c r="R193" s="271">
        <f>Q193*H193</f>
        <v>0</v>
      </c>
      <c r="S193" s="271">
        <v>0</v>
      </c>
      <c r="T193" s="272">
        <f>S193*H193</f>
        <v>0</v>
      </c>
      <c r="U193" s="36"/>
      <c r="V193" s="36"/>
      <c r="W193" s="36"/>
      <c r="X193" s="36"/>
      <c r="Y193" s="36"/>
      <c r="Z193" s="36"/>
      <c r="AA193" s="36"/>
      <c r="AB193" s="36"/>
      <c r="AC193" s="36"/>
      <c r="AD193" s="36"/>
      <c r="AE193" s="36"/>
      <c r="AR193" s="204" t="s">
        <v>121</v>
      </c>
      <c r="AT193" s="204" t="s">
        <v>206</v>
      </c>
      <c r="AU193" s="204" t="s">
        <v>93</v>
      </c>
      <c r="AY193" s="18" t="s">
        <v>203</v>
      </c>
      <c r="BE193" s="205">
        <f>IF(N193="základní",J193,0)</f>
        <v>0</v>
      </c>
      <c r="BF193" s="205">
        <f>IF(N193="snížená",J193,0)</f>
        <v>0</v>
      </c>
      <c r="BG193" s="205">
        <f>IF(N193="zákl. přenesená",J193,0)</f>
        <v>0</v>
      </c>
      <c r="BH193" s="205">
        <f>IF(N193="sníž. přenesená",J193,0)</f>
        <v>0</v>
      </c>
      <c r="BI193" s="205">
        <f>IF(N193="nulová",J193,0)</f>
        <v>0</v>
      </c>
      <c r="BJ193" s="18" t="s">
        <v>91</v>
      </c>
      <c r="BK193" s="205">
        <f>ROUND(I193*H193,2)</f>
        <v>0</v>
      </c>
      <c r="BL193" s="18" t="s">
        <v>121</v>
      </c>
      <c r="BM193" s="204" t="s">
        <v>4139</v>
      </c>
    </row>
    <row r="194" spans="1:31" s="2" customFormat="1" ht="6.9" customHeight="1">
      <c r="A194" s="36"/>
      <c r="B194" s="56"/>
      <c r="C194" s="57"/>
      <c r="D194" s="57"/>
      <c r="E194" s="57"/>
      <c r="F194" s="57"/>
      <c r="G194" s="57"/>
      <c r="H194" s="57"/>
      <c r="I194" s="57"/>
      <c r="J194" s="57"/>
      <c r="K194" s="57"/>
      <c r="L194" s="41"/>
      <c r="M194" s="36"/>
      <c r="O194" s="36"/>
      <c r="P194" s="36"/>
      <c r="Q194" s="36"/>
      <c r="R194" s="36"/>
      <c r="S194" s="36"/>
      <c r="T194" s="36"/>
      <c r="U194" s="36"/>
      <c r="V194" s="36"/>
      <c r="W194" s="36"/>
      <c r="X194" s="36"/>
      <c r="Y194" s="36"/>
      <c r="Z194" s="36"/>
      <c r="AA194" s="36"/>
      <c r="AB194" s="36"/>
      <c r="AC194" s="36"/>
      <c r="AD194" s="36"/>
      <c r="AE194" s="36"/>
    </row>
  </sheetData>
  <sheetProtection algorithmName="SHA-512" hashValue="RLpnbPny6Y+90817KnSV5aGzzUa2+MDM9eqNGper5/dz/4WAjd8sv9ajJ/Lg202gp8K0D1pxxq324YtvHbbuSw==" saltValue="RTHFdcsmf5OateGCZhBXPxwnYsFr8UBYYMuVZSx8elL/Czdb8BhOWgcUZXeKDRv7Xbo2S7VmM2kQvBYq164xgg==" spinCount="100000" sheet="1" objects="1" scenarios="1" formatColumns="0" formatRows="0" autoFilter="0"/>
  <autoFilter ref="C124:K193"/>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2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173</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3724</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4140</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ROUND(J129,2)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ROUND((SUM(BE129:BE206)),2)</f>
        <v>0</v>
      </c>
      <c r="G35" s="36"/>
      <c r="H35" s="36"/>
      <c r="I35" s="132">
        <v>0.21</v>
      </c>
      <c r="J35" s="131">
        <f>ROUND(((SUM(BE129:BE206))*I35),2)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ROUND((SUM(BF129:BF206)),2)</f>
        <v>0</v>
      </c>
      <c r="G36" s="36"/>
      <c r="H36" s="36"/>
      <c r="I36" s="132">
        <v>0.15</v>
      </c>
      <c r="J36" s="131">
        <f>ROUND(((SUM(BF129:BF206))*I36),2)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ROUND((SUM(BG129:BG206)),2)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ROUND((SUM(BH129:BH206)),2)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ROUND((SUM(BI129:BI206)),2)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3724</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IO 04 - Úprava stávající přípojky vody</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J129</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J130</f>
        <v>0</v>
      </c>
      <c r="K99" s="156"/>
      <c r="L99" s="160"/>
    </row>
    <row r="100" spans="2:12" s="10" customFormat="1" ht="19.95" customHeight="1">
      <c r="B100" s="161"/>
      <c r="C100" s="106"/>
      <c r="D100" s="162" t="s">
        <v>276</v>
      </c>
      <c r="E100" s="163"/>
      <c r="F100" s="163"/>
      <c r="G100" s="163"/>
      <c r="H100" s="163"/>
      <c r="I100" s="163"/>
      <c r="J100" s="164">
        <f>J131</f>
        <v>0</v>
      </c>
      <c r="K100" s="106"/>
      <c r="L100" s="165"/>
    </row>
    <row r="101" spans="2:12" s="10" customFormat="1" ht="19.95" customHeight="1">
      <c r="B101" s="161"/>
      <c r="C101" s="106"/>
      <c r="D101" s="162" t="s">
        <v>279</v>
      </c>
      <c r="E101" s="163"/>
      <c r="F101" s="163"/>
      <c r="G101" s="163"/>
      <c r="H101" s="163"/>
      <c r="I101" s="163"/>
      <c r="J101" s="164">
        <f>J174</f>
        <v>0</v>
      </c>
      <c r="K101" s="106"/>
      <c r="L101" s="165"/>
    </row>
    <row r="102" spans="2:12" s="10" customFormat="1" ht="19.95" customHeight="1">
      <c r="B102" s="161"/>
      <c r="C102" s="106"/>
      <c r="D102" s="162" t="s">
        <v>3803</v>
      </c>
      <c r="E102" s="163"/>
      <c r="F102" s="163"/>
      <c r="G102" s="163"/>
      <c r="H102" s="163"/>
      <c r="I102" s="163"/>
      <c r="J102" s="164">
        <f>J178</f>
        <v>0</v>
      </c>
      <c r="K102" s="106"/>
      <c r="L102" s="165"/>
    </row>
    <row r="103" spans="2:12" s="10" customFormat="1" ht="19.95" customHeight="1">
      <c r="B103" s="161"/>
      <c r="C103" s="106"/>
      <c r="D103" s="162" t="s">
        <v>283</v>
      </c>
      <c r="E103" s="163"/>
      <c r="F103" s="163"/>
      <c r="G103" s="163"/>
      <c r="H103" s="163"/>
      <c r="I103" s="163"/>
      <c r="J103" s="164">
        <f>J190</f>
        <v>0</v>
      </c>
      <c r="K103" s="106"/>
      <c r="L103" s="165"/>
    </row>
    <row r="104" spans="2:12" s="9" customFormat="1" ht="24.9" customHeight="1">
      <c r="B104" s="155"/>
      <c r="C104" s="156"/>
      <c r="D104" s="157" t="s">
        <v>284</v>
      </c>
      <c r="E104" s="158"/>
      <c r="F104" s="158"/>
      <c r="G104" s="158"/>
      <c r="H104" s="158"/>
      <c r="I104" s="158"/>
      <c r="J104" s="159">
        <f>J192</f>
        <v>0</v>
      </c>
      <c r="K104" s="156"/>
      <c r="L104" s="160"/>
    </row>
    <row r="105" spans="2:12" s="10" customFormat="1" ht="19.95" customHeight="1">
      <c r="B105" s="161"/>
      <c r="C105" s="106"/>
      <c r="D105" s="162" t="s">
        <v>4141</v>
      </c>
      <c r="E105" s="163"/>
      <c r="F105" s="163"/>
      <c r="G105" s="163"/>
      <c r="H105" s="163"/>
      <c r="I105" s="163"/>
      <c r="J105" s="164">
        <f>J193</f>
        <v>0</v>
      </c>
      <c r="K105" s="106"/>
      <c r="L105" s="165"/>
    </row>
    <row r="106" spans="2:12" s="9" customFormat="1" ht="24.9" customHeight="1">
      <c r="B106" s="155"/>
      <c r="C106" s="156"/>
      <c r="D106" s="157" t="s">
        <v>299</v>
      </c>
      <c r="E106" s="158"/>
      <c r="F106" s="158"/>
      <c r="G106" s="158"/>
      <c r="H106" s="158"/>
      <c r="I106" s="158"/>
      <c r="J106" s="159">
        <f>J195</f>
        <v>0</v>
      </c>
      <c r="K106" s="156"/>
      <c r="L106" s="160"/>
    </row>
    <row r="107" spans="2:12" s="10" customFormat="1" ht="19.95" customHeight="1">
      <c r="B107" s="161"/>
      <c r="C107" s="106"/>
      <c r="D107" s="162" t="s">
        <v>4142</v>
      </c>
      <c r="E107" s="163"/>
      <c r="F107" s="163"/>
      <c r="G107" s="163"/>
      <c r="H107" s="163"/>
      <c r="I107" s="163"/>
      <c r="J107" s="164">
        <f>J196</f>
        <v>0</v>
      </c>
      <c r="K107" s="106"/>
      <c r="L107" s="165"/>
    </row>
    <row r="108" spans="1:31" s="2" customFormat="1" ht="21.75" customHeight="1">
      <c r="A108" s="36"/>
      <c r="B108" s="37"/>
      <c r="C108" s="38"/>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6.9" customHeight="1">
      <c r="A109" s="36"/>
      <c r="B109" s="56"/>
      <c r="C109" s="57"/>
      <c r="D109" s="57"/>
      <c r="E109" s="57"/>
      <c r="F109" s="57"/>
      <c r="G109" s="57"/>
      <c r="H109" s="57"/>
      <c r="I109" s="57"/>
      <c r="J109" s="57"/>
      <c r="K109" s="57"/>
      <c r="L109" s="53"/>
      <c r="S109" s="36"/>
      <c r="T109" s="36"/>
      <c r="U109" s="36"/>
      <c r="V109" s="36"/>
      <c r="W109" s="36"/>
      <c r="X109" s="36"/>
      <c r="Y109" s="36"/>
      <c r="Z109" s="36"/>
      <c r="AA109" s="36"/>
      <c r="AB109" s="36"/>
      <c r="AC109" s="36"/>
      <c r="AD109" s="36"/>
      <c r="AE109" s="36"/>
    </row>
    <row r="113" spans="1:31" s="2" customFormat="1" ht="6.9" customHeight="1">
      <c r="A113" s="36"/>
      <c r="B113" s="58"/>
      <c r="C113" s="59"/>
      <c r="D113" s="59"/>
      <c r="E113" s="59"/>
      <c r="F113" s="59"/>
      <c r="G113" s="59"/>
      <c r="H113" s="59"/>
      <c r="I113" s="59"/>
      <c r="J113" s="59"/>
      <c r="K113" s="59"/>
      <c r="L113" s="53"/>
      <c r="S113" s="36"/>
      <c r="T113" s="36"/>
      <c r="U113" s="36"/>
      <c r="V113" s="36"/>
      <c r="W113" s="36"/>
      <c r="X113" s="36"/>
      <c r="Y113" s="36"/>
      <c r="Z113" s="36"/>
      <c r="AA113" s="36"/>
      <c r="AB113" s="36"/>
      <c r="AC113" s="36"/>
      <c r="AD113" s="36"/>
      <c r="AE113" s="36"/>
    </row>
    <row r="114" spans="1:31" s="2" customFormat="1" ht="24.9" customHeight="1">
      <c r="A114" s="36"/>
      <c r="B114" s="37"/>
      <c r="C114" s="24" t="s">
        <v>189</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6.9" customHeight="1">
      <c r="A115" s="36"/>
      <c r="B115" s="37"/>
      <c r="C115" s="38"/>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1" t="str">
        <f>E7</f>
        <v>REVITALIZACE ŠKOLNÍ JÍDELNY A DRUŽINY ZŠ ŠKOLNÍ</v>
      </c>
      <c r="F117" s="332"/>
      <c r="G117" s="332"/>
      <c r="H117" s="332"/>
      <c r="I117" s="38"/>
      <c r="J117" s="38"/>
      <c r="K117" s="38"/>
      <c r="L117" s="53"/>
      <c r="S117" s="36"/>
      <c r="T117" s="36"/>
      <c r="U117" s="36"/>
      <c r="V117" s="36"/>
      <c r="W117" s="36"/>
      <c r="X117" s="36"/>
      <c r="Y117" s="36"/>
      <c r="Z117" s="36"/>
      <c r="AA117" s="36"/>
      <c r="AB117" s="36"/>
      <c r="AC117" s="36"/>
      <c r="AD117" s="36"/>
      <c r="AE117" s="36"/>
    </row>
    <row r="118" spans="2:12" s="1" customFormat="1" ht="12" customHeight="1">
      <c r="B118" s="22"/>
      <c r="C118" s="30" t="s">
        <v>175</v>
      </c>
      <c r="D118" s="23"/>
      <c r="E118" s="23"/>
      <c r="F118" s="23"/>
      <c r="G118" s="23"/>
      <c r="H118" s="23"/>
      <c r="I118" s="23"/>
      <c r="J118" s="23"/>
      <c r="K118" s="23"/>
      <c r="L118" s="21"/>
    </row>
    <row r="119" spans="1:31" s="2" customFormat="1" ht="16.5" customHeight="1">
      <c r="A119" s="36"/>
      <c r="B119" s="37"/>
      <c r="C119" s="38"/>
      <c r="D119" s="38"/>
      <c r="E119" s="331" t="s">
        <v>3724</v>
      </c>
      <c r="F119" s="333"/>
      <c r="G119" s="333"/>
      <c r="H119" s="333"/>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273</v>
      </c>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6.5" customHeight="1">
      <c r="A121" s="36"/>
      <c r="B121" s="37"/>
      <c r="C121" s="38"/>
      <c r="D121" s="38"/>
      <c r="E121" s="286" t="str">
        <f>E11</f>
        <v>IO 04 - Úprava stávající přípojky vody</v>
      </c>
      <c r="F121" s="333"/>
      <c r="G121" s="333"/>
      <c r="H121" s="333"/>
      <c r="I121" s="38"/>
      <c r="J121" s="38"/>
      <c r="K121" s="38"/>
      <c r="L121" s="53"/>
      <c r="S121" s="36"/>
      <c r="T121" s="36"/>
      <c r="U121" s="36"/>
      <c r="V121" s="36"/>
      <c r="W121" s="36"/>
      <c r="X121" s="36"/>
      <c r="Y121" s="36"/>
      <c r="Z121" s="36"/>
      <c r="AA121" s="36"/>
      <c r="AB121" s="36"/>
      <c r="AC121" s="36"/>
      <c r="AD121" s="36"/>
      <c r="AE121" s="36"/>
    </row>
    <row r="122" spans="1:31" s="2" customFormat="1" ht="6.9" customHeight="1">
      <c r="A122" s="36"/>
      <c r="B122" s="37"/>
      <c r="C122" s="38"/>
      <c r="D122" s="38"/>
      <c r="E122" s="38"/>
      <c r="F122" s="38"/>
      <c r="G122" s="38"/>
      <c r="H122" s="38"/>
      <c r="I122" s="38"/>
      <c r="J122" s="38"/>
      <c r="K122" s="38"/>
      <c r="L122" s="53"/>
      <c r="S122" s="36"/>
      <c r="T122" s="36"/>
      <c r="U122" s="36"/>
      <c r="V122" s="36"/>
      <c r="W122" s="36"/>
      <c r="X122" s="36"/>
      <c r="Y122" s="36"/>
      <c r="Z122" s="36"/>
      <c r="AA122" s="36"/>
      <c r="AB122" s="36"/>
      <c r="AC122" s="36"/>
      <c r="AD122" s="36"/>
      <c r="AE122" s="36"/>
    </row>
    <row r="123" spans="1:31" s="2" customFormat="1" ht="12" customHeight="1">
      <c r="A123" s="36"/>
      <c r="B123" s="37"/>
      <c r="C123" s="30" t="s">
        <v>22</v>
      </c>
      <c r="D123" s="38"/>
      <c r="E123" s="38"/>
      <c r="F123" s="28" t="str">
        <f>F14</f>
        <v>Petřvald</v>
      </c>
      <c r="G123" s="38"/>
      <c r="H123" s="38"/>
      <c r="I123" s="30" t="s">
        <v>24</v>
      </c>
      <c r="J123" s="68" t="str">
        <f>IF(J14="","",J14)</f>
        <v>6. 3. 2020</v>
      </c>
      <c r="K123" s="38"/>
      <c r="L123" s="53"/>
      <c r="S123" s="36"/>
      <c r="T123" s="36"/>
      <c r="U123" s="36"/>
      <c r="V123" s="36"/>
      <c r="W123" s="36"/>
      <c r="X123" s="36"/>
      <c r="Y123" s="36"/>
      <c r="Z123" s="36"/>
      <c r="AA123" s="36"/>
      <c r="AB123" s="36"/>
      <c r="AC123" s="36"/>
      <c r="AD123" s="36"/>
      <c r="AE123" s="36"/>
    </row>
    <row r="124" spans="1:31" s="2" customFormat="1" ht="6.9"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8" t="str">
        <f>E17</f>
        <v>Město Petřvald</v>
      </c>
      <c r="G125" s="38"/>
      <c r="H125" s="38"/>
      <c r="I125" s="30" t="s">
        <v>36</v>
      </c>
      <c r="J125" s="34" t="str">
        <f>E23</f>
        <v>Kania a.s.</v>
      </c>
      <c r="K125" s="38"/>
      <c r="L125" s="53"/>
      <c r="S125" s="36"/>
      <c r="T125" s="36"/>
      <c r="U125" s="36"/>
      <c r="V125" s="36"/>
      <c r="W125" s="36"/>
      <c r="X125" s="36"/>
      <c r="Y125" s="36"/>
      <c r="Z125" s="36"/>
      <c r="AA125" s="36"/>
      <c r="AB125" s="36"/>
      <c r="AC125" s="36"/>
      <c r="AD125" s="36"/>
      <c r="AE125" s="36"/>
    </row>
    <row r="126" spans="1:31" s="2" customFormat="1" ht="15.15" customHeight="1">
      <c r="A126" s="36"/>
      <c r="B126" s="37"/>
      <c r="C126" s="30" t="s">
        <v>34</v>
      </c>
      <c r="D126" s="38"/>
      <c r="E126" s="38"/>
      <c r="F126" s="28" t="str">
        <f>IF(E20="","",E20)</f>
        <v>Vyplň údaj</v>
      </c>
      <c r="G126" s="38"/>
      <c r="H126" s="38"/>
      <c r="I126" s="30" t="s">
        <v>39</v>
      </c>
      <c r="J126" s="34" t="str">
        <f>E26</f>
        <v xml:space="preserve"> </v>
      </c>
      <c r="K126" s="38"/>
      <c r="L126" s="53"/>
      <c r="S126" s="36"/>
      <c r="T126" s="36"/>
      <c r="U126" s="36"/>
      <c r="V126" s="36"/>
      <c r="W126" s="36"/>
      <c r="X126" s="36"/>
      <c r="Y126" s="36"/>
      <c r="Z126" s="36"/>
      <c r="AA126" s="36"/>
      <c r="AB126" s="36"/>
      <c r="AC126" s="36"/>
      <c r="AD126" s="36"/>
      <c r="AE126" s="36"/>
    </row>
    <row r="127" spans="1:31" s="2" customFormat="1" ht="10.35"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11" customFormat="1" ht="29.25" customHeight="1">
      <c r="A128" s="166"/>
      <c r="B128" s="167"/>
      <c r="C128" s="168" t="s">
        <v>190</v>
      </c>
      <c r="D128" s="169" t="s">
        <v>68</v>
      </c>
      <c r="E128" s="169" t="s">
        <v>64</v>
      </c>
      <c r="F128" s="169" t="s">
        <v>65</v>
      </c>
      <c r="G128" s="169" t="s">
        <v>191</v>
      </c>
      <c r="H128" s="169" t="s">
        <v>192</v>
      </c>
      <c r="I128" s="169" t="s">
        <v>193</v>
      </c>
      <c r="J128" s="169" t="s">
        <v>179</v>
      </c>
      <c r="K128" s="170" t="s">
        <v>194</v>
      </c>
      <c r="L128" s="171"/>
      <c r="M128" s="77" t="s">
        <v>1</v>
      </c>
      <c r="N128" s="78" t="s">
        <v>47</v>
      </c>
      <c r="O128" s="78" t="s">
        <v>195</v>
      </c>
      <c r="P128" s="78" t="s">
        <v>196</v>
      </c>
      <c r="Q128" s="78" t="s">
        <v>197</v>
      </c>
      <c r="R128" s="78" t="s">
        <v>198</v>
      </c>
      <c r="S128" s="78" t="s">
        <v>199</v>
      </c>
      <c r="T128" s="79" t="s">
        <v>200</v>
      </c>
      <c r="U128" s="166"/>
      <c r="V128" s="166"/>
      <c r="W128" s="166"/>
      <c r="X128" s="166"/>
      <c r="Y128" s="166"/>
      <c r="Z128" s="166"/>
      <c r="AA128" s="166"/>
      <c r="AB128" s="166"/>
      <c r="AC128" s="166"/>
      <c r="AD128" s="166"/>
      <c r="AE128" s="166"/>
    </row>
    <row r="129" spans="1:63" s="2" customFormat="1" ht="22.8" customHeight="1">
      <c r="A129" s="36"/>
      <c r="B129" s="37"/>
      <c r="C129" s="84" t="s">
        <v>201</v>
      </c>
      <c r="D129" s="38"/>
      <c r="E129" s="38"/>
      <c r="F129" s="38"/>
      <c r="G129" s="38"/>
      <c r="H129" s="38"/>
      <c r="I129" s="38"/>
      <c r="J129" s="172">
        <f>BK129</f>
        <v>0</v>
      </c>
      <c r="K129" s="38"/>
      <c r="L129" s="41"/>
      <c r="M129" s="80"/>
      <c r="N129" s="173"/>
      <c r="O129" s="81"/>
      <c r="P129" s="174">
        <f>P130+P192+P195</f>
        <v>0</v>
      </c>
      <c r="Q129" s="81"/>
      <c r="R129" s="174">
        <f>R130+R192+R195</f>
        <v>12.391106099999998</v>
      </c>
      <c r="S129" s="81"/>
      <c r="T129" s="175">
        <f>T130+T192+T195</f>
        <v>0</v>
      </c>
      <c r="U129" s="36"/>
      <c r="V129" s="36"/>
      <c r="W129" s="36"/>
      <c r="X129" s="36"/>
      <c r="Y129" s="36"/>
      <c r="Z129" s="36"/>
      <c r="AA129" s="36"/>
      <c r="AB129" s="36"/>
      <c r="AC129" s="36"/>
      <c r="AD129" s="36"/>
      <c r="AE129" s="36"/>
      <c r="AT129" s="18" t="s">
        <v>82</v>
      </c>
      <c r="AU129" s="18" t="s">
        <v>181</v>
      </c>
      <c r="BK129" s="176">
        <f>BK130+BK192+BK195</f>
        <v>0</v>
      </c>
    </row>
    <row r="130" spans="2:63" s="12" customFormat="1" ht="25.95" customHeight="1">
      <c r="B130" s="177"/>
      <c r="C130" s="178"/>
      <c r="D130" s="179" t="s">
        <v>82</v>
      </c>
      <c r="E130" s="180" t="s">
        <v>302</v>
      </c>
      <c r="F130" s="180" t="s">
        <v>303</v>
      </c>
      <c r="G130" s="178"/>
      <c r="H130" s="178"/>
      <c r="I130" s="181"/>
      <c r="J130" s="182">
        <f>BK130</f>
        <v>0</v>
      </c>
      <c r="K130" s="178"/>
      <c r="L130" s="183"/>
      <c r="M130" s="184"/>
      <c r="N130" s="185"/>
      <c r="O130" s="185"/>
      <c r="P130" s="186">
        <f>P131+P174+P178+P190</f>
        <v>0</v>
      </c>
      <c r="Q130" s="185"/>
      <c r="R130" s="186">
        <f>R131+R174+R178+R190</f>
        <v>12.390990799999999</v>
      </c>
      <c r="S130" s="185"/>
      <c r="T130" s="187">
        <f>T131+T174+T178+T190</f>
        <v>0</v>
      </c>
      <c r="AR130" s="188" t="s">
        <v>91</v>
      </c>
      <c r="AT130" s="189" t="s">
        <v>82</v>
      </c>
      <c r="AU130" s="189" t="s">
        <v>83</v>
      </c>
      <c r="AY130" s="188" t="s">
        <v>203</v>
      </c>
      <c r="BK130" s="190">
        <f>BK131+BK174+BK178+BK190</f>
        <v>0</v>
      </c>
    </row>
    <row r="131" spans="2:63" s="12" customFormat="1" ht="22.8" customHeight="1">
      <c r="B131" s="177"/>
      <c r="C131" s="178"/>
      <c r="D131" s="179" t="s">
        <v>82</v>
      </c>
      <c r="E131" s="191" t="s">
        <v>91</v>
      </c>
      <c r="F131" s="191" t="s">
        <v>304</v>
      </c>
      <c r="G131" s="178"/>
      <c r="H131" s="178"/>
      <c r="I131" s="181"/>
      <c r="J131" s="192">
        <f>BK131</f>
        <v>0</v>
      </c>
      <c r="K131" s="178"/>
      <c r="L131" s="183"/>
      <c r="M131" s="184"/>
      <c r="N131" s="185"/>
      <c r="O131" s="185"/>
      <c r="P131" s="186">
        <f>SUM(P132:P173)</f>
        <v>0</v>
      </c>
      <c r="Q131" s="185"/>
      <c r="R131" s="186">
        <f>SUM(R132:R173)</f>
        <v>9.638256</v>
      </c>
      <c r="S131" s="185"/>
      <c r="T131" s="187">
        <f>SUM(T132:T173)</f>
        <v>0</v>
      </c>
      <c r="AR131" s="188" t="s">
        <v>91</v>
      </c>
      <c r="AT131" s="189" t="s">
        <v>82</v>
      </c>
      <c r="AU131" s="189" t="s">
        <v>91</v>
      </c>
      <c r="AY131" s="188" t="s">
        <v>203</v>
      </c>
      <c r="BK131" s="190">
        <f>SUM(BK132:BK173)</f>
        <v>0</v>
      </c>
    </row>
    <row r="132" spans="1:65" s="2" customFormat="1" ht="16.5" customHeight="1">
      <c r="A132" s="36"/>
      <c r="B132" s="37"/>
      <c r="C132" s="193" t="s">
        <v>91</v>
      </c>
      <c r="D132" s="193" t="s">
        <v>206</v>
      </c>
      <c r="E132" s="194" t="s">
        <v>4056</v>
      </c>
      <c r="F132" s="195" t="s">
        <v>4057</v>
      </c>
      <c r="G132" s="196" t="s">
        <v>3456</v>
      </c>
      <c r="H132" s="197">
        <v>20</v>
      </c>
      <c r="I132" s="198"/>
      <c r="J132" s="199">
        <f>ROUND(I132*H132,2)</f>
        <v>0</v>
      </c>
      <c r="K132" s="195" t="s">
        <v>210</v>
      </c>
      <c r="L132" s="41"/>
      <c r="M132" s="200" t="s">
        <v>1</v>
      </c>
      <c r="N132" s="201" t="s">
        <v>48</v>
      </c>
      <c r="O132" s="73"/>
      <c r="P132" s="202">
        <f>O132*H132</f>
        <v>0</v>
      </c>
      <c r="Q132" s="202">
        <v>0.0003</v>
      </c>
      <c r="R132" s="202">
        <f>Q132*H132</f>
        <v>0.005999999999999999</v>
      </c>
      <c r="S132" s="202">
        <v>0</v>
      </c>
      <c r="T132" s="203">
        <f>S132*H132</f>
        <v>0</v>
      </c>
      <c r="U132" s="36"/>
      <c r="V132" s="36"/>
      <c r="W132" s="36"/>
      <c r="X132" s="36"/>
      <c r="Y132" s="36"/>
      <c r="Z132" s="36"/>
      <c r="AA132" s="36"/>
      <c r="AB132" s="36"/>
      <c r="AC132" s="36"/>
      <c r="AD132" s="36"/>
      <c r="AE132" s="36"/>
      <c r="AR132" s="204" t="s">
        <v>121</v>
      </c>
      <c r="AT132" s="204" t="s">
        <v>206</v>
      </c>
      <c r="AU132" s="204" t="s">
        <v>93</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4143</v>
      </c>
    </row>
    <row r="133" spans="2:51" s="14" customFormat="1" ht="10.2">
      <c r="B133" s="225"/>
      <c r="C133" s="226"/>
      <c r="D133" s="206" t="s">
        <v>309</v>
      </c>
      <c r="E133" s="227" t="s">
        <v>1</v>
      </c>
      <c r="F133" s="228" t="s">
        <v>4144</v>
      </c>
      <c r="G133" s="226"/>
      <c r="H133" s="229">
        <v>20</v>
      </c>
      <c r="I133" s="230"/>
      <c r="J133" s="226"/>
      <c r="K133" s="226"/>
      <c r="L133" s="231"/>
      <c r="M133" s="232"/>
      <c r="N133" s="233"/>
      <c r="O133" s="233"/>
      <c r="P133" s="233"/>
      <c r="Q133" s="233"/>
      <c r="R133" s="233"/>
      <c r="S133" s="233"/>
      <c r="T133" s="234"/>
      <c r="AT133" s="235" t="s">
        <v>309</v>
      </c>
      <c r="AU133" s="235" t="s">
        <v>93</v>
      </c>
      <c r="AV133" s="14" t="s">
        <v>93</v>
      </c>
      <c r="AW133" s="14" t="s">
        <v>38</v>
      </c>
      <c r="AX133" s="14" t="s">
        <v>83</v>
      </c>
      <c r="AY133" s="235" t="s">
        <v>203</v>
      </c>
    </row>
    <row r="134" spans="2:51" s="15" customFormat="1" ht="10.2">
      <c r="B134" s="236"/>
      <c r="C134" s="237"/>
      <c r="D134" s="206" t="s">
        <v>309</v>
      </c>
      <c r="E134" s="238" t="s">
        <v>1</v>
      </c>
      <c r="F134" s="239" t="s">
        <v>314</v>
      </c>
      <c r="G134" s="237"/>
      <c r="H134" s="240">
        <v>20</v>
      </c>
      <c r="I134" s="241"/>
      <c r="J134" s="237"/>
      <c r="K134" s="237"/>
      <c r="L134" s="242"/>
      <c r="M134" s="243"/>
      <c r="N134" s="244"/>
      <c r="O134" s="244"/>
      <c r="P134" s="244"/>
      <c r="Q134" s="244"/>
      <c r="R134" s="244"/>
      <c r="S134" s="244"/>
      <c r="T134" s="245"/>
      <c r="AT134" s="246" t="s">
        <v>309</v>
      </c>
      <c r="AU134" s="246" t="s">
        <v>93</v>
      </c>
      <c r="AV134" s="15" t="s">
        <v>121</v>
      </c>
      <c r="AW134" s="15" t="s">
        <v>38</v>
      </c>
      <c r="AX134" s="15" t="s">
        <v>91</v>
      </c>
      <c r="AY134" s="246" t="s">
        <v>203</v>
      </c>
    </row>
    <row r="135" spans="1:65" s="2" customFormat="1" ht="16.5" customHeight="1">
      <c r="A135" s="36"/>
      <c r="B135" s="37"/>
      <c r="C135" s="193" t="s">
        <v>93</v>
      </c>
      <c r="D135" s="193" t="s">
        <v>206</v>
      </c>
      <c r="E135" s="194" t="s">
        <v>4145</v>
      </c>
      <c r="F135" s="195" t="s">
        <v>4146</v>
      </c>
      <c r="G135" s="196" t="s">
        <v>307</v>
      </c>
      <c r="H135" s="197">
        <v>32.5</v>
      </c>
      <c r="I135" s="198"/>
      <c r="J135" s="199">
        <f>ROUND(I135*H135,2)</f>
        <v>0</v>
      </c>
      <c r="K135" s="195" t="s">
        <v>210</v>
      </c>
      <c r="L135" s="41"/>
      <c r="M135" s="200" t="s">
        <v>1</v>
      </c>
      <c r="N135" s="201" t="s">
        <v>48</v>
      </c>
      <c r="O135" s="73"/>
      <c r="P135" s="202">
        <f>O135*H135</f>
        <v>0</v>
      </c>
      <c r="Q135" s="202">
        <v>0</v>
      </c>
      <c r="R135" s="202">
        <f>Q135*H135</f>
        <v>0</v>
      </c>
      <c r="S135" s="202">
        <v>0</v>
      </c>
      <c r="T135" s="203">
        <f>S135*H135</f>
        <v>0</v>
      </c>
      <c r="U135" s="36"/>
      <c r="V135" s="36"/>
      <c r="W135" s="36"/>
      <c r="X135" s="36"/>
      <c r="Y135" s="36"/>
      <c r="Z135" s="36"/>
      <c r="AA135" s="36"/>
      <c r="AB135" s="36"/>
      <c r="AC135" s="36"/>
      <c r="AD135" s="36"/>
      <c r="AE135" s="36"/>
      <c r="AR135" s="204" t="s">
        <v>121</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4147</v>
      </c>
    </row>
    <row r="136" spans="1:65" s="2" customFormat="1" ht="16.5" customHeight="1">
      <c r="A136" s="36"/>
      <c r="B136" s="37"/>
      <c r="C136" s="193" t="s">
        <v>112</v>
      </c>
      <c r="D136" s="193" t="s">
        <v>206</v>
      </c>
      <c r="E136" s="194" t="s">
        <v>4060</v>
      </c>
      <c r="F136" s="195" t="s">
        <v>4061</v>
      </c>
      <c r="G136" s="196" t="s">
        <v>307</v>
      </c>
      <c r="H136" s="197">
        <v>3.072</v>
      </c>
      <c r="I136" s="198"/>
      <c r="J136" s="199">
        <f>ROUND(I136*H136,2)</f>
        <v>0</v>
      </c>
      <c r="K136" s="195" t="s">
        <v>210</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4148</v>
      </c>
    </row>
    <row r="137" spans="2:51" s="14" customFormat="1" ht="10.2">
      <c r="B137" s="225"/>
      <c r="C137" s="226"/>
      <c r="D137" s="206" t="s">
        <v>309</v>
      </c>
      <c r="E137" s="227" t="s">
        <v>1</v>
      </c>
      <c r="F137" s="228" t="s">
        <v>4149</v>
      </c>
      <c r="G137" s="226"/>
      <c r="H137" s="229">
        <v>3.072</v>
      </c>
      <c r="I137" s="230"/>
      <c r="J137" s="226"/>
      <c r="K137" s="226"/>
      <c r="L137" s="231"/>
      <c r="M137" s="232"/>
      <c r="N137" s="233"/>
      <c r="O137" s="233"/>
      <c r="P137" s="233"/>
      <c r="Q137" s="233"/>
      <c r="R137" s="233"/>
      <c r="S137" s="233"/>
      <c r="T137" s="234"/>
      <c r="AT137" s="235" t="s">
        <v>309</v>
      </c>
      <c r="AU137" s="235" t="s">
        <v>93</v>
      </c>
      <c r="AV137" s="14" t="s">
        <v>93</v>
      </c>
      <c r="AW137" s="14" t="s">
        <v>38</v>
      </c>
      <c r="AX137" s="14" t="s">
        <v>83</v>
      </c>
      <c r="AY137" s="235" t="s">
        <v>203</v>
      </c>
    </row>
    <row r="138" spans="2:51" s="13" customFormat="1" ht="10.2">
      <c r="B138" s="215"/>
      <c r="C138" s="216"/>
      <c r="D138" s="206" t="s">
        <v>309</v>
      </c>
      <c r="E138" s="217" t="s">
        <v>1</v>
      </c>
      <c r="F138" s="218" t="s">
        <v>4064</v>
      </c>
      <c r="G138" s="216"/>
      <c r="H138" s="217" t="s">
        <v>1</v>
      </c>
      <c r="I138" s="219"/>
      <c r="J138" s="216"/>
      <c r="K138" s="216"/>
      <c r="L138" s="220"/>
      <c r="M138" s="221"/>
      <c r="N138" s="222"/>
      <c r="O138" s="222"/>
      <c r="P138" s="222"/>
      <c r="Q138" s="222"/>
      <c r="R138" s="222"/>
      <c r="S138" s="222"/>
      <c r="T138" s="223"/>
      <c r="AT138" s="224" t="s">
        <v>309</v>
      </c>
      <c r="AU138" s="224" t="s">
        <v>93</v>
      </c>
      <c r="AV138" s="13" t="s">
        <v>91</v>
      </c>
      <c r="AW138" s="13" t="s">
        <v>38</v>
      </c>
      <c r="AX138" s="13" t="s">
        <v>83</v>
      </c>
      <c r="AY138" s="224" t="s">
        <v>203</v>
      </c>
    </row>
    <row r="139" spans="2:51" s="15" customFormat="1" ht="10.2">
      <c r="B139" s="236"/>
      <c r="C139" s="237"/>
      <c r="D139" s="206" t="s">
        <v>309</v>
      </c>
      <c r="E139" s="238" t="s">
        <v>1</v>
      </c>
      <c r="F139" s="239" t="s">
        <v>314</v>
      </c>
      <c r="G139" s="237"/>
      <c r="H139" s="240">
        <v>3.072</v>
      </c>
      <c r="I139" s="241"/>
      <c r="J139" s="237"/>
      <c r="K139" s="237"/>
      <c r="L139" s="242"/>
      <c r="M139" s="243"/>
      <c r="N139" s="244"/>
      <c r="O139" s="244"/>
      <c r="P139" s="244"/>
      <c r="Q139" s="244"/>
      <c r="R139" s="244"/>
      <c r="S139" s="244"/>
      <c r="T139" s="245"/>
      <c r="AT139" s="246" t="s">
        <v>309</v>
      </c>
      <c r="AU139" s="246" t="s">
        <v>93</v>
      </c>
      <c r="AV139" s="15" t="s">
        <v>121</v>
      </c>
      <c r="AW139" s="15" t="s">
        <v>38</v>
      </c>
      <c r="AX139" s="15" t="s">
        <v>91</v>
      </c>
      <c r="AY139" s="246" t="s">
        <v>203</v>
      </c>
    </row>
    <row r="140" spans="1:65" s="2" customFormat="1" ht="21.75" customHeight="1">
      <c r="A140" s="36"/>
      <c r="B140" s="37"/>
      <c r="C140" s="193" t="s">
        <v>121</v>
      </c>
      <c r="D140" s="193" t="s">
        <v>206</v>
      </c>
      <c r="E140" s="194" t="s">
        <v>4065</v>
      </c>
      <c r="F140" s="195" t="s">
        <v>4066</v>
      </c>
      <c r="G140" s="196" t="s">
        <v>307</v>
      </c>
      <c r="H140" s="197">
        <v>12.288</v>
      </c>
      <c r="I140" s="198"/>
      <c r="J140" s="199">
        <f>ROUND(I140*H140,2)</f>
        <v>0</v>
      </c>
      <c r="K140" s="195" t="s">
        <v>210</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93</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4150</v>
      </c>
    </row>
    <row r="141" spans="2:51" s="14" customFormat="1" ht="10.2">
      <c r="B141" s="225"/>
      <c r="C141" s="226"/>
      <c r="D141" s="206" t="s">
        <v>309</v>
      </c>
      <c r="E141" s="227" t="s">
        <v>1</v>
      </c>
      <c r="F141" s="228" t="s">
        <v>4151</v>
      </c>
      <c r="G141" s="226"/>
      <c r="H141" s="229">
        <v>12.288</v>
      </c>
      <c r="I141" s="230"/>
      <c r="J141" s="226"/>
      <c r="K141" s="226"/>
      <c r="L141" s="231"/>
      <c r="M141" s="232"/>
      <c r="N141" s="233"/>
      <c r="O141" s="233"/>
      <c r="P141" s="233"/>
      <c r="Q141" s="233"/>
      <c r="R141" s="233"/>
      <c r="S141" s="233"/>
      <c r="T141" s="234"/>
      <c r="AT141" s="235" t="s">
        <v>309</v>
      </c>
      <c r="AU141" s="235" t="s">
        <v>93</v>
      </c>
      <c r="AV141" s="14" t="s">
        <v>93</v>
      </c>
      <c r="AW141" s="14" t="s">
        <v>38</v>
      </c>
      <c r="AX141" s="14" t="s">
        <v>83</v>
      </c>
      <c r="AY141" s="235" t="s">
        <v>203</v>
      </c>
    </row>
    <row r="142" spans="2:51" s="15" customFormat="1" ht="10.2">
      <c r="B142" s="236"/>
      <c r="C142" s="237"/>
      <c r="D142" s="206" t="s">
        <v>309</v>
      </c>
      <c r="E142" s="238" t="s">
        <v>1</v>
      </c>
      <c r="F142" s="239" t="s">
        <v>314</v>
      </c>
      <c r="G142" s="237"/>
      <c r="H142" s="240">
        <v>12.288</v>
      </c>
      <c r="I142" s="241"/>
      <c r="J142" s="237"/>
      <c r="K142" s="237"/>
      <c r="L142" s="242"/>
      <c r="M142" s="243"/>
      <c r="N142" s="244"/>
      <c r="O142" s="244"/>
      <c r="P142" s="244"/>
      <c r="Q142" s="244"/>
      <c r="R142" s="244"/>
      <c r="S142" s="244"/>
      <c r="T142" s="245"/>
      <c r="AT142" s="246" t="s">
        <v>309</v>
      </c>
      <c r="AU142" s="246" t="s">
        <v>93</v>
      </c>
      <c r="AV142" s="15" t="s">
        <v>121</v>
      </c>
      <c r="AW142" s="15" t="s">
        <v>38</v>
      </c>
      <c r="AX142" s="15" t="s">
        <v>91</v>
      </c>
      <c r="AY142" s="246" t="s">
        <v>203</v>
      </c>
    </row>
    <row r="143" spans="1:65" s="2" customFormat="1" ht="16.5" customHeight="1">
      <c r="A143" s="36"/>
      <c r="B143" s="37"/>
      <c r="C143" s="193" t="s">
        <v>144</v>
      </c>
      <c r="D143" s="193" t="s">
        <v>206</v>
      </c>
      <c r="E143" s="194" t="s">
        <v>4069</v>
      </c>
      <c r="F143" s="195" t="s">
        <v>4070</v>
      </c>
      <c r="G143" s="196" t="s">
        <v>357</v>
      </c>
      <c r="H143" s="197">
        <v>38.4</v>
      </c>
      <c r="I143" s="198"/>
      <c r="J143" s="199">
        <f>ROUND(I143*H143,2)</f>
        <v>0</v>
      </c>
      <c r="K143" s="195" t="s">
        <v>210</v>
      </c>
      <c r="L143" s="41"/>
      <c r="M143" s="200" t="s">
        <v>1</v>
      </c>
      <c r="N143" s="201" t="s">
        <v>48</v>
      </c>
      <c r="O143" s="73"/>
      <c r="P143" s="202">
        <f>O143*H143</f>
        <v>0</v>
      </c>
      <c r="Q143" s="202">
        <v>0.00084</v>
      </c>
      <c r="R143" s="202">
        <f>Q143*H143</f>
        <v>0.032256</v>
      </c>
      <c r="S143" s="202">
        <v>0</v>
      </c>
      <c r="T143" s="203">
        <f>S143*H143</f>
        <v>0</v>
      </c>
      <c r="U143" s="36"/>
      <c r="V143" s="36"/>
      <c r="W143" s="36"/>
      <c r="X143" s="36"/>
      <c r="Y143" s="36"/>
      <c r="Z143" s="36"/>
      <c r="AA143" s="36"/>
      <c r="AB143" s="36"/>
      <c r="AC143" s="36"/>
      <c r="AD143" s="36"/>
      <c r="AE143" s="36"/>
      <c r="AR143" s="204" t="s">
        <v>121</v>
      </c>
      <c r="AT143" s="204" t="s">
        <v>206</v>
      </c>
      <c r="AU143" s="204" t="s">
        <v>93</v>
      </c>
      <c r="AY143" s="18" t="s">
        <v>203</v>
      </c>
      <c r="BE143" s="205">
        <f>IF(N143="základní",J143,0)</f>
        <v>0</v>
      </c>
      <c r="BF143" s="205">
        <f>IF(N143="snížená",J143,0)</f>
        <v>0</v>
      </c>
      <c r="BG143" s="205">
        <f>IF(N143="zákl. přenesená",J143,0)</f>
        <v>0</v>
      </c>
      <c r="BH143" s="205">
        <f>IF(N143="sníž. přenesená",J143,0)</f>
        <v>0</v>
      </c>
      <c r="BI143" s="205">
        <f>IF(N143="nulová",J143,0)</f>
        <v>0</v>
      </c>
      <c r="BJ143" s="18" t="s">
        <v>91</v>
      </c>
      <c r="BK143" s="205">
        <f>ROUND(I143*H143,2)</f>
        <v>0</v>
      </c>
      <c r="BL143" s="18" t="s">
        <v>121</v>
      </c>
      <c r="BM143" s="204" t="s">
        <v>4152</v>
      </c>
    </row>
    <row r="144" spans="2:51" s="14" customFormat="1" ht="10.2">
      <c r="B144" s="225"/>
      <c r="C144" s="226"/>
      <c r="D144" s="206" t="s">
        <v>309</v>
      </c>
      <c r="E144" s="227" t="s">
        <v>1</v>
      </c>
      <c r="F144" s="228" t="s">
        <v>4153</v>
      </c>
      <c r="G144" s="226"/>
      <c r="H144" s="229">
        <v>38.4</v>
      </c>
      <c r="I144" s="230"/>
      <c r="J144" s="226"/>
      <c r="K144" s="226"/>
      <c r="L144" s="231"/>
      <c r="M144" s="232"/>
      <c r="N144" s="233"/>
      <c r="O144" s="233"/>
      <c r="P144" s="233"/>
      <c r="Q144" s="233"/>
      <c r="R144" s="233"/>
      <c r="S144" s="233"/>
      <c r="T144" s="234"/>
      <c r="AT144" s="235" t="s">
        <v>309</v>
      </c>
      <c r="AU144" s="235" t="s">
        <v>93</v>
      </c>
      <c r="AV144" s="14" t="s">
        <v>93</v>
      </c>
      <c r="AW144" s="14" t="s">
        <v>38</v>
      </c>
      <c r="AX144" s="14" t="s">
        <v>83</v>
      </c>
      <c r="AY144" s="235" t="s">
        <v>203</v>
      </c>
    </row>
    <row r="145" spans="2:51" s="13" customFormat="1" ht="10.2">
      <c r="B145" s="215"/>
      <c r="C145" s="216"/>
      <c r="D145" s="206" t="s">
        <v>309</v>
      </c>
      <c r="E145" s="217" t="s">
        <v>1</v>
      </c>
      <c r="F145" s="218" t="s">
        <v>4073</v>
      </c>
      <c r="G145" s="216"/>
      <c r="H145" s="217" t="s">
        <v>1</v>
      </c>
      <c r="I145" s="219"/>
      <c r="J145" s="216"/>
      <c r="K145" s="216"/>
      <c r="L145" s="220"/>
      <c r="M145" s="221"/>
      <c r="N145" s="222"/>
      <c r="O145" s="222"/>
      <c r="P145" s="222"/>
      <c r="Q145" s="222"/>
      <c r="R145" s="222"/>
      <c r="S145" s="222"/>
      <c r="T145" s="223"/>
      <c r="AT145" s="224" t="s">
        <v>309</v>
      </c>
      <c r="AU145" s="224" t="s">
        <v>93</v>
      </c>
      <c r="AV145" s="13" t="s">
        <v>91</v>
      </c>
      <c r="AW145" s="13" t="s">
        <v>38</v>
      </c>
      <c r="AX145" s="13" t="s">
        <v>83</v>
      </c>
      <c r="AY145" s="224" t="s">
        <v>203</v>
      </c>
    </row>
    <row r="146" spans="2:51" s="15" customFormat="1" ht="10.2">
      <c r="B146" s="236"/>
      <c r="C146" s="237"/>
      <c r="D146" s="206" t="s">
        <v>309</v>
      </c>
      <c r="E146" s="238" t="s">
        <v>1</v>
      </c>
      <c r="F146" s="239" t="s">
        <v>314</v>
      </c>
      <c r="G146" s="237"/>
      <c r="H146" s="240">
        <v>38.4</v>
      </c>
      <c r="I146" s="241"/>
      <c r="J146" s="237"/>
      <c r="K146" s="237"/>
      <c r="L146" s="242"/>
      <c r="M146" s="243"/>
      <c r="N146" s="244"/>
      <c r="O146" s="244"/>
      <c r="P146" s="244"/>
      <c r="Q146" s="244"/>
      <c r="R146" s="244"/>
      <c r="S146" s="244"/>
      <c r="T146" s="245"/>
      <c r="AT146" s="246" t="s">
        <v>309</v>
      </c>
      <c r="AU146" s="246" t="s">
        <v>93</v>
      </c>
      <c r="AV146" s="15" t="s">
        <v>121</v>
      </c>
      <c r="AW146" s="15" t="s">
        <v>38</v>
      </c>
      <c r="AX146" s="15" t="s">
        <v>91</v>
      </c>
      <c r="AY146" s="246" t="s">
        <v>203</v>
      </c>
    </row>
    <row r="147" spans="1:65" s="2" customFormat="1" ht="16.5" customHeight="1">
      <c r="A147" s="36"/>
      <c r="B147" s="37"/>
      <c r="C147" s="193" t="s">
        <v>147</v>
      </c>
      <c r="D147" s="193" t="s">
        <v>206</v>
      </c>
      <c r="E147" s="194" t="s">
        <v>4074</v>
      </c>
      <c r="F147" s="195" t="s">
        <v>4075</v>
      </c>
      <c r="G147" s="196" t="s">
        <v>357</v>
      </c>
      <c r="H147" s="197">
        <v>38.4</v>
      </c>
      <c r="I147" s="198"/>
      <c r="J147" s="199">
        <f>ROUND(I147*H147,2)</f>
        <v>0</v>
      </c>
      <c r="K147" s="195" t="s">
        <v>210</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4154</v>
      </c>
    </row>
    <row r="148" spans="1:65" s="2" customFormat="1" ht="16.5" customHeight="1">
      <c r="A148" s="36"/>
      <c r="B148" s="37"/>
      <c r="C148" s="193" t="s">
        <v>150</v>
      </c>
      <c r="D148" s="193" t="s">
        <v>206</v>
      </c>
      <c r="E148" s="194" t="s">
        <v>320</v>
      </c>
      <c r="F148" s="195" t="s">
        <v>321</v>
      </c>
      <c r="G148" s="196" t="s">
        <v>307</v>
      </c>
      <c r="H148" s="197">
        <v>45.2</v>
      </c>
      <c r="I148" s="198"/>
      <c r="J148" s="199">
        <f>ROUND(I148*H148,2)</f>
        <v>0</v>
      </c>
      <c r="K148" s="195" t="s">
        <v>210</v>
      </c>
      <c r="L148" s="41"/>
      <c r="M148" s="200" t="s">
        <v>1</v>
      </c>
      <c r="N148" s="201" t="s">
        <v>48</v>
      </c>
      <c r="O148" s="73"/>
      <c r="P148" s="202">
        <f>O148*H148</f>
        <v>0</v>
      </c>
      <c r="Q148" s="202">
        <v>0</v>
      </c>
      <c r="R148" s="202">
        <f>Q148*H148</f>
        <v>0</v>
      </c>
      <c r="S148" s="202">
        <v>0</v>
      </c>
      <c r="T148" s="203">
        <f>S148*H148</f>
        <v>0</v>
      </c>
      <c r="U148" s="36"/>
      <c r="V148" s="36"/>
      <c r="W148" s="36"/>
      <c r="X148" s="36"/>
      <c r="Y148" s="36"/>
      <c r="Z148" s="36"/>
      <c r="AA148" s="36"/>
      <c r="AB148" s="36"/>
      <c r="AC148" s="36"/>
      <c r="AD148" s="36"/>
      <c r="AE148" s="36"/>
      <c r="AR148" s="204" t="s">
        <v>121</v>
      </c>
      <c r="AT148" s="204" t="s">
        <v>206</v>
      </c>
      <c r="AU148" s="204" t="s">
        <v>93</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4155</v>
      </c>
    </row>
    <row r="149" spans="1:47" s="2" customFormat="1" ht="19.2">
      <c r="A149" s="36"/>
      <c r="B149" s="37"/>
      <c r="C149" s="38"/>
      <c r="D149" s="206" t="s">
        <v>213</v>
      </c>
      <c r="E149" s="38"/>
      <c r="F149" s="207" t="s">
        <v>4078</v>
      </c>
      <c r="G149" s="38"/>
      <c r="H149" s="38"/>
      <c r="I149" s="208"/>
      <c r="J149" s="38"/>
      <c r="K149" s="38"/>
      <c r="L149" s="41"/>
      <c r="M149" s="209"/>
      <c r="N149" s="210"/>
      <c r="O149" s="73"/>
      <c r="P149" s="73"/>
      <c r="Q149" s="73"/>
      <c r="R149" s="73"/>
      <c r="S149" s="73"/>
      <c r="T149" s="74"/>
      <c r="U149" s="36"/>
      <c r="V149" s="36"/>
      <c r="W149" s="36"/>
      <c r="X149" s="36"/>
      <c r="Y149" s="36"/>
      <c r="Z149" s="36"/>
      <c r="AA149" s="36"/>
      <c r="AB149" s="36"/>
      <c r="AC149" s="36"/>
      <c r="AD149" s="36"/>
      <c r="AE149" s="36"/>
      <c r="AT149" s="18" t="s">
        <v>213</v>
      </c>
      <c r="AU149" s="18" t="s">
        <v>93</v>
      </c>
    </row>
    <row r="150" spans="2:51" s="14" customFormat="1" ht="10.2">
      <c r="B150" s="225"/>
      <c r="C150" s="226"/>
      <c r="D150" s="206" t="s">
        <v>309</v>
      </c>
      <c r="E150" s="226"/>
      <c r="F150" s="228" t="s">
        <v>4156</v>
      </c>
      <c r="G150" s="226"/>
      <c r="H150" s="229">
        <v>45.2</v>
      </c>
      <c r="I150" s="230"/>
      <c r="J150" s="226"/>
      <c r="K150" s="226"/>
      <c r="L150" s="231"/>
      <c r="M150" s="232"/>
      <c r="N150" s="233"/>
      <c r="O150" s="233"/>
      <c r="P150" s="233"/>
      <c r="Q150" s="233"/>
      <c r="R150" s="233"/>
      <c r="S150" s="233"/>
      <c r="T150" s="234"/>
      <c r="AT150" s="235" t="s">
        <v>309</v>
      </c>
      <c r="AU150" s="235" t="s">
        <v>93</v>
      </c>
      <c r="AV150" s="14" t="s">
        <v>93</v>
      </c>
      <c r="AW150" s="14" t="s">
        <v>4</v>
      </c>
      <c r="AX150" s="14" t="s">
        <v>91</v>
      </c>
      <c r="AY150" s="235" t="s">
        <v>203</v>
      </c>
    </row>
    <row r="151" spans="1:65" s="2" customFormat="1" ht="16.5" customHeight="1">
      <c r="A151" s="36"/>
      <c r="B151" s="37"/>
      <c r="C151" s="193" t="s">
        <v>153</v>
      </c>
      <c r="D151" s="193" t="s">
        <v>206</v>
      </c>
      <c r="E151" s="194" t="s">
        <v>325</v>
      </c>
      <c r="F151" s="195" t="s">
        <v>326</v>
      </c>
      <c r="G151" s="196" t="s">
        <v>307</v>
      </c>
      <c r="H151" s="197">
        <v>25.26</v>
      </c>
      <c r="I151" s="198"/>
      <c r="J151" s="199">
        <f>ROUND(I151*H151,2)</f>
        <v>0</v>
      </c>
      <c r="K151" s="195" t="s">
        <v>210</v>
      </c>
      <c r="L151" s="41"/>
      <c r="M151" s="200" t="s">
        <v>1</v>
      </c>
      <c r="N151" s="201" t="s">
        <v>48</v>
      </c>
      <c r="O151" s="73"/>
      <c r="P151" s="202">
        <f>O151*H151</f>
        <v>0</v>
      </c>
      <c r="Q151" s="202">
        <v>0</v>
      </c>
      <c r="R151" s="202">
        <f>Q151*H151</f>
        <v>0</v>
      </c>
      <c r="S151" s="202">
        <v>0</v>
      </c>
      <c r="T151" s="203">
        <f>S151*H151</f>
        <v>0</v>
      </c>
      <c r="U151" s="36"/>
      <c r="V151" s="36"/>
      <c r="W151" s="36"/>
      <c r="X151" s="36"/>
      <c r="Y151" s="36"/>
      <c r="Z151" s="36"/>
      <c r="AA151" s="36"/>
      <c r="AB151" s="36"/>
      <c r="AC151" s="36"/>
      <c r="AD151" s="36"/>
      <c r="AE151" s="36"/>
      <c r="AR151" s="204" t="s">
        <v>121</v>
      </c>
      <c r="AT151" s="204" t="s">
        <v>206</v>
      </c>
      <c r="AU151" s="204" t="s">
        <v>93</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121</v>
      </c>
      <c r="BM151" s="204" t="s">
        <v>4157</v>
      </c>
    </row>
    <row r="152" spans="2:51" s="14" customFormat="1" ht="10.2">
      <c r="B152" s="225"/>
      <c r="C152" s="226"/>
      <c r="D152" s="206" t="s">
        <v>309</v>
      </c>
      <c r="E152" s="227" t="s">
        <v>1</v>
      </c>
      <c r="F152" s="228" t="s">
        <v>4158</v>
      </c>
      <c r="G152" s="226"/>
      <c r="H152" s="229">
        <v>0.96</v>
      </c>
      <c r="I152" s="230"/>
      <c r="J152" s="226"/>
      <c r="K152" s="226"/>
      <c r="L152" s="231"/>
      <c r="M152" s="232"/>
      <c r="N152" s="233"/>
      <c r="O152" s="233"/>
      <c r="P152" s="233"/>
      <c r="Q152" s="233"/>
      <c r="R152" s="233"/>
      <c r="S152" s="233"/>
      <c r="T152" s="234"/>
      <c r="AT152" s="235" t="s">
        <v>309</v>
      </c>
      <c r="AU152" s="235" t="s">
        <v>93</v>
      </c>
      <c r="AV152" s="14" t="s">
        <v>93</v>
      </c>
      <c r="AW152" s="14" t="s">
        <v>38</v>
      </c>
      <c r="AX152" s="14" t="s">
        <v>83</v>
      </c>
      <c r="AY152" s="235" t="s">
        <v>203</v>
      </c>
    </row>
    <row r="153" spans="2:51" s="14" customFormat="1" ht="10.2">
      <c r="B153" s="225"/>
      <c r="C153" s="226"/>
      <c r="D153" s="206" t="s">
        <v>309</v>
      </c>
      <c r="E153" s="227" t="s">
        <v>1</v>
      </c>
      <c r="F153" s="228" t="s">
        <v>4159</v>
      </c>
      <c r="G153" s="226"/>
      <c r="H153" s="229">
        <v>4.8</v>
      </c>
      <c r="I153" s="230"/>
      <c r="J153" s="226"/>
      <c r="K153" s="226"/>
      <c r="L153" s="231"/>
      <c r="M153" s="232"/>
      <c r="N153" s="233"/>
      <c r="O153" s="233"/>
      <c r="P153" s="233"/>
      <c r="Q153" s="233"/>
      <c r="R153" s="233"/>
      <c r="S153" s="233"/>
      <c r="T153" s="234"/>
      <c r="AT153" s="235" t="s">
        <v>309</v>
      </c>
      <c r="AU153" s="235" t="s">
        <v>93</v>
      </c>
      <c r="AV153" s="14" t="s">
        <v>93</v>
      </c>
      <c r="AW153" s="14" t="s">
        <v>38</v>
      </c>
      <c r="AX153" s="14" t="s">
        <v>83</v>
      </c>
      <c r="AY153" s="235" t="s">
        <v>203</v>
      </c>
    </row>
    <row r="154" spans="2:51" s="14" customFormat="1" ht="10.2">
      <c r="B154" s="225"/>
      <c r="C154" s="226"/>
      <c r="D154" s="206" t="s">
        <v>309</v>
      </c>
      <c r="E154" s="227" t="s">
        <v>1</v>
      </c>
      <c r="F154" s="228" t="s">
        <v>4160</v>
      </c>
      <c r="G154" s="226"/>
      <c r="H154" s="229">
        <v>19.5</v>
      </c>
      <c r="I154" s="230"/>
      <c r="J154" s="226"/>
      <c r="K154" s="226"/>
      <c r="L154" s="231"/>
      <c r="M154" s="232"/>
      <c r="N154" s="233"/>
      <c r="O154" s="233"/>
      <c r="P154" s="233"/>
      <c r="Q154" s="233"/>
      <c r="R154" s="233"/>
      <c r="S154" s="233"/>
      <c r="T154" s="234"/>
      <c r="AT154" s="235" t="s">
        <v>309</v>
      </c>
      <c r="AU154" s="235" t="s">
        <v>93</v>
      </c>
      <c r="AV154" s="14" t="s">
        <v>93</v>
      </c>
      <c r="AW154" s="14" t="s">
        <v>38</v>
      </c>
      <c r="AX154" s="14" t="s">
        <v>83</v>
      </c>
      <c r="AY154" s="235" t="s">
        <v>203</v>
      </c>
    </row>
    <row r="155" spans="2:51" s="15" customFormat="1" ht="10.2">
      <c r="B155" s="236"/>
      <c r="C155" s="237"/>
      <c r="D155" s="206" t="s">
        <v>309</v>
      </c>
      <c r="E155" s="238" t="s">
        <v>1</v>
      </c>
      <c r="F155" s="239" t="s">
        <v>314</v>
      </c>
      <c r="G155" s="237"/>
      <c r="H155" s="240">
        <v>25.26</v>
      </c>
      <c r="I155" s="241"/>
      <c r="J155" s="237"/>
      <c r="K155" s="237"/>
      <c r="L155" s="242"/>
      <c r="M155" s="243"/>
      <c r="N155" s="244"/>
      <c r="O155" s="244"/>
      <c r="P155" s="244"/>
      <c r="Q155" s="244"/>
      <c r="R155" s="244"/>
      <c r="S155" s="244"/>
      <c r="T155" s="245"/>
      <c r="AT155" s="246" t="s">
        <v>309</v>
      </c>
      <c r="AU155" s="246" t="s">
        <v>93</v>
      </c>
      <c r="AV155" s="15" t="s">
        <v>121</v>
      </c>
      <c r="AW155" s="15" t="s">
        <v>38</v>
      </c>
      <c r="AX155" s="15" t="s">
        <v>91</v>
      </c>
      <c r="AY155" s="246" t="s">
        <v>203</v>
      </c>
    </row>
    <row r="156" spans="1:65" s="2" customFormat="1" ht="24.15" customHeight="1">
      <c r="A156" s="36"/>
      <c r="B156" s="37"/>
      <c r="C156" s="193" t="s">
        <v>249</v>
      </c>
      <c r="D156" s="193" t="s">
        <v>206</v>
      </c>
      <c r="E156" s="194" t="s">
        <v>332</v>
      </c>
      <c r="F156" s="195" t="s">
        <v>333</v>
      </c>
      <c r="G156" s="196" t="s">
        <v>307</v>
      </c>
      <c r="H156" s="197">
        <v>126.3</v>
      </c>
      <c r="I156" s="198"/>
      <c r="J156" s="199">
        <f>ROUND(I156*H156,2)</f>
        <v>0</v>
      </c>
      <c r="K156" s="195" t="s">
        <v>210</v>
      </c>
      <c r="L156" s="41"/>
      <c r="M156" s="200" t="s">
        <v>1</v>
      </c>
      <c r="N156" s="201" t="s">
        <v>48</v>
      </c>
      <c r="O156" s="73"/>
      <c r="P156" s="202">
        <f>O156*H156</f>
        <v>0</v>
      </c>
      <c r="Q156" s="202">
        <v>0</v>
      </c>
      <c r="R156" s="202">
        <f>Q156*H156</f>
        <v>0</v>
      </c>
      <c r="S156" s="202">
        <v>0</v>
      </c>
      <c r="T156" s="203">
        <f>S156*H156</f>
        <v>0</v>
      </c>
      <c r="U156" s="36"/>
      <c r="V156" s="36"/>
      <c r="W156" s="36"/>
      <c r="X156" s="36"/>
      <c r="Y156" s="36"/>
      <c r="Z156" s="36"/>
      <c r="AA156" s="36"/>
      <c r="AB156" s="36"/>
      <c r="AC156" s="36"/>
      <c r="AD156" s="36"/>
      <c r="AE156" s="36"/>
      <c r="AR156" s="204" t="s">
        <v>121</v>
      </c>
      <c r="AT156" s="204" t="s">
        <v>206</v>
      </c>
      <c r="AU156" s="204" t="s">
        <v>93</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121</v>
      </c>
      <c r="BM156" s="204" t="s">
        <v>4161</v>
      </c>
    </row>
    <row r="157" spans="2:51" s="14" customFormat="1" ht="10.2">
      <c r="B157" s="225"/>
      <c r="C157" s="226"/>
      <c r="D157" s="206" t="s">
        <v>309</v>
      </c>
      <c r="E157" s="226"/>
      <c r="F157" s="228" t="s">
        <v>4162</v>
      </c>
      <c r="G157" s="226"/>
      <c r="H157" s="229">
        <v>126.3</v>
      </c>
      <c r="I157" s="230"/>
      <c r="J157" s="226"/>
      <c r="K157" s="226"/>
      <c r="L157" s="231"/>
      <c r="M157" s="232"/>
      <c r="N157" s="233"/>
      <c r="O157" s="233"/>
      <c r="P157" s="233"/>
      <c r="Q157" s="233"/>
      <c r="R157" s="233"/>
      <c r="S157" s="233"/>
      <c r="T157" s="234"/>
      <c r="AT157" s="235" t="s">
        <v>309</v>
      </c>
      <c r="AU157" s="235" t="s">
        <v>93</v>
      </c>
      <c r="AV157" s="14" t="s">
        <v>93</v>
      </c>
      <c r="AW157" s="14" t="s">
        <v>4</v>
      </c>
      <c r="AX157" s="14" t="s">
        <v>91</v>
      </c>
      <c r="AY157" s="235" t="s">
        <v>203</v>
      </c>
    </row>
    <row r="158" spans="1:65" s="2" customFormat="1" ht="16.5" customHeight="1">
      <c r="A158" s="36"/>
      <c r="B158" s="37"/>
      <c r="C158" s="193" t="s">
        <v>254</v>
      </c>
      <c r="D158" s="193" t="s">
        <v>206</v>
      </c>
      <c r="E158" s="194" t="s">
        <v>341</v>
      </c>
      <c r="F158" s="195" t="s">
        <v>342</v>
      </c>
      <c r="G158" s="196" t="s">
        <v>307</v>
      </c>
      <c r="H158" s="197">
        <v>25.26</v>
      </c>
      <c r="I158" s="198"/>
      <c r="J158" s="199">
        <f>ROUND(I158*H158,2)</f>
        <v>0</v>
      </c>
      <c r="K158" s="195" t="s">
        <v>210</v>
      </c>
      <c r="L158" s="41"/>
      <c r="M158" s="200" t="s">
        <v>1</v>
      </c>
      <c r="N158" s="201" t="s">
        <v>48</v>
      </c>
      <c r="O158" s="73"/>
      <c r="P158" s="202">
        <f>O158*H158</f>
        <v>0</v>
      </c>
      <c r="Q158" s="202">
        <v>0</v>
      </c>
      <c r="R158" s="202">
        <f>Q158*H158</f>
        <v>0</v>
      </c>
      <c r="S158" s="202">
        <v>0</v>
      </c>
      <c r="T158" s="203">
        <f>S158*H158</f>
        <v>0</v>
      </c>
      <c r="U158" s="36"/>
      <c r="V158" s="36"/>
      <c r="W158" s="36"/>
      <c r="X158" s="36"/>
      <c r="Y158" s="36"/>
      <c r="Z158" s="36"/>
      <c r="AA158" s="36"/>
      <c r="AB158" s="36"/>
      <c r="AC158" s="36"/>
      <c r="AD158" s="36"/>
      <c r="AE158" s="36"/>
      <c r="AR158" s="204" t="s">
        <v>121</v>
      </c>
      <c r="AT158" s="204" t="s">
        <v>206</v>
      </c>
      <c r="AU158" s="204" t="s">
        <v>93</v>
      </c>
      <c r="AY158" s="18" t="s">
        <v>203</v>
      </c>
      <c r="BE158" s="205">
        <f>IF(N158="základní",J158,0)</f>
        <v>0</v>
      </c>
      <c r="BF158" s="205">
        <f>IF(N158="snížená",J158,0)</f>
        <v>0</v>
      </c>
      <c r="BG158" s="205">
        <f>IF(N158="zákl. přenesená",J158,0)</f>
        <v>0</v>
      </c>
      <c r="BH158" s="205">
        <f>IF(N158="sníž. přenesená",J158,0)</f>
        <v>0</v>
      </c>
      <c r="BI158" s="205">
        <f>IF(N158="nulová",J158,0)</f>
        <v>0</v>
      </c>
      <c r="BJ158" s="18" t="s">
        <v>91</v>
      </c>
      <c r="BK158" s="205">
        <f>ROUND(I158*H158,2)</f>
        <v>0</v>
      </c>
      <c r="BL158" s="18" t="s">
        <v>121</v>
      </c>
      <c r="BM158" s="204" t="s">
        <v>4163</v>
      </c>
    </row>
    <row r="159" spans="1:65" s="2" customFormat="1" ht="16.5" customHeight="1">
      <c r="A159" s="36"/>
      <c r="B159" s="37"/>
      <c r="C159" s="193" t="s">
        <v>261</v>
      </c>
      <c r="D159" s="193" t="s">
        <v>206</v>
      </c>
      <c r="E159" s="194" t="s">
        <v>336</v>
      </c>
      <c r="F159" s="195" t="s">
        <v>4086</v>
      </c>
      <c r="G159" s="196" t="s">
        <v>338</v>
      </c>
      <c r="H159" s="197">
        <v>45.468</v>
      </c>
      <c r="I159" s="198"/>
      <c r="J159" s="199">
        <f>ROUND(I159*H159,2)</f>
        <v>0</v>
      </c>
      <c r="K159" s="195" t="s">
        <v>210</v>
      </c>
      <c r="L159" s="41"/>
      <c r="M159" s="200" t="s">
        <v>1</v>
      </c>
      <c r="N159" s="201" t="s">
        <v>48</v>
      </c>
      <c r="O159" s="73"/>
      <c r="P159" s="202">
        <f>O159*H159</f>
        <v>0</v>
      </c>
      <c r="Q159" s="202">
        <v>0</v>
      </c>
      <c r="R159" s="202">
        <f>Q159*H159</f>
        <v>0</v>
      </c>
      <c r="S159" s="202">
        <v>0</v>
      </c>
      <c r="T159" s="203">
        <f>S159*H159</f>
        <v>0</v>
      </c>
      <c r="U159" s="36"/>
      <c r="V159" s="36"/>
      <c r="W159" s="36"/>
      <c r="X159" s="36"/>
      <c r="Y159" s="36"/>
      <c r="Z159" s="36"/>
      <c r="AA159" s="36"/>
      <c r="AB159" s="36"/>
      <c r="AC159" s="36"/>
      <c r="AD159" s="36"/>
      <c r="AE159" s="36"/>
      <c r="AR159" s="204" t="s">
        <v>121</v>
      </c>
      <c r="AT159" s="204" t="s">
        <v>206</v>
      </c>
      <c r="AU159" s="204" t="s">
        <v>93</v>
      </c>
      <c r="AY159" s="18" t="s">
        <v>203</v>
      </c>
      <c r="BE159" s="205">
        <f>IF(N159="základní",J159,0)</f>
        <v>0</v>
      </c>
      <c r="BF159" s="205">
        <f>IF(N159="snížená",J159,0)</f>
        <v>0</v>
      </c>
      <c r="BG159" s="205">
        <f>IF(N159="zákl. přenesená",J159,0)</f>
        <v>0</v>
      </c>
      <c r="BH159" s="205">
        <f>IF(N159="sníž. přenesená",J159,0)</f>
        <v>0</v>
      </c>
      <c r="BI159" s="205">
        <f>IF(N159="nulová",J159,0)</f>
        <v>0</v>
      </c>
      <c r="BJ159" s="18" t="s">
        <v>91</v>
      </c>
      <c r="BK159" s="205">
        <f>ROUND(I159*H159,2)</f>
        <v>0</v>
      </c>
      <c r="BL159" s="18" t="s">
        <v>121</v>
      </c>
      <c r="BM159" s="204" t="s">
        <v>4164</v>
      </c>
    </row>
    <row r="160" spans="2:51" s="14" customFormat="1" ht="10.2">
      <c r="B160" s="225"/>
      <c r="C160" s="226"/>
      <c r="D160" s="206" t="s">
        <v>309</v>
      </c>
      <c r="E160" s="226"/>
      <c r="F160" s="228" t="s">
        <v>4165</v>
      </c>
      <c r="G160" s="226"/>
      <c r="H160" s="229">
        <v>45.468</v>
      </c>
      <c r="I160" s="230"/>
      <c r="J160" s="226"/>
      <c r="K160" s="226"/>
      <c r="L160" s="231"/>
      <c r="M160" s="232"/>
      <c r="N160" s="233"/>
      <c r="O160" s="233"/>
      <c r="P160" s="233"/>
      <c r="Q160" s="233"/>
      <c r="R160" s="233"/>
      <c r="S160" s="233"/>
      <c r="T160" s="234"/>
      <c r="AT160" s="235" t="s">
        <v>309</v>
      </c>
      <c r="AU160" s="235" t="s">
        <v>93</v>
      </c>
      <c r="AV160" s="14" t="s">
        <v>93</v>
      </c>
      <c r="AW160" s="14" t="s">
        <v>4</v>
      </c>
      <c r="AX160" s="14" t="s">
        <v>91</v>
      </c>
      <c r="AY160" s="235" t="s">
        <v>203</v>
      </c>
    </row>
    <row r="161" spans="1:65" s="2" customFormat="1" ht="16.5" customHeight="1">
      <c r="A161" s="36"/>
      <c r="B161" s="37"/>
      <c r="C161" s="193" t="s">
        <v>268</v>
      </c>
      <c r="D161" s="193" t="s">
        <v>206</v>
      </c>
      <c r="E161" s="194" t="s">
        <v>344</v>
      </c>
      <c r="F161" s="195" t="s">
        <v>345</v>
      </c>
      <c r="G161" s="196" t="s">
        <v>307</v>
      </c>
      <c r="H161" s="197">
        <v>22.6</v>
      </c>
      <c r="I161" s="198"/>
      <c r="J161" s="199">
        <f>ROUND(I161*H161,2)</f>
        <v>0</v>
      </c>
      <c r="K161" s="195" t="s">
        <v>210</v>
      </c>
      <c r="L161" s="41"/>
      <c r="M161" s="200" t="s">
        <v>1</v>
      </c>
      <c r="N161" s="201" t="s">
        <v>48</v>
      </c>
      <c r="O161" s="73"/>
      <c r="P161" s="202">
        <f>O161*H161</f>
        <v>0</v>
      </c>
      <c r="Q161" s="202">
        <v>0</v>
      </c>
      <c r="R161" s="202">
        <f>Q161*H161</f>
        <v>0</v>
      </c>
      <c r="S161" s="202">
        <v>0</v>
      </c>
      <c r="T161" s="203">
        <f>S161*H161</f>
        <v>0</v>
      </c>
      <c r="U161" s="36"/>
      <c r="V161" s="36"/>
      <c r="W161" s="36"/>
      <c r="X161" s="36"/>
      <c r="Y161" s="36"/>
      <c r="Z161" s="36"/>
      <c r="AA161" s="36"/>
      <c r="AB161" s="36"/>
      <c r="AC161" s="36"/>
      <c r="AD161" s="36"/>
      <c r="AE161" s="36"/>
      <c r="AR161" s="204" t="s">
        <v>121</v>
      </c>
      <c r="AT161" s="204" t="s">
        <v>206</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121</v>
      </c>
      <c r="BM161" s="204" t="s">
        <v>4166</v>
      </c>
    </row>
    <row r="162" spans="2:51" s="14" customFormat="1" ht="10.2">
      <c r="B162" s="225"/>
      <c r="C162" s="226"/>
      <c r="D162" s="206" t="s">
        <v>309</v>
      </c>
      <c r="E162" s="227" t="s">
        <v>1</v>
      </c>
      <c r="F162" s="228" t="s">
        <v>4167</v>
      </c>
      <c r="G162" s="226"/>
      <c r="H162" s="229">
        <v>22.6</v>
      </c>
      <c r="I162" s="230"/>
      <c r="J162" s="226"/>
      <c r="K162" s="226"/>
      <c r="L162" s="231"/>
      <c r="M162" s="232"/>
      <c r="N162" s="233"/>
      <c r="O162" s="233"/>
      <c r="P162" s="233"/>
      <c r="Q162" s="233"/>
      <c r="R162" s="233"/>
      <c r="S162" s="233"/>
      <c r="T162" s="234"/>
      <c r="AT162" s="235" t="s">
        <v>309</v>
      </c>
      <c r="AU162" s="235" t="s">
        <v>93</v>
      </c>
      <c r="AV162" s="14" t="s">
        <v>93</v>
      </c>
      <c r="AW162" s="14" t="s">
        <v>38</v>
      </c>
      <c r="AX162" s="14" t="s">
        <v>83</v>
      </c>
      <c r="AY162" s="235" t="s">
        <v>203</v>
      </c>
    </row>
    <row r="163" spans="2:51" s="15" customFormat="1" ht="10.2">
      <c r="B163" s="236"/>
      <c r="C163" s="237"/>
      <c r="D163" s="206" t="s">
        <v>309</v>
      </c>
      <c r="E163" s="238" t="s">
        <v>1</v>
      </c>
      <c r="F163" s="239" t="s">
        <v>314</v>
      </c>
      <c r="G163" s="237"/>
      <c r="H163" s="240">
        <v>22.6</v>
      </c>
      <c r="I163" s="241"/>
      <c r="J163" s="237"/>
      <c r="K163" s="237"/>
      <c r="L163" s="242"/>
      <c r="M163" s="243"/>
      <c r="N163" s="244"/>
      <c r="O163" s="244"/>
      <c r="P163" s="244"/>
      <c r="Q163" s="244"/>
      <c r="R163" s="244"/>
      <c r="S163" s="244"/>
      <c r="T163" s="245"/>
      <c r="AT163" s="246" t="s">
        <v>309</v>
      </c>
      <c r="AU163" s="246" t="s">
        <v>93</v>
      </c>
      <c r="AV163" s="15" t="s">
        <v>121</v>
      </c>
      <c r="AW163" s="15" t="s">
        <v>38</v>
      </c>
      <c r="AX163" s="15" t="s">
        <v>91</v>
      </c>
      <c r="AY163" s="246" t="s">
        <v>203</v>
      </c>
    </row>
    <row r="164" spans="1:65" s="2" customFormat="1" ht="16.5" customHeight="1">
      <c r="A164" s="36"/>
      <c r="B164" s="37"/>
      <c r="C164" s="193" t="s">
        <v>364</v>
      </c>
      <c r="D164" s="193" t="s">
        <v>206</v>
      </c>
      <c r="E164" s="194" t="s">
        <v>4091</v>
      </c>
      <c r="F164" s="195" t="s">
        <v>4092</v>
      </c>
      <c r="G164" s="196" t="s">
        <v>307</v>
      </c>
      <c r="H164" s="197">
        <v>4.8</v>
      </c>
      <c r="I164" s="198"/>
      <c r="J164" s="199">
        <f>ROUND(I164*H164,2)</f>
        <v>0</v>
      </c>
      <c r="K164" s="195" t="s">
        <v>210</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93</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4168</v>
      </c>
    </row>
    <row r="165" spans="2:51" s="14" customFormat="1" ht="10.2">
      <c r="B165" s="225"/>
      <c r="C165" s="226"/>
      <c r="D165" s="206" t="s">
        <v>309</v>
      </c>
      <c r="E165" s="227" t="s">
        <v>1</v>
      </c>
      <c r="F165" s="228" t="s">
        <v>4159</v>
      </c>
      <c r="G165" s="226"/>
      <c r="H165" s="229">
        <v>4.8</v>
      </c>
      <c r="I165" s="230"/>
      <c r="J165" s="226"/>
      <c r="K165" s="226"/>
      <c r="L165" s="231"/>
      <c r="M165" s="232"/>
      <c r="N165" s="233"/>
      <c r="O165" s="233"/>
      <c r="P165" s="233"/>
      <c r="Q165" s="233"/>
      <c r="R165" s="233"/>
      <c r="S165" s="233"/>
      <c r="T165" s="234"/>
      <c r="AT165" s="235" t="s">
        <v>309</v>
      </c>
      <c r="AU165" s="235" t="s">
        <v>93</v>
      </c>
      <c r="AV165" s="14" t="s">
        <v>93</v>
      </c>
      <c r="AW165" s="14" t="s">
        <v>38</v>
      </c>
      <c r="AX165" s="14" t="s">
        <v>83</v>
      </c>
      <c r="AY165" s="235" t="s">
        <v>203</v>
      </c>
    </row>
    <row r="166" spans="2:51" s="15" customFormat="1" ht="10.2">
      <c r="B166" s="236"/>
      <c r="C166" s="237"/>
      <c r="D166" s="206" t="s">
        <v>309</v>
      </c>
      <c r="E166" s="238" t="s">
        <v>1</v>
      </c>
      <c r="F166" s="239" t="s">
        <v>314</v>
      </c>
      <c r="G166" s="237"/>
      <c r="H166" s="240">
        <v>4.8</v>
      </c>
      <c r="I166" s="241"/>
      <c r="J166" s="237"/>
      <c r="K166" s="237"/>
      <c r="L166" s="242"/>
      <c r="M166" s="243"/>
      <c r="N166" s="244"/>
      <c r="O166" s="244"/>
      <c r="P166" s="244"/>
      <c r="Q166" s="244"/>
      <c r="R166" s="244"/>
      <c r="S166" s="244"/>
      <c r="T166" s="245"/>
      <c r="AT166" s="246" t="s">
        <v>309</v>
      </c>
      <c r="AU166" s="246" t="s">
        <v>93</v>
      </c>
      <c r="AV166" s="15" t="s">
        <v>121</v>
      </c>
      <c r="AW166" s="15" t="s">
        <v>38</v>
      </c>
      <c r="AX166" s="15" t="s">
        <v>91</v>
      </c>
      <c r="AY166" s="246" t="s">
        <v>203</v>
      </c>
    </row>
    <row r="167" spans="1:65" s="2" customFormat="1" ht="16.5" customHeight="1">
      <c r="A167" s="36"/>
      <c r="B167" s="37"/>
      <c r="C167" s="247" t="s">
        <v>369</v>
      </c>
      <c r="D167" s="247" t="s">
        <v>350</v>
      </c>
      <c r="E167" s="248" t="s">
        <v>4095</v>
      </c>
      <c r="F167" s="249" t="s">
        <v>4169</v>
      </c>
      <c r="G167" s="250" t="s">
        <v>338</v>
      </c>
      <c r="H167" s="251">
        <v>9.6</v>
      </c>
      <c r="I167" s="252"/>
      <c r="J167" s="253">
        <f>ROUND(I167*H167,2)</f>
        <v>0</v>
      </c>
      <c r="K167" s="249" t="s">
        <v>210</v>
      </c>
      <c r="L167" s="254"/>
      <c r="M167" s="255" t="s">
        <v>1</v>
      </c>
      <c r="N167" s="256" t="s">
        <v>48</v>
      </c>
      <c r="O167" s="73"/>
      <c r="P167" s="202">
        <f>O167*H167</f>
        <v>0</v>
      </c>
      <c r="Q167" s="202">
        <v>1</v>
      </c>
      <c r="R167" s="202">
        <f>Q167*H167</f>
        <v>9.6</v>
      </c>
      <c r="S167" s="202">
        <v>0</v>
      </c>
      <c r="T167" s="203">
        <f>S167*H167</f>
        <v>0</v>
      </c>
      <c r="U167" s="36"/>
      <c r="V167" s="36"/>
      <c r="W167" s="36"/>
      <c r="X167" s="36"/>
      <c r="Y167" s="36"/>
      <c r="Z167" s="36"/>
      <c r="AA167" s="36"/>
      <c r="AB167" s="36"/>
      <c r="AC167" s="36"/>
      <c r="AD167" s="36"/>
      <c r="AE167" s="36"/>
      <c r="AR167" s="204" t="s">
        <v>153</v>
      </c>
      <c r="AT167" s="204" t="s">
        <v>350</v>
      </c>
      <c r="AU167" s="204" t="s">
        <v>93</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121</v>
      </c>
      <c r="BM167" s="204" t="s">
        <v>4170</v>
      </c>
    </row>
    <row r="168" spans="1:47" s="2" customFormat="1" ht="19.2">
      <c r="A168" s="36"/>
      <c r="B168" s="37"/>
      <c r="C168" s="38"/>
      <c r="D168" s="206" t="s">
        <v>213</v>
      </c>
      <c r="E168" s="38"/>
      <c r="F168" s="207" t="s">
        <v>4098</v>
      </c>
      <c r="G168" s="38"/>
      <c r="H168" s="38"/>
      <c r="I168" s="208"/>
      <c r="J168" s="38"/>
      <c r="K168" s="38"/>
      <c r="L168" s="41"/>
      <c r="M168" s="209"/>
      <c r="N168" s="210"/>
      <c r="O168" s="73"/>
      <c r="P168" s="73"/>
      <c r="Q168" s="73"/>
      <c r="R168" s="73"/>
      <c r="S168" s="73"/>
      <c r="T168" s="74"/>
      <c r="U168" s="36"/>
      <c r="V168" s="36"/>
      <c r="W168" s="36"/>
      <c r="X168" s="36"/>
      <c r="Y168" s="36"/>
      <c r="Z168" s="36"/>
      <c r="AA168" s="36"/>
      <c r="AB168" s="36"/>
      <c r="AC168" s="36"/>
      <c r="AD168" s="36"/>
      <c r="AE168" s="36"/>
      <c r="AT168" s="18" t="s">
        <v>213</v>
      </c>
      <c r="AU168" s="18" t="s">
        <v>93</v>
      </c>
    </row>
    <row r="169" spans="2:51" s="14" customFormat="1" ht="10.2">
      <c r="B169" s="225"/>
      <c r="C169" s="226"/>
      <c r="D169" s="206" t="s">
        <v>309</v>
      </c>
      <c r="E169" s="226"/>
      <c r="F169" s="228" t="s">
        <v>4171</v>
      </c>
      <c r="G169" s="226"/>
      <c r="H169" s="229">
        <v>9.6</v>
      </c>
      <c r="I169" s="230"/>
      <c r="J169" s="226"/>
      <c r="K169" s="226"/>
      <c r="L169" s="231"/>
      <c r="M169" s="232"/>
      <c r="N169" s="233"/>
      <c r="O169" s="233"/>
      <c r="P169" s="233"/>
      <c r="Q169" s="233"/>
      <c r="R169" s="233"/>
      <c r="S169" s="233"/>
      <c r="T169" s="234"/>
      <c r="AT169" s="235" t="s">
        <v>309</v>
      </c>
      <c r="AU169" s="235" t="s">
        <v>93</v>
      </c>
      <c r="AV169" s="14" t="s">
        <v>93</v>
      </c>
      <c r="AW169" s="14" t="s">
        <v>4</v>
      </c>
      <c r="AX169" s="14" t="s">
        <v>91</v>
      </c>
      <c r="AY169" s="235" t="s">
        <v>203</v>
      </c>
    </row>
    <row r="170" spans="1:65" s="2" customFormat="1" ht="16.5" customHeight="1">
      <c r="A170" s="36"/>
      <c r="B170" s="37"/>
      <c r="C170" s="193" t="s">
        <v>8</v>
      </c>
      <c r="D170" s="193" t="s">
        <v>206</v>
      </c>
      <c r="E170" s="194" t="s">
        <v>4100</v>
      </c>
      <c r="F170" s="195" t="s">
        <v>4101</v>
      </c>
      <c r="G170" s="196" t="s">
        <v>357</v>
      </c>
      <c r="H170" s="197">
        <v>9.6</v>
      </c>
      <c r="I170" s="198"/>
      <c r="J170" s="199">
        <f>ROUND(I170*H170,2)</f>
        <v>0</v>
      </c>
      <c r="K170" s="195" t="s">
        <v>601</v>
      </c>
      <c r="L170" s="41"/>
      <c r="M170" s="200" t="s">
        <v>1</v>
      </c>
      <c r="N170" s="201" t="s">
        <v>48</v>
      </c>
      <c r="O170" s="73"/>
      <c r="P170" s="202">
        <f>O170*H170</f>
        <v>0</v>
      </c>
      <c r="Q170" s="202">
        <v>0</v>
      </c>
      <c r="R170" s="202">
        <f>Q170*H170</f>
        <v>0</v>
      </c>
      <c r="S170" s="202">
        <v>0</v>
      </c>
      <c r="T170" s="203">
        <f>S170*H170</f>
        <v>0</v>
      </c>
      <c r="U170" s="36"/>
      <c r="V170" s="36"/>
      <c r="W170" s="36"/>
      <c r="X170" s="36"/>
      <c r="Y170" s="36"/>
      <c r="Z170" s="36"/>
      <c r="AA170" s="36"/>
      <c r="AB170" s="36"/>
      <c r="AC170" s="36"/>
      <c r="AD170" s="36"/>
      <c r="AE170" s="36"/>
      <c r="AR170" s="204" t="s">
        <v>121</v>
      </c>
      <c r="AT170" s="204" t="s">
        <v>206</v>
      </c>
      <c r="AU170" s="204" t="s">
        <v>93</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121</v>
      </c>
      <c r="BM170" s="204" t="s">
        <v>4172</v>
      </c>
    </row>
    <row r="171" spans="2:51" s="14" customFormat="1" ht="10.2">
      <c r="B171" s="225"/>
      <c r="C171" s="226"/>
      <c r="D171" s="206" t="s">
        <v>309</v>
      </c>
      <c r="E171" s="227" t="s">
        <v>1</v>
      </c>
      <c r="F171" s="228" t="s">
        <v>4173</v>
      </c>
      <c r="G171" s="226"/>
      <c r="H171" s="229">
        <v>9.6</v>
      </c>
      <c r="I171" s="230"/>
      <c r="J171" s="226"/>
      <c r="K171" s="226"/>
      <c r="L171" s="231"/>
      <c r="M171" s="232"/>
      <c r="N171" s="233"/>
      <c r="O171" s="233"/>
      <c r="P171" s="233"/>
      <c r="Q171" s="233"/>
      <c r="R171" s="233"/>
      <c r="S171" s="233"/>
      <c r="T171" s="234"/>
      <c r="AT171" s="235" t="s">
        <v>309</v>
      </c>
      <c r="AU171" s="235" t="s">
        <v>93</v>
      </c>
      <c r="AV171" s="14" t="s">
        <v>93</v>
      </c>
      <c r="AW171" s="14" t="s">
        <v>38</v>
      </c>
      <c r="AX171" s="14" t="s">
        <v>83</v>
      </c>
      <c r="AY171" s="235" t="s">
        <v>203</v>
      </c>
    </row>
    <row r="172" spans="2:51" s="15" customFormat="1" ht="10.2">
      <c r="B172" s="236"/>
      <c r="C172" s="237"/>
      <c r="D172" s="206" t="s">
        <v>309</v>
      </c>
      <c r="E172" s="238" t="s">
        <v>1</v>
      </c>
      <c r="F172" s="239" t="s">
        <v>314</v>
      </c>
      <c r="G172" s="237"/>
      <c r="H172" s="240">
        <v>9.6</v>
      </c>
      <c r="I172" s="241"/>
      <c r="J172" s="237"/>
      <c r="K172" s="237"/>
      <c r="L172" s="242"/>
      <c r="M172" s="243"/>
      <c r="N172" s="244"/>
      <c r="O172" s="244"/>
      <c r="P172" s="244"/>
      <c r="Q172" s="244"/>
      <c r="R172" s="244"/>
      <c r="S172" s="244"/>
      <c r="T172" s="245"/>
      <c r="AT172" s="246" t="s">
        <v>309</v>
      </c>
      <c r="AU172" s="246" t="s">
        <v>93</v>
      </c>
      <c r="AV172" s="15" t="s">
        <v>121</v>
      </c>
      <c r="AW172" s="15" t="s">
        <v>38</v>
      </c>
      <c r="AX172" s="15" t="s">
        <v>91</v>
      </c>
      <c r="AY172" s="246" t="s">
        <v>203</v>
      </c>
    </row>
    <row r="173" spans="1:65" s="2" customFormat="1" ht="16.5" customHeight="1">
      <c r="A173" s="36"/>
      <c r="B173" s="37"/>
      <c r="C173" s="193" t="s">
        <v>378</v>
      </c>
      <c r="D173" s="193" t="s">
        <v>206</v>
      </c>
      <c r="E173" s="194" t="s">
        <v>360</v>
      </c>
      <c r="F173" s="195" t="s">
        <v>361</v>
      </c>
      <c r="G173" s="196" t="s">
        <v>307</v>
      </c>
      <c r="H173" s="197">
        <v>22.6</v>
      </c>
      <c r="I173" s="198"/>
      <c r="J173" s="199">
        <f>ROUND(I173*H173,2)</f>
        <v>0</v>
      </c>
      <c r="K173" s="195" t="s">
        <v>210</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598</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598</v>
      </c>
      <c r="BM173" s="204" t="s">
        <v>4174</v>
      </c>
    </row>
    <row r="174" spans="2:63" s="12" customFormat="1" ht="22.8" customHeight="1">
      <c r="B174" s="177"/>
      <c r="C174" s="178"/>
      <c r="D174" s="179" t="s">
        <v>82</v>
      </c>
      <c r="E174" s="191" t="s">
        <v>121</v>
      </c>
      <c r="F174" s="191" t="s">
        <v>489</v>
      </c>
      <c r="G174" s="178"/>
      <c r="H174" s="178"/>
      <c r="I174" s="181"/>
      <c r="J174" s="192">
        <f>BK174</f>
        <v>0</v>
      </c>
      <c r="K174" s="178"/>
      <c r="L174" s="183"/>
      <c r="M174" s="184"/>
      <c r="N174" s="185"/>
      <c r="O174" s="185"/>
      <c r="P174" s="186">
        <f>SUM(P175:P177)</f>
        <v>0</v>
      </c>
      <c r="Q174" s="185"/>
      <c r="R174" s="186">
        <f>SUM(R175:R177)</f>
        <v>1.8151392</v>
      </c>
      <c r="S174" s="185"/>
      <c r="T174" s="187">
        <f>SUM(T175:T177)</f>
        <v>0</v>
      </c>
      <c r="AR174" s="188" t="s">
        <v>91</v>
      </c>
      <c r="AT174" s="189" t="s">
        <v>82</v>
      </c>
      <c r="AU174" s="189" t="s">
        <v>91</v>
      </c>
      <c r="AY174" s="188" t="s">
        <v>203</v>
      </c>
      <c r="BK174" s="190">
        <f>SUM(BK175:BK177)</f>
        <v>0</v>
      </c>
    </row>
    <row r="175" spans="1:65" s="2" customFormat="1" ht="16.5" customHeight="1">
      <c r="A175" s="36"/>
      <c r="B175" s="37"/>
      <c r="C175" s="193" t="s">
        <v>383</v>
      </c>
      <c r="D175" s="193" t="s">
        <v>206</v>
      </c>
      <c r="E175" s="194" t="s">
        <v>4105</v>
      </c>
      <c r="F175" s="195" t="s">
        <v>4106</v>
      </c>
      <c r="G175" s="196" t="s">
        <v>307</v>
      </c>
      <c r="H175" s="197">
        <v>0.96</v>
      </c>
      <c r="I175" s="198"/>
      <c r="J175" s="199">
        <f>ROUND(I175*H175,2)</f>
        <v>0</v>
      </c>
      <c r="K175" s="195" t="s">
        <v>210</v>
      </c>
      <c r="L175" s="41"/>
      <c r="M175" s="200" t="s">
        <v>1</v>
      </c>
      <c r="N175" s="201" t="s">
        <v>48</v>
      </c>
      <c r="O175" s="73"/>
      <c r="P175" s="202">
        <f>O175*H175</f>
        <v>0</v>
      </c>
      <c r="Q175" s="202">
        <v>1.89077</v>
      </c>
      <c r="R175" s="202">
        <f>Q175*H175</f>
        <v>1.8151392</v>
      </c>
      <c r="S175" s="202">
        <v>0</v>
      </c>
      <c r="T175" s="203">
        <f>S175*H175</f>
        <v>0</v>
      </c>
      <c r="U175" s="36"/>
      <c r="V175" s="36"/>
      <c r="W175" s="36"/>
      <c r="X175" s="36"/>
      <c r="Y175" s="36"/>
      <c r="Z175" s="36"/>
      <c r="AA175" s="36"/>
      <c r="AB175" s="36"/>
      <c r="AC175" s="36"/>
      <c r="AD175" s="36"/>
      <c r="AE175" s="36"/>
      <c r="AR175" s="204" t="s">
        <v>121</v>
      </c>
      <c r="AT175" s="204" t="s">
        <v>206</v>
      </c>
      <c r="AU175" s="204" t="s">
        <v>93</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4175</v>
      </c>
    </row>
    <row r="176" spans="2:51" s="14" customFormat="1" ht="10.2">
      <c r="B176" s="225"/>
      <c r="C176" s="226"/>
      <c r="D176" s="206" t="s">
        <v>309</v>
      </c>
      <c r="E176" s="227" t="s">
        <v>1</v>
      </c>
      <c r="F176" s="228" t="s">
        <v>4158</v>
      </c>
      <c r="G176" s="226"/>
      <c r="H176" s="229">
        <v>0.96</v>
      </c>
      <c r="I176" s="230"/>
      <c r="J176" s="226"/>
      <c r="K176" s="226"/>
      <c r="L176" s="231"/>
      <c r="M176" s="232"/>
      <c r="N176" s="233"/>
      <c r="O176" s="233"/>
      <c r="P176" s="233"/>
      <c r="Q176" s="233"/>
      <c r="R176" s="233"/>
      <c r="S176" s="233"/>
      <c r="T176" s="234"/>
      <c r="AT176" s="235" t="s">
        <v>309</v>
      </c>
      <c r="AU176" s="235" t="s">
        <v>93</v>
      </c>
      <c r="AV176" s="14" t="s">
        <v>93</v>
      </c>
      <c r="AW176" s="14" t="s">
        <v>38</v>
      </c>
      <c r="AX176" s="14" t="s">
        <v>83</v>
      </c>
      <c r="AY176" s="235" t="s">
        <v>203</v>
      </c>
    </row>
    <row r="177" spans="2:51" s="15" customFormat="1" ht="10.2">
      <c r="B177" s="236"/>
      <c r="C177" s="237"/>
      <c r="D177" s="206" t="s">
        <v>309</v>
      </c>
      <c r="E177" s="238" t="s">
        <v>1</v>
      </c>
      <c r="F177" s="239" t="s">
        <v>314</v>
      </c>
      <c r="G177" s="237"/>
      <c r="H177" s="240">
        <v>0.96</v>
      </c>
      <c r="I177" s="241"/>
      <c r="J177" s="237"/>
      <c r="K177" s="237"/>
      <c r="L177" s="242"/>
      <c r="M177" s="243"/>
      <c r="N177" s="244"/>
      <c r="O177" s="244"/>
      <c r="P177" s="244"/>
      <c r="Q177" s="244"/>
      <c r="R177" s="244"/>
      <c r="S177" s="244"/>
      <c r="T177" s="245"/>
      <c r="AT177" s="246" t="s">
        <v>309</v>
      </c>
      <c r="AU177" s="246" t="s">
        <v>93</v>
      </c>
      <c r="AV177" s="15" t="s">
        <v>121</v>
      </c>
      <c r="AW177" s="15" t="s">
        <v>38</v>
      </c>
      <c r="AX177" s="15" t="s">
        <v>91</v>
      </c>
      <c r="AY177" s="246" t="s">
        <v>203</v>
      </c>
    </row>
    <row r="178" spans="2:63" s="12" customFormat="1" ht="22.8" customHeight="1">
      <c r="B178" s="177"/>
      <c r="C178" s="178"/>
      <c r="D178" s="179" t="s">
        <v>82</v>
      </c>
      <c r="E178" s="191" t="s">
        <v>153</v>
      </c>
      <c r="F178" s="191" t="s">
        <v>2337</v>
      </c>
      <c r="G178" s="178"/>
      <c r="H178" s="178"/>
      <c r="I178" s="181"/>
      <c r="J178" s="192">
        <f>BK178</f>
        <v>0</v>
      </c>
      <c r="K178" s="178"/>
      <c r="L178" s="183"/>
      <c r="M178" s="184"/>
      <c r="N178" s="185"/>
      <c r="O178" s="185"/>
      <c r="P178" s="186">
        <f>SUM(P179:P189)</f>
        <v>0</v>
      </c>
      <c r="Q178" s="185"/>
      <c r="R178" s="186">
        <f>SUM(R179:R189)</f>
        <v>0.9375955999999999</v>
      </c>
      <c r="S178" s="185"/>
      <c r="T178" s="187">
        <f>SUM(T179:T189)</f>
        <v>0</v>
      </c>
      <c r="AR178" s="188" t="s">
        <v>91</v>
      </c>
      <c r="AT178" s="189" t="s">
        <v>82</v>
      </c>
      <c r="AU178" s="189" t="s">
        <v>91</v>
      </c>
      <c r="AY178" s="188" t="s">
        <v>203</v>
      </c>
      <c r="BK178" s="190">
        <f>SUM(BK179:BK189)</f>
        <v>0</v>
      </c>
    </row>
    <row r="179" spans="1:65" s="2" customFormat="1" ht="16.5" customHeight="1">
      <c r="A179" s="36"/>
      <c r="B179" s="37"/>
      <c r="C179" s="193" t="s">
        <v>389</v>
      </c>
      <c r="D179" s="193" t="s">
        <v>206</v>
      </c>
      <c r="E179" s="194" t="s">
        <v>4176</v>
      </c>
      <c r="F179" s="195" t="s">
        <v>4177</v>
      </c>
      <c r="G179" s="196" t="s">
        <v>448</v>
      </c>
      <c r="H179" s="197">
        <v>11.53</v>
      </c>
      <c r="I179" s="198"/>
      <c r="J179" s="199">
        <f>ROUND(I179*H179,2)</f>
        <v>0</v>
      </c>
      <c r="K179" s="195" t="s">
        <v>210</v>
      </c>
      <c r="L179" s="41"/>
      <c r="M179" s="200" t="s">
        <v>1</v>
      </c>
      <c r="N179" s="201" t="s">
        <v>48</v>
      </c>
      <c r="O179" s="73"/>
      <c r="P179" s="202">
        <f>O179*H179</f>
        <v>0</v>
      </c>
      <c r="Q179" s="202">
        <v>0</v>
      </c>
      <c r="R179" s="202">
        <f>Q179*H179</f>
        <v>0</v>
      </c>
      <c r="S179" s="202">
        <v>0</v>
      </c>
      <c r="T179" s="203">
        <f>S179*H179</f>
        <v>0</v>
      </c>
      <c r="U179" s="36"/>
      <c r="V179" s="36"/>
      <c r="W179" s="36"/>
      <c r="X179" s="36"/>
      <c r="Y179" s="36"/>
      <c r="Z179" s="36"/>
      <c r="AA179" s="36"/>
      <c r="AB179" s="36"/>
      <c r="AC179" s="36"/>
      <c r="AD179" s="36"/>
      <c r="AE179" s="36"/>
      <c r="AR179" s="204" t="s">
        <v>121</v>
      </c>
      <c r="AT179" s="204" t="s">
        <v>206</v>
      </c>
      <c r="AU179" s="204" t="s">
        <v>93</v>
      </c>
      <c r="AY179" s="18" t="s">
        <v>203</v>
      </c>
      <c r="BE179" s="205">
        <f>IF(N179="základní",J179,0)</f>
        <v>0</v>
      </c>
      <c r="BF179" s="205">
        <f>IF(N179="snížená",J179,0)</f>
        <v>0</v>
      </c>
      <c r="BG179" s="205">
        <f>IF(N179="zákl. přenesená",J179,0)</f>
        <v>0</v>
      </c>
      <c r="BH179" s="205">
        <f>IF(N179="sníž. přenesená",J179,0)</f>
        <v>0</v>
      </c>
      <c r="BI179" s="205">
        <f>IF(N179="nulová",J179,0)</f>
        <v>0</v>
      </c>
      <c r="BJ179" s="18" t="s">
        <v>91</v>
      </c>
      <c r="BK179" s="205">
        <f>ROUND(I179*H179,2)</f>
        <v>0</v>
      </c>
      <c r="BL179" s="18" t="s">
        <v>121</v>
      </c>
      <c r="BM179" s="204" t="s">
        <v>4178</v>
      </c>
    </row>
    <row r="180" spans="1:47" s="2" customFormat="1" ht="19.2">
      <c r="A180" s="36"/>
      <c r="B180" s="37"/>
      <c r="C180" s="38"/>
      <c r="D180" s="206" t="s">
        <v>213</v>
      </c>
      <c r="E180" s="38"/>
      <c r="F180" s="207" t="s">
        <v>4118</v>
      </c>
      <c r="G180" s="38"/>
      <c r="H180" s="38"/>
      <c r="I180" s="208"/>
      <c r="J180" s="38"/>
      <c r="K180" s="38"/>
      <c r="L180" s="41"/>
      <c r="M180" s="209"/>
      <c r="N180" s="210"/>
      <c r="O180" s="73"/>
      <c r="P180" s="73"/>
      <c r="Q180" s="73"/>
      <c r="R180" s="73"/>
      <c r="S180" s="73"/>
      <c r="T180" s="74"/>
      <c r="U180" s="36"/>
      <c r="V180" s="36"/>
      <c r="W180" s="36"/>
      <c r="X180" s="36"/>
      <c r="Y180" s="36"/>
      <c r="Z180" s="36"/>
      <c r="AA180" s="36"/>
      <c r="AB180" s="36"/>
      <c r="AC180" s="36"/>
      <c r="AD180" s="36"/>
      <c r="AE180" s="36"/>
      <c r="AT180" s="18" t="s">
        <v>213</v>
      </c>
      <c r="AU180" s="18" t="s">
        <v>93</v>
      </c>
    </row>
    <row r="181" spans="2:51" s="14" customFormat="1" ht="10.2">
      <c r="B181" s="225"/>
      <c r="C181" s="226"/>
      <c r="D181" s="206" t="s">
        <v>309</v>
      </c>
      <c r="E181" s="227" t="s">
        <v>1</v>
      </c>
      <c r="F181" s="228" t="s">
        <v>4179</v>
      </c>
      <c r="G181" s="226"/>
      <c r="H181" s="229">
        <v>11.53</v>
      </c>
      <c r="I181" s="230"/>
      <c r="J181" s="226"/>
      <c r="K181" s="226"/>
      <c r="L181" s="231"/>
      <c r="M181" s="232"/>
      <c r="N181" s="233"/>
      <c r="O181" s="233"/>
      <c r="P181" s="233"/>
      <c r="Q181" s="233"/>
      <c r="R181" s="233"/>
      <c r="S181" s="233"/>
      <c r="T181" s="234"/>
      <c r="AT181" s="235" t="s">
        <v>309</v>
      </c>
      <c r="AU181" s="235" t="s">
        <v>93</v>
      </c>
      <c r="AV181" s="14" t="s">
        <v>93</v>
      </c>
      <c r="AW181" s="14" t="s">
        <v>38</v>
      </c>
      <c r="AX181" s="14" t="s">
        <v>83</v>
      </c>
      <c r="AY181" s="235" t="s">
        <v>203</v>
      </c>
    </row>
    <row r="182" spans="2:51" s="15" customFormat="1" ht="10.2">
      <c r="B182" s="236"/>
      <c r="C182" s="237"/>
      <c r="D182" s="206" t="s">
        <v>309</v>
      </c>
      <c r="E182" s="238" t="s">
        <v>1</v>
      </c>
      <c r="F182" s="239" t="s">
        <v>314</v>
      </c>
      <c r="G182" s="237"/>
      <c r="H182" s="240">
        <v>11.53</v>
      </c>
      <c r="I182" s="241"/>
      <c r="J182" s="237"/>
      <c r="K182" s="237"/>
      <c r="L182" s="242"/>
      <c r="M182" s="243"/>
      <c r="N182" s="244"/>
      <c r="O182" s="244"/>
      <c r="P182" s="244"/>
      <c r="Q182" s="244"/>
      <c r="R182" s="244"/>
      <c r="S182" s="244"/>
      <c r="T182" s="245"/>
      <c r="AT182" s="246" t="s">
        <v>309</v>
      </c>
      <c r="AU182" s="246" t="s">
        <v>93</v>
      </c>
      <c r="AV182" s="15" t="s">
        <v>121</v>
      </c>
      <c r="AW182" s="15" t="s">
        <v>38</v>
      </c>
      <c r="AX182" s="15" t="s">
        <v>91</v>
      </c>
      <c r="AY182" s="246" t="s">
        <v>203</v>
      </c>
    </row>
    <row r="183" spans="1:65" s="2" customFormat="1" ht="16.5" customHeight="1">
      <c r="A183" s="36"/>
      <c r="B183" s="37"/>
      <c r="C183" s="247" t="s">
        <v>394</v>
      </c>
      <c r="D183" s="247" t="s">
        <v>350</v>
      </c>
      <c r="E183" s="248" t="s">
        <v>4180</v>
      </c>
      <c r="F183" s="249" t="s">
        <v>4181</v>
      </c>
      <c r="G183" s="250" t="s">
        <v>448</v>
      </c>
      <c r="H183" s="251">
        <v>13.26</v>
      </c>
      <c r="I183" s="252"/>
      <c r="J183" s="253">
        <f>ROUND(I183*H183,2)</f>
        <v>0</v>
      </c>
      <c r="K183" s="249" t="s">
        <v>601</v>
      </c>
      <c r="L183" s="254"/>
      <c r="M183" s="255" t="s">
        <v>1</v>
      </c>
      <c r="N183" s="256" t="s">
        <v>48</v>
      </c>
      <c r="O183" s="73"/>
      <c r="P183" s="202">
        <f>O183*H183</f>
        <v>0</v>
      </c>
      <c r="Q183" s="202">
        <v>0.00106</v>
      </c>
      <c r="R183" s="202">
        <f>Q183*H183</f>
        <v>0.0140556</v>
      </c>
      <c r="S183" s="202">
        <v>0</v>
      </c>
      <c r="T183" s="203">
        <f>S183*H183</f>
        <v>0</v>
      </c>
      <c r="U183" s="36"/>
      <c r="V183" s="36"/>
      <c r="W183" s="36"/>
      <c r="X183" s="36"/>
      <c r="Y183" s="36"/>
      <c r="Z183" s="36"/>
      <c r="AA183" s="36"/>
      <c r="AB183" s="36"/>
      <c r="AC183" s="36"/>
      <c r="AD183" s="36"/>
      <c r="AE183" s="36"/>
      <c r="AR183" s="204" t="s">
        <v>153</v>
      </c>
      <c r="AT183" s="204" t="s">
        <v>350</v>
      </c>
      <c r="AU183" s="204" t="s">
        <v>93</v>
      </c>
      <c r="AY183" s="18" t="s">
        <v>203</v>
      </c>
      <c r="BE183" s="205">
        <f>IF(N183="základní",J183,0)</f>
        <v>0</v>
      </c>
      <c r="BF183" s="205">
        <f>IF(N183="snížená",J183,0)</f>
        <v>0</v>
      </c>
      <c r="BG183" s="205">
        <f>IF(N183="zákl. přenesená",J183,0)</f>
        <v>0</v>
      </c>
      <c r="BH183" s="205">
        <f>IF(N183="sníž. přenesená",J183,0)</f>
        <v>0</v>
      </c>
      <c r="BI183" s="205">
        <f>IF(N183="nulová",J183,0)</f>
        <v>0</v>
      </c>
      <c r="BJ183" s="18" t="s">
        <v>91</v>
      </c>
      <c r="BK183" s="205">
        <f>ROUND(I183*H183,2)</f>
        <v>0</v>
      </c>
      <c r="BL183" s="18" t="s">
        <v>121</v>
      </c>
      <c r="BM183" s="204" t="s">
        <v>4182</v>
      </c>
    </row>
    <row r="184" spans="1:47" s="2" customFormat="1" ht="19.2">
      <c r="A184" s="36"/>
      <c r="B184" s="37"/>
      <c r="C184" s="38"/>
      <c r="D184" s="206" t="s">
        <v>213</v>
      </c>
      <c r="E184" s="38"/>
      <c r="F184" s="207" t="s">
        <v>4183</v>
      </c>
      <c r="G184" s="38"/>
      <c r="H184" s="38"/>
      <c r="I184" s="208"/>
      <c r="J184" s="38"/>
      <c r="K184" s="38"/>
      <c r="L184" s="41"/>
      <c r="M184" s="209"/>
      <c r="N184" s="210"/>
      <c r="O184" s="73"/>
      <c r="P184" s="73"/>
      <c r="Q184" s="73"/>
      <c r="R184" s="73"/>
      <c r="S184" s="73"/>
      <c r="T184" s="74"/>
      <c r="U184" s="36"/>
      <c r="V184" s="36"/>
      <c r="W184" s="36"/>
      <c r="X184" s="36"/>
      <c r="Y184" s="36"/>
      <c r="Z184" s="36"/>
      <c r="AA184" s="36"/>
      <c r="AB184" s="36"/>
      <c r="AC184" s="36"/>
      <c r="AD184" s="36"/>
      <c r="AE184" s="36"/>
      <c r="AT184" s="18" t="s">
        <v>213</v>
      </c>
      <c r="AU184" s="18" t="s">
        <v>93</v>
      </c>
    </row>
    <row r="185" spans="2:51" s="14" customFormat="1" ht="10.2">
      <c r="B185" s="225"/>
      <c r="C185" s="226"/>
      <c r="D185" s="206" t="s">
        <v>309</v>
      </c>
      <c r="E185" s="226"/>
      <c r="F185" s="228" t="s">
        <v>4184</v>
      </c>
      <c r="G185" s="226"/>
      <c r="H185" s="229">
        <v>13.26</v>
      </c>
      <c r="I185" s="230"/>
      <c r="J185" s="226"/>
      <c r="K185" s="226"/>
      <c r="L185" s="231"/>
      <c r="M185" s="232"/>
      <c r="N185" s="233"/>
      <c r="O185" s="233"/>
      <c r="P185" s="233"/>
      <c r="Q185" s="233"/>
      <c r="R185" s="233"/>
      <c r="S185" s="233"/>
      <c r="T185" s="234"/>
      <c r="AT185" s="235" t="s">
        <v>309</v>
      </c>
      <c r="AU185" s="235" t="s">
        <v>93</v>
      </c>
      <c r="AV185" s="14" t="s">
        <v>93</v>
      </c>
      <c r="AW185" s="14" t="s">
        <v>4</v>
      </c>
      <c r="AX185" s="14" t="s">
        <v>91</v>
      </c>
      <c r="AY185" s="235" t="s">
        <v>203</v>
      </c>
    </row>
    <row r="186" spans="1:65" s="2" customFormat="1" ht="16.5" customHeight="1">
      <c r="A186" s="36"/>
      <c r="B186" s="37"/>
      <c r="C186" s="193" t="s">
        <v>401</v>
      </c>
      <c r="D186" s="193" t="s">
        <v>206</v>
      </c>
      <c r="E186" s="194" t="s">
        <v>4185</v>
      </c>
      <c r="F186" s="195" t="s">
        <v>4186</v>
      </c>
      <c r="G186" s="196" t="s">
        <v>448</v>
      </c>
      <c r="H186" s="197">
        <v>11.53</v>
      </c>
      <c r="I186" s="198"/>
      <c r="J186" s="199">
        <f>ROUND(I186*H186,2)</f>
        <v>0</v>
      </c>
      <c r="K186" s="195" t="s">
        <v>210</v>
      </c>
      <c r="L186" s="41"/>
      <c r="M186" s="200" t="s">
        <v>1</v>
      </c>
      <c r="N186" s="201" t="s">
        <v>48</v>
      </c>
      <c r="O186" s="73"/>
      <c r="P186" s="202">
        <f>O186*H186</f>
        <v>0</v>
      </c>
      <c r="Q186" s="202">
        <v>0</v>
      </c>
      <c r="R186" s="202">
        <f>Q186*H186</f>
        <v>0</v>
      </c>
      <c r="S186" s="202">
        <v>0</v>
      </c>
      <c r="T186" s="203">
        <f>S186*H186</f>
        <v>0</v>
      </c>
      <c r="U186" s="36"/>
      <c r="V186" s="36"/>
      <c r="W186" s="36"/>
      <c r="X186" s="36"/>
      <c r="Y186" s="36"/>
      <c r="Z186" s="36"/>
      <c r="AA186" s="36"/>
      <c r="AB186" s="36"/>
      <c r="AC186" s="36"/>
      <c r="AD186" s="36"/>
      <c r="AE186" s="36"/>
      <c r="AR186" s="204" t="s">
        <v>121</v>
      </c>
      <c r="AT186" s="204" t="s">
        <v>206</v>
      </c>
      <c r="AU186" s="204" t="s">
        <v>93</v>
      </c>
      <c r="AY186" s="18" t="s">
        <v>203</v>
      </c>
      <c r="BE186" s="205">
        <f>IF(N186="základní",J186,0)</f>
        <v>0</v>
      </c>
      <c r="BF186" s="205">
        <f>IF(N186="snížená",J186,0)</f>
        <v>0</v>
      </c>
      <c r="BG186" s="205">
        <f>IF(N186="zákl. přenesená",J186,0)</f>
        <v>0</v>
      </c>
      <c r="BH186" s="205">
        <f>IF(N186="sníž. přenesená",J186,0)</f>
        <v>0</v>
      </c>
      <c r="BI186" s="205">
        <f>IF(N186="nulová",J186,0)</f>
        <v>0</v>
      </c>
      <c r="BJ186" s="18" t="s">
        <v>91</v>
      </c>
      <c r="BK186" s="205">
        <f>ROUND(I186*H186,2)</f>
        <v>0</v>
      </c>
      <c r="BL186" s="18" t="s">
        <v>121</v>
      </c>
      <c r="BM186" s="204" t="s">
        <v>4187</v>
      </c>
    </row>
    <row r="187" spans="1:65" s="2" customFormat="1" ht="16.5" customHeight="1">
      <c r="A187" s="36"/>
      <c r="B187" s="37"/>
      <c r="C187" s="193" t="s">
        <v>7</v>
      </c>
      <c r="D187" s="193" t="s">
        <v>206</v>
      </c>
      <c r="E187" s="194" t="s">
        <v>4188</v>
      </c>
      <c r="F187" s="195" t="s">
        <v>4189</v>
      </c>
      <c r="G187" s="196" t="s">
        <v>404</v>
      </c>
      <c r="H187" s="197">
        <v>2</v>
      </c>
      <c r="I187" s="198"/>
      <c r="J187" s="199">
        <f>ROUND(I187*H187,2)</f>
        <v>0</v>
      </c>
      <c r="K187" s="195" t="s">
        <v>210</v>
      </c>
      <c r="L187" s="41"/>
      <c r="M187" s="200" t="s">
        <v>1</v>
      </c>
      <c r="N187" s="201" t="s">
        <v>48</v>
      </c>
      <c r="O187" s="73"/>
      <c r="P187" s="202">
        <f>O187*H187</f>
        <v>0</v>
      </c>
      <c r="Q187" s="202">
        <v>0.46009</v>
      </c>
      <c r="R187" s="202">
        <f>Q187*H187</f>
        <v>0.92018</v>
      </c>
      <c r="S187" s="202">
        <v>0</v>
      </c>
      <c r="T187" s="203">
        <f>S187*H187</f>
        <v>0</v>
      </c>
      <c r="U187" s="36"/>
      <c r="V187" s="36"/>
      <c r="W187" s="36"/>
      <c r="X187" s="36"/>
      <c r="Y187" s="36"/>
      <c r="Z187" s="36"/>
      <c r="AA187" s="36"/>
      <c r="AB187" s="36"/>
      <c r="AC187" s="36"/>
      <c r="AD187" s="36"/>
      <c r="AE187" s="36"/>
      <c r="AR187" s="204" t="s">
        <v>121</v>
      </c>
      <c r="AT187" s="204" t="s">
        <v>206</v>
      </c>
      <c r="AU187" s="204" t="s">
        <v>93</v>
      </c>
      <c r="AY187" s="18" t="s">
        <v>203</v>
      </c>
      <c r="BE187" s="205">
        <f>IF(N187="základní",J187,0)</f>
        <v>0</v>
      </c>
      <c r="BF187" s="205">
        <f>IF(N187="snížená",J187,0)</f>
        <v>0</v>
      </c>
      <c r="BG187" s="205">
        <f>IF(N187="zákl. přenesená",J187,0)</f>
        <v>0</v>
      </c>
      <c r="BH187" s="205">
        <f>IF(N187="sníž. přenesená",J187,0)</f>
        <v>0</v>
      </c>
      <c r="BI187" s="205">
        <f>IF(N187="nulová",J187,0)</f>
        <v>0</v>
      </c>
      <c r="BJ187" s="18" t="s">
        <v>91</v>
      </c>
      <c r="BK187" s="205">
        <f>ROUND(I187*H187,2)</f>
        <v>0</v>
      </c>
      <c r="BL187" s="18" t="s">
        <v>121</v>
      </c>
      <c r="BM187" s="204" t="s">
        <v>4190</v>
      </c>
    </row>
    <row r="188" spans="1:65" s="2" customFormat="1" ht="16.5" customHeight="1">
      <c r="A188" s="36"/>
      <c r="B188" s="37"/>
      <c r="C188" s="193" t="s">
        <v>409</v>
      </c>
      <c r="D188" s="193" t="s">
        <v>206</v>
      </c>
      <c r="E188" s="194" t="s">
        <v>4191</v>
      </c>
      <c r="F188" s="195" t="s">
        <v>4192</v>
      </c>
      <c r="G188" s="196" t="s">
        <v>448</v>
      </c>
      <c r="H188" s="197">
        <v>12</v>
      </c>
      <c r="I188" s="198"/>
      <c r="J188" s="199">
        <f>ROUND(I188*H188,2)</f>
        <v>0</v>
      </c>
      <c r="K188" s="195" t="s">
        <v>210</v>
      </c>
      <c r="L188" s="41"/>
      <c r="M188" s="200" t="s">
        <v>1</v>
      </c>
      <c r="N188" s="201" t="s">
        <v>48</v>
      </c>
      <c r="O188" s="73"/>
      <c r="P188" s="202">
        <f>O188*H188</f>
        <v>0</v>
      </c>
      <c r="Q188" s="202">
        <v>0.00019</v>
      </c>
      <c r="R188" s="202">
        <f>Q188*H188</f>
        <v>0.00228</v>
      </c>
      <c r="S188" s="202">
        <v>0</v>
      </c>
      <c r="T188" s="203">
        <f>S188*H188</f>
        <v>0</v>
      </c>
      <c r="U188" s="36"/>
      <c r="V188" s="36"/>
      <c r="W188" s="36"/>
      <c r="X188" s="36"/>
      <c r="Y188" s="36"/>
      <c r="Z188" s="36"/>
      <c r="AA188" s="36"/>
      <c r="AB188" s="36"/>
      <c r="AC188" s="36"/>
      <c r="AD188" s="36"/>
      <c r="AE188" s="36"/>
      <c r="AR188" s="204" t="s">
        <v>91</v>
      </c>
      <c r="AT188" s="204" t="s">
        <v>206</v>
      </c>
      <c r="AU188" s="204" t="s">
        <v>93</v>
      </c>
      <c r="AY188" s="18" t="s">
        <v>203</v>
      </c>
      <c r="BE188" s="205">
        <f>IF(N188="základní",J188,0)</f>
        <v>0</v>
      </c>
      <c r="BF188" s="205">
        <f>IF(N188="snížená",J188,0)</f>
        <v>0</v>
      </c>
      <c r="BG188" s="205">
        <f>IF(N188="zákl. přenesená",J188,0)</f>
        <v>0</v>
      </c>
      <c r="BH188" s="205">
        <f>IF(N188="sníž. přenesená",J188,0)</f>
        <v>0</v>
      </c>
      <c r="BI188" s="205">
        <f>IF(N188="nulová",J188,0)</f>
        <v>0</v>
      </c>
      <c r="BJ188" s="18" t="s">
        <v>91</v>
      </c>
      <c r="BK188" s="205">
        <f>ROUND(I188*H188,2)</f>
        <v>0</v>
      </c>
      <c r="BL188" s="18" t="s">
        <v>91</v>
      </c>
      <c r="BM188" s="204" t="s">
        <v>4193</v>
      </c>
    </row>
    <row r="189" spans="1:65" s="2" customFormat="1" ht="16.5" customHeight="1">
      <c r="A189" s="36"/>
      <c r="B189" s="37"/>
      <c r="C189" s="193" t="s">
        <v>413</v>
      </c>
      <c r="D189" s="193" t="s">
        <v>206</v>
      </c>
      <c r="E189" s="194" t="s">
        <v>4133</v>
      </c>
      <c r="F189" s="195" t="s">
        <v>4134</v>
      </c>
      <c r="G189" s="196" t="s">
        <v>448</v>
      </c>
      <c r="H189" s="197">
        <v>12</v>
      </c>
      <c r="I189" s="198"/>
      <c r="J189" s="199">
        <f>ROUND(I189*H189,2)</f>
        <v>0</v>
      </c>
      <c r="K189" s="195" t="s">
        <v>210</v>
      </c>
      <c r="L189" s="41"/>
      <c r="M189" s="200" t="s">
        <v>1</v>
      </c>
      <c r="N189" s="201" t="s">
        <v>48</v>
      </c>
      <c r="O189" s="73"/>
      <c r="P189" s="202">
        <f>O189*H189</f>
        <v>0</v>
      </c>
      <c r="Q189" s="202">
        <v>9E-05</v>
      </c>
      <c r="R189" s="202">
        <f>Q189*H189</f>
        <v>0.00108</v>
      </c>
      <c r="S189" s="202">
        <v>0</v>
      </c>
      <c r="T189" s="203">
        <f>S189*H189</f>
        <v>0</v>
      </c>
      <c r="U189" s="36"/>
      <c r="V189" s="36"/>
      <c r="W189" s="36"/>
      <c r="X189" s="36"/>
      <c r="Y189" s="36"/>
      <c r="Z189" s="36"/>
      <c r="AA189" s="36"/>
      <c r="AB189" s="36"/>
      <c r="AC189" s="36"/>
      <c r="AD189" s="36"/>
      <c r="AE189" s="36"/>
      <c r="AR189" s="204" t="s">
        <v>91</v>
      </c>
      <c r="AT189" s="204" t="s">
        <v>206</v>
      </c>
      <c r="AU189" s="204" t="s">
        <v>93</v>
      </c>
      <c r="AY189" s="18" t="s">
        <v>203</v>
      </c>
      <c r="BE189" s="205">
        <f>IF(N189="základní",J189,0)</f>
        <v>0</v>
      </c>
      <c r="BF189" s="205">
        <f>IF(N189="snížená",J189,0)</f>
        <v>0</v>
      </c>
      <c r="BG189" s="205">
        <f>IF(N189="zákl. přenesená",J189,0)</f>
        <v>0</v>
      </c>
      <c r="BH189" s="205">
        <f>IF(N189="sníž. přenesená",J189,0)</f>
        <v>0</v>
      </c>
      <c r="BI189" s="205">
        <f>IF(N189="nulová",J189,0)</f>
        <v>0</v>
      </c>
      <c r="BJ189" s="18" t="s">
        <v>91</v>
      </c>
      <c r="BK189" s="205">
        <f>ROUND(I189*H189,2)</f>
        <v>0</v>
      </c>
      <c r="BL189" s="18" t="s">
        <v>91</v>
      </c>
      <c r="BM189" s="204" t="s">
        <v>4194</v>
      </c>
    </row>
    <row r="190" spans="2:63" s="12" customFormat="1" ht="22.8" customHeight="1">
      <c r="B190" s="177"/>
      <c r="C190" s="178"/>
      <c r="D190" s="179" t="s">
        <v>82</v>
      </c>
      <c r="E190" s="191" t="s">
        <v>936</v>
      </c>
      <c r="F190" s="191" t="s">
        <v>937</v>
      </c>
      <c r="G190" s="178"/>
      <c r="H190" s="178"/>
      <c r="I190" s="181"/>
      <c r="J190" s="192">
        <f>BK190</f>
        <v>0</v>
      </c>
      <c r="K190" s="178"/>
      <c r="L190" s="183"/>
      <c r="M190" s="184"/>
      <c r="N190" s="185"/>
      <c r="O190" s="185"/>
      <c r="P190" s="186">
        <f>P191</f>
        <v>0</v>
      </c>
      <c r="Q190" s="185"/>
      <c r="R190" s="186">
        <f>R191</f>
        <v>0</v>
      </c>
      <c r="S190" s="185"/>
      <c r="T190" s="187">
        <f>T191</f>
        <v>0</v>
      </c>
      <c r="AR190" s="188" t="s">
        <v>91</v>
      </c>
      <c r="AT190" s="189" t="s">
        <v>82</v>
      </c>
      <c r="AU190" s="189" t="s">
        <v>91</v>
      </c>
      <c r="AY190" s="188" t="s">
        <v>203</v>
      </c>
      <c r="BK190" s="190">
        <f>BK191</f>
        <v>0</v>
      </c>
    </row>
    <row r="191" spans="1:65" s="2" customFormat="1" ht="16.5" customHeight="1">
      <c r="A191" s="36"/>
      <c r="B191" s="37"/>
      <c r="C191" s="193" t="s">
        <v>417</v>
      </c>
      <c r="D191" s="193" t="s">
        <v>206</v>
      </c>
      <c r="E191" s="194" t="s">
        <v>4137</v>
      </c>
      <c r="F191" s="195" t="s">
        <v>4138</v>
      </c>
      <c r="G191" s="196" t="s">
        <v>338</v>
      </c>
      <c r="H191" s="197">
        <v>12.388</v>
      </c>
      <c r="I191" s="198"/>
      <c r="J191" s="199">
        <f>ROUND(I191*H191,2)</f>
        <v>0</v>
      </c>
      <c r="K191" s="195" t="s">
        <v>210</v>
      </c>
      <c r="L191" s="41"/>
      <c r="M191" s="200" t="s">
        <v>1</v>
      </c>
      <c r="N191" s="201" t="s">
        <v>48</v>
      </c>
      <c r="O191" s="73"/>
      <c r="P191" s="202">
        <f>O191*H191</f>
        <v>0</v>
      </c>
      <c r="Q191" s="202">
        <v>0</v>
      </c>
      <c r="R191" s="202">
        <f>Q191*H191</f>
        <v>0</v>
      </c>
      <c r="S191" s="202">
        <v>0</v>
      </c>
      <c r="T191" s="203">
        <f>S191*H191</f>
        <v>0</v>
      </c>
      <c r="U191" s="36"/>
      <c r="V191" s="36"/>
      <c r="W191" s="36"/>
      <c r="X191" s="36"/>
      <c r="Y191" s="36"/>
      <c r="Z191" s="36"/>
      <c r="AA191" s="36"/>
      <c r="AB191" s="36"/>
      <c r="AC191" s="36"/>
      <c r="AD191" s="36"/>
      <c r="AE191" s="36"/>
      <c r="AR191" s="204" t="s">
        <v>121</v>
      </c>
      <c r="AT191" s="204" t="s">
        <v>206</v>
      </c>
      <c r="AU191" s="204" t="s">
        <v>93</v>
      </c>
      <c r="AY191" s="18" t="s">
        <v>203</v>
      </c>
      <c r="BE191" s="205">
        <f>IF(N191="základní",J191,0)</f>
        <v>0</v>
      </c>
      <c r="BF191" s="205">
        <f>IF(N191="snížená",J191,0)</f>
        <v>0</v>
      </c>
      <c r="BG191" s="205">
        <f>IF(N191="zákl. přenesená",J191,0)</f>
        <v>0</v>
      </c>
      <c r="BH191" s="205">
        <f>IF(N191="sníž. přenesená",J191,0)</f>
        <v>0</v>
      </c>
      <c r="BI191" s="205">
        <f>IF(N191="nulová",J191,0)</f>
        <v>0</v>
      </c>
      <c r="BJ191" s="18" t="s">
        <v>91</v>
      </c>
      <c r="BK191" s="205">
        <f>ROUND(I191*H191,2)</f>
        <v>0</v>
      </c>
      <c r="BL191" s="18" t="s">
        <v>121</v>
      </c>
      <c r="BM191" s="204" t="s">
        <v>4195</v>
      </c>
    </row>
    <row r="192" spans="2:63" s="12" customFormat="1" ht="25.95" customHeight="1">
      <c r="B192" s="177"/>
      <c r="C192" s="178"/>
      <c r="D192" s="179" t="s">
        <v>82</v>
      </c>
      <c r="E192" s="180" t="s">
        <v>942</v>
      </c>
      <c r="F192" s="180" t="s">
        <v>943</v>
      </c>
      <c r="G192" s="178"/>
      <c r="H192" s="178"/>
      <c r="I192" s="181"/>
      <c r="J192" s="182">
        <f>BK192</f>
        <v>0</v>
      </c>
      <c r="K192" s="178"/>
      <c r="L192" s="183"/>
      <c r="M192" s="184"/>
      <c r="N192" s="185"/>
      <c r="O192" s="185"/>
      <c r="P192" s="186">
        <f>P193</f>
        <v>0</v>
      </c>
      <c r="Q192" s="185"/>
      <c r="R192" s="186">
        <f>R193</f>
        <v>0.0001153</v>
      </c>
      <c r="S192" s="185"/>
      <c r="T192" s="187">
        <f>T193</f>
        <v>0</v>
      </c>
      <c r="AR192" s="188" t="s">
        <v>93</v>
      </c>
      <c r="AT192" s="189" t="s">
        <v>82</v>
      </c>
      <c r="AU192" s="189" t="s">
        <v>83</v>
      </c>
      <c r="AY192" s="188" t="s">
        <v>203</v>
      </c>
      <c r="BK192" s="190">
        <f>BK193</f>
        <v>0</v>
      </c>
    </row>
    <row r="193" spans="2:63" s="12" customFormat="1" ht="22.8" customHeight="1">
      <c r="B193" s="177"/>
      <c r="C193" s="178"/>
      <c r="D193" s="179" t="s">
        <v>82</v>
      </c>
      <c r="E193" s="191" t="s">
        <v>2396</v>
      </c>
      <c r="F193" s="191" t="s">
        <v>4196</v>
      </c>
      <c r="G193" s="178"/>
      <c r="H193" s="178"/>
      <c r="I193" s="181"/>
      <c r="J193" s="192">
        <f>BK193</f>
        <v>0</v>
      </c>
      <c r="K193" s="178"/>
      <c r="L193" s="183"/>
      <c r="M193" s="184"/>
      <c r="N193" s="185"/>
      <c r="O193" s="185"/>
      <c r="P193" s="186">
        <f>P194</f>
        <v>0</v>
      </c>
      <c r="Q193" s="185"/>
      <c r="R193" s="186">
        <f>R194</f>
        <v>0.0001153</v>
      </c>
      <c r="S193" s="185"/>
      <c r="T193" s="187">
        <f>T194</f>
        <v>0</v>
      </c>
      <c r="AR193" s="188" t="s">
        <v>93</v>
      </c>
      <c r="AT193" s="189" t="s">
        <v>82</v>
      </c>
      <c r="AU193" s="189" t="s">
        <v>91</v>
      </c>
      <c r="AY193" s="188" t="s">
        <v>203</v>
      </c>
      <c r="BK193" s="190">
        <f>BK194</f>
        <v>0</v>
      </c>
    </row>
    <row r="194" spans="1:65" s="2" customFormat="1" ht="16.5" customHeight="1">
      <c r="A194" s="36"/>
      <c r="B194" s="37"/>
      <c r="C194" s="193" t="s">
        <v>421</v>
      </c>
      <c r="D194" s="193" t="s">
        <v>206</v>
      </c>
      <c r="E194" s="194" t="s">
        <v>4197</v>
      </c>
      <c r="F194" s="195" t="s">
        <v>4198</v>
      </c>
      <c r="G194" s="196" t="s">
        <v>448</v>
      </c>
      <c r="H194" s="197">
        <v>11.53</v>
      </c>
      <c r="I194" s="198"/>
      <c r="J194" s="199">
        <f>ROUND(I194*H194,2)</f>
        <v>0</v>
      </c>
      <c r="K194" s="195" t="s">
        <v>210</v>
      </c>
      <c r="L194" s="41"/>
      <c r="M194" s="200" t="s">
        <v>1</v>
      </c>
      <c r="N194" s="201" t="s">
        <v>48</v>
      </c>
      <c r="O194" s="73"/>
      <c r="P194" s="202">
        <f>O194*H194</f>
        <v>0</v>
      </c>
      <c r="Q194" s="202">
        <v>1E-05</v>
      </c>
      <c r="R194" s="202">
        <f>Q194*H194</f>
        <v>0.0001153</v>
      </c>
      <c r="S194" s="202">
        <v>0</v>
      </c>
      <c r="T194" s="203">
        <f>S194*H194</f>
        <v>0</v>
      </c>
      <c r="U194" s="36"/>
      <c r="V194" s="36"/>
      <c r="W194" s="36"/>
      <c r="X194" s="36"/>
      <c r="Y194" s="36"/>
      <c r="Z194" s="36"/>
      <c r="AA194" s="36"/>
      <c r="AB194" s="36"/>
      <c r="AC194" s="36"/>
      <c r="AD194" s="36"/>
      <c r="AE194" s="36"/>
      <c r="AR194" s="204" t="s">
        <v>378</v>
      </c>
      <c r="AT194" s="204" t="s">
        <v>206</v>
      </c>
      <c r="AU194" s="204" t="s">
        <v>93</v>
      </c>
      <c r="AY194" s="18" t="s">
        <v>203</v>
      </c>
      <c r="BE194" s="205">
        <f>IF(N194="základní",J194,0)</f>
        <v>0</v>
      </c>
      <c r="BF194" s="205">
        <f>IF(N194="snížená",J194,0)</f>
        <v>0</v>
      </c>
      <c r="BG194" s="205">
        <f>IF(N194="zákl. přenesená",J194,0)</f>
        <v>0</v>
      </c>
      <c r="BH194" s="205">
        <f>IF(N194="sníž. přenesená",J194,0)</f>
        <v>0</v>
      </c>
      <c r="BI194" s="205">
        <f>IF(N194="nulová",J194,0)</f>
        <v>0</v>
      </c>
      <c r="BJ194" s="18" t="s">
        <v>91</v>
      </c>
      <c r="BK194" s="205">
        <f>ROUND(I194*H194,2)</f>
        <v>0</v>
      </c>
      <c r="BL194" s="18" t="s">
        <v>378</v>
      </c>
      <c r="BM194" s="204" t="s">
        <v>4199</v>
      </c>
    </row>
    <row r="195" spans="2:63" s="12" customFormat="1" ht="25.95" customHeight="1">
      <c r="B195" s="177"/>
      <c r="C195" s="178"/>
      <c r="D195" s="179" t="s">
        <v>82</v>
      </c>
      <c r="E195" s="180" t="s">
        <v>1868</v>
      </c>
      <c r="F195" s="180" t="s">
        <v>1868</v>
      </c>
      <c r="G195" s="178"/>
      <c r="H195" s="178"/>
      <c r="I195" s="181"/>
      <c r="J195" s="182">
        <f>BK195</f>
        <v>0</v>
      </c>
      <c r="K195" s="178"/>
      <c r="L195" s="183"/>
      <c r="M195" s="184"/>
      <c r="N195" s="185"/>
      <c r="O195" s="185"/>
      <c r="P195" s="186">
        <f>P196</f>
        <v>0</v>
      </c>
      <c r="Q195" s="185"/>
      <c r="R195" s="186">
        <f>R196</f>
        <v>0</v>
      </c>
      <c r="S195" s="185"/>
      <c r="T195" s="187">
        <f>T196</f>
        <v>0</v>
      </c>
      <c r="AR195" s="188" t="s">
        <v>121</v>
      </c>
      <c r="AT195" s="189" t="s">
        <v>82</v>
      </c>
      <c r="AU195" s="189" t="s">
        <v>83</v>
      </c>
      <c r="AY195" s="188" t="s">
        <v>203</v>
      </c>
      <c r="BK195" s="190">
        <f>BK196</f>
        <v>0</v>
      </c>
    </row>
    <row r="196" spans="2:63" s="12" customFormat="1" ht="22.8" customHeight="1">
      <c r="B196" s="177"/>
      <c r="C196" s="178"/>
      <c r="D196" s="179" t="s">
        <v>82</v>
      </c>
      <c r="E196" s="191" t="s">
        <v>4036</v>
      </c>
      <c r="F196" s="191" t="s">
        <v>4200</v>
      </c>
      <c r="G196" s="178"/>
      <c r="H196" s="178"/>
      <c r="I196" s="181"/>
      <c r="J196" s="192">
        <f>BK196</f>
        <v>0</v>
      </c>
      <c r="K196" s="178"/>
      <c r="L196" s="183"/>
      <c r="M196" s="184"/>
      <c r="N196" s="185"/>
      <c r="O196" s="185"/>
      <c r="P196" s="186">
        <f>SUM(P197:P206)</f>
        <v>0</v>
      </c>
      <c r="Q196" s="185"/>
      <c r="R196" s="186">
        <f>SUM(R197:R206)</f>
        <v>0</v>
      </c>
      <c r="S196" s="185"/>
      <c r="T196" s="187">
        <f>SUM(T197:T206)</f>
        <v>0</v>
      </c>
      <c r="AR196" s="188" t="s">
        <v>121</v>
      </c>
      <c r="AT196" s="189" t="s">
        <v>82</v>
      </c>
      <c r="AU196" s="189" t="s">
        <v>91</v>
      </c>
      <c r="AY196" s="188" t="s">
        <v>203</v>
      </c>
      <c r="BK196" s="190">
        <f>SUM(BK197:BK206)</f>
        <v>0</v>
      </c>
    </row>
    <row r="197" spans="1:65" s="2" customFormat="1" ht="16.5" customHeight="1">
      <c r="A197" s="36"/>
      <c r="B197" s="37"/>
      <c r="C197" s="193" t="s">
        <v>425</v>
      </c>
      <c r="D197" s="193" t="s">
        <v>206</v>
      </c>
      <c r="E197" s="194" t="s">
        <v>4201</v>
      </c>
      <c r="F197" s="195" t="s">
        <v>4202</v>
      </c>
      <c r="G197" s="196" t="s">
        <v>404</v>
      </c>
      <c r="H197" s="197">
        <v>1</v>
      </c>
      <c r="I197" s="198"/>
      <c r="J197" s="199">
        <f>ROUND(I197*H197,2)</f>
        <v>0</v>
      </c>
      <c r="K197" s="195" t="s">
        <v>601</v>
      </c>
      <c r="L197" s="41"/>
      <c r="M197" s="200" t="s">
        <v>1</v>
      </c>
      <c r="N197" s="201" t="s">
        <v>48</v>
      </c>
      <c r="O197" s="73"/>
      <c r="P197" s="202">
        <f>O197*H197</f>
        <v>0</v>
      </c>
      <c r="Q197" s="202">
        <v>0</v>
      </c>
      <c r="R197" s="202">
        <f>Q197*H197</f>
        <v>0</v>
      </c>
      <c r="S197" s="202">
        <v>0</v>
      </c>
      <c r="T197" s="203">
        <f>S197*H197</f>
        <v>0</v>
      </c>
      <c r="U197" s="36"/>
      <c r="V197" s="36"/>
      <c r="W197" s="36"/>
      <c r="X197" s="36"/>
      <c r="Y197" s="36"/>
      <c r="Z197" s="36"/>
      <c r="AA197" s="36"/>
      <c r="AB197" s="36"/>
      <c r="AC197" s="36"/>
      <c r="AD197" s="36"/>
      <c r="AE197" s="36"/>
      <c r="AR197" s="204" t="s">
        <v>1859</v>
      </c>
      <c r="AT197" s="204" t="s">
        <v>206</v>
      </c>
      <c r="AU197" s="204" t="s">
        <v>93</v>
      </c>
      <c r="AY197" s="18" t="s">
        <v>203</v>
      </c>
      <c r="BE197" s="205">
        <f>IF(N197="základní",J197,0)</f>
        <v>0</v>
      </c>
      <c r="BF197" s="205">
        <f>IF(N197="snížená",J197,0)</f>
        <v>0</v>
      </c>
      <c r="BG197" s="205">
        <f>IF(N197="zákl. přenesená",J197,0)</f>
        <v>0</v>
      </c>
      <c r="BH197" s="205">
        <f>IF(N197="sníž. přenesená",J197,0)</f>
        <v>0</v>
      </c>
      <c r="BI197" s="205">
        <f>IF(N197="nulová",J197,0)</f>
        <v>0</v>
      </c>
      <c r="BJ197" s="18" t="s">
        <v>91</v>
      </c>
      <c r="BK197" s="205">
        <f>ROUND(I197*H197,2)</f>
        <v>0</v>
      </c>
      <c r="BL197" s="18" t="s">
        <v>1859</v>
      </c>
      <c r="BM197" s="204" t="s">
        <v>4203</v>
      </c>
    </row>
    <row r="198" spans="1:47" s="2" customFormat="1" ht="57.6">
      <c r="A198" s="36"/>
      <c r="B198" s="37"/>
      <c r="C198" s="38"/>
      <c r="D198" s="206" t="s">
        <v>213</v>
      </c>
      <c r="E198" s="38"/>
      <c r="F198" s="207" t="s">
        <v>4204</v>
      </c>
      <c r="G198" s="38"/>
      <c r="H198" s="38"/>
      <c r="I198" s="208"/>
      <c r="J198" s="38"/>
      <c r="K198" s="38"/>
      <c r="L198" s="41"/>
      <c r="M198" s="209"/>
      <c r="N198" s="210"/>
      <c r="O198" s="73"/>
      <c r="P198" s="73"/>
      <c r="Q198" s="73"/>
      <c r="R198" s="73"/>
      <c r="S198" s="73"/>
      <c r="T198" s="74"/>
      <c r="U198" s="36"/>
      <c r="V198" s="36"/>
      <c r="W198" s="36"/>
      <c r="X198" s="36"/>
      <c r="Y198" s="36"/>
      <c r="Z198" s="36"/>
      <c r="AA198" s="36"/>
      <c r="AB198" s="36"/>
      <c r="AC198" s="36"/>
      <c r="AD198" s="36"/>
      <c r="AE198" s="36"/>
      <c r="AT198" s="18" t="s">
        <v>213</v>
      </c>
      <c r="AU198" s="18" t="s">
        <v>93</v>
      </c>
    </row>
    <row r="199" spans="1:65" s="2" customFormat="1" ht="16.5" customHeight="1">
      <c r="A199" s="36"/>
      <c r="B199" s="37"/>
      <c r="C199" s="193" t="s">
        <v>429</v>
      </c>
      <c r="D199" s="193" t="s">
        <v>206</v>
      </c>
      <c r="E199" s="194" t="s">
        <v>4205</v>
      </c>
      <c r="F199" s="195" t="s">
        <v>4206</v>
      </c>
      <c r="G199" s="196" t="s">
        <v>404</v>
      </c>
      <c r="H199" s="197">
        <v>1</v>
      </c>
      <c r="I199" s="198"/>
      <c r="J199" s="199">
        <f>ROUND(I199*H199,2)</f>
        <v>0</v>
      </c>
      <c r="K199" s="195" t="s">
        <v>601</v>
      </c>
      <c r="L199" s="41"/>
      <c r="M199" s="200" t="s">
        <v>1</v>
      </c>
      <c r="N199" s="201" t="s">
        <v>48</v>
      </c>
      <c r="O199" s="73"/>
      <c r="P199" s="202">
        <f>O199*H199</f>
        <v>0</v>
      </c>
      <c r="Q199" s="202">
        <v>0</v>
      </c>
      <c r="R199" s="202">
        <f>Q199*H199</f>
        <v>0</v>
      </c>
      <c r="S199" s="202">
        <v>0</v>
      </c>
      <c r="T199" s="203">
        <f>S199*H199</f>
        <v>0</v>
      </c>
      <c r="U199" s="36"/>
      <c r="V199" s="36"/>
      <c r="W199" s="36"/>
      <c r="X199" s="36"/>
      <c r="Y199" s="36"/>
      <c r="Z199" s="36"/>
      <c r="AA199" s="36"/>
      <c r="AB199" s="36"/>
      <c r="AC199" s="36"/>
      <c r="AD199" s="36"/>
      <c r="AE199" s="36"/>
      <c r="AR199" s="204" t="s">
        <v>1859</v>
      </c>
      <c r="AT199" s="204" t="s">
        <v>206</v>
      </c>
      <c r="AU199" s="204" t="s">
        <v>93</v>
      </c>
      <c r="AY199" s="18" t="s">
        <v>203</v>
      </c>
      <c r="BE199" s="205">
        <f>IF(N199="základní",J199,0)</f>
        <v>0</v>
      </c>
      <c r="BF199" s="205">
        <f>IF(N199="snížená",J199,0)</f>
        <v>0</v>
      </c>
      <c r="BG199" s="205">
        <f>IF(N199="zákl. přenesená",J199,0)</f>
        <v>0</v>
      </c>
      <c r="BH199" s="205">
        <f>IF(N199="sníž. přenesená",J199,0)</f>
        <v>0</v>
      </c>
      <c r="BI199" s="205">
        <f>IF(N199="nulová",J199,0)</f>
        <v>0</v>
      </c>
      <c r="BJ199" s="18" t="s">
        <v>91</v>
      </c>
      <c r="BK199" s="205">
        <f>ROUND(I199*H199,2)</f>
        <v>0</v>
      </c>
      <c r="BL199" s="18" t="s">
        <v>1859</v>
      </c>
      <c r="BM199" s="204" t="s">
        <v>4207</v>
      </c>
    </row>
    <row r="200" spans="1:47" s="2" customFormat="1" ht="86.4">
      <c r="A200" s="36"/>
      <c r="B200" s="37"/>
      <c r="C200" s="38"/>
      <c r="D200" s="206" t="s">
        <v>213</v>
      </c>
      <c r="E200" s="38"/>
      <c r="F200" s="207" t="s">
        <v>4208</v>
      </c>
      <c r="G200" s="38"/>
      <c r="H200" s="38"/>
      <c r="I200" s="208"/>
      <c r="J200" s="38"/>
      <c r="K200" s="38"/>
      <c r="L200" s="41"/>
      <c r="M200" s="209"/>
      <c r="N200" s="210"/>
      <c r="O200" s="73"/>
      <c r="P200" s="73"/>
      <c r="Q200" s="73"/>
      <c r="R200" s="73"/>
      <c r="S200" s="73"/>
      <c r="T200" s="74"/>
      <c r="U200" s="36"/>
      <c r="V200" s="36"/>
      <c r="W200" s="36"/>
      <c r="X200" s="36"/>
      <c r="Y200" s="36"/>
      <c r="Z200" s="36"/>
      <c r="AA200" s="36"/>
      <c r="AB200" s="36"/>
      <c r="AC200" s="36"/>
      <c r="AD200" s="36"/>
      <c r="AE200" s="36"/>
      <c r="AT200" s="18" t="s">
        <v>213</v>
      </c>
      <c r="AU200" s="18" t="s">
        <v>93</v>
      </c>
    </row>
    <row r="201" spans="1:65" s="2" customFormat="1" ht="21.75" customHeight="1">
      <c r="A201" s="36"/>
      <c r="B201" s="37"/>
      <c r="C201" s="193" t="s">
        <v>433</v>
      </c>
      <c r="D201" s="193" t="s">
        <v>206</v>
      </c>
      <c r="E201" s="194" t="s">
        <v>4209</v>
      </c>
      <c r="F201" s="195" t="s">
        <v>4210</v>
      </c>
      <c r="G201" s="196" t="s">
        <v>404</v>
      </c>
      <c r="H201" s="197">
        <v>1</v>
      </c>
      <c r="I201" s="198"/>
      <c r="J201" s="199">
        <f>ROUND(I201*H201,2)</f>
        <v>0</v>
      </c>
      <c r="K201" s="195" t="s">
        <v>601</v>
      </c>
      <c r="L201" s="41"/>
      <c r="M201" s="200" t="s">
        <v>1</v>
      </c>
      <c r="N201" s="201" t="s">
        <v>48</v>
      </c>
      <c r="O201" s="73"/>
      <c r="P201" s="202">
        <f>O201*H201</f>
        <v>0</v>
      </c>
      <c r="Q201" s="202">
        <v>0</v>
      </c>
      <c r="R201" s="202">
        <f>Q201*H201</f>
        <v>0</v>
      </c>
      <c r="S201" s="202">
        <v>0</v>
      </c>
      <c r="T201" s="203">
        <f>S201*H201</f>
        <v>0</v>
      </c>
      <c r="U201" s="36"/>
      <c r="V201" s="36"/>
      <c r="W201" s="36"/>
      <c r="X201" s="36"/>
      <c r="Y201" s="36"/>
      <c r="Z201" s="36"/>
      <c r="AA201" s="36"/>
      <c r="AB201" s="36"/>
      <c r="AC201" s="36"/>
      <c r="AD201" s="36"/>
      <c r="AE201" s="36"/>
      <c r="AR201" s="204" t="s">
        <v>1859</v>
      </c>
      <c r="AT201" s="204" t="s">
        <v>206</v>
      </c>
      <c r="AU201" s="204" t="s">
        <v>93</v>
      </c>
      <c r="AY201" s="18" t="s">
        <v>203</v>
      </c>
      <c r="BE201" s="205">
        <f>IF(N201="základní",J201,0)</f>
        <v>0</v>
      </c>
      <c r="BF201" s="205">
        <f>IF(N201="snížená",J201,0)</f>
        <v>0</v>
      </c>
      <c r="BG201" s="205">
        <f>IF(N201="zákl. přenesená",J201,0)</f>
        <v>0</v>
      </c>
      <c r="BH201" s="205">
        <f>IF(N201="sníž. přenesená",J201,0)</f>
        <v>0</v>
      </c>
      <c r="BI201" s="205">
        <f>IF(N201="nulová",J201,0)</f>
        <v>0</v>
      </c>
      <c r="BJ201" s="18" t="s">
        <v>91</v>
      </c>
      <c r="BK201" s="205">
        <f>ROUND(I201*H201,2)</f>
        <v>0</v>
      </c>
      <c r="BL201" s="18" t="s">
        <v>1859</v>
      </c>
      <c r="BM201" s="204" t="s">
        <v>4211</v>
      </c>
    </row>
    <row r="202" spans="1:47" s="2" customFormat="1" ht="192">
      <c r="A202" s="36"/>
      <c r="B202" s="37"/>
      <c r="C202" s="38"/>
      <c r="D202" s="206" t="s">
        <v>213</v>
      </c>
      <c r="E202" s="38"/>
      <c r="F202" s="207" t="s">
        <v>4212</v>
      </c>
      <c r="G202" s="38"/>
      <c r="H202" s="38"/>
      <c r="I202" s="208"/>
      <c r="J202" s="38"/>
      <c r="K202" s="38"/>
      <c r="L202" s="41"/>
      <c r="M202" s="209"/>
      <c r="N202" s="210"/>
      <c r="O202" s="73"/>
      <c r="P202" s="73"/>
      <c r="Q202" s="73"/>
      <c r="R202" s="73"/>
      <c r="S202" s="73"/>
      <c r="T202" s="74"/>
      <c r="U202" s="36"/>
      <c r="V202" s="36"/>
      <c r="W202" s="36"/>
      <c r="X202" s="36"/>
      <c r="Y202" s="36"/>
      <c r="Z202" s="36"/>
      <c r="AA202" s="36"/>
      <c r="AB202" s="36"/>
      <c r="AC202" s="36"/>
      <c r="AD202" s="36"/>
      <c r="AE202" s="36"/>
      <c r="AT202" s="18" t="s">
        <v>213</v>
      </c>
      <c r="AU202" s="18" t="s">
        <v>93</v>
      </c>
    </row>
    <row r="203" spans="2:51" s="14" customFormat="1" ht="10.2">
      <c r="B203" s="225"/>
      <c r="C203" s="226"/>
      <c r="D203" s="206" t="s">
        <v>309</v>
      </c>
      <c r="E203" s="227" t="s">
        <v>1</v>
      </c>
      <c r="F203" s="228" t="s">
        <v>4213</v>
      </c>
      <c r="G203" s="226"/>
      <c r="H203" s="229">
        <v>1</v>
      </c>
      <c r="I203" s="230"/>
      <c r="J203" s="226"/>
      <c r="K203" s="226"/>
      <c r="L203" s="231"/>
      <c r="M203" s="232"/>
      <c r="N203" s="233"/>
      <c r="O203" s="233"/>
      <c r="P203" s="233"/>
      <c r="Q203" s="233"/>
      <c r="R203" s="233"/>
      <c r="S203" s="233"/>
      <c r="T203" s="234"/>
      <c r="AT203" s="235" t="s">
        <v>309</v>
      </c>
      <c r="AU203" s="235" t="s">
        <v>93</v>
      </c>
      <c r="AV203" s="14" t="s">
        <v>93</v>
      </c>
      <c r="AW203" s="14" t="s">
        <v>38</v>
      </c>
      <c r="AX203" s="14" t="s">
        <v>83</v>
      </c>
      <c r="AY203" s="235" t="s">
        <v>203</v>
      </c>
    </row>
    <row r="204" spans="2:51" s="15" customFormat="1" ht="10.2">
      <c r="B204" s="236"/>
      <c r="C204" s="237"/>
      <c r="D204" s="206" t="s">
        <v>309</v>
      </c>
      <c r="E204" s="238" t="s">
        <v>1</v>
      </c>
      <c r="F204" s="239" t="s">
        <v>314</v>
      </c>
      <c r="G204" s="237"/>
      <c r="H204" s="240">
        <v>1</v>
      </c>
      <c r="I204" s="241"/>
      <c r="J204" s="237"/>
      <c r="K204" s="237"/>
      <c r="L204" s="242"/>
      <c r="M204" s="243"/>
      <c r="N204" s="244"/>
      <c r="O204" s="244"/>
      <c r="P204" s="244"/>
      <c r="Q204" s="244"/>
      <c r="R204" s="244"/>
      <c r="S204" s="244"/>
      <c r="T204" s="245"/>
      <c r="AT204" s="246" t="s">
        <v>309</v>
      </c>
      <c r="AU204" s="246" t="s">
        <v>93</v>
      </c>
      <c r="AV204" s="15" t="s">
        <v>121</v>
      </c>
      <c r="AW204" s="15" t="s">
        <v>38</v>
      </c>
      <c r="AX204" s="15" t="s">
        <v>91</v>
      </c>
      <c r="AY204" s="246" t="s">
        <v>203</v>
      </c>
    </row>
    <row r="205" spans="1:65" s="2" customFormat="1" ht="24.15" customHeight="1">
      <c r="A205" s="36"/>
      <c r="B205" s="37"/>
      <c r="C205" s="193" t="s">
        <v>437</v>
      </c>
      <c r="D205" s="193" t="s">
        <v>206</v>
      </c>
      <c r="E205" s="194" t="s">
        <v>4214</v>
      </c>
      <c r="F205" s="195" t="s">
        <v>4215</v>
      </c>
      <c r="G205" s="196" t="s">
        <v>357</v>
      </c>
      <c r="H205" s="197">
        <v>16</v>
      </c>
      <c r="I205" s="198"/>
      <c r="J205" s="199">
        <f>ROUND(I205*H205,2)</f>
        <v>0</v>
      </c>
      <c r="K205" s="195" t="s">
        <v>601</v>
      </c>
      <c r="L205" s="41"/>
      <c r="M205" s="200" t="s">
        <v>1</v>
      </c>
      <c r="N205" s="201" t="s">
        <v>48</v>
      </c>
      <c r="O205" s="73"/>
      <c r="P205" s="202">
        <f>O205*H205</f>
        <v>0</v>
      </c>
      <c r="Q205" s="202">
        <v>0</v>
      </c>
      <c r="R205" s="202">
        <f>Q205*H205</f>
        <v>0</v>
      </c>
      <c r="S205" s="202">
        <v>0</v>
      </c>
      <c r="T205" s="203">
        <f>S205*H205</f>
        <v>0</v>
      </c>
      <c r="U205" s="36"/>
      <c r="V205" s="36"/>
      <c r="W205" s="36"/>
      <c r="X205" s="36"/>
      <c r="Y205" s="36"/>
      <c r="Z205" s="36"/>
      <c r="AA205" s="36"/>
      <c r="AB205" s="36"/>
      <c r="AC205" s="36"/>
      <c r="AD205" s="36"/>
      <c r="AE205" s="36"/>
      <c r="AR205" s="204" t="s">
        <v>1859</v>
      </c>
      <c r="AT205" s="204" t="s">
        <v>206</v>
      </c>
      <c r="AU205" s="204" t="s">
        <v>93</v>
      </c>
      <c r="AY205" s="18" t="s">
        <v>203</v>
      </c>
      <c r="BE205" s="205">
        <f>IF(N205="základní",J205,0)</f>
        <v>0</v>
      </c>
      <c r="BF205" s="205">
        <f>IF(N205="snížená",J205,0)</f>
        <v>0</v>
      </c>
      <c r="BG205" s="205">
        <f>IF(N205="zákl. přenesená",J205,0)</f>
        <v>0</v>
      </c>
      <c r="BH205" s="205">
        <f>IF(N205="sníž. přenesená",J205,0)</f>
        <v>0</v>
      </c>
      <c r="BI205" s="205">
        <f>IF(N205="nulová",J205,0)</f>
        <v>0</v>
      </c>
      <c r="BJ205" s="18" t="s">
        <v>91</v>
      </c>
      <c r="BK205" s="205">
        <f>ROUND(I205*H205,2)</f>
        <v>0</v>
      </c>
      <c r="BL205" s="18" t="s">
        <v>1859</v>
      </c>
      <c r="BM205" s="204" t="s">
        <v>4216</v>
      </c>
    </row>
    <row r="206" spans="1:47" s="2" customFormat="1" ht="38.4">
      <c r="A206" s="36"/>
      <c r="B206" s="37"/>
      <c r="C206" s="38"/>
      <c r="D206" s="206" t="s">
        <v>213</v>
      </c>
      <c r="E206" s="38"/>
      <c r="F206" s="207" t="s">
        <v>4217</v>
      </c>
      <c r="G206" s="38"/>
      <c r="H206" s="38"/>
      <c r="I206" s="208"/>
      <c r="J206" s="38"/>
      <c r="K206" s="38"/>
      <c r="L206" s="41"/>
      <c r="M206" s="211"/>
      <c r="N206" s="212"/>
      <c r="O206" s="213"/>
      <c r="P206" s="213"/>
      <c r="Q206" s="213"/>
      <c r="R206" s="213"/>
      <c r="S206" s="213"/>
      <c r="T206" s="214"/>
      <c r="U206" s="36"/>
      <c r="V206" s="36"/>
      <c r="W206" s="36"/>
      <c r="X206" s="36"/>
      <c r="Y206" s="36"/>
      <c r="Z206" s="36"/>
      <c r="AA206" s="36"/>
      <c r="AB206" s="36"/>
      <c r="AC206" s="36"/>
      <c r="AD206" s="36"/>
      <c r="AE206" s="36"/>
      <c r="AT206" s="18" t="s">
        <v>213</v>
      </c>
      <c r="AU206" s="18" t="s">
        <v>93</v>
      </c>
    </row>
    <row r="207" spans="1:31" s="2" customFormat="1" ht="6.9" customHeight="1">
      <c r="A207" s="36"/>
      <c r="B207" s="56"/>
      <c r="C207" s="57"/>
      <c r="D207" s="57"/>
      <c r="E207" s="57"/>
      <c r="F207" s="57"/>
      <c r="G207" s="57"/>
      <c r="H207" s="57"/>
      <c r="I207" s="57"/>
      <c r="J207" s="57"/>
      <c r="K207" s="57"/>
      <c r="L207" s="41"/>
      <c r="M207" s="36"/>
      <c r="O207" s="36"/>
      <c r="P207" s="36"/>
      <c r="Q207" s="36"/>
      <c r="R207" s="36"/>
      <c r="S207" s="36"/>
      <c r="T207" s="36"/>
      <c r="U207" s="36"/>
      <c r="V207" s="36"/>
      <c r="W207" s="36"/>
      <c r="X207" s="36"/>
      <c r="Y207" s="36"/>
      <c r="Z207" s="36"/>
      <c r="AA207" s="36"/>
      <c r="AB207" s="36"/>
      <c r="AC207" s="36"/>
      <c r="AD207" s="36"/>
      <c r="AE207" s="36"/>
    </row>
  </sheetData>
  <sheetProtection algorithmName="SHA-512" hashValue="M+9xbMFTd6bUWzJn+yF65d5UUx6klQfaFDWQKyO4iovXL6GSe1MNneaGuxUI1JvYPolkV4Be7ALbG77oB/YD6g==" saltValue="OujGGBktZX7kJuTZx7kauYqBq9ilKO+6O/h/d+PiurOiMgj4FAv4ymquBAtbHqkLatccng8Pyv4gdkJ7eGhsGA==" spinCount="100000" sheet="1" objects="1" scenarios="1" formatColumns="0" formatRows="0" autoFilter="0"/>
  <autoFilter ref="C128:K206"/>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100</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272</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274</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ROUND(J147,2)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ROUND((SUM(BE147:BE1244)),2)</f>
        <v>0</v>
      </c>
      <c r="G35" s="36"/>
      <c r="H35" s="36"/>
      <c r="I35" s="132">
        <v>0.21</v>
      </c>
      <c r="J35" s="131">
        <f>ROUND(((SUM(BE147:BE1244))*I35),2)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ROUND((SUM(BF147:BF1244)),2)</f>
        <v>0</v>
      </c>
      <c r="G36" s="36"/>
      <c r="H36" s="36"/>
      <c r="I36" s="132">
        <v>0.15</v>
      </c>
      <c r="J36" s="131">
        <f>ROUND(((SUM(BF147:BF1244))*I36),2)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ROUND((SUM(BG147:BG1244)),2)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ROUND((SUM(BH147:BH1244)),2)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ROUND((SUM(BI147:BI1244)),2)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272</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D.1.1 - Architektonicko-stavební řešení</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J147</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J148</f>
        <v>0</v>
      </c>
      <c r="K99" s="156"/>
      <c r="L99" s="160"/>
    </row>
    <row r="100" spans="2:12" s="10" customFormat="1" ht="19.95" customHeight="1">
      <c r="B100" s="161"/>
      <c r="C100" s="106"/>
      <c r="D100" s="162" t="s">
        <v>276</v>
      </c>
      <c r="E100" s="163"/>
      <c r="F100" s="163"/>
      <c r="G100" s="163"/>
      <c r="H100" s="163"/>
      <c r="I100" s="163"/>
      <c r="J100" s="164">
        <f>J149</f>
        <v>0</v>
      </c>
      <c r="K100" s="106"/>
      <c r="L100" s="165"/>
    </row>
    <row r="101" spans="2:12" s="10" customFormat="1" ht="19.95" customHeight="1">
      <c r="B101" s="161"/>
      <c r="C101" s="106"/>
      <c r="D101" s="162" t="s">
        <v>277</v>
      </c>
      <c r="E101" s="163"/>
      <c r="F101" s="163"/>
      <c r="G101" s="163"/>
      <c r="H101" s="163"/>
      <c r="I101" s="163"/>
      <c r="J101" s="164">
        <f>J191</f>
        <v>0</v>
      </c>
      <c r="K101" s="106"/>
      <c r="L101" s="165"/>
    </row>
    <row r="102" spans="2:12" s="10" customFormat="1" ht="19.95" customHeight="1">
      <c r="B102" s="161"/>
      <c r="C102" s="106"/>
      <c r="D102" s="162" t="s">
        <v>278</v>
      </c>
      <c r="E102" s="163"/>
      <c r="F102" s="163"/>
      <c r="G102" s="163"/>
      <c r="H102" s="163"/>
      <c r="I102" s="163"/>
      <c r="J102" s="164">
        <f>J201</f>
        <v>0</v>
      </c>
      <c r="K102" s="106"/>
      <c r="L102" s="165"/>
    </row>
    <row r="103" spans="2:12" s="10" customFormat="1" ht="19.95" customHeight="1">
      <c r="B103" s="161"/>
      <c r="C103" s="106"/>
      <c r="D103" s="162" t="s">
        <v>279</v>
      </c>
      <c r="E103" s="163"/>
      <c r="F103" s="163"/>
      <c r="G103" s="163"/>
      <c r="H103" s="163"/>
      <c r="I103" s="163"/>
      <c r="J103" s="164">
        <f>J258</f>
        <v>0</v>
      </c>
      <c r="K103" s="106"/>
      <c r="L103" s="165"/>
    </row>
    <row r="104" spans="2:12" s="10" customFormat="1" ht="19.95" customHeight="1">
      <c r="B104" s="161"/>
      <c r="C104" s="106"/>
      <c r="D104" s="162" t="s">
        <v>280</v>
      </c>
      <c r="E104" s="163"/>
      <c r="F104" s="163"/>
      <c r="G104" s="163"/>
      <c r="H104" s="163"/>
      <c r="I104" s="163"/>
      <c r="J104" s="164">
        <f>J273</f>
        <v>0</v>
      </c>
      <c r="K104" s="106"/>
      <c r="L104" s="165"/>
    </row>
    <row r="105" spans="2:12" s="10" customFormat="1" ht="19.95" customHeight="1">
      <c r="B105" s="161"/>
      <c r="C105" s="106"/>
      <c r="D105" s="162" t="s">
        <v>281</v>
      </c>
      <c r="E105" s="163"/>
      <c r="F105" s="163"/>
      <c r="G105" s="163"/>
      <c r="H105" s="163"/>
      <c r="I105" s="163"/>
      <c r="J105" s="164">
        <f>J423</f>
        <v>0</v>
      </c>
      <c r="K105" s="106"/>
      <c r="L105" s="165"/>
    </row>
    <row r="106" spans="2:12" s="10" customFormat="1" ht="19.95" customHeight="1">
      <c r="B106" s="161"/>
      <c r="C106" s="106"/>
      <c r="D106" s="162" t="s">
        <v>282</v>
      </c>
      <c r="E106" s="163"/>
      <c r="F106" s="163"/>
      <c r="G106" s="163"/>
      <c r="H106" s="163"/>
      <c r="I106" s="163"/>
      <c r="J106" s="164">
        <f>J555</f>
        <v>0</v>
      </c>
      <c r="K106" s="106"/>
      <c r="L106" s="165"/>
    </row>
    <row r="107" spans="2:12" s="10" customFormat="1" ht="19.95" customHeight="1">
      <c r="B107" s="161"/>
      <c r="C107" s="106"/>
      <c r="D107" s="162" t="s">
        <v>283</v>
      </c>
      <c r="E107" s="163"/>
      <c r="F107" s="163"/>
      <c r="G107" s="163"/>
      <c r="H107" s="163"/>
      <c r="I107" s="163"/>
      <c r="J107" s="164">
        <f>J563</f>
        <v>0</v>
      </c>
      <c r="K107" s="106"/>
      <c r="L107" s="165"/>
    </row>
    <row r="108" spans="2:12" s="9" customFormat="1" ht="24.9" customHeight="1">
      <c r="B108" s="155"/>
      <c r="C108" s="156"/>
      <c r="D108" s="157" t="s">
        <v>284</v>
      </c>
      <c r="E108" s="158"/>
      <c r="F108" s="158"/>
      <c r="G108" s="158"/>
      <c r="H108" s="158"/>
      <c r="I108" s="158"/>
      <c r="J108" s="159">
        <f>J565</f>
        <v>0</v>
      </c>
      <c r="K108" s="156"/>
      <c r="L108" s="160"/>
    </row>
    <row r="109" spans="2:12" s="10" customFormat="1" ht="19.95" customHeight="1">
      <c r="B109" s="161"/>
      <c r="C109" s="106"/>
      <c r="D109" s="162" t="s">
        <v>285</v>
      </c>
      <c r="E109" s="163"/>
      <c r="F109" s="163"/>
      <c r="G109" s="163"/>
      <c r="H109" s="163"/>
      <c r="I109" s="163"/>
      <c r="J109" s="164">
        <f>J566</f>
        <v>0</v>
      </c>
      <c r="K109" s="106"/>
      <c r="L109" s="165"/>
    </row>
    <row r="110" spans="2:12" s="10" customFormat="1" ht="19.95" customHeight="1">
      <c r="B110" s="161"/>
      <c r="C110" s="106"/>
      <c r="D110" s="162" t="s">
        <v>286</v>
      </c>
      <c r="E110" s="163"/>
      <c r="F110" s="163"/>
      <c r="G110" s="163"/>
      <c r="H110" s="163"/>
      <c r="I110" s="163"/>
      <c r="J110" s="164">
        <f>J598</f>
        <v>0</v>
      </c>
      <c r="K110" s="106"/>
      <c r="L110" s="165"/>
    </row>
    <row r="111" spans="2:12" s="10" customFormat="1" ht="19.95" customHeight="1">
      <c r="B111" s="161"/>
      <c r="C111" s="106"/>
      <c r="D111" s="162" t="s">
        <v>287</v>
      </c>
      <c r="E111" s="163"/>
      <c r="F111" s="163"/>
      <c r="G111" s="163"/>
      <c r="H111" s="163"/>
      <c r="I111" s="163"/>
      <c r="J111" s="164">
        <f>J671</f>
        <v>0</v>
      </c>
      <c r="K111" s="106"/>
      <c r="L111" s="165"/>
    </row>
    <row r="112" spans="2:12" s="10" customFormat="1" ht="19.95" customHeight="1">
      <c r="B112" s="161"/>
      <c r="C112" s="106"/>
      <c r="D112" s="162" t="s">
        <v>288</v>
      </c>
      <c r="E112" s="163"/>
      <c r="F112" s="163"/>
      <c r="G112" s="163"/>
      <c r="H112" s="163"/>
      <c r="I112" s="163"/>
      <c r="J112" s="164">
        <f>J748</f>
        <v>0</v>
      </c>
      <c r="K112" s="106"/>
      <c r="L112" s="165"/>
    </row>
    <row r="113" spans="2:12" s="10" customFormat="1" ht="19.95" customHeight="1">
      <c r="B113" s="161"/>
      <c r="C113" s="106"/>
      <c r="D113" s="162" t="s">
        <v>289</v>
      </c>
      <c r="E113" s="163"/>
      <c r="F113" s="163"/>
      <c r="G113" s="163"/>
      <c r="H113" s="163"/>
      <c r="I113" s="163"/>
      <c r="J113" s="164">
        <f>J754</f>
        <v>0</v>
      </c>
      <c r="K113" s="106"/>
      <c r="L113" s="165"/>
    </row>
    <row r="114" spans="2:12" s="10" customFormat="1" ht="19.95" customHeight="1">
      <c r="B114" s="161"/>
      <c r="C114" s="106"/>
      <c r="D114" s="162" t="s">
        <v>290</v>
      </c>
      <c r="E114" s="163"/>
      <c r="F114" s="163"/>
      <c r="G114" s="163"/>
      <c r="H114" s="163"/>
      <c r="I114" s="163"/>
      <c r="J114" s="164">
        <f>J832</f>
        <v>0</v>
      </c>
      <c r="K114" s="106"/>
      <c r="L114" s="165"/>
    </row>
    <row r="115" spans="2:12" s="10" customFormat="1" ht="19.95" customHeight="1">
      <c r="B115" s="161"/>
      <c r="C115" s="106"/>
      <c r="D115" s="162" t="s">
        <v>291</v>
      </c>
      <c r="E115" s="163"/>
      <c r="F115" s="163"/>
      <c r="G115" s="163"/>
      <c r="H115" s="163"/>
      <c r="I115" s="163"/>
      <c r="J115" s="164">
        <f>J873</f>
        <v>0</v>
      </c>
      <c r="K115" s="106"/>
      <c r="L115" s="165"/>
    </row>
    <row r="116" spans="2:12" s="10" customFormat="1" ht="19.95" customHeight="1">
      <c r="B116" s="161"/>
      <c r="C116" s="106"/>
      <c r="D116" s="162" t="s">
        <v>292</v>
      </c>
      <c r="E116" s="163"/>
      <c r="F116" s="163"/>
      <c r="G116" s="163"/>
      <c r="H116" s="163"/>
      <c r="I116" s="163"/>
      <c r="J116" s="164">
        <f>J922</f>
        <v>0</v>
      </c>
      <c r="K116" s="106"/>
      <c r="L116" s="165"/>
    </row>
    <row r="117" spans="2:12" s="10" customFormat="1" ht="19.95" customHeight="1">
      <c r="B117" s="161"/>
      <c r="C117" s="106"/>
      <c r="D117" s="162" t="s">
        <v>293</v>
      </c>
      <c r="E117" s="163"/>
      <c r="F117" s="163"/>
      <c r="G117" s="163"/>
      <c r="H117" s="163"/>
      <c r="I117" s="163"/>
      <c r="J117" s="164">
        <f>J1011</f>
        <v>0</v>
      </c>
      <c r="K117" s="106"/>
      <c r="L117" s="165"/>
    </row>
    <row r="118" spans="2:12" s="10" customFormat="1" ht="19.95" customHeight="1">
      <c r="B118" s="161"/>
      <c r="C118" s="106"/>
      <c r="D118" s="162" t="s">
        <v>294</v>
      </c>
      <c r="E118" s="163"/>
      <c r="F118" s="163"/>
      <c r="G118" s="163"/>
      <c r="H118" s="163"/>
      <c r="I118" s="163"/>
      <c r="J118" s="164">
        <f>J1028</f>
        <v>0</v>
      </c>
      <c r="K118" s="106"/>
      <c r="L118" s="165"/>
    </row>
    <row r="119" spans="2:12" s="10" customFormat="1" ht="19.95" customHeight="1">
      <c r="B119" s="161"/>
      <c r="C119" s="106"/>
      <c r="D119" s="162" t="s">
        <v>295</v>
      </c>
      <c r="E119" s="163"/>
      <c r="F119" s="163"/>
      <c r="G119" s="163"/>
      <c r="H119" s="163"/>
      <c r="I119" s="163"/>
      <c r="J119" s="164">
        <f>J1085</f>
        <v>0</v>
      </c>
      <c r="K119" s="106"/>
      <c r="L119" s="165"/>
    </row>
    <row r="120" spans="2:12" s="10" customFormat="1" ht="19.95" customHeight="1">
      <c r="B120" s="161"/>
      <c r="C120" s="106"/>
      <c r="D120" s="162" t="s">
        <v>296</v>
      </c>
      <c r="E120" s="163"/>
      <c r="F120" s="163"/>
      <c r="G120" s="163"/>
      <c r="H120" s="163"/>
      <c r="I120" s="163"/>
      <c r="J120" s="164">
        <f>J1108</f>
        <v>0</v>
      </c>
      <c r="K120" s="106"/>
      <c r="L120" s="165"/>
    </row>
    <row r="121" spans="2:12" s="10" customFormat="1" ht="19.95" customHeight="1">
      <c r="B121" s="161"/>
      <c r="C121" s="106"/>
      <c r="D121" s="162" t="s">
        <v>297</v>
      </c>
      <c r="E121" s="163"/>
      <c r="F121" s="163"/>
      <c r="G121" s="163"/>
      <c r="H121" s="163"/>
      <c r="I121" s="163"/>
      <c r="J121" s="164">
        <f>J1120</f>
        <v>0</v>
      </c>
      <c r="K121" s="106"/>
      <c r="L121" s="165"/>
    </row>
    <row r="122" spans="2:12" s="9" customFormat="1" ht="24.9" customHeight="1">
      <c r="B122" s="155"/>
      <c r="C122" s="156"/>
      <c r="D122" s="157" t="s">
        <v>298</v>
      </c>
      <c r="E122" s="158"/>
      <c r="F122" s="158"/>
      <c r="G122" s="158"/>
      <c r="H122" s="158"/>
      <c r="I122" s="158"/>
      <c r="J122" s="159">
        <f>J1126</f>
        <v>0</v>
      </c>
      <c r="K122" s="156"/>
      <c r="L122" s="160"/>
    </row>
    <row r="123" spans="2:12" s="9" customFormat="1" ht="24.9" customHeight="1">
      <c r="B123" s="155"/>
      <c r="C123" s="156"/>
      <c r="D123" s="157" t="s">
        <v>299</v>
      </c>
      <c r="E123" s="158"/>
      <c r="F123" s="158"/>
      <c r="G123" s="158"/>
      <c r="H123" s="158"/>
      <c r="I123" s="158"/>
      <c r="J123" s="159">
        <f>J1138</f>
        <v>0</v>
      </c>
      <c r="K123" s="156"/>
      <c r="L123" s="160"/>
    </row>
    <row r="124" spans="2:12" s="10" customFormat="1" ht="19.95" customHeight="1">
      <c r="B124" s="161"/>
      <c r="C124" s="106"/>
      <c r="D124" s="162" t="s">
        <v>300</v>
      </c>
      <c r="E124" s="163"/>
      <c r="F124" s="163"/>
      <c r="G124" s="163"/>
      <c r="H124" s="163"/>
      <c r="I124" s="163"/>
      <c r="J124" s="164">
        <f>J1139</f>
        <v>0</v>
      </c>
      <c r="K124" s="106"/>
      <c r="L124" s="165"/>
    </row>
    <row r="125" spans="2:12" s="10" customFormat="1" ht="19.95" customHeight="1">
      <c r="B125" s="161"/>
      <c r="C125" s="106"/>
      <c r="D125" s="162" t="s">
        <v>301</v>
      </c>
      <c r="E125" s="163"/>
      <c r="F125" s="163"/>
      <c r="G125" s="163"/>
      <c r="H125" s="163"/>
      <c r="I125" s="163"/>
      <c r="J125" s="164">
        <f>J1238</f>
        <v>0</v>
      </c>
      <c r="K125" s="106"/>
      <c r="L125" s="165"/>
    </row>
    <row r="126" spans="1:31" s="2" customFormat="1" ht="21.75" customHeight="1">
      <c r="A126" s="36"/>
      <c r="B126" s="37"/>
      <c r="C126" s="38"/>
      <c r="D126" s="38"/>
      <c r="E126" s="38"/>
      <c r="F126" s="38"/>
      <c r="G126" s="38"/>
      <c r="H126" s="38"/>
      <c r="I126" s="38"/>
      <c r="J126" s="38"/>
      <c r="K126" s="38"/>
      <c r="L126" s="53"/>
      <c r="S126" s="36"/>
      <c r="T126" s="36"/>
      <c r="U126" s="36"/>
      <c r="V126" s="36"/>
      <c r="W126" s="36"/>
      <c r="X126" s="36"/>
      <c r="Y126" s="36"/>
      <c r="Z126" s="36"/>
      <c r="AA126" s="36"/>
      <c r="AB126" s="36"/>
      <c r="AC126" s="36"/>
      <c r="AD126" s="36"/>
      <c r="AE126" s="36"/>
    </row>
    <row r="127" spans="1:31" s="2" customFormat="1" ht="6.9" customHeight="1">
      <c r="A127" s="36"/>
      <c r="B127" s="56"/>
      <c r="C127" s="57"/>
      <c r="D127" s="57"/>
      <c r="E127" s="57"/>
      <c r="F127" s="57"/>
      <c r="G127" s="57"/>
      <c r="H127" s="57"/>
      <c r="I127" s="57"/>
      <c r="J127" s="57"/>
      <c r="K127" s="57"/>
      <c r="L127" s="53"/>
      <c r="S127" s="36"/>
      <c r="T127" s="36"/>
      <c r="U127" s="36"/>
      <c r="V127" s="36"/>
      <c r="W127" s="36"/>
      <c r="X127" s="36"/>
      <c r="Y127" s="36"/>
      <c r="Z127" s="36"/>
      <c r="AA127" s="36"/>
      <c r="AB127" s="36"/>
      <c r="AC127" s="36"/>
      <c r="AD127" s="36"/>
      <c r="AE127" s="36"/>
    </row>
    <row r="131" spans="1:31" s="2" customFormat="1" ht="6.9" customHeight="1">
      <c r="A131" s="36"/>
      <c r="B131" s="58"/>
      <c r="C131" s="59"/>
      <c r="D131" s="59"/>
      <c r="E131" s="59"/>
      <c r="F131" s="59"/>
      <c r="G131" s="59"/>
      <c r="H131" s="59"/>
      <c r="I131" s="59"/>
      <c r="J131" s="59"/>
      <c r="K131" s="59"/>
      <c r="L131" s="53"/>
      <c r="S131" s="36"/>
      <c r="T131" s="36"/>
      <c r="U131" s="36"/>
      <c r="V131" s="36"/>
      <c r="W131" s="36"/>
      <c r="X131" s="36"/>
      <c r="Y131" s="36"/>
      <c r="Z131" s="36"/>
      <c r="AA131" s="36"/>
      <c r="AB131" s="36"/>
      <c r="AC131" s="36"/>
      <c r="AD131" s="36"/>
      <c r="AE131" s="36"/>
    </row>
    <row r="132" spans="1:31" s="2" customFormat="1" ht="24.9" customHeight="1">
      <c r="A132" s="36"/>
      <c r="B132" s="37"/>
      <c r="C132" s="24" t="s">
        <v>189</v>
      </c>
      <c r="D132" s="38"/>
      <c r="E132" s="38"/>
      <c r="F132" s="38"/>
      <c r="G132" s="38"/>
      <c r="H132" s="38"/>
      <c r="I132" s="38"/>
      <c r="J132" s="38"/>
      <c r="K132" s="38"/>
      <c r="L132" s="53"/>
      <c r="S132" s="36"/>
      <c r="T132" s="36"/>
      <c r="U132" s="36"/>
      <c r="V132" s="36"/>
      <c r="W132" s="36"/>
      <c r="X132" s="36"/>
      <c r="Y132" s="36"/>
      <c r="Z132" s="36"/>
      <c r="AA132" s="36"/>
      <c r="AB132" s="36"/>
      <c r="AC132" s="36"/>
      <c r="AD132" s="36"/>
      <c r="AE132" s="36"/>
    </row>
    <row r="133" spans="1:31" s="2" customFormat="1" ht="6.9" customHeight="1">
      <c r="A133" s="36"/>
      <c r="B133" s="37"/>
      <c r="C133" s="38"/>
      <c r="D133" s="38"/>
      <c r="E133" s="38"/>
      <c r="F133" s="38"/>
      <c r="G133" s="38"/>
      <c r="H133" s="38"/>
      <c r="I133" s="38"/>
      <c r="J133" s="38"/>
      <c r="K133" s="38"/>
      <c r="L133" s="53"/>
      <c r="S133" s="36"/>
      <c r="T133" s="36"/>
      <c r="U133" s="36"/>
      <c r="V133" s="36"/>
      <c r="W133" s="36"/>
      <c r="X133" s="36"/>
      <c r="Y133" s="36"/>
      <c r="Z133" s="36"/>
      <c r="AA133" s="36"/>
      <c r="AB133" s="36"/>
      <c r="AC133" s="36"/>
      <c r="AD133" s="36"/>
      <c r="AE133" s="36"/>
    </row>
    <row r="134" spans="1:31" s="2" customFormat="1" ht="12" customHeight="1">
      <c r="A134" s="36"/>
      <c r="B134" s="37"/>
      <c r="C134" s="30" t="s">
        <v>16</v>
      </c>
      <c r="D134" s="38"/>
      <c r="E134" s="38"/>
      <c r="F134" s="38"/>
      <c r="G134" s="38"/>
      <c r="H134" s="38"/>
      <c r="I134" s="38"/>
      <c r="J134" s="38"/>
      <c r="K134" s="38"/>
      <c r="L134" s="53"/>
      <c r="S134" s="36"/>
      <c r="T134" s="36"/>
      <c r="U134" s="36"/>
      <c r="V134" s="36"/>
      <c r="W134" s="36"/>
      <c r="X134" s="36"/>
      <c r="Y134" s="36"/>
      <c r="Z134" s="36"/>
      <c r="AA134" s="36"/>
      <c r="AB134" s="36"/>
      <c r="AC134" s="36"/>
      <c r="AD134" s="36"/>
      <c r="AE134" s="36"/>
    </row>
    <row r="135" spans="1:31" s="2" customFormat="1" ht="16.5" customHeight="1">
      <c r="A135" s="36"/>
      <c r="B135" s="37"/>
      <c r="C135" s="38"/>
      <c r="D135" s="38"/>
      <c r="E135" s="331" t="str">
        <f>E7</f>
        <v>REVITALIZACE ŠKOLNÍ JÍDELNY A DRUŽINY ZŠ ŠKOLNÍ</v>
      </c>
      <c r="F135" s="332"/>
      <c r="G135" s="332"/>
      <c r="H135" s="332"/>
      <c r="I135" s="38"/>
      <c r="J135" s="38"/>
      <c r="K135" s="38"/>
      <c r="L135" s="53"/>
      <c r="S135" s="36"/>
      <c r="T135" s="36"/>
      <c r="U135" s="36"/>
      <c r="V135" s="36"/>
      <c r="W135" s="36"/>
      <c r="X135" s="36"/>
      <c r="Y135" s="36"/>
      <c r="Z135" s="36"/>
      <c r="AA135" s="36"/>
      <c r="AB135" s="36"/>
      <c r="AC135" s="36"/>
      <c r="AD135" s="36"/>
      <c r="AE135" s="36"/>
    </row>
    <row r="136" spans="2:12" s="1" customFormat="1" ht="12" customHeight="1">
      <c r="B136" s="22"/>
      <c r="C136" s="30" t="s">
        <v>175</v>
      </c>
      <c r="D136" s="23"/>
      <c r="E136" s="23"/>
      <c r="F136" s="23"/>
      <c r="G136" s="23"/>
      <c r="H136" s="23"/>
      <c r="I136" s="23"/>
      <c r="J136" s="23"/>
      <c r="K136" s="23"/>
      <c r="L136" s="21"/>
    </row>
    <row r="137" spans="1:31" s="2" customFormat="1" ht="16.5" customHeight="1">
      <c r="A137" s="36"/>
      <c r="B137" s="37"/>
      <c r="C137" s="38"/>
      <c r="D137" s="38"/>
      <c r="E137" s="331" t="s">
        <v>272</v>
      </c>
      <c r="F137" s="333"/>
      <c r="G137" s="333"/>
      <c r="H137" s="333"/>
      <c r="I137" s="38"/>
      <c r="J137" s="38"/>
      <c r="K137" s="38"/>
      <c r="L137" s="53"/>
      <c r="S137" s="36"/>
      <c r="T137" s="36"/>
      <c r="U137" s="36"/>
      <c r="V137" s="36"/>
      <c r="W137" s="36"/>
      <c r="X137" s="36"/>
      <c r="Y137" s="36"/>
      <c r="Z137" s="36"/>
      <c r="AA137" s="36"/>
      <c r="AB137" s="36"/>
      <c r="AC137" s="36"/>
      <c r="AD137" s="36"/>
      <c r="AE137" s="36"/>
    </row>
    <row r="138" spans="1:31" s="2" customFormat="1" ht="12" customHeight="1">
      <c r="A138" s="36"/>
      <c r="B138" s="37"/>
      <c r="C138" s="30" t="s">
        <v>273</v>
      </c>
      <c r="D138" s="38"/>
      <c r="E138" s="38"/>
      <c r="F138" s="38"/>
      <c r="G138" s="38"/>
      <c r="H138" s="38"/>
      <c r="I138" s="38"/>
      <c r="J138" s="38"/>
      <c r="K138" s="38"/>
      <c r="L138" s="53"/>
      <c r="S138" s="36"/>
      <c r="T138" s="36"/>
      <c r="U138" s="36"/>
      <c r="V138" s="36"/>
      <c r="W138" s="36"/>
      <c r="X138" s="36"/>
      <c r="Y138" s="36"/>
      <c r="Z138" s="36"/>
      <c r="AA138" s="36"/>
      <c r="AB138" s="36"/>
      <c r="AC138" s="36"/>
      <c r="AD138" s="36"/>
      <c r="AE138" s="36"/>
    </row>
    <row r="139" spans="1:31" s="2" customFormat="1" ht="16.5" customHeight="1">
      <c r="A139" s="36"/>
      <c r="B139" s="37"/>
      <c r="C139" s="38"/>
      <c r="D139" s="38"/>
      <c r="E139" s="286" t="str">
        <f>E11</f>
        <v>D.1.1 - Architektonicko-stavební řešení</v>
      </c>
      <c r="F139" s="333"/>
      <c r="G139" s="333"/>
      <c r="H139" s="333"/>
      <c r="I139" s="38"/>
      <c r="J139" s="38"/>
      <c r="K139" s="38"/>
      <c r="L139" s="53"/>
      <c r="S139" s="36"/>
      <c r="T139" s="36"/>
      <c r="U139" s="36"/>
      <c r="V139" s="36"/>
      <c r="W139" s="36"/>
      <c r="X139" s="36"/>
      <c r="Y139" s="36"/>
      <c r="Z139" s="36"/>
      <c r="AA139" s="36"/>
      <c r="AB139" s="36"/>
      <c r="AC139" s="36"/>
      <c r="AD139" s="36"/>
      <c r="AE139" s="36"/>
    </row>
    <row r="140" spans="1:31" s="2" customFormat="1" ht="6.9" customHeight="1">
      <c r="A140" s="36"/>
      <c r="B140" s="37"/>
      <c r="C140" s="38"/>
      <c r="D140" s="38"/>
      <c r="E140" s="38"/>
      <c r="F140" s="38"/>
      <c r="G140" s="38"/>
      <c r="H140" s="38"/>
      <c r="I140" s="38"/>
      <c r="J140" s="38"/>
      <c r="K140" s="38"/>
      <c r="L140" s="53"/>
      <c r="S140" s="36"/>
      <c r="T140" s="36"/>
      <c r="U140" s="36"/>
      <c r="V140" s="36"/>
      <c r="W140" s="36"/>
      <c r="X140" s="36"/>
      <c r="Y140" s="36"/>
      <c r="Z140" s="36"/>
      <c r="AA140" s="36"/>
      <c r="AB140" s="36"/>
      <c r="AC140" s="36"/>
      <c r="AD140" s="36"/>
      <c r="AE140" s="36"/>
    </row>
    <row r="141" spans="1:31" s="2" customFormat="1" ht="12" customHeight="1">
      <c r="A141" s="36"/>
      <c r="B141" s="37"/>
      <c r="C141" s="30" t="s">
        <v>22</v>
      </c>
      <c r="D141" s="38"/>
      <c r="E141" s="38"/>
      <c r="F141" s="28" t="str">
        <f>F14</f>
        <v>Petřvald</v>
      </c>
      <c r="G141" s="38"/>
      <c r="H141" s="38"/>
      <c r="I141" s="30" t="s">
        <v>24</v>
      </c>
      <c r="J141" s="68" t="str">
        <f>IF(J14="","",J14)</f>
        <v>6. 3. 2020</v>
      </c>
      <c r="K141" s="38"/>
      <c r="L141" s="53"/>
      <c r="S141" s="36"/>
      <c r="T141" s="36"/>
      <c r="U141" s="36"/>
      <c r="V141" s="36"/>
      <c r="W141" s="36"/>
      <c r="X141" s="36"/>
      <c r="Y141" s="36"/>
      <c r="Z141" s="36"/>
      <c r="AA141" s="36"/>
      <c r="AB141" s="36"/>
      <c r="AC141" s="36"/>
      <c r="AD141" s="36"/>
      <c r="AE141" s="36"/>
    </row>
    <row r="142" spans="1:31" s="2" customFormat="1" ht="6.9" customHeight="1">
      <c r="A142" s="36"/>
      <c r="B142" s="37"/>
      <c r="C142" s="38"/>
      <c r="D142" s="38"/>
      <c r="E142" s="38"/>
      <c r="F142" s="38"/>
      <c r="G142" s="38"/>
      <c r="H142" s="38"/>
      <c r="I142" s="38"/>
      <c r="J142" s="38"/>
      <c r="K142" s="38"/>
      <c r="L142" s="53"/>
      <c r="S142" s="36"/>
      <c r="T142" s="36"/>
      <c r="U142" s="36"/>
      <c r="V142" s="36"/>
      <c r="W142" s="36"/>
      <c r="X142" s="36"/>
      <c r="Y142" s="36"/>
      <c r="Z142" s="36"/>
      <c r="AA142" s="36"/>
      <c r="AB142" s="36"/>
      <c r="AC142" s="36"/>
      <c r="AD142" s="36"/>
      <c r="AE142" s="36"/>
    </row>
    <row r="143" spans="1:31" s="2" customFormat="1" ht="15.15" customHeight="1">
      <c r="A143" s="36"/>
      <c r="B143" s="37"/>
      <c r="C143" s="30" t="s">
        <v>30</v>
      </c>
      <c r="D143" s="38"/>
      <c r="E143" s="38"/>
      <c r="F143" s="28" t="str">
        <f>E17</f>
        <v>Město Petřvald</v>
      </c>
      <c r="G143" s="38"/>
      <c r="H143" s="38"/>
      <c r="I143" s="30" t="s">
        <v>36</v>
      </c>
      <c r="J143" s="34" t="str">
        <f>E23</f>
        <v>Kania a.s.</v>
      </c>
      <c r="K143" s="38"/>
      <c r="L143" s="53"/>
      <c r="S143" s="36"/>
      <c r="T143" s="36"/>
      <c r="U143" s="36"/>
      <c r="V143" s="36"/>
      <c r="W143" s="36"/>
      <c r="X143" s="36"/>
      <c r="Y143" s="36"/>
      <c r="Z143" s="36"/>
      <c r="AA143" s="36"/>
      <c r="AB143" s="36"/>
      <c r="AC143" s="36"/>
      <c r="AD143" s="36"/>
      <c r="AE143" s="36"/>
    </row>
    <row r="144" spans="1:31" s="2" customFormat="1" ht="15.15" customHeight="1">
      <c r="A144" s="36"/>
      <c r="B144" s="37"/>
      <c r="C144" s="30" t="s">
        <v>34</v>
      </c>
      <c r="D144" s="38"/>
      <c r="E144" s="38"/>
      <c r="F144" s="28" t="str">
        <f>IF(E20="","",E20)</f>
        <v>Vyplň údaj</v>
      </c>
      <c r="G144" s="38"/>
      <c r="H144" s="38"/>
      <c r="I144" s="30" t="s">
        <v>39</v>
      </c>
      <c r="J144" s="34" t="str">
        <f>E26</f>
        <v xml:space="preserve"> </v>
      </c>
      <c r="K144" s="38"/>
      <c r="L144" s="53"/>
      <c r="S144" s="36"/>
      <c r="T144" s="36"/>
      <c r="U144" s="36"/>
      <c r="V144" s="36"/>
      <c r="W144" s="36"/>
      <c r="X144" s="36"/>
      <c r="Y144" s="36"/>
      <c r="Z144" s="36"/>
      <c r="AA144" s="36"/>
      <c r="AB144" s="36"/>
      <c r="AC144" s="36"/>
      <c r="AD144" s="36"/>
      <c r="AE144" s="36"/>
    </row>
    <row r="145" spans="1:31" s="2" customFormat="1" ht="10.35" customHeight="1">
      <c r="A145" s="36"/>
      <c r="B145" s="37"/>
      <c r="C145" s="38"/>
      <c r="D145" s="38"/>
      <c r="E145" s="38"/>
      <c r="F145" s="38"/>
      <c r="G145" s="38"/>
      <c r="H145" s="38"/>
      <c r="I145" s="38"/>
      <c r="J145" s="38"/>
      <c r="K145" s="38"/>
      <c r="L145" s="53"/>
      <c r="S145" s="36"/>
      <c r="T145" s="36"/>
      <c r="U145" s="36"/>
      <c r="V145" s="36"/>
      <c r="W145" s="36"/>
      <c r="X145" s="36"/>
      <c r="Y145" s="36"/>
      <c r="Z145" s="36"/>
      <c r="AA145" s="36"/>
      <c r="AB145" s="36"/>
      <c r="AC145" s="36"/>
      <c r="AD145" s="36"/>
      <c r="AE145" s="36"/>
    </row>
    <row r="146" spans="1:31" s="11" customFormat="1" ht="29.25" customHeight="1">
      <c r="A146" s="166"/>
      <c r="B146" s="167"/>
      <c r="C146" s="168" t="s">
        <v>190</v>
      </c>
      <c r="D146" s="169" t="s">
        <v>68</v>
      </c>
      <c r="E146" s="169" t="s">
        <v>64</v>
      </c>
      <c r="F146" s="169" t="s">
        <v>65</v>
      </c>
      <c r="G146" s="169" t="s">
        <v>191</v>
      </c>
      <c r="H146" s="169" t="s">
        <v>192</v>
      </c>
      <c r="I146" s="169" t="s">
        <v>193</v>
      </c>
      <c r="J146" s="169" t="s">
        <v>179</v>
      </c>
      <c r="K146" s="170" t="s">
        <v>194</v>
      </c>
      <c r="L146" s="171"/>
      <c r="M146" s="77" t="s">
        <v>1</v>
      </c>
      <c r="N146" s="78" t="s">
        <v>47</v>
      </c>
      <c r="O146" s="78" t="s">
        <v>195</v>
      </c>
      <c r="P146" s="78" t="s">
        <v>196</v>
      </c>
      <c r="Q146" s="78" t="s">
        <v>197</v>
      </c>
      <c r="R146" s="78" t="s">
        <v>198</v>
      </c>
      <c r="S146" s="78" t="s">
        <v>199</v>
      </c>
      <c r="T146" s="79" t="s">
        <v>200</v>
      </c>
      <c r="U146" s="166"/>
      <c r="V146" s="166"/>
      <c r="W146" s="166"/>
      <c r="X146" s="166"/>
      <c r="Y146" s="166"/>
      <c r="Z146" s="166"/>
      <c r="AA146" s="166"/>
      <c r="AB146" s="166"/>
      <c r="AC146" s="166"/>
      <c r="AD146" s="166"/>
      <c r="AE146" s="166"/>
    </row>
    <row r="147" spans="1:63" s="2" customFormat="1" ht="22.8" customHeight="1">
      <c r="A147" s="36"/>
      <c r="B147" s="37"/>
      <c r="C147" s="84" t="s">
        <v>201</v>
      </c>
      <c r="D147" s="38"/>
      <c r="E147" s="38"/>
      <c r="F147" s="38"/>
      <c r="G147" s="38"/>
      <c r="H147" s="38"/>
      <c r="I147" s="38"/>
      <c r="J147" s="172">
        <f>BK147</f>
        <v>0</v>
      </c>
      <c r="K147" s="38"/>
      <c r="L147" s="41"/>
      <c r="M147" s="80"/>
      <c r="N147" s="173"/>
      <c r="O147" s="81"/>
      <c r="P147" s="174">
        <f>P148+P565+P1126+P1138</f>
        <v>0</v>
      </c>
      <c r="Q147" s="81"/>
      <c r="R147" s="174">
        <f>R148+R565+R1126+R1138</f>
        <v>1336.2930197399999</v>
      </c>
      <c r="S147" s="81"/>
      <c r="T147" s="175">
        <f>T148+T565+T1126+T1138</f>
        <v>501.97620715</v>
      </c>
      <c r="U147" s="36"/>
      <c r="V147" s="36"/>
      <c r="W147" s="36"/>
      <c r="X147" s="36"/>
      <c r="Y147" s="36"/>
      <c r="Z147" s="36"/>
      <c r="AA147" s="36"/>
      <c r="AB147" s="36"/>
      <c r="AC147" s="36"/>
      <c r="AD147" s="36"/>
      <c r="AE147" s="36"/>
      <c r="AT147" s="18" t="s">
        <v>82</v>
      </c>
      <c r="AU147" s="18" t="s">
        <v>181</v>
      </c>
      <c r="BK147" s="176">
        <f>BK148+BK565+BK1126+BK1138</f>
        <v>0</v>
      </c>
    </row>
    <row r="148" spans="2:63" s="12" customFormat="1" ht="25.95" customHeight="1">
      <c r="B148" s="177"/>
      <c r="C148" s="178"/>
      <c r="D148" s="179" t="s">
        <v>82</v>
      </c>
      <c r="E148" s="180" t="s">
        <v>302</v>
      </c>
      <c r="F148" s="180" t="s">
        <v>303</v>
      </c>
      <c r="G148" s="178"/>
      <c r="H148" s="178"/>
      <c r="I148" s="181"/>
      <c r="J148" s="182">
        <f>BK148</f>
        <v>0</v>
      </c>
      <c r="K148" s="178"/>
      <c r="L148" s="183"/>
      <c r="M148" s="184"/>
      <c r="N148" s="185"/>
      <c r="O148" s="185"/>
      <c r="P148" s="186">
        <f>P149+P191+P201+P258+P273+P423+P555+P563</f>
        <v>0</v>
      </c>
      <c r="Q148" s="185"/>
      <c r="R148" s="186">
        <f>R149+R191+R201+R258+R273+R423+R555+R563</f>
        <v>1264.70025365</v>
      </c>
      <c r="S148" s="185"/>
      <c r="T148" s="187">
        <f>T149+T191+T201+T258+T273+T423+T555+T563</f>
        <v>496.909056</v>
      </c>
      <c r="AR148" s="188" t="s">
        <v>91</v>
      </c>
      <c r="AT148" s="189" t="s">
        <v>82</v>
      </c>
      <c r="AU148" s="189" t="s">
        <v>83</v>
      </c>
      <c r="AY148" s="188" t="s">
        <v>203</v>
      </c>
      <c r="BK148" s="190">
        <f>BK149+BK191+BK201+BK258+BK273+BK423+BK555+BK563</f>
        <v>0</v>
      </c>
    </row>
    <row r="149" spans="2:63" s="12" customFormat="1" ht="22.8" customHeight="1">
      <c r="B149" s="177"/>
      <c r="C149" s="178"/>
      <c r="D149" s="179" t="s">
        <v>82</v>
      </c>
      <c r="E149" s="191" t="s">
        <v>91</v>
      </c>
      <c r="F149" s="191" t="s">
        <v>304</v>
      </c>
      <c r="G149" s="178"/>
      <c r="H149" s="178"/>
      <c r="I149" s="181"/>
      <c r="J149" s="192">
        <f>BK149</f>
        <v>0</v>
      </c>
      <c r="K149" s="178"/>
      <c r="L149" s="183"/>
      <c r="M149" s="184"/>
      <c r="N149" s="185"/>
      <c r="O149" s="185"/>
      <c r="P149" s="186">
        <f>SUM(P150:P190)</f>
        <v>0</v>
      </c>
      <c r="Q149" s="185"/>
      <c r="R149" s="186">
        <f>SUM(R150:R190)</f>
        <v>132.809</v>
      </c>
      <c r="S149" s="185"/>
      <c r="T149" s="187">
        <f>SUM(T150:T190)</f>
        <v>0</v>
      </c>
      <c r="AR149" s="188" t="s">
        <v>91</v>
      </c>
      <c r="AT149" s="189" t="s">
        <v>82</v>
      </c>
      <c r="AU149" s="189" t="s">
        <v>91</v>
      </c>
      <c r="AY149" s="188" t="s">
        <v>203</v>
      </c>
      <c r="BK149" s="190">
        <f>SUM(BK150:BK190)</f>
        <v>0</v>
      </c>
    </row>
    <row r="150" spans="1:65" s="2" customFormat="1" ht="16.5" customHeight="1">
      <c r="A150" s="36"/>
      <c r="B150" s="37"/>
      <c r="C150" s="193" t="s">
        <v>91</v>
      </c>
      <c r="D150" s="193" t="s">
        <v>206</v>
      </c>
      <c r="E150" s="194" t="s">
        <v>305</v>
      </c>
      <c r="F150" s="195" t="s">
        <v>306</v>
      </c>
      <c r="G150" s="196" t="s">
        <v>307</v>
      </c>
      <c r="H150" s="197">
        <v>64.316</v>
      </c>
      <c r="I150" s="198"/>
      <c r="J150" s="199">
        <f>ROUND(I150*H150,2)</f>
        <v>0</v>
      </c>
      <c r="K150" s="195" t="s">
        <v>210</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121</v>
      </c>
      <c r="AT150" s="204" t="s">
        <v>206</v>
      </c>
      <c r="AU150" s="204" t="s">
        <v>93</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308</v>
      </c>
    </row>
    <row r="151" spans="2:51" s="13" customFormat="1" ht="10.2">
      <c r="B151" s="215"/>
      <c r="C151" s="216"/>
      <c r="D151" s="206" t="s">
        <v>309</v>
      </c>
      <c r="E151" s="217" t="s">
        <v>1</v>
      </c>
      <c r="F151" s="218" t="s">
        <v>310</v>
      </c>
      <c r="G151" s="216"/>
      <c r="H151" s="217" t="s">
        <v>1</v>
      </c>
      <c r="I151" s="219"/>
      <c r="J151" s="216"/>
      <c r="K151" s="216"/>
      <c r="L151" s="220"/>
      <c r="M151" s="221"/>
      <c r="N151" s="222"/>
      <c r="O151" s="222"/>
      <c r="P151" s="222"/>
      <c r="Q151" s="222"/>
      <c r="R151" s="222"/>
      <c r="S151" s="222"/>
      <c r="T151" s="223"/>
      <c r="AT151" s="224" t="s">
        <v>309</v>
      </c>
      <c r="AU151" s="224" t="s">
        <v>93</v>
      </c>
      <c r="AV151" s="13" t="s">
        <v>91</v>
      </c>
      <c r="AW151" s="13" t="s">
        <v>38</v>
      </c>
      <c r="AX151" s="13" t="s">
        <v>83</v>
      </c>
      <c r="AY151" s="224" t="s">
        <v>203</v>
      </c>
    </row>
    <row r="152" spans="2:51" s="14" customFormat="1" ht="10.2">
      <c r="B152" s="225"/>
      <c r="C152" s="226"/>
      <c r="D152" s="206" t="s">
        <v>309</v>
      </c>
      <c r="E152" s="227" t="s">
        <v>1</v>
      </c>
      <c r="F152" s="228" t="s">
        <v>311</v>
      </c>
      <c r="G152" s="226"/>
      <c r="H152" s="229">
        <v>31.533</v>
      </c>
      <c r="I152" s="230"/>
      <c r="J152" s="226"/>
      <c r="K152" s="226"/>
      <c r="L152" s="231"/>
      <c r="M152" s="232"/>
      <c r="N152" s="233"/>
      <c r="O152" s="233"/>
      <c r="P152" s="233"/>
      <c r="Q152" s="233"/>
      <c r="R152" s="233"/>
      <c r="S152" s="233"/>
      <c r="T152" s="234"/>
      <c r="AT152" s="235" t="s">
        <v>309</v>
      </c>
      <c r="AU152" s="235" t="s">
        <v>93</v>
      </c>
      <c r="AV152" s="14" t="s">
        <v>93</v>
      </c>
      <c r="AW152" s="14" t="s">
        <v>38</v>
      </c>
      <c r="AX152" s="14" t="s">
        <v>83</v>
      </c>
      <c r="AY152" s="235" t="s">
        <v>203</v>
      </c>
    </row>
    <row r="153" spans="2:51" s="14" customFormat="1" ht="10.2">
      <c r="B153" s="225"/>
      <c r="C153" s="226"/>
      <c r="D153" s="206" t="s">
        <v>309</v>
      </c>
      <c r="E153" s="227" t="s">
        <v>1</v>
      </c>
      <c r="F153" s="228" t="s">
        <v>312</v>
      </c>
      <c r="G153" s="226"/>
      <c r="H153" s="229">
        <v>32.783</v>
      </c>
      <c r="I153" s="230"/>
      <c r="J153" s="226"/>
      <c r="K153" s="226"/>
      <c r="L153" s="231"/>
      <c r="M153" s="232"/>
      <c r="N153" s="233"/>
      <c r="O153" s="233"/>
      <c r="P153" s="233"/>
      <c r="Q153" s="233"/>
      <c r="R153" s="233"/>
      <c r="S153" s="233"/>
      <c r="T153" s="234"/>
      <c r="AT153" s="235" t="s">
        <v>309</v>
      </c>
      <c r="AU153" s="235" t="s">
        <v>93</v>
      </c>
      <c r="AV153" s="14" t="s">
        <v>93</v>
      </c>
      <c r="AW153" s="14" t="s">
        <v>38</v>
      </c>
      <c r="AX153" s="14" t="s">
        <v>83</v>
      </c>
      <c r="AY153" s="235" t="s">
        <v>203</v>
      </c>
    </row>
    <row r="154" spans="2:51" s="13" customFormat="1" ht="10.2">
      <c r="B154" s="215"/>
      <c r="C154" s="216"/>
      <c r="D154" s="206" t="s">
        <v>309</v>
      </c>
      <c r="E154" s="217" t="s">
        <v>1</v>
      </c>
      <c r="F154" s="218" t="s">
        <v>313</v>
      </c>
      <c r="G154" s="216"/>
      <c r="H154" s="217" t="s">
        <v>1</v>
      </c>
      <c r="I154" s="219"/>
      <c r="J154" s="216"/>
      <c r="K154" s="216"/>
      <c r="L154" s="220"/>
      <c r="M154" s="221"/>
      <c r="N154" s="222"/>
      <c r="O154" s="222"/>
      <c r="P154" s="222"/>
      <c r="Q154" s="222"/>
      <c r="R154" s="222"/>
      <c r="S154" s="222"/>
      <c r="T154" s="223"/>
      <c r="AT154" s="224" t="s">
        <v>309</v>
      </c>
      <c r="AU154" s="224" t="s">
        <v>93</v>
      </c>
      <c r="AV154" s="13" t="s">
        <v>91</v>
      </c>
      <c r="AW154" s="13" t="s">
        <v>38</v>
      </c>
      <c r="AX154" s="13" t="s">
        <v>83</v>
      </c>
      <c r="AY154" s="224" t="s">
        <v>203</v>
      </c>
    </row>
    <row r="155" spans="2:51" s="15" customFormat="1" ht="10.2">
      <c r="B155" s="236"/>
      <c r="C155" s="237"/>
      <c r="D155" s="206" t="s">
        <v>309</v>
      </c>
      <c r="E155" s="238" t="s">
        <v>1</v>
      </c>
      <c r="F155" s="239" t="s">
        <v>314</v>
      </c>
      <c r="G155" s="237"/>
      <c r="H155" s="240">
        <v>64.316</v>
      </c>
      <c r="I155" s="241"/>
      <c r="J155" s="237"/>
      <c r="K155" s="237"/>
      <c r="L155" s="242"/>
      <c r="M155" s="243"/>
      <c r="N155" s="244"/>
      <c r="O155" s="244"/>
      <c r="P155" s="244"/>
      <c r="Q155" s="244"/>
      <c r="R155" s="244"/>
      <c r="S155" s="244"/>
      <c r="T155" s="245"/>
      <c r="AT155" s="246" t="s">
        <v>309</v>
      </c>
      <c r="AU155" s="246" t="s">
        <v>93</v>
      </c>
      <c r="AV155" s="15" t="s">
        <v>121</v>
      </c>
      <c r="AW155" s="15" t="s">
        <v>38</v>
      </c>
      <c r="AX155" s="15" t="s">
        <v>91</v>
      </c>
      <c r="AY155" s="246" t="s">
        <v>203</v>
      </c>
    </row>
    <row r="156" spans="1:65" s="2" customFormat="1" ht="16.5" customHeight="1">
      <c r="A156" s="36"/>
      <c r="B156" s="37"/>
      <c r="C156" s="193" t="s">
        <v>93</v>
      </c>
      <c r="D156" s="193" t="s">
        <v>206</v>
      </c>
      <c r="E156" s="194" t="s">
        <v>315</v>
      </c>
      <c r="F156" s="195" t="s">
        <v>316</v>
      </c>
      <c r="G156" s="196" t="s">
        <v>307</v>
      </c>
      <c r="H156" s="197">
        <v>1222.005</v>
      </c>
      <c r="I156" s="198"/>
      <c r="J156" s="199">
        <f>ROUND(I156*H156,2)</f>
        <v>0</v>
      </c>
      <c r="K156" s="195" t="s">
        <v>210</v>
      </c>
      <c r="L156" s="41"/>
      <c r="M156" s="200" t="s">
        <v>1</v>
      </c>
      <c r="N156" s="201" t="s">
        <v>48</v>
      </c>
      <c r="O156" s="73"/>
      <c r="P156" s="202">
        <f>O156*H156</f>
        <v>0</v>
      </c>
      <c r="Q156" s="202">
        <v>0</v>
      </c>
      <c r="R156" s="202">
        <f>Q156*H156</f>
        <v>0</v>
      </c>
      <c r="S156" s="202">
        <v>0</v>
      </c>
      <c r="T156" s="203">
        <f>S156*H156</f>
        <v>0</v>
      </c>
      <c r="U156" s="36"/>
      <c r="V156" s="36"/>
      <c r="W156" s="36"/>
      <c r="X156" s="36"/>
      <c r="Y156" s="36"/>
      <c r="Z156" s="36"/>
      <c r="AA156" s="36"/>
      <c r="AB156" s="36"/>
      <c r="AC156" s="36"/>
      <c r="AD156" s="36"/>
      <c r="AE156" s="36"/>
      <c r="AR156" s="204" t="s">
        <v>121</v>
      </c>
      <c r="AT156" s="204" t="s">
        <v>206</v>
      </c>
      <c r="AU156" s="204" t="s">
        <v>93</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121</v>
      </c>
      <c r="BM156" s="204" t="s">
        <v>317</v>
      </c>
    </row>
    <row r="157" spans="2:51" s="13" customFormat="1" ht="10.2">
      <c r="B157" s="215"/>
      <c r="C157" s="216"/>
      <c r="D157" s="206" t="s">
        <v>309</v>
      </c>
      <c r="E157" s="217" t="s">
        <v>1</v>
      </c>
      <c r="F157" s="218" t="s">
        <v>310</v>
      </c>
      <c r="G157" s="216"/>
      <c r="H157" s="217" t="s">
        <v>1</v>
      </c>
      <c r="I157" s="219"/>
      <c r="J157" s="216"/>
      <c r="K157" s="216"/>
      <c r="L157" s="220"/>
      <c r="M157" s="221"/>
      <c r="N157" s="222"/>
      <c r="O157" s="222"/>
      <c r="P157" s="222"/>
      <c r="Q157" s="222"/>
      <c r="R157" s="222"/>
      <c r="S157" s="222"/>
      <c r="T157" s="223"/>
      <c r="AT157" s="224" t="s">
        <v>309</v>
      </c>
      <c r="AU157" s="224" t="s">
        <v>93</v>
      </c>
      <c r="AV157" s="13" t="s">
        <v>91</v>
      </c>
      <c r="AW157" s="13" t="s">
        <v>38</v>
      </c>
      <c r="AX157" s="13" t="s">
        <v>83</v>
      </c>
      <c r="AY157" s="224" t="s">
        <v>203</v>
      </c>
    </row>
    <row r="158" spans="2:51" s="14" customFormat="1" ht="10.2">
      <c r="B158" s="225"/>
      <c r="C158" s="226"/>
      <c r="D158" s="206" t="s">
        <v>309</v>
      </c>
      <c r="E158" s="227" t="s">
        <v>1</v>
      </c>
      <c r="F158" s="228" t="s">
        <v>318</v>
      </c>
      <c r="G158" s="226"/>
      <c r="H158" s="229">
        <v>599.122</v>
      </c>
      <c r="I158" s="230"/>
      <c r="J158" s="226"/>
      <c r="K158" s="226"/>
      <c r="L158" s="231"/>
      <c r="M158" s="232"/>
      <c r="N158" s="233"/>
      <c r="O158" s="233"/>
      <c r="P158" s="233"/>
      <c r="Q158" s="233"/>
      <c r="R158" s="233"/>
      <c r="S158" s="233"/>
      <c r="T158" s="234"/>
      <c r="AT158" s="235" t="s">
        <v>309</v>
      </c>
      <c r="AU158" s="235" t="s">
        <v>93</v>
      </c>
      <c r="AV158" s="14" t="s">
        <v>93</v>
      </c>
      <c r="AW158" s="14" t="s">
        <v>38</v>
      </c>
      <c r="AX158" s="14" t="s">
        <v>83</v>
      </c>
      <c r="AY158" s="235" t="s">
        <v>203</v>
      </c>
    </row>
    <row r="159" spans="2:51" s="14" customFormat="1" ht="10.2">
      <c r="B159" s="225"/>
      <c r="C159" s="226"/>
      <c r="D159" s="206" t="s">
        <v>309</v>
      </c>
      <c r="E159" s="227" t="s">
        <v>1</v>
      </c>
      <c r="F159" s="228" t="s">
        <v>319</v>
      </c>
      <c r="G159" s="226"/>
      <c r="H159" s="229">
        <v>622.883</v>
      </c>
      <c r="I159" s="230"/>
      <c r="J159" s="226"/>
      <c r="K159" s="226"/>
      <c r="L159" s="231"/>
      <c r="M159" s="232"/>
      <c r="N159" s="233"/>
      <c r="O159" s="233"/>
      <c r="P159" s="233"/>
      <c r="Q159" s="233"/>
      <c r="R159" s="233"/>
      <c r="S159" s="233"/>
      <c r="T159" s="234"/>
      <c r="AT159" s="235" t="s">
        <v>309</v>
      </c>
      <c r="AU159" s="235" t="s">
        <v>93</v>
      </c>
      <c r="AV159" s="14" t="s">
        <v>93</v>
      </c>
      <c r="AW159" s="14" t="s">
        <v>38</v>
      </c>
      <c r="AX159" s="14" t="s">
        <v>83</v>
      </c>
      <c r="AY159" s="235" t="s">
        <v>203</v>
      </c>
    </row>
    <row r="160" spans="2:51" s="15" customFormat="1" ht="10.2">
      <c r="B160" s="236"/>
      <c r="C160" s="237"/>
      <c r="D160" s="206" t="s">
        <v>309</v>
      </c>
      <c r="E160" s="238" t="s">
        <v>1</v>
      </c>
      <c r="F160" s="239" t="s">
        <v>314</v>
      </c>
      <c r="G160" s="237"/>
      <c r="H160" s="240">
        <v>1222.005</v>
      </c>
      <c r="I160" s="241"/>
      <c r="J160" s="237"/>
      <c r="K160" s="237"/>
      <c r="L160" s="242"/>
      <c r="M160" s="243"/>
      <c r="N160" s="244"/>
      <c r="O160" s="244"/>
      <c r="P160" s="244"/>
      <c r="Q160" s="244"/>
      <c r="R160" s="244"/>
      <c r="S160" s="244"/>
      <c r="T160" s="245"/>
      <c r="AT160" s="246" t="s">
        <v>309</v>
      </c>
      <c r="AU160" s="246" t="s">
        <v>93</v>
      </c>
      <c r="AV160" s="15" t="s">
        <v>121</v>
      </c>
      <c r="AW160" s="15" t="s">
        <v>38</v>
      </c>
      <c r="AX160" s="15" t="s">
        <v>91</v>
      </c>
      <c r="AY160" s="246" t="s">
        <v>203</v>
      </c>
    </row>
    <row r="161" spans="1:65" s="2" customFormat="1" ht="16.5" customHeight="1">
      <c r="A161" s="36"/>
      <c r="B161" s="37"/>
      <c r="C161" s="193" t="s">
        <v>112</v>
      </c>
      <c r="D161" s="193" t="s">
        <v>206</v>
      </c>
      <c r="E161" s="194" t="s">
        <v>320</v>
      </c>
      <c r="F161" s="195" t="s">
        <v>321</v>
      </c>
      <c r="G161" s="196" t="s">
        <v>307</v>
      </c>
      <c r="H161" s="197">
        <v>1475.662</v>
      </c>
      <c r="I161" s="198"/>
      <c r="J161" s="199">
        <f>ROUND(I161*H161,2)</f>
        <v>0</v>
      </c>
      <c r="K161" s="195" t="s">
        <v>210</v>
      </c>
      <c r="L161" s="41"/>
      <c r="M161" s="200" t="s">
        <v>1</v>
      </c>
      <c r="N161" s="201" t="s">
        <v>48</v>
      </c>
      <c r="O161" s="73"/>
      <c r="P161" s="202">
        <f>O161*H161</f>
        <v>0</v>
      </c>
      <c r="Q161" s="202">
        <v>0</v>
      </c>
      <c r="R161" s="202">
        <f>Q161*H161</f>
        <v>0</v>
      </c>
      <c r="S161" s="202">
        <v>0</v>
      </c>
      <c r="T161" s="203">
        <f>S161*H161</f>
        <v>0</v>
      </c>
      <c r="U161" s="36"/>
      <c r="V161" s="36"/>
      <c r="W161" s="36"/>
      <c r="X161" s="36"/>
      <c r="Y161" s="36"/>
      <c r="Z161" s="36"/>
      <c r="AA161" s="36"/>
      <c r="AB161" s="36"/>
      <c r="AC161" s="36"/>
      <c r="AD161" s="36"/>
      <c r="AE161" s="36"/>
      <c r="AR161" s="204" t="s">
        <v>121</v>
      </c>
      <c r="AT161" s="204" t="s">
        <v>206</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121</v>
      </c>
      <c r="BM161" s="204" t="s">
        <v>322</v>
      </c>
    </row>
    <row r="162" spans="1:47" s="2" customFormat="1" ht="19.2">
      <c r="A162" s="36"/>
      <c r="B162" s="37"/>
      <c r="C162" s="38"/>
      <c r="D162" s="206" t="s">
        <v>213</v>
      </c>
      <c r="E162" s="38"/>
      <c r="F162" s="207" t="s">
        <v>323</v>
      </c>
      <c r="G162" s="38"/>
      <c r="H162" s="38"/>
      <c r="I162" s="208"/>
      <c r="J162" s="38"/>
      <c r="K162" s="38"/>
      <c r="L162" s="41"/>
      <c r="M162" s="209"/>
      <c r="N162" s="210"/>
      <c r="O162" s="73"/>
      <c r="P162" s="73"/>
      <c r="Q162" s="73"/>
      <c r="R162" s="73"/>
      <c r="S162" s="73"/>
      <c r="T162" s="74"/>
      <c r="U162" s="36"/>
      <c r="V162" s="36"/>
      <c r="W162" s="36"/>
      <c r="X162" s="36"/>
      <c r="Y162" s="36"/>
      <c r="Z162" s="36"/>
      <c r="AA162" s="36"/>
      <c r="AB162" s="36"/>
      <c r="AC162" s="36"/>
      <c r="AD162" s="36"/>
      <c r="AE162" s="36"/>
      <c r="AT162" s="18" t="s">
        <v>213</v>
      </c>
      <c r="AU162" s="18" t="s">
        <v>93</v>
      </c>
    </row>
    <row r="163" spans="2:51" s="14" customFormat="1" ht="10.2">
      <c r="B163" s="225"/>
      <c r="C163" s="226"/>
      <c r="D163" s="206" t="s">
        <v>309</v>
      </c>
      <c r="E163" s="226"/>
      <c r="F163" s="228" t="s">
        <v>324</v>
      </c>
      <c r="G163" s="226"/>
      <c r="H163" s="229">
        <v>1475.662</v>
      </c>
      <c r="I163" s="230"/>
      <c r="J163" s="226"/>
      <c r="K163" s="226"/>
      <c r="L163" s="231"/>
      <c r="M163" s="232"/>
      <c r="N163" s="233"/>
      <c r="O163" s="233"/>
      <c r="P163" s="233"/>
      <c r="Q163" s="233"/>
      <c r="R163" s="233"/>
      <c r="S163" s="233"/>
      <c r="T163" s="234"/>
      <c r="AT163" s="235" t="s">
        <v>309</v>
      </c>
      <c r="AU163" s="235" t="s">
        <v>93</v>
      </c>
      <c r="AV163" s="14" t="s">
        <v>93</v>
      </c>
      <c r="AW163" s="14" t="s">
        <v>4</v>
      </c>
      <c r="AX163" s="14" t="s">
        <v>91</v>
      </c>
      <c r="AY163" s="235" t="s">
        <v>203</v>
      </c>
    </row>
    <row r="164" spans="1:65" s="2" customFormat="1" ht="16.5" customHeight="1">
      <c r="A164" s="36"/>
      <c r="B164" s="37"/>
      <c r="C164" s="193" t="s">
        <v>121</v>
      </c>
      <c r="D164" s="193" t="s">
        <v>206</v>
      </c>
      <c r="E164" s="194" t="s">
        <v>325</v>
      </c>
      <c r="F164" s="195" t="s">
        <v>326</v>
      </c>
      <c r="G164" s="196" t="s">
        <v>307</v>
      </c>
      <c r="H164" s="197">
        <v>548.491</v>
      </c>
      <c r="I164" s="198"/>
      <c r="J164" s="199">
        <f>ROUND(I164*H164,2)</f>
        <v>0</v>
      </c>
      <c r="K164" s="195" t="s">
        <v>210</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93</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327</v>
      </c>
    </row>
    <row r="165" spans="2:51" s="13" customFormat="1" ht="10.2">
      <c r="B165" s="215"/>
      <c r="C165" s="216"/>
      <c r="D165" s="206" t="s">
        <v>309</v>
      </c>
      <c r="E165" s="217" t="s">
        <v>1</v>
      </c>
      <c r="F165" s="218" t="s">
        <v>310</v>
      </c>
      <c r="G165" s="216"/>
      <c r="H165" s="217" t="s">
        <v>1</v>
      </c>
      <c r="I165" s="219"/>
      <c r="J165" s="216"/>
      <c r="K165" s="216"/>
      <c r="L165" s="220"/>
      <c r="M165" s="221"/>
      <c r="N165" s="222"/>
      <c r="O165" s="222"/>
      <c r="P165" s="222"/>
      <c r="Q165" s="222"/>
      <c r="R165" s="222"/>
      <c r="S165" s="222"/>
      <c r="T165" s="223"/>
      <c r="AT165" s="224" t="s">
        <v>309</v>
      </c>
      <c r="AU165" s="224" t="s">
        <v>93</v>
      </c>
      <c r="AV165" s="13" t="s">
        <v>91</v>
      </c>
      <c r="AW165" s="13" t="s">
        <v>38</v>
      </c>
      <c r="AX165" s="13" t="s">
        <v>83</v>
      </c>
      <c r="AY165" s="224" t="s">
        <v>203</v>
      </c>
    </row>
    <row r="166" spans="2:51" s="14" customFormat="1" ht="10.2">
      <c r="B166" s="225"/>
      <c r="C166" s="226"/>
      <c r="D166" s="206" t="s">
        <v>309</v>
      </c>
      <c r="E166" s="227" t="s">
        <v>1</v>
      </c>
      <c r="F166" s="228" t="s">
        <v>328</v>
      </c>
      <c r="G166" s="226"/>
      <c r="H166" s="229">
        <v>216.05</v>
      </c>
      <c r="I166" s="230"/>
      <c r="J166" s="226"/>
      <c r="K166" s="226"/>
      <c r="L166" s="231"/>
      <c r="M166" s="232"/>
      <c r="N166" s="233"/>
      <c r="O166" s="233"/>
      <c r="P166" s="233"/>
      <c r="Q166" s="233"/>
      <c r="R166" s="233"/>
      <c r="S166" s="233"/>
      <c r="T166" s="234"/>
      <c r="AT166" s="235" t="s">
        <v>309</v>
      </c>
      <c r="AU166" s="235" t="s">
        <v>93</v>
      </c>
      <c r="AV166" s="14" t="s">
        <v>93</v>
      </c>
      <c r="AW166" s="14" t="s">
        <v>38</v>
      </c>
      <c r="AX166" s="14" t="s">
        <v>83</v>
      </c>
      <c r="AY166" s="235" t="s">
        <v>203</v>
      </c>
    </row>
    <row r="167" spans="2:51" s="14" customFormat="1" ht="10.2">
      <c r="B167" s="225"/>
      <c r="C167" s="226"/>
      <c r="D167" s="206" t="s">
        <v>309</v>
      </c>
      <c r="E167" s="227" t="s">
        <v>1</v>
      </c>
      <c r="F167" s="228" t="s">
        <v>329</v>
      </c>
      <c r="G167" s="226"/>
      <c r="H167" s="229">
        <v>66.724</v>
      </c>
      <c r="I167" s="230"/>
      <c r="J167" s="226"/>
      <c r="K167" s="226"/>
      <c r="L167" s="231"/>
      <c r="M167" s="232"/>
      <c r="N167" s="233"/>
      <c r="O167" s="233"/>
      <c r="P167" s="233"/>
      <c r="Q167" s="233"/>
      <c r="R167" s="233"/>
      <c r="S167" s="233"/>
      <c r="T167" s="234"/>
      <c r="AT167" s="235" t="s">
        <v>309</v>
      </c>
      <c r="AU167" s="235" t="s">
        <v>93</v>
      </c>
      <c r="AV167" s="14" t="s">
        <v>93</v>
      </c>
      <c r="AW167" s="14" t="s">
        <v>38</v>
      </c>
      <c r="AX167" s="14" t="s">
        <v>83</v>
      </c>
      <c r="AY167" s="235" t="s">
        <v>203</v>
      </c>
    </row>
    <row r="168" spans="2:51" s="14" customFormat="1" ht="10.2">
      <c r="B168" s="225"/>
      <c r="C168" s="226"/>
      <c r="D168" s="206" t="s">
        <v>309</v>
      </c>
      <c r="E168" s="227" t="s">
        <v>1</v>
      </c>
      <c r="F168" s="228" t="s">
        <v>330</v>
      </c>
      <c r="G168" s="226"/>
      <c r="H168" s="229">
        <v>225.171</v>
      </c>
      <c r="I168" s="230"/>
      <c r="J168" s="226"/>
      <c r="K168" s="226"/>
      <c r="L168" s="231"/>
      <c r="M168" s="232"/>
      <c r="N168" s="233"/>
      <c r="O168" s="233"/>
      <c r="P168" s="233"/>
      <c r="Q168" s="233"/>
      <c r="R168" s="233"/>
      <c r="S168" s="233"/>
      <c r="T168" s="234"/>
      <c r="AT168" s="235" t="s">
        <v>309</v>
      </c>
      <c r="AU168" s="235" t="s">
        <v>93</v>
      </c>
      <c r="AV168" s="14" t="s">
        <v>93</v>
      </c>
      <c r="AW168" s="14" t="s">
        <v>38</v>
      </c>
      <c r="AX168" s="14" t="s">
        <v>83</v>
      </c>
      <c r="AY168" s="235" t="s">
        <v>203</v>
      </c>
    </row>
    <row r="169" spans="2:51" s="14" customFormat="1" ht="10.2">
      <c r="B169" s="225"/>
      <c r="C169" s="226"/>
      <c r="D169" s="206" t="s">
        <v>309</v>
      </c>
      <c r="E169" s="227" t="s">
        <v>1</v>
      </c>
      <c r="F169" s="228" t="s">
        <v>331</v>
      </c>
      <c r="G169" s="226"/>
      <c r="H169" s="229">
        <v>40.546</v>
      </c>
      <c r="I169" s="230"/>
      <c r="J169" s="226"/>
      <c r="K169" s="226"/>
      <c r="L169" s="231"/>
      <c r="M169" s="232"/>
      <c r="N169" s="233"/>
      <c r="O169" s="233"/>
      <c r="P169" s="233"/>
      <c r="Q169" s="233"/>
      <c r="R169" s="233"/>
      <c r="S169" s="233"/>
      <c r="T169" s="234"/>
      <c r="AT169" s="235" t="s">
        <v>309</v>
      </c>
      <c r="AU169" s="235" t="s">
        <v>93</v>
      </c>
      <c r="AV169" s="14" t="s">
        <v>93</v>
      </c>
      <c r="AW169" s="14" t="s">
        <v>38</v>
      </c>
      <c r="AX169" s="14" t="s">
        <v>83</v>
      </c>
      <c r="AY169" s="235" t="s">
        <v>203</v>
      </c>
    </row>
    <row r="170" spans="2:51" s="15" customFormat="1" ht="10.2">
      <c r="B170" s="236"/>
      <c r="C170" s="237"/>
      <c r="D170" s="206" t="s">
        <v>309</v>
      </c>
      <c r="E170" s="238" t="s">
        <v>1</v>
      </c>
      <c r="F170" s="239" t="s">
        <v>314</v>
      </c>
      <c r="G170" s="237"/>
      <c r="H170" s="240">
        <v>548.491</v>
      </c>
      <c r="I170" s="241"/>
      <c r="J170" s="237"/>
      <c r="K170" s="237"/>
      <c r="L170" s="242"/>
      <c r="M170" s="243"/>
      <c r="N170" s="244"/>
      <c r="O170" s="244"/>
      <c r="P170" s="244"/>
      <c r="Q170" s="244"/>
      <c r="R170" s="244"/>
      <c r="S170" s="244"/>
      <c r="T170" s="245"/>
      <c r="AT170" s="246" t="s">
        <v>309</v>
      </c>
      <c r="AU170" s="246" t="s">
        <v>93</v>
      </c>
      <c r="AV170" s="15" t="s">
        <v>121</v>
      </c>
      <c r="AW170" s="15" t="s">
        <v>38</v>
      </c>
      <c r="AX170" s="15" t="s">
        <v>91</v>
      </c>
      <c r="AY170" s="246" t="s">
        <v>203</v>
      </c>
    </row>
    <row r="171" spans="1:65" s="2" customFormat="1" ht="24.15" customHeight="1">
      <c r="A171" s="36"/>
      <c r="B171" s="37"/>
      <c r="C171" s="193" t="s">
        <v>144</v>
      </c>
      <c r="D171" s="193" t="s">
        <v>206</v>
      </c>
      <c r="E171" s="194" t="s">
        <v>332</v>
      </c>
      <c r="F171" s="195" t="s">
        <v>333</v>
      </c>
      <c r="G171" s="196" t="s">
        <v>307</v>
      </c>
      <c r="H171" s="197">
        <v>10969.82</v>
      </c>
      <c r="I171" s="198"/>
      <c r="J171" s="199">
        <f>ROUND(I171*H171,2)</f>
        <v>0</v>
      </c>
      <c r="K171" s="195" t="s">
        <v>210</v>
      </c>
      <c r="L171" s="41"/>
      <c r="M171" s="200" t="s">
        <v>1</v>
      </c>
      <c r="N171" s="201" t="s">
        <v>48</v>
      </c>
      <c r="O171" s="73"/>
      <c r="P171" s="202">
        <f>O171*H171</f>
        <v>0</v>
      </c>
      <c r="Q171" s="202">
        <v>0</v>
      </c>
      <c r="R171" s="202">
        <f>Q171*H171</f>
        <v>0</v>
      </c>
      <c r="S171" s="202">
        <v>0</v>
      </c>
      <c r="T171" s="203">
        <f>S171*H171</f>
        <v>0</v>
      </c>
      <c r="U171" s="36"/>
      <c r="V171" s="36"/>
      <c r="W171" s="36"/>
      <c r="X171" s="36"/>
      <c r="Y171" s="36"/>
      <c r="Z171" s="36"/>
      <c r="AA171" s="36"/>
      <c r="AB171" s="36"/>
      <c r="AC171" s="36"/>
      <c r="AD171" s="36"/>
      <c r="AE171" s="36"/>
      <c r="AR171" s="204" t="s">
        <v>121</v>
      </c>
      <c r="AT171" s="204" t="s">
        <v>206</v>
      </c>
      <c r="AU171" s="204" t="s">
        <v>93</v>
      </c>
      <c r="AY171" s="18" t="s">
        <v>203</v>
      </c>
      <c r="BE171" s="205">
        <f>IF(N171="základní",J171,0)</f>
        <v>0</v>
      </c>
      <c r="BF171" s="205">
        <f>IF(N171="snížená",J171,0)</f>
        <v>0</v>
      </c>
      <c r="BG171" s="205">
        <f>IF(N171="zákl. přenesená",J171,0)</f>
        <v>0</v>
      </c>
      <c r="BH171" s="205">
        <f>IF(N171="sníž. přenesená",J171,0)</f>
        <v>0</v>
      </c>
      <c r="BI171" s="205">
        <f>IF(N171="nulová",J171,0)</f>
        <v>0</v>
      </c>
      <c r="BJ171" s="18" t="s">
        <v>91</v>
      </c>
      <c r="BK171" s="205">
        <f>ROUND(I171*H171,2)</f>
        <v>0</v>
      </c>
      <c r="BL171" s="18" t="s">
        <v>121</v>
      </c>
      <c r="BM171" s="204" t="s">
        <v>334</v>
      </c>
    </row>
    <row r="172" spans="2:51" s="14" customFormat="1" ht="10.2">
      <c r="B172" s="225"/>
      <c r="C172" s="226"/>
      <c r="D172" s="206" t="s">
        <v>309</v>
      </c>
      <c r="E172" s="226"/>
      <c r="F172" s="228" t="s">
        <v>335</v>
      </c>
      <c r="G172" s="226"/>
      <c r="H172" s="229">
        <v>10969.82</v>
      </c>
      <c r="I172" s="230"/>
      <c r="J172" s="226"/>
      <c r="K172" s="226"/>
      <c r="L172" s="231"/>
      <c r="M172" s="232"/>
      <c r="N172" s="233"/>
      <c r="O172" s="233"/>
      <c r="P172" s="233"/>
      <c r="Q172" s="233"/>
      <c r="R172" s="233"/>
      <c r="S172" s="233"/>
      <c r="T172" s="234"/>
      <c r="AT172" s="235" t="s">
        <v>309</v>
      </c>
      <c r="AU172" s="235" t="s">
        <v>93</v>
      </c>
      <c r="AV172" s="14" t="s">
        <v>93</v>
      </c>
      <c r="AW172" s="14" t="s">
        <v>4</v>
      </c>
      <c r="AX172" s="14" t="s">
        <v>91</v>
      </c>
      <c r="AY172" s="235" t="s">
        <v>203</v>
      </c>
    </row>
    <row r="173" spans="1:65" s="2" customFormat="1" ht="16.5" customHeight="1">
      <c r="A173" s="36"/>
      <c r="B173" s="37"/>
      <c r="C173" s="193" t="s">
        <v>147</v>
      </c>
      <c r="D173" s="193" t="s">
        <v>206</v>
      </c>
      <c r="E173" s="194" t="s">
        <v>336</v>
      </c>
      <c r="F173" s="195" t="s">
        <v>337</v>
      </c>
      <c r="G173" s="196" t="s">
        <v>338</v>
      </c>
      <c r="H173" s="197">
        <v>987.284</v>
      </c>
      <c r="I173" s="198"/>
      <c r="J173" s="199">
        <f>ROUND(I173*H173,2)</f>
        <v>0</v>
      </c>
      <c r="K173" s="195" t="s">
        <v>210</v>
      </c>
      <c r="L173" s="41"/>
      <c r="M173" s="200" t="s">
        <v>1</v>
      </c>
      <c r="N173" s="201" t="s">
        <v>48</v>
      </c>
      <c r="O173" s="73"/>
      <c r="P173" s="202">
        <f>O173*H173</f>
        <v>0</v>
      </c>
      <c r="Q173" s="202">
        <v>0</v>
      </c>
      <c r="R173" s="202">
        <f>Q173*H173</f>
        <v>0</v>
      </c>
      <c r="S173" s="202">
        <v>0</v>
      </c>
      <c r="T173" s="203">
        <f>S173*H173</f>
        <v>0</v>
      </c>
      <c r="U173" s="36"/>
      <c r="V173" s="36"/>
      <c r="W173" s="36"/>
      <c r="X173" s="36"/>
      <c r="Y173" s="36"/>
      <c r="Z173" s="36"/>
      <c r="AA173" s="36"/>
      <c r="AB173" s="36"/>
      <c r="AC173" s="36"/>
      <c r="AD173" s="36"/>
      <c r="AE173" s="36"/>
      <c r="AR173" s="204" t="s">
        <v>121</v>
      </c>
      <c r="AT173" s="204" t="s">
        <v>206</v>
      </c>
      <c r="AU173" s="204" t="s">
        <v>93</v>
      </c>
      <c r="AY173" s="18" t="s">
        <v>203</v>
      </c>
      <c r="BE173" s="205">
        <f>IF(N173="základní",J173,0)</f>
        <v>0</v>
      </c>
      <c r="BF173" s="205">
        <f>IF(N173="snížená",J173,0)</f>
        <v>0</v>
      </c>
      <c r="BG173" s="205">
        <f>IF(N173="zákl. přenesená",J173,0)</f>
        <v>0</v>
      </c>
      <c r="BH173" s="205">
        <f>IF(N173="sníž. přenesená",J173,0)</f>
        <v>0</v>
      </c>
      <c r="BI173" s="205">
        <f>IF(N173="nulová",J173,0)</f>
        <v>0</v>
      </c>
      <c r="BJ173" s="18" t="s">
        <v>91</v>
      </c>
      <c r="BK173" s="205">
        <f>ROUND(I173*H173,2)</f>
        <v>0</v>
      </c>
      <c r="BL173" s="18" t="s">
        <v>121</v>
      </c>
      <c r="BM173" s="204" t="s">
        <v>339</v>
      </c>
    </row>
    <row r="174" spans="2:51" s="14" customFormat="1" ht="10.2">
      <c r="B174" s="225"/>
      <c r="C174" s="226"/>
      <c r="D174" s="206" t="s">
        <v>309</v>
      </c>
      <c r="E174" s="226"/>
      <c r="F174" s="228" t="s">
        <v>340</v>
      </c>
      <c r="G174" s="226"/>
      <c r="H174" s="229">
        <v>987.284</v>
      </c>
      <c r="I174" s="230"/>
      <c r="J174" s="226"/>
      <c r="K174" s="226"/>
      <c r="L174" s="231"/>
      <c r="M174" s="232"/>
      <c r="N174" s="233"/>
      <c r="O174" s="233"/>
      <c r="P174" s="233"/>
      <c r="Q174" s="233"/>
      <c r="R174" s="233"/>
      <c r="S174" s="233"/>
      <c r="T174" s="234"/>
      <c r="AT174" s="235" t="s">
        <v>309</v>
      </c>
      <c r="AU174" s="235" t="s">
        <v>93</v>
      </c>
      <c r="AV174" s="14" t="s">
        <v>93</v>
      </c>
      <c r="AW174" s="14" t="s">
        <v>4</v>
      </c>
      <c r="AX174" s="14" t="s">
        <v>91</v>
      </c>
      <c r="AY174" s="235" t="s">
        <v>203</v>
      </c>
    </row>
    <row r="175" spans="1:65" s="2" customFormat="1" ht="16.5" customHeight="1">
      <c r="A175" s="36"/>
      <c r="B175" s="37"/>
      <c r="C175" s="193" t="s">
        <v>150</v>
      </c>
      <c r="D175" s="193" t="s">
        <v>206</v>
      </c>
      <c r="E175" s="194" t="s">
        <v>341</v>
      </c>
      <c r="F175" s="195" t="s">
        <v>342</v>
      </c>
      <c r="G175" s="196" t="s">
        <v>307</v>
      </c>
      <c r="H175" s="197">
        <v>548.491</v>
      </c>
      <c r="I175" s="198"/>
      <c r="J175" s="199">
        <f>ROUND(I175*H175,2)</f>
        <v>0</v>
      </c>
      <c r="K175" s="195" t="s">
        <v>210</v>
      </c>
      <c r="L175" s="41"/>
      <c r="M175" s="200" t="s">
        <v>1</v>
      </c>
      <c r="N175" s="201" t="s">
        <v>48</v>
      </c>
      <c r="O175" s="73"/>
      <c r="P175" s="202">
        <f>O175*H175</f>
        <v>0</v>
      </c>
      <c r="Q175" s="202">
        <v>0</v>
      </c>
      <c r="R175" s="202">
        <f>Q175*H175</f>
        <v>0</v>
      </c>
      <c r="S175" s="202">
        <v>0</v>
      </c>
      <c r="T175" s="203">
        <f>S175*H175</f>
        <v>0</v>
      </c>
      <c r="U175" s="36"/>
      <c r="V175" s="36"/>
      <c r="W175" s="36"/>
      <c r="X175" s="36"/>
      <c r="Y175" s="36"/>
      <c r="Z175" s="36"/>
      <c r="AA175" s="36"/>
      <c r="AB175" s="36"/>
      <c r="AC175" s="36"/>
      <c r="AD175" s="36"/>
      <c r="AE175" s="36"/>
      <c r="AR175" s="204" t="s">
        <v>121</v>
      </c>
      <c r="AT175" s="204" t="s">
        <v>206</v>
      </c>
      <c r="AU175" s="204" t="s">
        <v>93</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343</v>
      </c>
    </row>
    <row r="176" spans="1:65" s="2" customFormat="1" ht="16.5" customHeight="1">
      <c r="A176" s="36"/>
      <c r="B176" s="37"/>
      <c r="C176" s="193" t="s">
        <v>153</v>
      </c>
      <c r="D176" s="193" t="s">
        <v>206</v>
      </c>
      <c r="E176" s="194" t="s">
        <v>344</v>
      </c>
      <c r="F176" s="195" t="s">
        <v>345</v>
      </c>
      <c r="G176" s="196" t="s">
        <v>307</v>
      </c>
      <c r="H176" s="197">
        <v>737.831</v>
      </c>
      <c r="I176" s="198"/>
      <c r="J176" s="199">
        <f>ROUND(I176*H176,2)</f>
        <v>0</v>
      </c>
      <c r="K176" s="195" t="s">
        <v>210</v>
      </c>
      <c r="L176" s="41"/>
      <c r="M176" s="200" t="s">
        <v>1</v>
      </c>
      <c r="N176" s="201" t="s">
        <v>48</v>
      </c>
      <c r="O176" s="73"/>
      <c r="P176" s="202">
        <f>O176*H176</f>
        <v>0</v>
      </c>
      <c r="Q176" s="202">
        <v>0</v>
      </c>
      <c r="R176" s="202">
        <f>Q176*H176</f>
        <v>0</v>
      </c>
      <c r="S176" s="202">
        <v>0</v>
      </c>
      <c r="T176" s="203">
        <f>S176*H176</f>
        <v>0</v>
      </c>
      <c r="U176" s="36"/>
      <c r="V176" s="36"/>
      <c r="W176" s="36"/>
      <c r="X176" s="36"/>
      <c r="Y176" s="36"/>
      <c r="Z176" s="36"/>
      <c r="AA176" s="36"/>
      <c r="AB176" s="36"/>
      <c r="AC176" s="36"/>
      <c r="AD176" s="36"/>
      <c r="AE176" s="36"/>
      <c r="AR176" s="204" t="s">
        <v>121</v>
      </c>
      <c r="AT176" s="204" t="s">
        <v>206</v>
      </c>
      <c r="AU176" s="204" t="s">
        <v>93</v>
      </c>
      <c r="AY176" s="18" t="s">
        <v>203</v>
      </c>
      <c r="BE176" s="205">
        <f>IF(N176="základní",J176,0)</f>
        <v>0</v>
      </c>
      <c r="BF176" s="205">
        <f>IF(N176="snížená",J176,0)</f>
        <v>0</v>
      </c>
      <c r="BG176" s="205">
        <f>IF(N176="zákl. přenesená",J176,0)</f>
        <v>0</v>
      </c>
      <c r="BH176" s="205">
        <f>IF(N176="sníž. přenesená",J176,0)</f>
        <v>0</v>
      </c>
      <c r="BI176" s="205">
        <f>IF(N176="nulová",J176,0)</f>
        <v>0</v>
      </c>
      <c r="BJ176" s="18" t="s">
        <v>91</v>
      </c>
      <c r="BK176" s="205">
        <f>ROUND(I176*H176,2)</f>
        <v>0</v>
      </c>
      <c r="BL176" s="18" t="s">
        <v>121</v>
      </c>
      <c r="BM176" s="204" t="s">
        <v>346</v>
      </c>
    </row>
    <row r="177" spans="2:51" s="13" customFormat="1" ht="10.2">
      <c r="B177" s="215"/>
      <c r="C177" s="216"/>
      <c r="D177" s="206" t="s">
        <v>309</v>
      </c>
      <c r="E177" s="217" t="s">
        <v>1</v>
      </c>
      <c r="F177" s="218" t="s">
        <v>310</v>
      </c>
      <c r="G177" s="216"/>
      <c r="H177" s="217" t="s">
        <v>1</v>
      </c>
      <c r="I177" s="219"/>
      <c r="J177" s="216"/>
      <c r="K177" s="216"/>
      <c r="L177" s="220"/>
      <c r="M177" s="221"/>
      <c r="N177" s="222"/>
      <c r="O177" s="222"/>
      <c r="P177" s="222"/>
      <c r="Q177" s="222"/>
      <c r="R177" s="222"/>
      <c r="S177" s="222"/>
      <c r="T177" s="223"/>
      <c r="AT177" s="224" t="s">
        <v>309</v>
      </c>
      <c r="AU177" s="224" t="s">
        <v>93</v>
      </c>
      <c r="AV177" s="13" t="s">
        <v>91</v>
      </c>
      <c r="AW177" s="13" t="s">
        <v>38</v>
      </c>
      <c r="AX177" s="13" t="s">
        <v>83</v>
      </c>
      <c r="AY177" s="224" t="s">
        <v>203</v>
      </c>
    </row>
    <row r="178" spans="2:51" s="14" customFormat="1" ht="10.2">
      <c r="B178" s="225"/>
      <c r="C178" s="226"/>
      <c r="D178" s="206" t="s">
        <v>309</v>
      </c>
      <c r="E178" s="227" t="s">
        <v>1</v>
      </c>
      <c r="F178" s="228" t="s">
        <v>347</v>
      </c>
      <c r="G178" s="226"/>
      <c r="H178" s="229">
        <v>737.831</v>
      </c>
      <c r="I178" s="230"/>
      <c r="J178" s="226"/>
      <c r="K178" s="226"/>
      <c r="L178" s="231"/>
      <c r="M178" s="232"/>
      <c r="N178" s="233"/>
      <c r="O178" s="233"/>
      <c r="P178" s="233"/>
      <c r="Q178" s="233"/>
      <c r="R178" s="233"/>
      <c r="S178" s="233"/>
      <c r="T178" s="234"/>
      <c r="AT178" s="235" t="s">
        <v>309</v>
      </c>
      <c r="AU178" s="235" t="s">
        <v>93</v>
      </c>
      <c r="AV178" s="14" t="s">
        <v>93</v>
      </c>
      <c r="AW178" s="14" t="s">
        <v>38</v>
      </c>
      <c r="AX178" s="14" t="s">
        <v>83</v>
      </c>
      <c r="AY178" s="235" t="s">
        <v>203</v>
      </c>
    </row>
    <row r="179" spans="2:51" s="15" customFormat="1" ht="10.2">
      <c r="B179" s="236"/>
      <c r="C179" s="237"/>
      <c r="D179" s="206" t="s">
        <v>309</v>
      </c>
      <c r="E179" s="238" t="s">
        <v>1</v>
      </c>
      <c r="F179" s="239" t="s">
        <v>314</v>
      </c>
      <c r="G179" s="237"/>
      <c r="H179" s="240">
        <v>737.831</v>
      </c>
      <c r="I179" s="241"/>
      <c r="J179" s="237"/>
      <c r="K179" s="237"/>
      <c r="L179" s="242"/>
      <c r="M179" s="243"/>
      <c r="N179" s="244"/>
      <c r="O179" s="244"/>
      <c r="P179" s="244"/>
      <c r="Q179" s="244"/>
      <c r="R179" s="244"/>
      <c r="S179" s="244"/>
      <c r="T179" s="245"/>
      <c r="AT179" s="246" t="s">
        <v>309</v>
      </c>
      <c r="AU179" s="246" t="s">
        <v>93</v>
      </c>
      <c r="AV179" s="15" t="s">
        <v>121</v>
      </c>
      <c r="AW179" s="15" t="s">
        <v>38</v>
      </c>
      <c r="AX179" s="15" t="s">
        <v>91</v>
      </c>
      <c r="AY179" s="246" t="s">
        <v>203</v>
      </c>
    </row>
    <row r="180" spans="1:65" s="2" customFormat="1" ht="16.5" customHeight="1">
      <c r="A180" s="36"/>
      <c r="B180" s="37"/>
      <c r="C180" s="193" t="s">
        <v>249</v>
      </c>
      <c r="D180" s="193" t="s">
        <v>206</v>
      </c>
      <c r="E180" s="194" t="s">
        <v>344</v>
      </c>
      <c r="F180" s="195" t="s">
        <v>345</v>
      </c>
      <c r="G180" s="196" t="s">
        <v>307</v>
      </c>
      <c r="H180" s="197">
        <v>73.783</v>
      </c>
      <c r="I180" s="198"/>
      <c r="J180" s="199">
        <f>ROUND(I180*H180,2)</f>
        <v>0</v>
      </c>
      <c r="K180" s="195" t="s">
        <v>210</v>
      </c>
      <c r="L180" s="41"/>
      <c r="M180" s="200" t="s">
        <v>1</v>
      </c>
      <c r="N180" s="201" t="s">
        <v>48</v>
      </c>
      <c r="O180" s="73"/>
      <c r="P180" s="202">
        <f>O180*H180</f>
        <v>0</v>
      </c>
      <c r="Q180" s="202">
        <v>0</v>
      </c>
      <c r="R180" s="202">
        <f>Q180*H180</f>
        <v>0</v>
      </c>
      <c r="S180" s="202">
        <v>0</v>
      </c>
      <c r="T180" s="203">
        <f>S180*H180</f>
        <v>0</v>
      </c>
      <c r="U180" s="36"/>
      <c r="V180" s="36"/>
      <c r="W180" s="36"/>
      <c r="X180" s="36"/>
      <c r="Y180" s="36"/>
      <c r="Z180" s="36"/>
      <c r="AA180" s="36"/>
      <c r="AB180" s="36"/>
      <c r="AC180" s="36"/>
      <c r="AD180" s="36"/>
      <c r="AE180" s="36"/>
      <c r="AR180" s="204" t="s">
        <v>121</v>
      </c>
      <c r="AT180" s="204" t="s">
        <v>206</v>
      </c>
      <c r="AU180" s="204" t="s">
        <v>93</v>
      </c>
      <c r="AY180" s="18" t="s">
        <v>203</v>
      </c>
      <c r="BE180" s="205">
        <f>IF(N180="základní",J180,0)</f>
        <v>0</v>
      </c>
      <c r="BF180" s="205">
        <f>IF(N180="snížená",J180,0)</f>
        <v>0</v>
      </c>
      <c r="BG180" s="205">
        <f>IF(N180="zákl. přenesená",J180,0)</f>
        <v>0</v>
      </c>
      <c r="BH180" s="205">
        <f>IF(N180="sníž. přenesená",J180,0)</f>
        <v>0</v>
      </c>
      <c r="BI180" s="205">
        <f>IF(N180="nulová",J180,0)</f>
        <v>0</v>
      </c>
      <c r="BJ180" s="18" t="s">
        <v>91</v>
      </c>
      <c r="BK180" s="205">
        <f>ROUND(I180*H180,2)</f>
        <v>0</v>
      </c>
      <c r="BL180" s="18" t="s">
        <v>121</v>
      </c>
      <c r="BM180" s="204" t="s">
        <v>348</v>
      </c>
    </row>
    <row r="181" spans="2:51" s="13" customFormat="1" ht="10.2">
      <c r="B181" s="215"/>
      <c r="C181" s="216"/>
      <c r="D181" s="206" t="s">
        <v>309</v>
      </c>
      <c r="E181" s="217" t="s">
        <v>1</v>
      </c>
      <c r="F181" s="218" t="s">
        <v>310</v>
      </c>
      <c r="G181" s="216"/>
      <c r="H181" s="217" t="s">
        <v>1</v>
      </c>
      <c r="I181" s="219"/>
      <c r="J181" s="216"/>
      <c r="K181" s="216"/>
      <c r="L181" s="220"/>
      <c r="M181" s="221"/>
      <c r="N181" s="222"/>
      <c r="O181" s="222"/>
      <c r="P181" s="222"/>
      <c r="Q181" s="222"/>
      <c r="R181" s="222"/>
      <c r="S181" s="222"/>
      <c r="T181" s="223"/>
      <c r="AT181" s="224" t="s">
        <v>309</v>
      </c>
      <c r="AU181" s="224" t="s">
        <v>93</v>
      </c>
      <c r="AV181" s="13" t="s">
        <v>91</v>
      </c>
      <c r="AW181" s="13" t="s">
        <v>38</v>
      </c>
      <c r="AX181" s="13" t="s">
        <v>83</v>
      </c>
      <c r="AY181" s="224" t="s">
        <v>203</v>
      </c>
    </row>
    <row r="182" spans="2:51" s="14" customFormat="1" ht="10.2">
      <c r="B182" s="225"/>
      <c r="C182" s="226"/>
      <c r="D182" s="206" t="s">
        <v>309</v>
      </c>
      <c r="E182" s="227" t="s">
        <v>1</v>
      </c>
      <c r="F182" s="228" t="s">
        <v>349</v>
      </c>
      <c r="G182" s="226"/>
      <c r="H182" s="229">
        <v>73.783</v>
      </c>
      <c r="I182" s="230"/>
      <c r="J182" s="226"/>
      <c r="K182" s="226"/>
      <c r="L182" s="231"/>
      <c r="M182" s="232"/>
      <c r="N182" s="233"/>
      <c r="O182" s="233"/>
      <c r="P182" s="233"/>
      <c r="Q182" s="233"/>
      <c r="R182" s="233"/>
      <c r="S182" s="233"/>
      <c r="T182" s="234"/>
      <c r="AT182" s="235" t="s">
        <v>309</v>
      </c>
      <c r="AU182" s="235" t="s">
        <v>93</v>
      </c>
      <c r="AV182" s="14" t="s">
        <v>93</v>
      </c>
      <c r="AW182" s="14" t="s">
        <v>38</v>
      </c>
      <c r="AX182" s="14" t="s">
        <v>83</v>
      </c>
      <c r="AY182" s="235" t="s">
        <v>203</v>
      </c>
    </row>
    <row r="183" spans="2:51" s="15" customFormat="1" ht="10.2">
      <c r="B183" s="236"/>
      <c r="C183" s="237"/>
      <c r="D183" s="206" t="s">
        <v>309</v>
      </c>
      <c r="E183" s="238" t="s">
        <v>1</v>
      </c>
      <c r="F183" s="239" t="s">
        <v>314</v>
      </c>
      <c r="G183" s="237"/>
      <c r="H183" s="240">
        <v>73.783</v>
      </c>
      <c r="I183" s="241"/>
      <c r="J183" s="237"/>
      <c r="K183" s="237"/>
      <c r="L183" s="242"/>
      <c r="M183" s="243"/>
      <c r="N183" s="244"/>
      <c r="O183" s="244"/>
      <c r="P183" s="244"/>
      <c r="Q183" s="244"/>
      <c r="R183" s="244"/>
      <c r="S183" s="244"/>
      <c r="T183" s="245"/>
      <c r="AT183" s="246" t="s">
        <v>309</v>
      </c>
      <c r="AU183" s="246" t="s">
        <v>93</v>
      </c>
      <c r="AV183" s="15" t="s">
        <v>121</v>
      </c>
      <c r="AW183" s="15" t="s">
        <v>38</v>
      </c>
      <c r="AX183" s="15" t="s">
        <v>91</v>
      </c>
      <c r="AY183" s="246" t="s">
        <v>203</v>
      </c>
    </row>
    <row r="184" spans="1:65" s="2" customFormat="1" ht="16.5" customHeight="1">
      <c r="A184" s="36"/>
      <c r="B184" s="37"/>
      <c r="C184" s="247" t="s">
        <v>254</v>
      </c>
      <c r="D184" s="247" t="s">
        <v>350</v>
      </c>
      <c r="E184" s="248" t="s">
        <v>351</v>
      </c>
      <c r="F184" s="249" t="s">
        <v>352</v>
      </c>
      <c r="G184" s="250" t="s">
        <v>338</v>
      </c>
      <c r="H184" s="251">
        <v>132.809</v>
      </c>
      <c r="I184" s="252"/>
      <c r="J184" s="253">
        <f>ROUND(I184*H184,2)</f>
        <v>0</v>
      </c>
      <c r="K184" s="249" t="s">
        <v>210</v>
      </c>
      <c r="L184" s="254"/>
      <c r="M184" s="255" t="s">
        <v>1</v>
      </c>
      <c r="N184" s="256" t="s">
        <v>48</v>
      </c>
      <c r="O184" s="73"/>
      <c r="P184" s="202">
        <f>O184*H184</f>
        <v>0</v>
      </c>
      <c r="Q184" s="202">
        <v>1</v>
      </c>
      <c r="R184" s="202">
        <f>Q184*H184</f>
        <v>132.809</v>
      </c>
      <c r="S184" s="202">
        <v>0</v>
      </c>
      <c r="T184" s="203">
        <f>S184*H184</f>
        <v>0</v>
      </c>
      <c r="U184" s="36"/>
      <c r="V184" s="36"/>
      <c r="W184" s="36"/>
      <c r="X184" s="36"/>
      <c r="Y184" s="36"/>
      <c r="Z184" s="36"/>
      <c r="AA184" s="36"/>
      <c r="AB184" s="36"/>
      <c r="AC184" s="36"/>
      <c r="AD184" s="36"/>
      <c r="AE184" s="36"/>
      <c r="AR184" s="204" t="s">
        <v>153</v>
      </c>
      <c r="AT184" s="204" t="s">
        <v>350</v>
      </c>
      <c r="AU184" s="204" t="s">
        <v>93</v>
      </c>
      <c r="AY184" s="18" t="s">
        <v>203</v>
      </c>
      <c r="BE184" s="205">
        <f>IF(N184="základní",J184,0)</f>
        <v>0</v>
      </c>
      <c r="BF184" s="205">
        <f>IF(N184="snížená",J184,0)</f>
        <v>0</v>
      </c>
      <c r="BG184" s="205">
        <f>IF(N184="zákl. přenesená",J184,0)</f>
        <v>0</v>
      </c>
      <c r="BH184" s="205">
        <f>IF(N184="sníž. přenesená",J184,0)</f>
        <v>0</v>
      </c>
      <c r="BI184" s="205">
        <f>IF(N184="nulová",J184,0)</f>
        <v>0</v>
      </c>
      <c r="BJ184" s="18" t="s">
        <v>91</v>
      </c>
      <c r="BK184" s="205">
        <f>ROUND(I184*H184,2)</f>
        <v>0</v>
      </c>
      <c r="BL184" s="18" t="s">
        <v>121</v>
      </c>
      <c r="BM184" s="204" t="s">
        <v>353</v>
      </c>
    </row>
    <row r="185" spans="2:51" s="14" customFormat="1" ht="10.2">
      <c r="B185" s="225"/>
      <c r="C185" s="226"/>
      <c r="D185" s="206" t="s">
        <v>309</v>
      </c>
      <c r="E185" s="226"/>
      <c r="F185" s="228" t="s">
        <v>354</v>
      </c>
      <c r="G185" s="226"/>
      <c r="H185" s="229">
        <v>132.809</v>
      </c>
      <c r="I185" s="230"/>
      <c r="J185" s="226"/>
      <c r="K185" s="226"/>
      <c r="L185" s="231"/>
      <c r="M185" s="232"/>
      <c r="N185" s="233"/>
      <c r="O185" s="233"/>
      <c r="P185" s="233"/>
      <c r="Q185" s="233"/>
      <c r="R185" s="233"/>
      <c r="S185" s="233"/>
      <c r="T185" s="234"/>
      <c r="AT185" s="235" t="s">
        <v>309</v>
      </c>
      <c r="AU185" s="235" t="s">
        <v>93</v>
      </c>
      <c r="AV185" s="14" t="s">
        <v>93</v>
      </c>
      <c r="AW185" s="14" t="s">
        <v>4</v>
      </c>
      <c r="AX185" s="14" t="s">
        <v>91</v>
      </c>
      <c r="AY185" s="235" t="s">
        <v>203</v>
      </c>
    </row>
    <row r="186" spans="1:65" s="2" customFormat="1" ht="16.5" customHeight="1">
      <c r="A186" s="36"/>
      <c r="B186" s="37"/>
      <c r="C186" s="193" t="s">
        <v>261</v>
      </c>
      <c r="D186" s="193" t="s">
        <v>206</v>
      </c>
      <c r="E186" s="194" t="s">
        <v>355</v>
      </c>
      <c r="F186" s="195" t="s">
        <v>356</v>
      </c>
      <c r="G186" s="196" t="s">
        <v>357</v>
      </c>
      <c r="H186" s="197">
        <v>369.25</v>
      </c>
      <c r="I186" s="198"/>
      <c r="J186" s="199">
        <f>ROUND(I186*H186,2)</f>
        <v>0</v>
      </c>
      <c r="K186" s="195" t="s">
        <v>210</v>
      </c>
      <c r="L186" s="41"/>
      <c r="M186" s="200" t="s">
        <v>1</v>
      </c>
      <c r="N186" s="201" t="s">
        <v>48</v>
      </c>
      <c r="O186" s="73"/>
      <c r="P186" s="202">
        <f>O186*H186</f>
        <v>0</v>
      </c>
      <c r="Q186" s="202">
        <v>0</v>
      </c>
      <c r="R186" s="202">
        <f>Q186*H186</f>
        <v>0</v>
      </c>
      <c r="S186" s="202">
        <v>0</v>
      </c>
      <c r="T186" s="203">
        <f>S186*H186</f>
        <v>0</v>
      </c>
      <c r="U186" s="36"/>
      <c r="V186" s="36"/>
      <c r="W186" s="36"/>
      <c r="X186" s="36"/>
      <c r="Y186" s="36"/>
      <c r="Z186" s="36"/>
      <c r="AA186" s="36"/>
      <c r="AB186" s="36"/>
      <c r="AC186" s="36"/>
      <c r="AD186" s="36"/>
      <c r="AE186" s="36"/>
      <c r="AR186" s="204" t="s">
        <v>121</v>
      </c>
      <c r="AT186" s="204" t="s">
        <v>206</v>
      </c>
      <c r="AU186" s="204" t="s">
        <v>93</v>
      </c>
      <c r="AY186" s="18" t="s">
        <v>203</v>
      </c>
      <c r="BE186" s="205">
        <f>IF(N186="základní",J186,0)</f>
        <v>0</v>
      </c>
      <c r="BF186" s="205">
        <f>IF(N186="snížená",J186,0)</f>
        <v>0</v>
      </c>
      <c r="BG186" s="205">
        <f>IF(N186="zákl. přenesená",J186,0)</f>
        <v>0</v>
      </c>
      <c r="BH186" s="205">
        <f>IF(N186="sníž. přenesená",J186,0)</f>
        <v>0</v>
      </c>
      <c r="BI186" s="205">
        <f>IF(N186="nulová",J186,0)</f>
        <v>0</v>
      </c>
      <c r="BJ186" s="18" t="s">
        <v>91</v>
      </c>
      <c r="BK186" s="205">
        <f>ROUND(I186*H186,2)</f>
        <v>0</v>
      </c>
      <c r="BL186" s="18" t="s">
        <v>121</v>
      </c>
      <c r="BM186" s="204" t="s">
        <v>358</v>
      </c>
    </row>
    <row r="187" spans="2:51" s="13" customFormat="1" ht="10.2">
      <c r="B187" s="215"/>
      <c r="C187" s="216"/>
      <c r="D187" s="206" t="s">
        <v>309</v>
      </c>
      <c r="E187" s="217" t="s">
        <v>1</v>
      </c>
      <c r="F187" s="218" t="s">
        <v>310</v>
      </c>
      <c r="G187" s="216"/>
      <c r="H187" s="217" t="s">
        <v>1</v>
      </c>
      <c r="I187" s="219"/>
      <c r="J187" s="216"/>
      <c r="K187" s="216"/>
      <c r="L187" s="220"/>
      <c r="M187" s="221"/>
      <c r="N187" s="222"/>
      <c r="O187" s="222"/>
      <c r="P187" s="222"/>
      <c r="Q187" s="222"/>
      <c r="R187" s="222"/>
      <c r="S187" s="222"/>
      <c r="T187" s="223"/>
      <c r="AT187" s="224" t="s">
        <v>309</v>
      </c>
      <c r="AU187" s="224" t="s">
        <v>93</v>
      </c>
      <c r="AV187" s="13" t="s">
        <v>91</v>
      </c>
      <c r="AW187" s="13" t="s">
        <v>38</v>
      </c>
      <c r="AX187" s="13" t="s">
        <v>83</v>
      </c>
      <c r="AY187" s="224" t="s">
        <v>203</v>
      </c>
    </row>
    <row r="188" spans="2:51" s="14" customFormat="1" ht="10.2">
      <c r="B188" s="225"/>
      <c r="C188" s="226"/>
      <c r="D188" s="206" t="s">
        <v>309</v>
      </c>
      <c r="E188" s="227" t="s">
        <v>1</v>
      </c>
      <c r="F188" s="228" t="s">
        <v>359</v>
      </c>
      <c r="G188" s="226"/>
      <c r="H188" s="229">
        <v>369.25</v>
      </c>
      <c r="I188" s="230"/>
      <c r="J188" s="226"/>
      <c r="K188" s="226"/>
      <c r="L188" s="231"/>
      <c r="M188" s="232"/>
      <c r="N188" s="233"/>
      <c r="O188" s="233"/>
      <c r="P188" s="233"/>
      <c r="Q188" s="233"/>
      <c r="R188" s="233"/>
      <c r="S188" s="233"/>
      <c r="T188" s="234"/>
      <c r="AT188" s="235" t="s">
        <v>309</v>
      </c>
      <c r="AU188" s="235" t="s">
        <v>93</v>
      </c>
      <c r="AV188" s="14" t="s">
        <v>93</v>
      </c>
      <c r="AW188" s="14" t="s">
        <v>38</v>
      </c>
      <c r="AX188" s="14" t="s">
        <v>83</v>
      </c>
      <c r="AY188" s="235" t="s">
        <v>203</v>
      </c>
    </row>
    <row r="189" spans="2:51" s="15" customFormat="1" ht="10.2">
      <c r="B189" s="236"/>
      <c r="C189" s="237"/>
      <c r="D189" s="206" t="s">
        <v>309</v>
      </c>
      <c r="E189" s="238" t="s">
        <v>1</v>
      </c>
      <c r="F189" s="239" t="s">
        <v>314</v>
      </c>
      <c r="G189" s="237"/>
      <c r="H189" s="240">
        <v>369.25</v>
      </c>
      <c r="I189" s="241"/>
      <c r="J189" s="237"/>
      <c r="K189" s="237"/>
      <c r="L189" s="242"/>
      <c r="M189" s="243"/>
      <c r="N189" s="244"/>
      <c r="O189" s="244"/>
      <c r="P189" s="244"/>
      <c r="Q189" s="244"/>
      <c r="R189" s="244"/>
      <c r="S189" s="244"/>
      <c r="T189" s="245"/>
      <c r="AT189" s="246" t="s">
        <v>309</v>
      </c>
      <c r="AU189" s="246" t="s">
        <v>93</v>
      </c>
      <c r="AV189" s="15" t="s">
        <v>121</v>
      </c>
      <c r="AW189" s="15" t="s">
        <v>38</v>
      </c>
      <c r="AX189" s="15" t="s">
        <v>91</v>
      </c>
      <c r="AY189" s="246" t="s">
        <v>203</v>
      </c>
    </row>
    <row r="190" spans="1:65" s="2" customFormat="1" ht="16.5" customHeight="1">
      <c r="A190" s="36"/>
      <c r="B190" s="37"/>
      <c r="C190" s="193" t="s">
        <v>268</v>
      </c>
      <c r="D190" s="193" t="s">
        <v>206</v>
      </c>
      <c r="E190" s="194" t="s">
        <v>360</v>
      </c>
      <c r="F190" s="195" t="s">
        <v>361</v>
      </c>
      <c r="G190" s="196" t="s">
        <v>307</v>
      </c>
      <c r="H190" s="197">
        <v>737.831</v>
      </c>
      <c r="I190" s="198"/>
      <c r="J190" s="199">
        <f>ROUND(I190*H190,2)</f>
        <v>0</v>
      </c>
      <c r="K190" s="195" t="s">
        <v>210</v>
      </c>
      <c r="L190" s="41"/>
      <c r="M190" s="200" t="s">
        <v>1</v>
      </c>
      <c r="N190" s="201" t="s">
        <v>48</v>
      </c>
      <c r="O190" s="73"/>
      <c r="P190" s="202">
        <f>O190*H190</f>
        <v>0</v>
      </c>
      <c r="Q190" s="202">
        <v>0</v>
      </c>
      <c r="R190" s="202">
        <f>Q190*H190</f>
        <v>0</v>
      </c>
      <c r="S190" s="202">
        <v>0</v>
      </c>
      <c r="T190" s="203">
        <f>S190*H190</f>
        <v>0</v>
      </c>
      <c r="U190" s="36"/>
      <c r="V190" s="36"/>
      <c r="W190" s="36"/>
      <c r="X190" s="36"/>
      <c r="Y190" s="36"/>
      <c r="Z190" s="36"/>
      <c r="AA190" s="36"/>
      <c r="AB190" s="36"/>
      <c r="AC190" s="36"/>
      <c r="AD190" s="36"/>
      <c r="AE190" s="36"/>
      <c r="AR190" s="204" t="s">
        <v>121</v>
      </c>
      <c r="AT190" s="204" t="s">
        <v>206</v>
      </c>
      <c r="AU190" s="204" t="s">
        <v>93</v>
      </c>
      <c r="AY190" s="18" t="s">
        <v>203</v>
      </c>
      <c r="BE190" s="205">
        <f>IF(N190="základní",J190,0)</f>
        <v>0</v>
      </c>
      <c r="BF190" s="205">
        <f>IF(N190="snížená",J190,0)</f>
        <v>0</v>
      </c>
      <c r="BG190" s="205">
        <f>IF(N190="zákl. přenesená",J190,0)</f>
        <v>0</v>
      </c>
      <c r="BH190" s="205">
        <f>IF(N190="sníž. přenesená",J190,0)</f>
        <v>0</v>
      </c>
      <c r="BI190" s="205">
        <f>IF(N190="nulová",J190,0)</f>
        <v>0</v>
      </c>
      <c r="BJ190" s="18" t="s">
        <v>91</v>
      </c>
      <c r="BK190" s="205">
        <f>ROUND(I190*H190,2)</f>
        <v>0</v>
      </c>
      <c r="BL190" s="18" t="s">
        <v>121</v>
      </c>
      <c r="BM190" s="204" t="s">
        <v>362</v>
      </c>
    </row>
    <row r="191" spans="2:63" s="12" customFormat="1" ht="22.8" customHeight="1">
      <c r="B191" s="177"/>
      <c r="C191" s="178"/>
      <c r="D191" s="179" t="s">
        <v>82</v>
      </c>
      <c r="E191" s="191" t="s">
        <v>93</v>
      </c>
      <c r="F191" s="191" t="s">
        <v>363</v>
      </c>
      <c r="G191" s="178"/>
      <c r="H191" s="178"/>
      <c r="I191" s="181"/>
      <c r="J191" s="192">
        <f>BK191</f>
        <v>0</v>
      </c>
      <c r="K191" s="178"/>
      <c r="L191" s="183"/>
      <c r="M191" s="184"/>
      <c r="N191" s="185"/>
      <c r="O191" s="185"/>
      <c r="P191" s="186">
        <f>SUM(P192:P200)</f>
        <v>0</v>
      </c>
      <c r="Q191" s="185"/>
      <c r="R191" s="186">
        <f>SUM(R192:R200)</f>
        <v>529.466253</v>
      </c>
      <c r="S191" s="185"/>
      <c r="T191" s="187">
        <f>SUM(T192:T200)</f>
        <v>0</v>
      </c>
      <c r="AR191" s="188" t="s">
        <v>91</v>
      </c>
      <c r="AT191" s="189" t="s">
        <v>82</v>
      </c>
      <c r="AU191" s="189" t="s">
        <v>91</v>
      </c>
      <c r="AY191" s="188" t="s">
        <v>203</v>
      </c>
      <c r="BK191" s="190">
        <f>SUM(BK192:BK200)</f>
        <v>0</v>
      </c>
    </row>
    <row r="192" spans="1:65" s="2" customFormat="1" ht="16.5" customHeight="1">
      <c r="A192" s="36"/>
      <c r="B192" s="37"/>
      <c r="C192" s="193" t="s">
        <v>364</v>
      </c>
      <c r="D192" s="193" t="s">
        <v>206</v>
      </c>
      <c r="E192" s="194" t="s">
        <v>365</v>
      </c>
      <c r="F192" s="195" t="s">
        <v>366</v>
      </c>
      <c r="G192" s="196" t="s">
        <v>307</v>
      </c>
      <c r="H192" s="197">
        <v>184.625</v>
      </c>
      <c r="I192" s="198"/>
      <c r="J192" s="199">
        <f>ROUND(I192*H192,2)</f>
        <v>0</v>
      </c>
      <c r="K192" s="195" t="s">
        <v>210</v>
      </c>
      <c r="L192" s="41"/>
      <c r="M192" s="200" t="s">
        <v>1</v>
      </c>
      <c r="N192" s="201" t="s">
        <v>48</v>
      </c>
      <c r="O192" s="73"/>
      <c r="P192" s="202">
        <f>O192*H192</f>
        <v>0</v>
      </c>
      <c r="Q192" s="202">
        <v>2.16</v>
      </c>
      <c r="R192" s="202">
        <f>Q192*H192</f>
        <v>398.79</v>
      </c>
      <c r="S192" s="202">
        <v>0</v>
      </c>
      <c r="T192" s="203">
        <f>S192*H192</f>
        <v>0</v>
      </c>
      <c r="U192" s="36"/>
      <c r="V192" s="36"/>
      <c r="W192" s="36"/>
      <c r="X192" s="36"/>
      <c r="Y192" s="36"/>
      <c r="Z192" s="36"/>
      <c r="AA192" s="36"/>
      <c r="AB192" s="36"/>
      <c r="AC192" s="36"/>
      <c r="AD192" s="36"/>
      <c r="AE192" s="36"/>
      <c r="AR192" s="204" t="s">
        <v>121</v>
      </c>
      <c r="AT192" s="204" t="s">
        <v>206</v>
      </c>
      <c r="AU192" s="204" t="s">
        <v>93</v>
      </c>
      <c r="AY192" s="18" t="s">
        <v>203</v>
      </c>
      <c r="BE192" s="205">
        <f>IF(N192="základní",J192,0)</f>
        <v>0</v>
      </c>
      <c r="BF192" s="205">
        <f>IF(N192="snížená",J192,0)</f>
        <v>0</v>
      </c>
      <c r="BG192" s="205">
        <f>IF(N192="zákl. přenesená",J192,0)</f>
        <v>0</v>
      </c>
      <c r="BH192" s="205">
        <f>IF(N192="sníž. přenesená",J192,0)</f>
        <v>0</v>
      </c>
      <c r="BI192" s="205">
        <f>IF(N192="nulová",J192,0)</f>
        <v>0</v>
      </c>
      <c r="BJ192" s="18" t="s">
        <v>91</v>
      </c>
      <c r="BK192" s="205">
        <f>ROUND(I192*H192,2)</f>
        <v>0</v>
      </c>
      <c r="BL192" s="18" t="s">
        <v>121</v>
      </c>
      <c r="BM192" s="204" t="s">
        <v>367</v>
      </c>
    </row>
    <row r="193" spans="2:51" s="13" customFormat="1" ht="10.2">
      <c r="B193" s="215"/>
      <c r="C193" s="216"/>
      <c r="D193" s="206" t="s">
        <v>309</v>
      </c>
      <c r="E193" s="217" t="s">
        <v>1</v>
      </c>
      <c r="F193" s="218" t="s">
        <v>310</v>
      </c>
      <c r="G193" s="216"/>
      <c r="H193" s="217" t="s">
        <v>1</v>
      </c>
      <c r="I193" s="219"/>
      <c r="J193" s="216"/>
      <c r="K193" s="216"/>
      <c r="L193" s="220"/>
      <c r="M193" s="221"/>
      <c r="N193" s="222"/>
      <c r="O193" s="222"/>
      <c r="P193" s="222"/>
      <c r="Q193" s="222"/>
      <c r="R193" s="222"/>
      <c r="S193" s="222"/>
      <c r="T193" s="223"/>
      <c r="AT193" s="224" t="s">
        <v>309</v>
      </c>
      <c r="AU193" s="224" t="s">
        <v>93</v>
      </c>
      <c r="AV193" s="13" t="s">
        <v>91</v>
      </c>
      <c r="AW193" s="13" t="s">
        <v>38</v>
      </c>
      <c r="AX193" s="13" t="s">
        <v>83</v>
      </c>
      <c r="AY193" s="224" t="s">
        <v>203</v>
      </c>
    </row>
    <row r="194" spans="2:51" s="14" customFormat="1" ht="10.2">
      <c r="B194" s="225"/>
      <c r="C194" s="226"/>
      <c r="D194" s="206" t="s">
        <v>309</v>
      </c>
      <c r="E194" s="227" t="s">
        <v>1</v>
      </c>
      <c r="F194" s="228" t="s">
        <v>368</v>
      </c>
      <c r="G194" s="226"/>
      <c r="H194" s="229">
        <v>184.625</v>
      </c>
      <c r="I194" s="230"/>
      <c r="J194" s="226"/>
      <c r="K194" s="226"/>
      <c r="L194" s="231"/>
      <c r="M194" s="232"/>
      <c r="N194" s="233"/>
      <c r="O194" s="233"/>
      <c r="P194" s="233"/>
      <c r="Q194" s="233"/>
      <c r="R194" s="233"/>
      <c r="S194" s="233"/>
      <c r="T194" s="234"/>
      <c r="AT194" s="235" t="s">
        <v>309</v>
      </c>
      <c r="AU194" s="235" t="s">
        <v>93</v>
      </c>
      <c r="AV194" s="14" t="s">
        <v>93</v>
      </c>
      <c r="AW194" s="14" t="s">
        <v>38</v>
      </c>
      <c r="AX194" s="14" t="s">
        <v>83</v>
      </c>
      <c r="AY194" s="235" t="s">
        <v>203</v>
      </c>
    </row>
    <row r="195" spans="2:51" s="15" customFormat="1" ht="10.2">
      <c r="B195" s="236"/>
      <c r="C195" s="237"/>
      <c r="D195" s="206" t="s">
        <v>309</v>
      </c>
      <c r="E195" s="238" t="s">
        <v>1</v>
      </c>
      <c r="F195" s="239" t="s">
        <v>314</v>
      </c>
      <c r="G195" s="237"/>
      <c r="H195" s="240">
        <v>184.625</v>
      </c>
      <c r="I195" s="241"/>
      <c r="J195" s="237"/>
      <c r="K195" s="237"/>
      <c r="L195" s="242"/>
      <c r="M195" s="243"/>
      <c r="N195" s="244"/>
      <c r="O195" s="244"/>
      <c r="P195" s="244"/>
      <c r="Q195" s="244"/>
      <c r="R195" s="244"/>
      <c r="S195" s="244"/>
      <c r="T195" s="245"/>
      <c r="AT195" s="246" t="s">
        <v>309</v>
      </c>
      <c r="AU195" s="246" t="s">
        <v>93</v>
      </c>
      <c r="AV195" s="15" t="s">
        <v>121</v>
      </c>
      <c r="AW195" s="15" t="s">
        <v>38</v>
      </c>
      <c r="AX195" s="15" t="s">
        <v>91</v>
      </c>
      <c r="AY195" s="246" t="s">
        <v>203</v>
      </c>
    </row>
    <row r="196" spans="1:65" s="2" customFormat="1" ht="16.5" customHeight="1">
      <c r="A196" s="36"/>
      <c r="B196" s="37"/>
      <c r="C196" s="193" t="s">
        <v>369</v>
      </c>
      <c r="D196" s="193" t="s">
        <v>206</v>
      </c>
      <c r="E196" s="194" t="s">
        <v>370</v>
      </c>
      <c r="F196" s="195" t="s">
        <v>371</v>
      </c>
      <c r="G196" s="196" t="s">
        <v>307</v>
      </c>
      <c r="H196" s="197">
        <v>40.546</v>
      </c>
      <c r="I196" s="198"/>
      <c r="J196" s="199">
        <f>ROUND(I196*H196,2)</f>
        <v>0</v>
      </c>
      <c r="K196" s="195" t="s">
        <v>210</v>
      </c>
      <c r="L196" s="41"/>
      <c r="M196" s="200" t="s">
        <v>1</v>
      </c>
      <c r="N196" s="201" t="s">
        <v>48</v>
      </c>
      <c r="O196" s="73"/>
      <c r="P196" s="202">
        <f>O196*H196</f>
        <v>0</v>
      </c>
      <c r="Q196" s="202">
        <v>2.16</v>
      </c>
      <c r="R196" s="202">
        <f>Q196*H196</f>
        <v>87.57936000000001</v>
      </c>
      <c r="S196" s="202">
        <v>0</v>
      </c>
      <c r="T196" s="203">
        <f>S196*H196</f>
        <v>0</v>
      </c>
      <c r="U196" s="36"/>
      <c r="V196" s="36"/>
      <c r="W196" s="36"/>
      <c r="X196" s="36"/>
      <c r="Y196" s="36"/>
      <c r="Z196" s="36"/>
      <c r="AA196" s="36"/>
      <c r="AB196" s="36"/>
      <c r="AC196" s="36"/>
      <c r="AD196" s="36"/>
      <c r="AE196" s="36"/>
      <c r="AR196" s="204" t="s">
        <v>121</v>
      </c>
      <c r="AT196" s="204" t="s">
        <v>206</v>
      </c>
      <c r="AU196" s="204" t="s">
        <v>93</v>
      </c>
      <c r="AY196" s="18" t="s">
        <v>203</v>
      </c>
      <c r="BE196" s="205">
        <f>IF(N196="základní",J196,0)</f>
        <v>0</v>
      </c>
      <c r="BF196" s="205">
        <f>IF(N196="snížená",J196,0)</f>
        <v>0</v>
      </c>
      <c r="BG196" s="205">
        <f>IF(N196="zákl. přenesená",J196,0)</f>
        <v>0</v>
      </c>
      <c r="BH196" s="205">
        <f>IF(N196="sníž. přenesená",J196,0)</f>
        <v>0</v>
      </c>
      <c r="BI196" s="205">
        <f>IF(N196="nulová",J196,0)</f>
        <v>0</v>
      </c>
      <c r="BJ196" s="18" t="s">
        <v>91</v>
      </c>
      <c r="BK196" s="205">
        <f>ROUND(I196*H196,2)</f>
        <v>0</v>
      </c>
      <c r="BL196" s="18" t="s">
        <v>121</v>
      </c>
      <c r="BM196" s="204" t="s">
        <v>372</v>
      </c>
    </row>
    <row r="197" spans="2:51" s="13" customFormat="1" ht="10.2">
      <c r="B197" s="215"/>
      <c r="C197" s="216"/>
      <c r="D197" s="206" t="s">
        <v>309</v>
      </c>
      <c r="E197" s="217" t="s">
        <v>1</v>
      </c>
      <c r="F197" s="218" t="s">
        <v>310</v>
      </c>
      <c r="G197" s="216"/>
      <c r="H197" s="217" t="s">
        <v>1</v>
      </c>
      <c r="I197" s="219"/>
      <c r="J197" s="216"/>
      <c r="K197" s="216"/>
      <c r="L197" s="220"/>
      <c r="M197" s="221"/>
      <c r="N197" s="222"/>
      <c r="O197" s="222"/>
      <c r="P197" s="222"/>
      <c r="Q197" s="222"/>
      <c r="R197" s="222"/>
      <c r="S197" s="222"/>
      <c r="T197" s="223"/>
      <c r="AT197" s="224" t="s">
        <v>309</v>
      </c>
      <c r="AU197" s="224" t="s">
        <v>93</v>
      </c>
      <c r="AV197" s="13" t="s">
        <v>91</v>
      </c>
      <c r="AW197" s="13" t="s">
        <v>38</v>
      </c>
      <c r="AX197" s="13" t="s">
        <v>83</v>
      </c>
      <c r="AY197" s="224" t="s">
        <v>203</v>
      </c>
    </row>
    <row r="198" spans="2:51" s="14" customFormat="1" ht="10.2">
      <c r="B198" s="225"/>
      <c r="C198" s="226"/>
      <c r="D198" s="206" t="s">
        <v>309</v>
      </c>
      <c r="E198" s="227" t="s">
        <v>1</v>
      </c>
      <c r="F198" s="228" t="s">
        <v>373</v>
      </c>
      <c r="G198" s="226"/>
      <c r="H198" s="229">
        <v>40.546</v>
      </c>
      <c r="I198" s="230"/>
      <c r="J198" s="226"/>
      <c r="K198" s="226"/>
      <c r="L198" s="231"/>
      <c r="M198" s="232"/>
      <c r="N198" s="233"/>
      <c r="O198" s="233"/>
      <c r="P198" s="233"/>
      <c r="Q198" s="233"/>
      <c r="R198" s="233"/>
      <c r="S198" s="233"/>
      <c r="T198" s="234"/>
      <c r="AT198" s="235" t="s">
        <v>309</v>
      </c>
      <c r="AU198" s="235" t="s">
        <v>93</v>
      </c>
      <c r="AV198" s="14" t="s">
        <v>93</v>
      </c>
      <c r="AW198" s="14" t="s">
        <v>38</v>
      </c>
      <c r="AX198" s="14" t="s">
        <v>83</v>
      </c>
      <c r="AY198" s="235" t="s">
        <v>203</v>
      </c>
    </row>
    <row r="199" spans="2:51" s="15" customFormat="1" ht="10.2">
      <c r="B199" s="236"/>
      <c r="C199" s="237"/>
      <c r="D199" s="206" t="s">
        <v>309</v>
      </c>
      <c r="E199" s="238" t="s">
        <v>1</v>
      </c>
      <c r="F199" s="239" t="s">
        <v>314</v>
      </c>
      <c r="G199" s="237"/>
      <c r="H199" s="240">
        <v>40.546</v>
      </c>
      <c r="I199" s="241"/>
      <c r="J199" s="237"/>
      <c r="K199" s="237"/>
      <c r="L199" s="242"/>
      <c r="M199" s="243"/>
      <c r="N199" s="244"/>
      <c r="O199" s="244"/>
      <c r="P199" s="244"/>
      <c r="Q199" s="244"/>
      <c r="R199" s="244"/>
      <c r="S199" s="244"/>
      <c r="T199" s="245"/>
      <c r="AT199" s="246" t="s">
        <v>309</v>
      </c>
      <c r="AU199" s="246" t="s">
        <v>93</v>
      </c>
      <c r="AV199" s="15" t="s">
        <v>121</v>
      </c>
      <c r="AW199" s="15" t="s">
        <v>38</v>
      </c>
      <c r="AX199" s="15" t="s">
        <v>91</v>
      </c>
      <c r="AY199" s="246" t="s">
        <v>203</v>
      </c>
    </row>
    <row r="200" spans="1:65" s="2" customFormat="1" ht="16.5" customHeight="1">
      <c r="A200" s="36"/>
      <c r="B200" s="37"/>
      <c r="C200" s="193" t="s">
        <v>8</v>
      </c>
      <c r="D200" s="193" t="s">
        <v>206</v>
      </c>
      <c r="E200" s="194" t="s">
        <v>374</v>
      </c>
      <c r="F200" s="195" t="s">
        <v>375</v>
      </c>
      <c r="G200" s="196" t="s">
        <v>357</v>
      </c>
      <c r="H200" s="197">
        <v>35.66</v>
      </c>
      <c r="I200" s="198"/>
      <c r="J200" s="199">
        <f>ROUND(I200*H200,2)</f>
        <v>0</v>
      </c>
      <c r="K200" s="195" t="s">
        <v>210</v>
      </c>
      <c r="L200" s="41"/>
      <c r="M200" s="200" t="s">
        <v>1</v>
      </c>
      <c r="N200" s="201" t="s">
        <v>48</v>
      </c>
      <c r="O200" s="73"/>
      <c r="P200" s="202">
        <f>O200*H200</f>
        <v>0</v>
      </c>
      <c r="Q200" s="202">
        <v>1.20855</v>
      </c>
      <c r="R200" s="202">
        <f>Q200*H200</f>
        <v>43.096892999999994</v>
      </c>
      <c r="S200" s="202">
        <v>0</v>
      </c>
      <c r="T200" s="203">
        <f>S200*H200</f>
        <v>0</v>
      </c>
      <c r="U200" s="36"/>
      <c r="V200" s="36"/>
      <c r="W200" s="36"/>
      <c r="X200" s="36"/>
      <c r="Y200" s="36"/>
      <c r="Z200" s="36"/>
      <c r="AA200" s="36"/>
      <c r="AB200" s="36"/>
      <c r="AC200" s="36"/>
      <c r="AD200" s="36"/>
      <c r="AE200" s="36"/>
      <c r="AR200" s="204" t="s">
        <v>121</v>
      </c>
      <c r="AT200" s="204" t="s">
        <v>206</v>
      </c>
      <c r="AU200" s="204" t="s">
        <v>93</v>
      </c>
      <c r="AY200" s="18" t="s">
        <v>203</v>
      </c>
      <c r="BE200" s="205">
        <f>IF(N200="základní",J200,0)</f>
        <v>0</v>
      </c>
      <c r="BF200" s="205">
        <f>IF(N200="snížená",J200,0)</f>
        <v>0</v>
      </c>
      <c r="BG200" s="205">
        <f>IF(N200="zákl. přenesená",J200,0)</f>
        <v>0</v>
      </c>
      <c r="BH200" s="205">
        <f>IF(N200="sníž. přenesená",J200,0)</f>
        <v>0</v>
      </c>
      <c r="BI200" s="205">
        <f>IF(N200="nulová",J200,0)</f>
        <v>0</v>
      </c>
      <c r="BJ200" s="18" t="s">
        <v>91</v>
      </c>
      <c r="BK200" s="205">
        <f>ROUND(I200*H200,2)</f>
        <v>0</v>
      </c>
      <c r="BL200" s="18" t="s">
        <v>121</v>
      </c>
      <c r="BM200" s="204" t="s">
        <v>376</v>
      </c>
    </row>
    <row r="201" spans="2:63" s="12" customFormat="1" ht="22.8" customHeight="1">
      <c r="B201" s="177"/>
      <c r="C201" s="178"/>
      <c r="D201" s="179" t="s">
        <v>82</v>
      </c>
      <c r="E201" s="191" t="s">
        <v>112</v>
      </c>
      <c r="F201" s="191" t="s">
        <v>377</v>
      </c>
      <c r="G201" s="178"/>
      <c r="H201" s="178"/>
      <c r="I201" s="181"/>
      <c r="J201" s="192">
        <f>BK201</f>
        <v>0</v>
      </c>
      <c r="K201" s="178"/>
      <c r="L201" s="183"/>
      <c r="M201" s="184"/>
      <c r="N201" s="185"/>
      <c r="O201" s="185"/>
      <c r="P201" s="186">
        <f>SUM(P202:P257)</f>
        <v>0</v>
      </c>
      <c r="Q201" s="185"/>
      <c r="R201" s="186">
        <f>SUM(R202:R257)</f>
        <v>200.23314951</v>
      </c>
      <c r="S201" s="185"/>
      <c r="T201" s="187">
        <f>SUM(T202:T257)</f>
        <v>0</v>
      </c>
      <c r="AR201" s="188" t="s">
        <v>91</v>
      </c>
      <c r="AT201" s="189" t="s">
        <v>82</v>
      </c>
      <c r="AU201" s="189" t="s">
        <v>91</v>
      </c>
      <c r="AY201" s="188" t="s">
        <v>203</v>
      </c>
      <c r="BK201" s="190">
        <f>SUM(BK202:BK257)</f>
        <v>0</v>
      </c>
    </row>
    <row r="202" spans="1:65" s="2" customFormat="1" ht="16.5" customHeight="1">
      <c r="A202" s="36"/>
      <c r="B202" s="37"/>
      <c r="C202" s="193" t="s">
        <v>378</v>
      </c>
      <c r="D202" s="193" t="s">
        <v>206</v>
      </c>
      <c r="E202" s="194" t="s">
        <v>379</v>
      </c>
      <c r="F202" s="195" t="s">
        <v>380</v>
      </c>
      <c r="G202" s="196" t="s">
        <v>307</v>
      </c>
      <c r="H202" s="197">
        <v>9.049</v>
      </c>
      <c r="I202" s="198"/>
      <c r="J202" s="199">
        <f>ROUND(I202*H202,2)</f>
        <v>0</v>
      </c>
      <c r="K202" s="195" t="s">
        <v>210</v>
      </c>
      <c r="L202" s="41"/>
      <c r="M202" s="200" t="s">
        <v>1</v>
      </c>
      <c r="N202" s="201" t="s">
        <v>48</v>
      </c>
      <c r="O202" s="73"/>
      <c r="P202" s="202">
        <f>O202*H202</f>
        <v>0</v>
      </c>
      <c r="Q202" s="202">
        <v>1.6627</v>
      </c>
      <c r="R202" s="202">
        <f>Q202*H202</f>
        <v>15.0457723</v>
      </c>
      <c r="S202" s="202">
        <v>0</v>
      </c>
      <c r="T202" s="203">
        <f>S202*H202</f>
        <v>0</v>
      </c>
      <c r="U202" s="36"/>
      <c r="V202" s="36"/>
      <c r="W202" s="36"/>
      <c r="X202" s="36"/>
      <c r="Y202" s="36"/>
      <c r="Z202" s="36"/>
      <c r="AA202" s="36"/>
      <c r="AB202" s="36"/>
      <c r="AC202" s="36"/>
      <c r="AD202" s="36"/>
      <c r="AE202" s="36"/>
      <c r="AR202" s="204" t="s">
        <v>121</v>
      </c>
      <c r="AT202" s="204" t="s">
        <v>206</v>
      </c>
      <c r="AU202" s="204" t="s">
        <v>93</v>
      </c>
      <c r="AY202" s="18" t="s">
        <v>203</v>
      </c>
      <c r="BE202" s="205">
        <f>IF(N202="základní",J202,0)</f>
        <v>0</v>
      </c>
      <c r="BF202" s="205">
        <f>IF(N202="snížená",J202,0)</f>
        <v>0</v>
      </c>
      <c r="BG202" s="205">
        <f>IF(N202="zákl. přenesená",J202,0)</f>
        <v>0</v>
      </c>
      <c r="BH202" s="205">
        <f>IF(N202="sníž. přenesená",J202,0)</f>
        <v>0</v>
      </c>
      <c r="BI202" s="205">
        <f>IF(N202="nulová",J202,0)</f>
        <v>0</v>
      </c>
      <c r="BJ202" s="18" t="s">
        <v>91</v>
      </c>
      <c r="BK202" s="205">
        <f>ROUND(I202*H202,2)</f>
        <v>0</v>
      </c>
      <c r="BL202" s="18" t="s">
        <v>121</v>
      </c>
      <c r="BM202" s="204" t="s">
        <v>381</v>
      </c>
    </row>
    <row r="203" spans="2:51" s="14" customFormat="1" ht="10.2">
      <c r="B203" s="225"/>
      <c r="C203" s="226"/>
      <c r="D203" s="206" t="s">
        <v>309</v>
      </c>
      <c r="E203" s="227" t="s">
        <v>1</v>
      </c>
      <c r="F203" s="228" t="s">
        <v>382</v>
      </c>
      <c r="G203" s="226"/>
      <c r="H203" s="229">
        <v>9.049</v>
      </c>
      <c r="I203" s="230"/>
      <c r="J203" s="226"/>
      <c r="K203" s="226"/>
      <c r="L203" s="231"/>
      <c r="M203" s="232"/>
      <c r="N203" s="233"/>
      <c r="O203" s="233"/>
      <c r="P203" s="233"/>
      <c r="Q203" s="233"/>
      <c r="R203" s="233"/>
      <c r="S203" s="233"/>
      <c r="T203" s="234"/>
      <c r="AT203" s="235" t="s">
        <v>309</v>
      </c>
      <c r="AU203" s="235" t="s">
        <v>93</v>
      </c>
      <c r="AV203" s="14" t="s">
        <v>93</v>
      </c>
      <c r="AW203" s="14" t="s">
        <v>38</v>
      </c>
      <c r="AX203" s="14" t="s">
        <v>83</v>
      </c>
      <c r="AY203" s="235" t="s">
        <v>203</v>
      </c>
    </row>
    <row r="204" spans="2:51" s="15" customFormat="1" ht="10.2">
      <c r="B204" s="236"/>
      <c r="C204" s="237"/>
      <c r="D204" s="206" t="s">
        <v>309</v>
      </c>
      <c r="E204" s="238" t="s">
        <v>1</v>
      </c>
      <c r="F204" s="239" t="s">
        <v>314</v>
      </c>
      <c r="G204" s="237"/>
      <c r="H204" s="240">
        <v>9.049</v>
      </c>
      <c r="I204" s="241"/>
      <c r="J204" s="237"/>
      <c r="K204" s="237"/>
      <c r="L204" s="242"/>
      <c r="M204" s="243"/>
      <c r="N204" s="244"/>
      <c r="O204" s="244"/>
      <c r="P204" s="244"/>
      <c r="Q204" s="244"/>
      <c r="R204" s="244"/>
      <c r="S204" s="244"/>
      <c r="T204" s="245"/>
      <c r="AT204" s="246" t="s">
        <v>309</v>
      </c>
      <c r="AU204" s="246" t="s">
        <v>93</v>
      </c>
      <c r="AV204" s="15" t="s">
        <v>121</v>
      </c>
      <c r="AW204" s="15" t="s">
        <v>38</v>
      </c>
      <c r="AX204" s="15" t="s">
        <v>91</v>
      </c>
      <c r="AY204" s="246" t="s">
        <v>203</v>
      </c>
    </row>
    <row r="205" spans="1:65" s="2" customFormat="1" ht="16.5" customHeight="1">
      <c r="A205" s="36"/>
      <c r="B205" s="37"/>
      <c r="C205" s="193" t="s">
        <v>383</v>
      </c>
      <c r="D205" s="193" t="s">
        <v>206</v>
      </c>
      <c r="E205" s="194" t="s">
        <v>384</v>
      </c>
      <c r="F205" s="195" t="s">
        <v>385</v>
      </c>
      <c r="G205" s="196" t="s">
        <v>357</v>
      </c>
      <c r="H205" s="197">
        <v>76.388</v>
      </c>
      <c r="I205" s="198"/>
      <c r="J205" s="199">
        <f>ROUND(I205*H205,2)</f>
        <v>0</v>
      </c>
      <c r="K205" s="195" t="s">
        <v>210</v>
      </c>
      <c r="L205" s="41"/>
      <c r="M205" s="200" t="s">
        <v>1</v>
      </c>
      <c r="N205" s="201" t="s">
        <v>48</v>
      </c>
      <c r="O205" s="73"/>
      <c r="P205" s="202">
        <f>O205*H205</f>
        <v>0</v>
      </c>
      <c r="Q205" s="202">
        <v>0.45206</v>
      </c>
      <c r="R205" s="202">
        <f>Q205*H205</f>
        <v>34.53195928</v>
      </c>
      <c r="S205" s="202">
        <v>0</v>
      </c>
      <c r="T205" s="203">
        <f>S205*H205</f>
        <v>0</v>
      </c>
      <c r="U205" s="36"/>
      <c r="V205" s="36"/>
      <c r="W205" s="36"/>
      <c r="X205" s="36"/>
      <c r="Y205" s="36"/>
      <c r="Z205" s="36"/>
      <c r="AA205" s="36"/>
      <c r="AB205" s="36"/>
      <c r="AC205" s="36"/>
      <c r="AD205" s="36"/>
      <c r="AE205" s="36"/>
      <c r="AR205" s="204" t="s">
        <v>121</v>
      </c>
      <c r="AT205" s="204" t="s">
        <v>206</v>
      </c>
      <c r="AU205" s="204" t="s">
        <v>93</v>
      </c>
      <c r="AY205" s="18" t="s">
        <v>203</v>
      </c>
      <c r="BE205" s="205">
        <f>IF(N205="základní",J205,0)</f>
        <v>0</v>
      </c>
      <c r="BF205" s="205">
        <f>IF(N205="snížená",J205,0)</f>
        <v>0</v>
      </c>
      <c r="BG205" s="205">
        <f>IF(N205="zákl. přenesená",J205,0)</f>
        <v>0</v>
      </c>
      <c r="BH205" s="205">
        <f>IF(N205="sníž. přenesená",J205,0)</f>
        <v>0</v>
      </c>
      <c r="BI205" s="205">
        <f>IF(N205="nulová",J205,0)</f>
        <v>0</v>
      </c>
      <c r="BJ205" s="18" t="s">
        <v>91</v>
      </c>
      <c r="BK205" s="205">
        <f>ROUND(I205*H205,2)</f>
        <v>0</v>
      </c>
      <c r="BL205" s="18" t="s">
        <v>121</v>
      </c>
      <c r="BM205" s="204" t="s">
        <v>386</v>
      </c>
    </row>
    <row r="206" spans="2:51" s="13" customFormat="1" ht="10.2">
      <c r="B206" s="215"/>
      <c r="C206" s="216"/>
      <c r="D206" s="206" t="s">
        <v>309</v>
      </c>
      <c r="E206" s="217" t="s">
        <v>1</v>
      </c>
      <c r="F206" s="218" t="s">
        <v>387</v>
      </c>
      <c r="G206" s="216"/>
      <c r="H206" s="217" t="s">
        <v>1</v>
      </c>
      <c r="I206" s="219"/>
      <c r="J206" s="216"/>
      <c r="K206" s="216"/>
      <c r="L206" s="220"/>
      <c r="M206" s="221"/>
      <c r="N206" s="222"/>
      <c r="O206" s="222"/>
      <c r="P206" s="222"/>
      <c r="Q206" s="222"/>
      <c r="R206" s="222"/>
      <c r="S206" s="222"/>
      <c r="T206" s="223"/>
      <c r="AT206" s="224" t="s">
        <v>309</v>
      </c>
      <c r="AU206" s="224" t="s">
        <v>93</v>
      </c>
      <c r="AV206" s="13" t="s">
        <v>91</v>
      </c>
      <c r="AW206" s="13" t="s">
        <v>38</v>
      </c>
      <c r="AX206" s="13" t="s">
        <v>83</v>
      </c>
      <c r="AY206" s="224" t="s">
        <v>203</v>
      </c>
    </row>
    <row r="207" spans="2:51" s="14" customFormat="1" ht="10.2">
      <c r="B207" s="225"/>
      <c r="C207" s="226"/>
      <c r="D207" s="206" t="s">
        <v>309</v>
      </c>
      <c r="E207" s="227" t="s">
        <v>1</v>
      </c>
      <c r="F207" s="228" t="s">
        <v>388</v>
      </c>
      <c r="G207" s="226"/>
      <c r="H207" s="229">
        <v>76.388</v>
      </c>
      <c r="I207" s="230"/>
      <c r="J207" s="226"/>
      <c r="K207" s="226"/>
      <c r="L207" s="231"/>
      <c r="M207" s="232"/>
      <c r="N207" s="233"/>
      <c r="O207" s="233"/>
      <c r="P207" s="233"/>
      <c r="Q207" s="233"/>
      <c r="R207" s="233"/>
      <c r="S207" s="233"/>
      <c r="T207" s="234"/>
      <c r="AT207" s="235" t="s">
        <v>309</v>
      </c>
      <c r="AU207" s="235" t="s">
        <v>93</v>
      </c>
      <c r="AV207" s="14" t="s">
        <v>93</v>
      </c>
      <c r="AW207" s="14" t="s">
        <v>38</v>
      </c>
      <c r="AX207" s="14" t="s">
        <v>83</v>
      </c>
      <c r="AY207" s="235" t="s">
        <v>203</v>
      </c>
    </row>
    <row r="208" spans="2:51" s="15" customFormat="1" ht="10.2">
      <c r="B208" s="236"/>
      <c r="C208" s="237"/>
      <c r="D208" s="206" t="s">
        <v>309</v>
      </c>
      <c r="E208" s="238" t="s">
        <v>1</v>
      </c>
      <c r="F208" s="239" t="s">
        <v>314</v>
      </c>
      <c r="G208" s="237"/>
      <c r="H208" s="240">
        <v>76.388</v>
      </c>
      <c r="I208" s="241"/>
      <c r="J208" s="237"/>
      <c r="K208" s="237"/>
      <c r="L208" s="242"/>
      <c r="M208" s="243"/>
      <c r="N208" s="244"/>
      <c r="O208" s="244"/>
      <c r="P208" s="244"/>
      <c r="Q208" s="244"/>
      <c r="R208" s="244"/>
      <c r="S208" s="244"/>
      <c r="T208" s="245"/>
      <c r="AT208" s="246" t="s">
        <v>309</v>
      </c>
      <c r="AU208" s="246" t="s">
        <v>93</v>
      </c>
      <c r="AV208" s="15" t="s">
        <v>121</v>
      </c>
      <c r="AW208" s="15" t="s">
        <v>38</v>
      </c>
      <c r="AX208" s="15" t="s">
        <v>91</v>
      </c>
      <c r="AY208" s="246" t="s">
        <v>203</v>
      </c>
    </row>
    <row r="209" spans="1:65" s="2" customFormat="1" ht="24.15" customHeight="1">
      <c r="A209" s="36"/>
      <c r="B209" s="37"/>
      <c r="C209" s="193" t="s">
        <v>389</v>
      </c>
      <c r="D209" s="193" t="s">
        <v>206</v>
      </c>
      <c r="E209" s="194" t="s">
        <v>390</v>
      </c>
      <c r="F209" s="195" t="s">
        <v>391</v>
      </c>
      <c r="G209" s="196" t="s">
        <v>357</v>
      </c>
      <c r="H209" s="197">
        <v>83.79</v>
      </c>
      <c r="I209" s="198"/>
      <c r="J209" s="199">
        <f>ROUND(I209*H209,2)</f>
        <v>0</v>
      </c>
      <c r="K209" s="195" t="s">
        <v>210</v>
      </c>
      <c r="L209" s="41"/>
      <c r="M209" s="200" t="s">
        <v>1</v>
      </c>
      <c r="N209" s="201" t="s">
        <v>48</v>
      </c>
      <c r="O209" s="73"/>
      <c r="P209" s="202">
        <f>O209*H209</f>
        <v>0</v>
      </c>
      <c r="Q209" s="202">
        <v>0.14854</v>
      </c>
      <c r="R209" s="202">
        <f>Q209*H209</f>
        <v>12.446166600000002</v>
      </c>
      <c r="S209" s="202">
        <v>0</v>
      </c>
      <c r="T209" s="203">
        <f>S209*H209</f>
        <v>0</v>
      </c>
      <c r="U209" s="36"/>
      <c r="V209" s="36"/>
      <c r="W209" s="36"/>
      <c r="X209" s="36"/>
      <c r="Y209" s="36"/>
      <c r="Z209" s="36"/>
      <c r="AA209" s="36"/>
      <c r="AB209" s="36"/>
      <c r="AC209" s="36"/>
      <c r="AD209" s="36"/>
      <c r="AE209" s="36"/>
      <c r="AR209" s="204" t="s">
        <v>121</v>
      </c>
      <c r="AT209" s="204" t="s">
        <v>206</v>
      </c>
      <c r="AU209" s="204" t="s">
        <v>93</v>
      </c>
      <c r="AY209" s="18" t="s">
        <v>203</v>
      </c>
      <c r="BE209" s="205">
        <f>IF(N209="základní",J209,0)</f>
        <v>0</v>
      </c>
      <c r="BF209" s="205">
        <f>IF(N209="snížená",J209,0)</f>
        <v>0</v>
      </c>
      <c r="BG209" s="205">
        <f>IF(N209="zákl. přenesená",J209,0)</f>
        <v>0</v>
      </c>
      <c r="BH209" s="205">
        <f>IF(N209="sníž. přenesená",J209,0)</f>
        <v>0</v>
      </c>
      <c r="BI209" s="205">
        <f>IF(N209="nulová",J209,0)</f>
        <v>0</v>
      </c>
      <c r="BJ209" s="18" t="s">
        <v>91</v>
      </c>
      <c r="BK209" s="205">
        <f>ROUND(I209*H209,2)</f>
        <v>0</v>
      </c>
      <c r="BL209" s="18" t="s">
        <v>121</v>
      </c>
      <c r="BM209" s="204" t="s">
        <v>392</v>
      </c>
    </row>
    <row r="210" spans="2:51" s="13" customFormat="1" ht="10.2">
      <c r="B210" s="215"/>
      <c r="C210" s="216"/>
      <c r="D210" s="206" t="s">
        <v>309</v>
      </c>
      <c r="E210" s="217" t="s">
        <v>1</v>
      </c>
      <c r="F210" s="218" t="s">
        <v>387</v>
      </c>
      <c r="G210" s="216"/>
      <c r="H210" s="217" t="s">
        <v>1</v>
      </c>
      <c r="I210" s="219"/>
      <c r="J210" s="216"/>
      <c r="K210" s="216"/>
      <c r="L210" s="220"/>
      <c r="M210" s="221"/>
      <c r="N210" s="222"/>
      <c r="O210" s="222"/>
      <c r="P210" s="222"/>
      <c r="Q210" s="222"/>
      <c r="R210" s="222"/>
      <c r="S210" s="222"/>
      <c r="T210" s="223"/>
      <c r="AT210" s="224" t="s">
        <v>309</v>
      </c>
      <c r="AU210" s="224" t="s">
        <v>93</v>
      </c>
      <c r="AV210" s="13" t="s">
        <v>91</v>
      </c>
      <c r="AW210" s="13" t="s">
        <v>38</v>
      </c>
      <c r="AX210" s="13" t="s">
        <v>83</v>
      </c>
      <c r="AY210" s="224" t="s">
        <v>203</v>
      </c>
    </row>
    <row r="211" spans="2:51" s="14" customFormat="1" ht="10.2">
      <c r="B211" s="225"/>
      <c r="C211" s="226"/>
      <c r="D211" s="206" t="s">
        <v>309</v>
      </c>
      <c r="E211" s="227" t="s">
        <v>1</v>
      </c>
      <c r="F211" s="228" t="s">
        <v>393</v>
      </c>
      <c r="G211" s="226"/>
      <c r="H211" s="229">
        <v>83.79</v>
      </c>
      <c r="I211" s="230"/>
      <c r="J211" s="226"/>
      <c r="K211" s="226"/>
      <c r="L211" s="231"/>
      <c r="M211" s="232"/>
      <c r="N211" s="233"/>
      <c r="O211" s="233"/>
      <c r="P211" s="233"/>
      <c r="Q211" s="233"/>
      <c r="R211" s="233"/>
      <c r="S211" s="233"/>
      <c r="T211" s="234"/>
      <c r="AT211" s="235" t="s">
        <v>309</v>
      </c>
      <c r="AU211" s="235" t="s">
        <v>93</v>
      </c>
      <c r="AV211" s="14" t="s">
        <v>93</v>
      </c>
      <c r="AW211" s="14" t="s">
        <v>38</v>
      </c>
      <c r="AX211" s="14" t="s">
        <v>83</v>
      </c>
      <c r="AY211" s="235" t="s">
        <v>203</v>
      </c>
    </row>
    <row r="212" spans="2:51" s="15" customFormat="1" ht="10.2">
      <c r="B212" s="236"/>
      <c r="C212" s="237"/>
      <c r="D212" s="206" t="s">
        <v>309</v>
      </c>
      <c r="E212" s="238" t="s">
        <v>1</v>
      </c>
      <c r="F212" s="239" t="s">
        <v>314</v>
      </c>
      <c r="G212" s="237"/>
      <c r="H212" s="240">
        <v>83.79</v>
      </c>
      <c r="I212" s="241"/>
      <c r="J212" s="237"/>
      <c r="K212" s="237"/>
      <c r="L212" s="242"/>
      <c r="M212" s="243"/>
      <c r="N212" s="244"/>
      <c r="O212" s="244"/>
      <c r="P212" s="244"/>
      <c r="Q212" s="244"/>
      <c r="R212" s="244"/>
      <c r="S212" s="244"/>
      <c r="T212" s="245"/>
      <c r="AT212" s="246" t="s">
        <v>309</v>
      </c>
      <c r="AU212" s="246" t="s">
        <v>93</v>
      </c>
      <c r="AV212" s="15" t="s">
        <v>121</v>
      </c>
      <c r="AW212" s="15" t="s">
        <v>38</v>
      </c>
      <c r="AX212" s="15" t="s">
        <v>91</v>
      </c>
      <c r="AY212" s="246" t="s">
        <v>203</v>
      </c>
    </row>
    <row r="213" spans="1:65" s="2" customFormat="1" ht="24.15" customHeight="1">
      <c r="A213" s="36"/>
      <c r="B213" s="37"/>
      <c r="C213" s="193" t="s">
        <v>394</v>
      </c>
      <c r="D213" s="193" t="s">
        <v>206</v>
      </c>
      <c r="E213" s="194" t="s">
        <v>395</v>
      </c>
      <c r="F213" s="195" t="s">
        <v>396</v>
      </c>
      <c r="G213" s="196" t="s">
        <v>357</v>
      </c>
      <c r="H213" s="197">
        <v>465.722</v>
      </c>
      <c r="I213" s="198"/>
      <c r="J213" s="199">
        <f>ROUND(I213*H213,2)</f>
        <v>0</v>
      </c>
      <c r="K213" s="195" t="s">
        <v>210</v>
      </c>
      <c r="L213" s="41"/>
      <c r="M213" s="200" t="s">
        <v>1</v>
      </c>
      <c r="N213" s="201" t="s">
        <v>48</v>
      </c>
      <c r="O213" s="73"/>
      <c r="P213" s="202">
        <f>O213*H213</f>
        <v>0</v>
      </c>
      <c r="Q213" s="202">
        <v>0.23374</v>
      </c>
      <c r="R213" s="202">
        <f>Q213*H213</f>
        <v>108.85786028</v>
      </c>
      <c r="S213" s="202">
        <v>0</v>
      </c>
      <c r="T213" s="203">
        <f>S213*H213</f>
        <v>0</v>
      </c>
      <c r="U213" s="36"/>
      <c r="V213" s="36"/>
      <c r="W213" s="36"/>
      <c r="X213" s="36"/>
      <c r="Y213" s="36"/>
      <c r="Z213" s="36"/>
      <c r="AA213" s="36"/>
      <c r="AB213" s="36"/>
      <c r="AC213" s="36"/>
      <c r="AD213" s="36"/>
      <c r="AE213" s="36"/>
      <c r="AR213" s="204" t="s">
        <v>121</v>
      </c>
      <c r="AT213" s="204" t="s">
        <v>206</v>
      </c>
      <c r="AU213" s="204" t="s">
        <v>93</v>
      </c>
      <c r="AY213" s="18" t="s">
        <v>203</v>
      </c>
      <c r="BE213" s="205">
        <f>IF(N213="základní",J213,0)</f>
        <v>0</v>
      </c>
      <c r="BF213" s="205">
        <f>IF(N213="snížená",J213,0)</f>
        <v>0</v>
      </c>
      <c r="BG213" s="205">
        <f>IF(N213="zákl. přenesená",J213,0)</f>
        <v>0</v>
      </c>
      <c r="BH213" s="205">
        <f>IF(N213="sníž. přenesená",J213,0)</f>
        <v>0</v>
      </c>
      <c r="BI213" s="205">
        <f>IF(N213="nulová",J213,0)</f>
        <v>0</v>
      </c>
      <c r="BJ213" s="18" t="s">
        <v>91</v>
      </c>
      <c r="BK213" s="205">
        <f>ROUND(I213*H213,2)</f>
        <v>0</v>
      </c>
      <c r="BL213" s="18" t="s">
        <v>121</v>
      </c>
      <c r="BM213" s="204" t="s">
        <v>397</v>
      </c>
    </row>
    <row r="214" spans="2:51" s="13" customFormat="1" ht="10.2">
      <c r="B214" s="215"/>
      <c r="C214" s="216"/>
      <c r="D214" s="206" t="s">
        <v>309</v>
      </c>
      <c r="E214" s="217" t="s">
        <v>1</v>
      </c>
      <c r="F214" s="218" t="s">
        <v>387</v>
      </c>
      <c r="G214" s="216"/>
      <c r="H214" s="217" t="s">
        <v>1</v>
      </c>
      <c r="I214" s="219"/>
      <c r="J214" s="216"/>
      <c r="K214" s="216"/>
      <c r="L214" s="220"/>
      <c r="M214" s="221"/>
      <c r="N214" s="222"/>
      <c r="O214" s="222"/>
      <c r="P214" s="222"/>
      <c r="Q214" s="222"/>
      <c r="R214" s="222"/>
      <c r="S214" s="222"/>
      <c r="T214" s="223"/>
      <c r="AT214" s="224" t="s">
        <v>309</v>
      </c>
      <c r="AU214" s="224" t="s">
        <v>93</v>
      </c>
      <c r="AV214" s="13" t="s">
        <v>91</v>
      </c>
      <c r="AW214" s="13" t="s">
        <v>38</v>
      </c>
      <c r="AX214" s="13" t="s">
        <v>83</v>
      </c>
      <c r="AY214" s="224" t="s">
        <v>203</v>
      </c>
    </row>
    <row r="215" spans="2:51" s="14" customFormat="1" ht="10.2">
      <c r="B215" s="225"/>
      <c r="C215" s="226"/>
      <c r="D215" s="206" t="s">
        <v>309</v>
      </c>
      <c r="E215" s="227" t="s">
        <v>1</v>
      </c>
      <c r="F215" s="228" t="s">
        <v>398</v>
      </c>
      <c r="G215" s="226"/>
      <c r="H215" s="229">
        <v>63.735</v>
      </c>
      <c r="I215" s="230"/>
      <c r="J215" s="226"/>
      <c r="K215" s="226"/>
      <c r="L215" s="231"/>
      <c r="M215" s="232"/>
      <c r="N215" s="233"/>
      <c r="O215" s="233"/>
      <c r="P215" s="233"/>
      <c r="Q215" s="233"/>
      <c r="R215" s="233"/>
      <c r="S215" s="233"/>
      <c r="T215" s="234"/>
      <c r="AT215" s="235" t="s">
        <v>309</v>
      </c>
      <c r="AU215" s="235" t="s">
        <v>93</v>
      </c>
      <c r="AV215" s="14" t="s">
        <v>93</v>
      </c>
      <c r="AW215" s="14" t="s">
        <v>38</v>
      </c>
      <c r="AX215" s="14" t="s">
        <v>83</v>
      </c>
      <c r="AY215" s="235" t="s">
        <v>203</v>
      </c>
    </row>
    <row r="216" spans="2:51" s="16" customFormat="1" ht="10.2">
      <c r="B216" s="257"/>
      <c r="C216" s="258"/>
      <c r="D216" s="206" t="s">
        <v>309</v>
      </c>
      <c r="E216" s="259" t="s">
        <v>1</v>
      </c>
      <c r="F216" s="260" t="s">
        <v>399</v>
      </c>
      <c r="G216" s="258"/>
      <c r="H216" s="261">
        <v>63.735</v>
      </c>
      <c r="I216" s="262"/>
      <c r="J216" s="258"/>
      <c r="K216" s="258"/>
      <c r="L216" s="263"/>
      <c r="M216" s="264"/>
      <c r="N216" s="265"/>
      <c r="O216" s="265"/>
      <c r="P216" s="265"/>
      <c r="Q216" s="265"/>
      <c r="R216" s="265"/>
      <c r="S216" s="265"/>
      <c r="T216" s="266"/>
      <c r="AT216" s="267" t="s">
        <v>309</v>
      </c>
      <c r="AU216" s="267" t="s">
        <v>93</v>
      </c>
      <c r="AV216" s="16" t="s">
        <v>112</v>
      </c>
      <c r="AW216" s="16" t="s">
        <v>38</v>
      </c>
      <c r="AX216" s="16" t="s">
        <v>83</v>
      </c>
      <c r="AY216" s="267" t="s">
        <v>203</v>
      </c>
    </row>
    <row r="217" spans="2:51" s="14" customFormat="1" ht="10.2">
      <c r="B217" s="225"/>
      <c r="C217" s="226"/>
      <c r="D217" s="206" t="s">
        <v>309</v>
      </c>
      <c r="E217" s="227" t="s">
        <v>1</v>
      </c>
      <c r="F217" s="228" t="s">
        <v>400</v>
      </c>
      <c r="G217" s="226"/>
      <c r="H217" s="229">
        <v>401.987</v>
      </c>
      <c r="I217" s="230"/>
      <c r="J217" s="226"/>
      <c r="K217" s="226"/>
      <c r="L217" s="231"/>
      <c r="M217" s="232"/>
      <c r="N217" s="233"/>
      <c r="O217" s="233"/>
      <c r="P217" s="233"/>
      <c r="Q217" s="233"/>
      <c r="R217" s="233"/>
      <c r="S217" s="233"/>
      <c r="T217" s="234"/>
      <c r="AT217" s="235" t="s">
        <v>309</v>
      </c>
      <c r="AU217" s="235" t="s">
        <v>93</v>
      </c>
      <c r="AV217" s="14" t="s">
        <v>93</v>
      </c>
      <c r="AW217" s="14" t="s">
        <v>38</v>
      </c>
      <c r="AX217" s="14" t="s">
        <v>83</v>
      </c>
      <c r="AY217" s="235" t="s">
        <v>203</v>
      </c>
    </row>
    <row r="218" spans="2:51" s="16" customFormat="1" ht="10.2">
      <c r="B218" s="257"/>
      <c r="C218" s="258"/>
      <c r="D218" s="206" t="s">
        <v>309</v>
      </c>
      <c r="E218" s="259" t="s">
        <v>1</v>
      </c>
      <c r="F218" s="260" t="s">
        <v>399</v>
      </c>
      <c r="G218" s="258"/>
      <c r="H218" s="261">
        <v>401.987</v>
      </c>
      <c r="I218" s="262"/>
      <c r="J218" s="258"/>
      <c r="K218" s="258"/>
      <c r="L218" s="263"/>
      <c r="M218" s="264"/>
      <c r="N218" s="265"/>
      <c r="O218" s="265"/>
      <c r="P218" s="265"/>
      <c r="Q218" s="265"/>
      <c r="R218" s="265"/>
      <c r="S218" s="265"/>
      <c r="T218" s="266"/>
      <c r="AT218" s="267" t="s">
        <v>309</v>
      </c>
      <c r="AU218" s="267" t="s">
        <v>93</v>
      </c>
      <c r="AV218" s="16" t="s">
        <v>112</v>
      </c>
      <c r="AW218" s="16" t="s">
        <v>38</v>
      </c>
      <c r="AX218" s="16" t="s">
        <v>83</v>
      </c>
      <c r="AY218" s="267" t="s">
        <v>203</v>
      </c>
    </row>
    <row r="219" spans="2:51" s="15" customFormat="1" ht="10.2">
      <c r="B219" s="236"/>
      <c r="C219" s="237"/>
      <c r="D219" s="206" t="s">
        <v>309</v>
      </c>
      <c r="E219" s="238" t="s">
        <v>1</v>
      </c>
      <c r="F219" s="239" t="s">
        <v>314</v>
      </c>
      <c r="G219" s="237"/>
      <c r="H219" s="240">
        <v>465.722</v>
      </c>
      <c r="I219" s="241"/>
      <c r="J219" s="237"/>
      <c r="K219" s="237"/>
      <c r="L219" s="242"/>
      <c r="M219" s="243"/>
      <c r="N219" s="244"/>
      <c r="O219" s="244"/>
      <c r="P219" s="244"/>
      <c r="Q219" s="244"/>
      <c r="R219" s="244"/>
      <c r="S219" s="244"/>
      <c r="T219" s="245"/>
      <c r="AT219" s="246" t="s">
        <v>309</v>
      </c>
      <c r="AU219" s="246" t="s">
        <v>93</v>
      </c>
      <c r="AV219" s="15" t="s">
        <v>121</v>
      </c>
      <c r="AW219" s="15" t="s">
        <v>38</v>
      </c>
      <c r="AX219" s="15" t="s">
        <v>91</v>
      </c>
      <c r="AY219" s="246" t="s">
        <v>203</v>
      </c>
    </row>
    <row r="220" spans="1:65" s="2" customFormat="1" ht="16.5" customHeight="1">
      <c r="A220" s="36"/>
      <c r="B220" s="37"/>
      <c r="C220" s="193" t="s">
        <v>401</v>
      </c>
      <c r="D220" s="193" t="s">
        <v>206</v>
      </c>
      <c r="E220" s="194" t="s">
        <v>402</v>
      </c>
      <c r="F220" s="195" t="s">
        <v>403</v>
      </c>
      <c r="G220" s="196" t="s">
        <v>404</v>
      </c>
      <c r="H220" s="197">
        <v>2</v>
      </c>
      <c r="I220" s="198"/>
      <c r="J220" s="199">
        <f aca="true" t="shared" si="0" ref="J220:J232">ROUND(I220*H220,2)</f>
        <v>0</v>
      </c>
      <c r="K220" s="195" t="s">
        <v>210</v>
      </c>
      <c r="L220" s="41"/>
      <c r="M220" s="200" t="s">
        <v>1</v>
      </c>
      <c r="N220" s="201" t="s">
        <v>48</v>
      </c>
      <c r="O220" s="73"/>
      <c r="P220" s="202">
        <f aca="true" t="shared" si="1" ref="P220:P232">O220*H220</f>
        <v>0</v>
      </c>
      <c r="Q220" s="202">
        <v>0.03846</v>
      </c>
      <c r="R220" s="202">
        <f aca="true" t="shared" si="2" ref="R220:R232">Q220*H220</f>
        <v>0.07692</v>
      </c>
      <c r="S220" s="202">
        <v>0</v>
      </c>
      <c r="T220" s="203">
        <f aca="true" t="shared" si="3" ref="T220:T232">S220*H220</f>
        <v>0</v>
      </c>
      <c r="U220" s="36"/>
      <c r="V220" s="36"/>
      <c r="W220" s="36"/>
      <c r="X220" s="36"/>
      <c r="Y220" s="36"/>
      <c r="Z220" s="36"/>
      <c r="AA220" s="36"/>
      <c r="AB220" s="36"/>
      <c r="AC220" s="36"/>
      <c r="AD220" s="36"/>
      <c r="AE220" s="36"/>
      <c r="AR220" s="204" t="s">
        <v>121</v>
      </c>
      <c r="AT220" s="204" t="s">
        <v>206</v>
      </c>
      <c r="AU220" s="204" t="s">
        <v>93</v>
      </c>
      <c r="AY220" s="18" t="s">
        <v>203</v>
      </c>
      <c r="BE220" s="205">
        <f aca="true" t="shared" si="4" ref="BE220:BE232">IF(N220="základní",J220,0)</f>
        <v>0</v>
      </c>
      <c r="BF220" s="205">
        <f aca="true" t="shared" si="5" ref="BF220:BF232">IF(N220="snížená",J220,0)</f>
        <v>0</v>
      </c>
      <c r="BG220" s="205">
        <f aca="true" t="shared" si="6" ref="BG220:BG232">IF(N220="zákl. přenesená",J220,0)</f>
        <v>0</v>
      </c>
      <c r="BH220" s="205">
        <f aca="true" t="shared" si="7" ref="BH220:BH232">IF(N220="sníž. přenesená",J220,0)</f>
        <v>0</v>
      </c>
      <c r="BI220" s="205">
        <f aca="true" t="shared" si="8" ref="BI220:BI232">IF(N220="nulová",J220,0)</f>
        <v>0</v>
      </c>
      <c r="BJ220" s="18" t="s">
        <v>91</v>
      </c>
      <c r="BK220" s="205">
        <f aca="true" t="shared" si="9" ref="BK220:BK232">ROUND(I220*H220,2)</f>
        <v>0</v>
      </c>
      <c r="BL220" s="18" t="s">
        <v>121</v>
      </c>
      <c r="BM220" s="204" t="s">
        <v>405</v>
      </c>
    </row>
    <row r="221" spans="1:65" s="2" customFormat="1" ht="16.5" customHeight="1">
      <c r="A221" s="36"/>
      <c r="B221" s="37"/>
      <c r="C221" s="193" t="s">
        <v>7</v>
      </c>
      <c r="D221" s="193" t="s">
        <v>206</v>
      </c>
      <c r="E221" s="194" t="s">
        <v>406</v>
      </c>
      <c r="F221" s="195" t="s">
        <v>407</v>
      </c>
      <c r="G221" s="196" t="s">
        <v>404</v>
      </c>
      <c r="H221" s="197">
        <v>2</v>
      </c>
      <c r="I221" s="198"/>
      <c r="J221" s="199">
        <f t="shared" si="0"/>
        <v>0</v>
      </c>
      <c r="K221" s="195" t="s">
        <v>210</v>
      </c>
      <c r="L221" s="41"/>
      <c r="M221" s="200" t="s">
        <v>1</v>
      </c>
      <c r="N221" s="201" t="s">
        <v>48</v>
      </c>
      <c r="O221" s="73"/>
      <c r="P221" s="202">
        <f t="shared" si="1"/>
        <v>0</v>
      </c>
      <c r="Q221" s="202">
        <v>0.04968</v>
      </c>
      <c r="R221" s="202">
        <f t="shared" si="2"/>
        <v>0.09936</v>
      </c>
      <c r="S221" s="202">
        <v>0</v>
      </c>
      <c r="T221" s="203">
        <f t="shared" si="3"/>
        <v>0</v>
      </c>
      <c r="U221" s="36"/>
      <c r="V221" s="36"/>
      <c r="W221" s="36"/>
      <c r="X221" s="36"/>
      <c r="Y221" s="36"/>
      <c r="Z221" s="36"/>
      <c r="AA221" s="36"/>
      <c r="AB221" s="36"/>
      <c r="AC221" s="36"/>
      <c r="AD221" s="36"/>
      <c r="AE221" s="36"/>
      <c r="AR221" s="204" t="s">
        <v>121</v>
      </c>
      <c r="AT221" s="204" t="s">
        <v>206</v>
      </c>
      <c r="AU221" s="204" t="s">
        <v>93</v>
      </c>
      <c r="AY221" s="18" t="s">
        <v>203</v>
      </c>
      <c r="BE221" s="205">
        <f t="shared" si="4"/>
        <v>0</v>
      </c>
      <c r="BF221" s="205">
        <f t="shared" si="5"/>
        <v>0</v>
      </c>
      <c r="BG221" s="205">
        <f t="shared" si="6"/>
        <v>0</v>
      </c>
      <c r="BH221" s="205">
        <f t="shared" si="7"/>
        <v>0</v>
      </c>
      <c r="BI221" s="205">
        <f t="shared" si="8"/>
        <v>0</v>
      </c>
      <c r="BJ221" s="18" t="s">
        <v>91</v>
      </c>
      <c r="BK221" s="205">
        <f t="shared" si="9"/>
        <v>0</v>
      </c>
      <c r="BL221" s="18" t="s">
        <v>121</v>
      </c>
      <c r="BM221" s="204" t="s">
        <v>408</v>
      </c>
    </row>
    <row r="222" spans="1:65" s="2" customFormat="1" ht="21.75" customHeight="1">
      <c r="A222" s="36"/>
      <c r="B222" s="37"/>
      <c r="C222" s="193" t="s">
        <v>409</v>
      </c>
      <c r="D222" s="193" t="s">
        <v>206</v>
      </c>
      <c r="E222" s="194" t="s">
        <v>410</v>
      </c>
      <c r="F222" s="195" t="s">
        <v>411</v>
      </c>
      <c r="G222" s="196" t="s">
        <v>404</v>
      </c>
      <c r="H222" s="197">
        <v>5</v>
      </c>
      <c r="I222" s="198"/>
      <c r="J222" s="199">
        <f t="shared" si="0"/>
        <v>0</v>
      </c>
      <c r="K222" s="195" t="s">
        <v>210</v>
      </c>
      <c r="L222" s="41"/>
      <c r="M222" s="200" t="s">
        <v>1</v>
      </c>
      <c r="N222" s="201" t="s">
        <v>48</v>
      </c>
      <c r="O222" s="73"/>
      <c r="P222" s="202">
        <f t="shared" si="1"/>
        <v>0</v>
      </c>
      <c r="Q222" s="202">
        <v>0.02628</v>
      </c>
      <c r="R222" s="202">
        <f t="shared" si="2"/>
        <v>0.13140000000000002</v>
      </c>
      <c r="S222" s="202">
        <v>0</v>
      </c>
      <c r="T222" s="203">
        <f t="shared" si="3"/>
        <v>0</v>
      </c>
      <c r="U222" s="36"/>
      <c r="V222" s="36"/>
      <c r="W222" s="36"/>
      <c r="X222" s="36"/>
      <c r="Y222" s="36"/>
      <c r="Z222" s="36"/>
      <c r="AA222" s="36"/>
      <c r="AB222" s="36"/>
      <c r="AC222" s="36"/>
      <c r="AD222" s="36"/>
      <c r="AE222" s="36"/>
      <c r="AR222" s="204" t="s">
        <v>121</v>
      </c>
      <c r="AT222" s="204" t="s">
        <v>206</v>
      </c>
      <c r="AU222" s="204" t="s">
        <v>93</v>
      </c>
      <c r="AY222" s="18" t="s">
        <v>203</v>
      </c>
      <c r="BE222" s="205">
        <f t="shared" si="4"/>
        <v>0</v>
      </c>
      <c r="BF222" s="205">
        <f t="shared" si="5"/>
        <v>0</v>
      </c>
      <c r="BG222" s="205">
        <f t="shared" si="6"/>
        <v>0</v>
      </c>
      <c r="BH222" s="205">
        <f t="shared" si="7"/>
        <v>0</v>
      </c>
      <c r="BI222" s="205">
        <f t="shared" si="8"/>
        <v>0</v>
      </c>
      <c r="BJ222" s="18" t="s">
        <v>91</v>
      </c>
      <c r="BK222" s="205">
        <f t="shared" si="9"/>
        <v>0</v>
      </c>
      <c r="BL222" s="18" t="s">
        <v>121</v>
      </c>
      <c r="BM222" s="204" t="s">
        <v>412</v>
      </c>
    </row>
    <row r="223" spans="1:65" s="2" customFormat="1" ht="21.75" customHeight="1">
      <c r="A223" s="36"/>
      <c r="B223" s="37"/>
      <c r="C223" s="193" t="s">
        <v>413</v>
      </c>
      <c r="D223" s="193" t="s">
        <v>206</v>
      </c>
      <c r="E223" s="194" t="s">
        <v>414</v>
      </c>
      <c r="F223" s="195" t="s">
        <v>415</v>
      </c>
      <c r="G223" s="196" t="s">
        <v>404</v>
      </c>
      <c r="H223" s="197">
        <v>8</v>
      </c>
      <c r="I223" s="198"/>
      <c r="J223" s="199">
        <f t="shared" si="0"/>
        <v>0</v>
      </c>
      <c r="K223" s="195" t="s">
        <v>210</v>
      </c>
      <c r="L223" s="41"/>
      <c r="M223" s="200" t="s">
        <v>1</v>
      </c>
      <c r="N223" s="201" t="s">
        <v>48</v>
      </c>
      <c r="O223" s="73"/>
      <c r="P223" s="202">
        <f t="shared" si="1"/>
        <v>0</v>
      </c>
      <c r="Q223" s="202">
        <v>0.03963</v>
      </c>
      <c r="R223" s="202">
        <f t="shared" si="2"/>
        <v>0.31704</v>
      </c>
      <c r="S223" s="202">
        <v>0</v>
      </c>
      <c r="T223" s="203">
        <f t="shared" si="3"/>
        <v>0</v>
      </c>
      <c r="U223" s="36"/>
      <c r="V223" s="36"/>
      <c r="W223" s="36"/>
      <c r="X223" s="36"/>
      <c r="Y223" s="36"/>
      <c r="Z223" s="36"/>
      <c r="AA223" s="36"/>
      <c r="AB223" s="36"/>
      <c r="AC223" s="36"/>
      <c r="AD223" s="36"/>
      <c r="AE223" s="36"/>
      <c r="AR223" s="204" t="s">
        <v>121</v>
      </c>
      <c r="AT223" s="204" t="s">
        <v>206</v>
      </c>
      <c r="AU223" s="204" t="s">
        <v>93</v>
      </c>
      <c r="AY223" s="18" t="s">
        <v>203</v>
      </c>
      <c r="BE223" s="205">
        <f t="shared" si="4"/>
        <v>0</v>
      </c>
      <c r="BF223" s="205">
        <f t="shared" si="5"/>
        <v>0</v>
      </c>
      <c r="BG223" s="205">
        <f t="shared" si="6"/>
        <v>0</v>
      </c>
      <c r="BH223" s="205">
        <f t="shared" si="7"/>
        <v>0</v>
      </c>
      <c r="BI223" s="205">
        <f t="shared" si="8"/>
        <v>0</v>
      </c>
      <c r="BJ223" s="18" t="s">
        <v>91</v>
      </c>
      <c r="BK223" s="205">
        <f t="shared" si="9"/>
        <v>0</v>
      </c>
      <c r="BL223" s="18" t="s">
        <v>121</v>
      </c>
      <c r="BM223" s="204" t="s">
        <v>416</v>
      </c>
    </row>
    <row r="224" spans="1:65" s="2" customFormat="1" ht="21.75" customHeight="1">
      <c r="A224" s="36"/>
      <c r="B224" s="37"/>
      <c r="C224" s="193" t="s">
        <v>417</v>
      </c>
      <c r="D224" s="193" t="s">
        <v>206</v>
      </c>
      <c r="E224" s="194" t="s">
        <v>418</v>
      </c>
      <c r="F224" s="195" t="s">
        <v>419</v>
      </c>
      <c r="G224" s="196" t="s">
        <v>404</v>
      </c>
      <c r="H224" s="197">
        <v>1</v>
      </c>
      <c r="I224" s="198"/>
      <c r="J224" s="199">
        <f t="shared" si="0"/>
        <v>0</v>
      </c>
      <c r="K224" s="195" t="s">
        <v>210</v>
      </c>
      <c r="L224" s="41"/>
      <c r="M224" s="200" t="s">
        <v>1</v>
      </c>
      <c r="N224" s="201" t="s">
        <v>48</v>
      </c>
      <c r="O224" s="73"/>
      <c r="P224" s="202">
        <f t="shared" si="1"/>
        <v>0</v>
      </c>
      <c r="Q224" s="202">
        <v>0.08763</v>
      </c>
      <c r="R224" s="202">
        <f t="shared" si="2"/>
        <v>0.08763</v>
      </c>
      <c r="S224" s="202">
        <v>0</v>
      </c>
      <c r="T224" s="203">
        <f t="shared" si="3"/>
        <v>0</v>
      </c>
      <c r="U224" s="36"/>
      <c r="V224" s="36"/>
      <c r="W224" s="36"/>
      <c r="X224" s="36"/>
      <c r="Y224" s="36"/>
      <c r="Z224" s="36"/>
      <c r="AA224" s="36"/>
      <c r="AB224" s="36"/>
      <c r="AC224" s="36"/>
      <c r="AD224" s="36"/>
      <c r="AE224" s="36"/>
      <c r="AR224" s="204" t="s">
        <v>121</v>
      </c>
      <c r="AT224" s="204" t="s">
        <v>206</v>
      </c>
      <c r="AU224" s="204" t="s">
        <v>93</v>
      </c>
      <c r="AY224" s="18" t="s">
        <v>203</v>
      </c>
      <c r="BE224" s="205">
        <f t="shared" si="4"/>
        <v>0</v>
      </c>
      <c r="BF224" s="205">
        <f t="shared" si="5"/>
        <v>0</v>
      </c>
      <c r="BG224" s="205">
        <f t="shared" si="6"/>
        <v>0</v>
      </c>
      <c r="BH224" s="205">
        <f t="shared" si="7"/>
        <v>0</v>
      </c>
      <c r="BI224" s="205">
        <f t="shared" si="8"/>
        <v>0</v>
      </c>
      <c r="BJ224" s="18" t="s">
        <v>91</v>
      </c>
      <c r="BK224" s="205">
        <f t="shared" si="9"/>
        <v>0</v>
      </c>
      <c r="BL224" s="18" t="s">
        <v>121</v>
      </c>
      <c r="BM224" s="204" t="s">
        <v>420</v>
      </c>
    </row>
    <row r="225" spans="1:65" s="2" customFormat="1" ht="16.5" customHeight="1">
      <c r="A225" s="36"/>
      <c r="B225" s="37"/>
      <c r="C225" s="193" t="s">
        <v>421</v>
      </c>
      <c r="D225" s="193" t="s">
        <v>206</v>
      </c>
      <c r="E225" s="194" t="s">
        <v>422</v>
      </c>
      <c r="F225" s="195" t="s">
        <v>423</v>
      </c>
      <c r="G225" s="196" t="s">
        <v>404</v>
      </c>
      <c r="H225" s="197">
        <v>1</v>
      </c>
      <c r="I225" s="198"/>
      <c r="J225" s="199">
        <f t="shared" si="0"/>
        <v>0</v>
      </c>
      <c r="K225" s="195" t="s">
        <v>210</v>
      </c>
      <c r="L225" s="41"/>
      <c r="M225" s="200" t="s">
        <v>1</v>
      </c>
      <c r="N225" s="201" t="s">
        <v>48</v>
      </c>
      <c r="O225" s="73"/>
      <c r="P225" s="202">
        <f t="shared" si="1"/>
        <v>0</v>
      </c>
      <c r="Q225" s="202">
        <v>0.05421</v>
      </c>
      <c r="R225" s="202">
        <f t="shared" si="2"/>
        <v>0.05421</v>
      </c>
      <c r="S225" s="202">
        <v>0</v>
      </c>
      <c r="T225" s="203">
        <f t="shared" si="3"/>
        <v>0</v>
      </c>
      <c r="U225" s="36"/>
      <c r="V225" s="36"/>
      <c r="W225" s="36"/>
      <c r="X225" s="36"/>
      <c r="Y225" s="36"/>
      <c r="Z225" s="36"/>
      <c r="AA225" s="36"/>
      <c r="AB225" s="36"/>
      <c r="AC225" s="36"/>
      <c r="AD225" s="36"/>
      <c r="AE225" s="36"/>
      <c r="AR225" s="204" t="s">
        <v>121</v>
      </c>
      <c r="AT225" s="204" t="s">
        <v>206</v>
      </c>
      <c r="AU225" s="204" t="s">
        <v>93</v>
      </c>
      <c r="AY225" s="18" t="s">
        <v>203</v>
      </c>
      <c r="BE225" s="205">
        <f t="shared" si="4"/>
        <v>0</v>
      </c>
      <c r="BF225" s="205">
        <f t="shared" si="5"/>
        <v>0</v>
      </c>
      <c r="BG225" s="205">
        <f t="shared" si="6"/>
        <v>0</v>
      </c>
      <c r="BH225" s="205">
        <f t="shared" si="7"/>
        <v>0</v>
      </c>
      <c r="BI225" s="205">
        <f t="shared" si="8"/>
        <v>0</v>
      </c>
      <c r="BJ225" s="18" t="s">
        <v>91</v>
      </c>
      <c r="BK225" s="205">
        <f t="shared" si="9"/>
        <v>0</v>
      </c>
      <c r="BL225" s="18" t="s">
        <v>121</v>
      </c>
      <c r="BM225" s="204" t="s">
        <v>424</v>
      </c>
    </row>
    <row r="226" spans="1:65" s="2" customFormat="1" ht="16.5" customHeight="1">
      <c r="A226" s="36"/>
      <c r="B226" s="37"/>
      <c r="C226" s="193" t="s">
        <v>425</v>
      </c>
      <c r="D226" s="193" t="s">
        <v>206</v>
      </c>
      <c r="E226" s="194" t="s">
        <v>426</v>
      </c>
      <c r="F226" s="195" t="s">
        <v>427</v>
      </c>
      <c r="G226" s="196" t="s">
        <v>404</v>
      </c>
      <c r="H226" s="197">
        <v>3</v>
      </c>
      <c r="I226" s="198"/>
      <c r="J226" s="199">
        <f t="shared" si="0"/>
        <v>0</v>
      </c>
      <c r="K226" s="195" t="s">
        <v>210</v>
      </c>
      <c r="L226" s="41"/>
      <c r="M226" s="200" t="s">
        <v>1</v>
      </c>
      <c r="N226" s="201" t="s">
        <v>48</v>
      </c>
      <c r="O226" s="73"/>
      <c r="P226" s="202">
        <f t="shared" si="1"/>
        <v>0</v>
      </c>
      <c r="Q226" s="202">
        <v>0.06221</v>
      </c>
      <c r="R226" s="202">
        <f t="shared" si="2"/>
        <v>0.18663000000000002</v>
      </c>
      <c r="S226" s="202">
        <v>0</v>
      </c>
      <c r="T226" s="203">
        <f t="shared" si="3"/>
        <v>0</v>
      </c>
      <c r="U226" s="36"/>
      <c r="V226" s="36"/>
      <c r="W226" s="36"/>
      <c r="X226" s="36"/>
      <c r="Y226" s="36"/>
      <c r="Z226" s="36"/>
      <c r="AA226" s="36"/>
      <c r="AB226" s="36"/>
      <c r="AC226" s="36"/>
      <c r="AD226" s="36"/>
      <c r="AE226" s="36"/>
      <c r="AR226" s="204" t="s">
        <v>121</v>
      </c>
      <c r="AT226" s="204" t="s">
        <v>206</v>
      </c>
      <c r="AU226" s="204" t="s">
        <v>93</v>
      </c>
      <c r="AY226" s="18" t="s">
        <v>203</v>
      </c>
      <c r="BE226" s="205">
        <f t="shared" si="4"/>
        <v>0</v>
      </c>
      <c r="BF226" s="205">
        <f t="shared" si="5"/>
        <v>0</v>
      </c>
      <c r="BG226" s="205">
        <f t="shared" si="6"/>
        <v>0</v>
      </c>
      <c r="BH226" s="205">
        <f t="shared" si="7"/>
        <v>0</v>
      </c>
      <c r="BI226" s="205">
        <f t="shared" si="8"/>
        <v>0</v>
      </c>
      <c r="BJ226" s="18" t="s">
        <v>91</v>
      </c>
      <c r="BK226" s="205">
        <f t="shared" si="9"/>
        <v>0</v>
      </c>
      <c r="BL226" s="18" t="s">
        <v>121</v>
      </c>
      <c r="BM226" s="204" t="s">
        <v>428</v>
      </c>
    </row>
    <row r="227" spans="1:65" s="2" customFormat="1" ht="16.5" customHeight="1">
      <c r="A227" s="36"/>
      <c r="B227" s="37"/>
      <c r="C227" s="193" t="s">
        <v>429</v>
      </c>
      <c r="D227" s="193" t="s">
        <v>206</v>
      </c>
      <c r="E227" s="194" t="s">
        <v>430</v>
      </c>
      <c r="F227" s="195" t="s">
        <v>431</v>
      </c>
      <c r="G227" s="196" t="s">
        <v>404</v>
      </c>
      <c r="H227" s="197">
        <v>8</v>
      </c>
      <c r="I227" s="198"/>
      <c r="J227" s="199">
        <f t="shared" si="0"/>
        <v>0</v>
      </c>
      <c r="K227" s="195" t="s">
        <v>210</v>
      </c>
      <c r="L227" s="41"/>
      <c r="M227" s="200" t="s">
        <v>1</v>
      </c>
      <c r="N227" s="201" t="s">
        <v>48</v>
      </c>
      <c r="O227" s="73"/>
      <c r="P227" s="202">
        <f t="shared" si="1"/>
        <v>0</v>
      </c>
      <c r="Q227" s="202">
        <v>0.06826</v>
      </c>
      <c r="R227" s="202">
        <f t="shared" si="2"/>
        <v>0.54608</v>
      </c>
      <c r="S227" s="202">
        <v>0</v>
      </c>
      <c r="T227" s="203">
        <f t="shared" si="3"/>
        <v>0</v>
      </c>
      <c r="U227" s="36"/>
      <c r="V227" s="36"/>
      <c r="W227" s="36"/>
      <c r="X227" s="36"/>
      <c r="Y227" s="36"/>
      <c r="Z227" s="36"/>
      <c r="AA227" s="36"/>
      <c r="AB227" s="36"/>
      <c r="AC227" s="36"/>
      <c r="AD227" s="36"/>
      <c r="AE227" s="36"/>
      <c r="AR227" s="204" t="s">
        <v>121</v>
      </c>
      <c r="AT227" s="204" t="s">
        <v>206</v>
      </c>
      <c r="AU227" s="204" t="s">
        <v>93</v>
      </c>
      <c r="AY227" s="18" t="s">
        <v>203</v>
      </c>
      <c r="BE227" s="205">
        <f t="shared" si="4"/>
        <v>0</v>
      </c>
      <c r="BF227" s="205">
        <f t="shared" si="5"/>
        <v>0</v>
      </c>
      <c r="BG227" s="205">
        <f t="shared" si="6"/>
        <v>0</v>
      </c>
      <c r="BH227" s="205">
        <f t="shared" si="7"/>
        <v>0</v>
      </c>
      <c r="BI227" s="205">
        <f t="shared" si="8"/>
        <v>0</v>
      </c>
      <c r="BJ227" s="18" t="s">
        <v>91</v>
      </c>
      <c r="BK227" s="205">
        <f t="shared" si="9"/>
        <v>0</v>
      </c>
      <c r="BL227" s="18" t="s">
        <v>121</v>
      </c>
      <c r="BM227" s="204" t="s">
        <v>432</v>
      </c>
    </row>
    <row r="228" spans="1:65" s="2" customFormat="1" ht="16.5" customHeight="1">
      <c r="A228" s="36"/>
      <c r="B228" s="37"/>
      <c r="C228" s="193" t="s">
        <v>433</v>
      </c>
      <c r="D228" s="193" t="s">
        <v>206</v>
      </c>
      <c r="E228" s="194" t="s">
        <v>434</v>
      </c>
      <c r="F228" s="195" t="s">
        <v>435</v>
      </c>
      <c r="G228" s="196" t="s">
        <v>404</v>
      </c>
      <c r="H228" s="197">
        <v>14</v>
      </c>
      <c r="I228" s="198"/>
      <c r="J228" s="199">
        <f t="shared" si="0"/>
        <v>0</v>
      </c>
      <c r="K228" s="195" t="s">
        <v>210</v>
      </c>
      <c r="L228" s="41"/>
      <c r="M228" s="200" t="s">
        <v>1</v>
      </c>
      <c r="N228" s="201" t="s">
        <v>48</v>
      </c>
      <c r="O228" s="73"/>
      <c r="P228" s="202">
        <f t="shared" si="1"/>
        <v>0</v>
      </c>
      <c r="Q228" s="202">
        <v>0.07826</v>
      </c>
      <c r="R228" s="202">
        <f t="shared" si="2"/>
        <v>1.09564</v>
      </c>
      <c r="S228" s="202">
        <v>0</v>
      </c>
      <c r="T228" s="203">
        <f t="shared" si="3"/>
        <v>0</v>
      </c>
      <c r="U228" s="36"/>
      <c r="V228" s="36"/>
      <c r="W228" s="36"/>
      <c r="X228" s="36"/>
      <c r="Y228" s="36"/>
      <c r="Z228" s="36"/>
      <c r="AA228" s="36"/>
      <c r="AB228" s="36"/>
      <c r="AC228" s="36"/>
      <c r="AD228" s="36"/>
      <c r="AE228" s="36"/>
      <c r="AR228" s="204" t="s">
        <v>121</v>
      </c>
      <c r="AT228" s="204" t="s">
        <v>206</v>
      </c>
      <c r="AU228" s="204" t="s">
        <v>93</v>
      </c>
      <c r="AY228" s="18" t="s">
        <v>203</v>
      </c>
      <c r="BE228" s="205">
        <f t="shared" si="4"/>
        <v>0</v>
      </c>
      <c r="BF228" s="205">
        <f t="shared" si="5"/>
        <v>0</v>
      </c>
      <c r="BG228" s="205">
        <f t="shared" si="6"/>
        <v>0</v>
      </c>
      <c r="BH228" s="205">
        <f t="shared" si="7"/>
        <v>0</v>
      </c>
      <c r="BI228" s="205">
        <f t="shared" si="8"/>
        <v>0</v>
      </c>
      <c r="BJ228" s="18" t="s">
        <v>91</v>
      </c>
      <c r="BK228" s="205">
        <f t="shared" si="9"/>
        <v>0</v>
      </c>
      <c r="BL228" s="18" t="s">
        <v>121</v>
      </c>
      <c r="BM228" s="204" t="s">
        <v>436</v>
      </c>
    </row>
    <row r="229" spans="1:65" s="2" customFormat="1" ht="16.5" customHeight="1">
      <c r="A229" s="36"/>
      <c r="B229" s="37"/>
      <c r="C229" s="193" t="s">
        <v>437</v>
      </c>
      <c r="D229" s="193" t="s">
        <v>206</v>
      </c>
      <c r="E229" s="194" t="s">
        <v>438</v>
      </c>
      <c r="F229" s="195" t="s">
        <v>439</v>
      </c>
      <c r="G229" s="196" t="s">
        <v>404</v>
      </c>
      <c r="H229" s="197">
        <v>2</v>
      </c>
      <c r="I229" s="198"/>
      <c r="J229" s="199">
        <f t="shared" si="0"/>
        <v>0</v>
      </c>
      <c r="K229" s="195" t="s">
        <v>210</v>
      </c>
      <c r="L229" s="41"/>
      <c r="M229" s="200" t="s">
        <v>1</v>
      </c>
      <c r="N229" s="201" t="s">
        <v>48</v>
      </c>
      <c r="O229" s="73"/>
      <c r="P229" s="202">
        <f t="shared" si="1"/>
        <v>0</v>
      </c>
      <c r="Q229" s="202">
        <v>0.10433</v>
      </c>
      <c r="R229" s="202">
        <f t="shared" si="2"/>
        <v>0.20866</v>
      </c>
      <c r="S229" s="202">
        <v>0</v>
      </c>
      <c r="T229" s="203">
        <f t="shared" si="3"/>
        <v>0</v>
      </c>
      <c r="U229" s="36"/>
      <c r="V229" s="36"/>
      <c r="W229" s="36"/>
      <c r="X229" s="36"/>
      <c r="Y229" s="36"/>
      <c r="Z229" s="36"/>
      <c r="AA229" s="36"/>
      <c r="AB229" s="36"/>
      <c r="AC229" s="36"/>
      <c r="AD229" s="36"/>
      <c r="AE229" s="36"/>
      <c r="AR229" s="204" t="s">
        <v>121</v>
      </c>
      <c r="AT229" s="204" t="s">
        <v>206</v>
      </c>
      <c r="AU229" s="204" t="s">
        <v>93</v>
      </c>
      <c r="AY229" s="18" t="s">
        <v>203</v>
      </c>
      <c r="BE229" s="205">
        <f t="shared" si="4"/>
        <v>0</v>
      </c>
      <c r="BF229" s="205">
        <f t="shared" si="5"/>
        <v>0</v>
      </c>
      <c r="BG229" s="205">
        <f t="shared" si="6"/>
        <v>0</v>
      </c>
      <c r="BH229" s="205">
        <f t="shared" si="7"/>
        <v>0</v>
      </c>
      <c r="BI229" s="205">
        <f t="shared" si="8"/>
        <v>0</v>
      </c>
      <c r="BJ229" s="18" t="s">
        <v>91</v>
      </c>
      <c r="BK229" s="205">
        <f t="shared" si="9"/>
        <v>0</v>
      </c>
      <c r="BL229" s="18" t="s">
        <v>121</v>
      </c>
      <c r="BM229" s="204" t="s">
        <v>440</v>
      </c>
    </row>
    <row r="230" spans="1:65" s="2" customFormat="1" ht="16.5" customHeight="1">
      <c r="A230" s="36"/>
      <c r="B230" s="37"/>
      <c r="C230" s="193" t="s">
        <v>441</v>
      </c>
      <c r="D230" s="193" t="s">
        <v>206</v>
      </c>
      <c r="E230" s="194" t="s">
        <v>442</v>
      </c>
      <c r="F230" s="195" t="s">
        <v>443</v>
      </c>
      <c r="G230" s="196" t="s">
        <v>404</v>
      </c>
      <c r="H230" s="197">
        <v>1</v>
      </c>
      <c r="I230" s="198"/>
      <c r="J230" s="199">
        <f t="shared" si="0"/>
        <v>0</v>
      </c>
      <c r="K230" s="195" t="s">
        <v>210</v>
      </c>
      <c r="L230" s="41"/>
      <c r="M230" s="200" t="s">
        <v>1</v>
      </c>
      <c r="N230" s="201" t="s">
        <v>48</v>
      </c>
      <c r="O230" s="73"/>
      <c r="P230" s="202">
        <f t="shared" si="1"/>
        <v>0</v>
      </c>
      <c r="Q230" s="202">
        <v>0.11733</v>
      </c>
      <c r="R230" s="202">
        <f t="shared" si="2"/>
        <v>0.11733</v>
      </c>
      <c r="S230" s="202">
        <v>0</v>
      </c>
      <c r="T230" s="203">
        <f t="shared" si="3"/>
        <v>0</v>
      </c>
      <c r="U230" s="36"/>
      <c r="V230" s="36"/>
      <c r="W230" s="36"/>
      <c r="X230" s="36"/>
      <c r="Y230" s="36"/>
      <c r="Z230" s="36"/>
      <c r="AA230" s="36"/>
      <c r="AB230" s="36"/>
      <c r="AC230" s="36"/>
      <c r="AD230" s="36"/>
      <c r="AE230" s="36"/>
      <c r="AR230" s="204" t="s">
        <v>121</v>
      </c>
      <c r="AT230" s="204" t="s">
        <v>206</v>
      </c>
      <c r="AU230" s="204" t="s">
        <v>93</v>
      </c>
      <c r="AY230" s="18" t="s">
        <v>203</v>
      </c>
      <c r="BE230" s="205">
        <f t="shared" si="4"/>
        <v>0</v>
      </c>
      <c r="BF230" s="205">
        <f t="shared" si="5"/>
        <v>0</v>
      </c>
      <c r="BG230" s="205">
        <f t="shared" si="6"/>
        <v>0</v>
      </c>
      <c r="BH230" s="205">
        <f t="shared" si="7"/>
        <v>0</v>
      </c>
      <c r="BI230" s="205">
        <f t="shared" si="8"/>
        <v>0</v>
      </c>
      <c r="BJ230" s="18" t="s">
        <v>91</v>
      </c>
      <c r="BK230" s="205">
        <f t="shared" si="9"/>
        <v>0</v>
      </c>
      <c r="BL230" s="18" t="s">
        <v>121</v>
      </c>
      <c r="BM230" s="204" t="s">
        <v>444</v>
      </c>
    </row>
    <row r="231" spans="1:65" s="2" customFormat="1" ht="16.5" customHeight="1">
      <c r="A231" s="36"/>
      <c r="B231" s="37"/>
      <c r="C231" s="193" t="s">
        <v>445</v>
      </c>
      <c r="D231" s="193" t="s">
        <v>206</v>
      </c>
      <c r="E231" s="194" t="s">
        <v>446</v>
      </c>
      <c r="F231" s="195" t="s">
        <v>447</v>
      </c>
      <c r="G231" s="196" t="s">
        <v>448</v>
      </c>
      <c r="H231" s="197">
        <v>8.5</v>
      </c>
      <c r="I231" s="198"/>
      <c r="J231" s="199">
        <f t="shared" si="0"/>
        <v>0</v>
      </c>
      <c r="K231" s="195" t="s">
        <v>210</v>
      </c>
      <c r="L231" s="41"/>
      <c r="M231" s="200" t="s">
        <v>1</v>
      </c>
      <c r="N231" s="201" t="s">
        <v>48</v>
      </c>
      <c r="O231" s="73"/>
      <c r="P231" s="202">
        <f t="shared" si="1"/>
        <v>0</v>
      </c>
      <c r="Q231" s="202">
        <v>0.02522</v>
      </c>
      <c r="R231" s="202">
        <f t="shared" si="2"/>
        <v>0.21437</v>
      </c>
      <c r="S231" s="202">
        <v>0</v>
      </c>
      <c r="T231" s="203">
        <f t="shared" si="3"/>
        <v>0</v>
      </c>
      <c r="U231" s="36"/>
      <c r="V231" s="36"/>
      <c r="W231" s="36"/>
      <c r="X231" s="36"/>
      <c r="Y231" s="36"/>
      <c r="Z231" s="36"/>
      <c r="AA231" s="36"/>
      <c r="AB231" s="36"/>
      <c r="AC231" s="36"/>
      <c r="AD231" s="36"/>
      <c r="AE231" s="36"/>
      <c r="AR231" s="204" t="s">
        <v>121</v>
      </c>
      <c r="AT231" s="204" t="s">
        <v>206</v>
      </c>
      <c r="AU231" s="204" t="s">
        <v>93</v>
      </c>
      <c r="AY231" s="18" t="s">
        <v>203</v>
      </c>
      <c r="BE231" s="205">
        <f t="shared" si="4"/>
        <v>0</v>
      </c>
      <c r="BF231" s="205">
        <f t="shared" si="5"/>
        <v>0</v>
      </c>
      <c r="BG231" s="205">
        <f t="shared" si="6"/>
        <v>0</v>
      </c>
      <c r="BH231" s="205">
        <f t="shared" si="7"/>
        <v>0</v>
      </c>
      <c r="BI231" s="205">
        <f t="shared" si="8"/>
        <v>0</v>
      </c>
      <c r="BJ231" s="18" t="s">
        <v>91</v>
      </c>
      <c r="BK231" s="205">
        <f t="shared" si="9"/>
        <v>0</v>
      </c>
      <c r="BL231" s="18" t="s">
        <v>121</v>
      </c>
      <c r="BM231" s="204" t="s">
        <v>449</v>
      </c>
    </row>
    <row r="232" spans="1:65" s="2" customFormat="1" ht="16.5" customHeight="1">
      <c r="A232" s="36"/>
      <c r="B232" s="37"/>
      <c r="C232" s="193" t="s">
        <v>450</v>
      </c>
      <c r="D232" s="193" t="s">
        <v>206</v>
      </c>
      <c r="E232" s="194" t="s">
        <v>451</v>
      </c>
      <c r="F232" s="195" t="s">
        <v>452</v>
      </c>
      <c r="G232" s="196" t="s">
        <v>338</v>
      </c>
      <c r="H232" s="197">
        <v>0.032</v>
      </c>
      <c r="I232" s="198"/>
      <c r="J232" s="199">
        <f t="shared" si="0"/>
        <v>0</v>
      </c>
      <c r="K232" s="195" t="s">
        <v>210</v>
      </c>
      <c r="L232" s="41"/>
      <c r="M232" s="200" t="s">
        <v>1</v>
      </c>
      <c r="N232" s="201" t="s">
        <v>48</v>
      </c>
      <c r="O232" s="73"/>
      <c r="P232" s="202">
        <f t="shared" si="1"/>
        <v>0</v>
      </c>
      <c r="Q232" s="202">
        <v>1.09</v>
      </c>
      <c r="R232" s="202">
        <f t="shared" si="2"/>
        <v>0.03488</v>
      </c>
      <c r="S232" s="202">
        <v>0</v>
      </c>
      <c r="T232" s="203">
        <f t="shared" si="3"/>
        <v>0</v>
      </c>
      <c r="U232" s="36"/>
      <c r="V232" s="36"/>
      <c r="W232" s="36"/>
      <c r="X232" s="36"/>
      <c r="Y232" s="36"/>
      <c r="Z232" s="36"/>
      <c r="AA232" s="36"/>
      <c r="AB232" s="36"/>
      <c r="AC232" s="36"/>
      <c r="AD232" s="36"/>
      <c r="AE232" s="36"/>
      <c r="AR232" s="204" t="s">
        <v>121</v>
      </c>
      <c r="AT232" s="204" t="s">
        <v>206</v>
      </c>
      <c r="AU232" s="204" t="s">
        <v>93</v>
      </c>
      <c r="AY232" s="18" t="s">
        <v>203</v>
      </c>
      <c r="BE232" s="205">
        <f t="shared" si="4"/>
        <v>0</v>
      </c>
      <c r="BF232" s="205">
        <f t="shared" si="5"/>
        <v>0</v>
      </c>
      <c r="BG232" s="205">
        <f t="shared" si="6"/>
        <v>0</v>
      </c>
      <c r="BH232" s="205">
        <f t="shared" si="7"/>
        <v>0</v>
      </c>
      <c r="BI232" s="205">
        <f t="shared" si="8"/>
        <v>0</v>
      </c>
      <c r="BJ232" s="18" t="s">
        <v>91</v>
      </c>
      <c r="BK232" s="205">
        <f t="shared" si="9"/>
        <v>0</v>
      </c>
      <c r="BL232" s="18" t="s">
        <v>121</v>
      </c>
      <c r="BM232" s="204" t="s">
        <v>453</v>
      </c>
    </row>
    <row r="233" spans="2:51" s="13" customFormat="1" ht="10.2">
      <c r="B233" s="215"/>
      <c r="C233" s="216"/>
      <c r="D233" s="206" t="s">
        <v>309</v>
      </c>
      <c r="E233" s="217" t="s">
        <v>1</v>
      </c>
      <c r="F233" s="218" t="s">
        <v>387</v>
      </c>
      <c r="G233" s="216"/>
      <c r="H233" s="217" t="s">
        <v>1</v>
      </c>
      <c r="I233" s="219"/>
      <c r="J233" s="216"/>
      <c r="K233" s="216"/>
      <c r="L233" s="220"/>
      <c r="M233" s="221"/>
      <c r="N233" s="222"/>
      <c r="O233" s="222"/>
      <c r="P233" s="222"/>
      <c r="Q233" s="222"/>
      <c r="R233" s="222"/>
      <c r="S233" s="222"/>
      <c r="T233" s="223"/>
      <c r="AT233" s="224" t="s">
        <v>309</v>
      </c>
      <c r="AU233" s="224" t="s">
        <v>93</v>
      </c>
      <c r="AV233" s="13" t="s">
        <v>91</v>
      </c>
      <c r="AW233" s="13" t="s">
        <v>38</v>
      </c>
      <c r="AX233" s="13" t="s">
        <v>83</v>
      </c>
      <c r="AY233" s="224" t="s">
        <v>203</v>
      </c>
    </row>
    <row r="234" spans="2:51" s="14" customFormat="1" ht="10.2">
      <c r="B234" s="225"/>
      <c r="C234" s="226"/>
      <c r="D234" s="206" t="s">
        <v>309</v>
      </c>
      <c r="E234" s="227" t="s">
        <v>1</v>
      </c>
      <c r="F234" s="228" t="s">
        <v>454</v>
      </c>
      <c r="G234" s="226"/>
      <c r="H234" s="229">
        <v>0.024</v>
      </c>
      <c r="I234" s="230"/>
      <c r="J234" s="226"/>
      <c r="K234" s="226"/>
      <c r="L234" s="231"/>
      <c r="M234" s="232"/>
      <c r="N234" s="233"/>
      <c r="O234" s="233"/>
      <c r="P234" s="233"/>
      <c r="Q234" s="233"/>
      <c r="R234" s="233"/>
      <c r="S234" s="233"/>
      <c r="T234" s="234"/>
      <c r="AT234" s="235" t="s">
        <v>309</v>
      </c>
      <c r="AU234" s="235" t="s">
        <v>93</v>
      </c>
      <c r="AV234" s="14" t="s">
        <v>93</v>
      </c>
      <c r="AW234" s="14" t="s">
        <v>38</v>
      </c>
      <c r="AX234" s="14" t="s">
        <v>83</v>
      </c>
      <c r="AY234" s="235" t="s">
        <v>203</v>
      </c>
    </row>
    <row r="235" spans="2:51" s="14" customFormat="1" ht="10.2">
      <c r="B235" s="225"/>
      <c r="C235" s="226"/>
      <c r="D235" s="206" t="s">
        <v>309</v>
      </c>
      <c r="E235" s="227" t="s">
        <v>1</v>
      </c>
      <c r="F235" s="228" t="s">
        <v>455</v>
      </c>
      <c r="G235" s="226"/>
      <c r="H235" s="229">
        <v>0.008</v>
      </c>
      <c r="I235" s="230"/>
      <c r="J235" s="226"/>
      <c r="K235" s="226"/>
      <c r="L235" s="231"/>
      <c r="M235" s="232"/>
      <c r="N235" s="233"/>
      <c r="O235" s="233"/>
      <c r="P235" s="233"/>
      <c r="Q235" s="233"/>
      <c r="R235" s="233"/>
      <c r="S235" s="233"/>
      <c r="T235" s="234"/>
      <c r="AT235" s="235" t="s">
        <v>309</v>
      </c>
      <c r="AU235" s="235" t="s">
        <v>93</v>
      </c>
      <c r="AV235" s="14" t="s">
        <v>93</v>
      </c>
      <c r="AW235" s="14" t="s">
        <v>38</v>
      </c>
      <c r="AX235" s="14" t="s">
        <v>83</v>
      </c>
      <c r="AY235" s="235" t="s">
        <v>203</v>
      </c>
    </row>
    <row r="236" spans="2:51" s="15" customFormat="1" ht="10.2">
      <c r="B236" s="236"/>
      <c r="C236" s="237"/>
      <c r="D236" s="206" t="s">
        <v>309</v>
      </c>
      <c r="E236" s="238" t="s">
        <v>1</v>
      </c>
      <c r="F236" s="239" t="s">
        <v>314</v>
      </c>
      <c r="G236" s="237"/>
      <c r="H236" s="240">
        <v>0.032</v>
      </c>
      <c r="I236" s="241"/>
      <c r="J236" s="237"/>
      <c r="K236" s="237"/>
      <c r="L236" s="242"/>
      <c r="M236" s="243"/>
      <c r="N236" s="244"/>
      <c r="O236" s="244"/>
      <c r="P236" s="244"/>
      <c r="Q236" s="244"/>
      <c r="R236" s="244"/>
      <c r="S236" s="244"/>
      <c r="T236" s="245"/>
      <c r="AT236" s="246" t="s">
        <v>309</v>
      </c>
      <c r="AU236" s="246" t="s">
        <v>93</v>
      </c>
      <c r="AV236" s="15" t="s">
        <v>121</v>
      </c>
      <c r="AW236" s="15" t="s">
        <v>38</v>
      </c>
      <c r="AX236" s="15" t="s">
        <v>91</v>
      </c>
      <c r="AY236" s="246" t="s">
        <v>203</v>
      </c>
    </row>
    <row r="237" spans="1:65" s="2" customFormat="1" ht="16.5" customHeight="1">
      <c r="A237" s="36"/>
      <c r="B237" s="37"/>
      <c r="C237" s="193" t="s">
        <v>456</v>
      </c>
      <c r="D237" s="193" t="s">
        <v>206</v>
      </c>
      <c r="E237" s="194" t="s">
        <v>457</v>
      </c>
      <c r="F237" s="195" t="s">
        <v>458</v>
      </c>
      <c r="G237" s="196" t="s">
        <v>338</v>
      </c>
      <c r="H237" s="197">
        <v>0.621</v>
      </c>
      <c r="I237" s="198"/>
      <c r="J237" s="199">
        <f>ROUND(I237*H237,2)</f>
        <v>0</v>
      </c>
      <c r="K237" s="195" t="s">
        <v>210</v>
      </c>
      <c r="L237" s="41"/>
      <c r="M237" s="200" t="s">
        <v>1</v>
      </c>
      <c r="N237" s="201" t="s">
        <v>48</v>
      </c>
      <c r="O237" s="73"/>
      <c r="P237" s="202">
        <f>O237*H237</f>
        <v>0</v>
      </c>
      <c r="Q237" s="202">
        <v>1.09</v>
      </c>
      <c r="R237" s="202">
        <f>Q237*H237</f>
        <v>0.67689</v>
      </c>
      <c r="S237" s="202">
        <v>0</v>
      </c>
      <c r="T237" s="203">
        <f>S237*H237</f>
        <v>0</v>
      </c>
      <c r="U237" s="36"/>
      <c r="V237" s="36"/>
      <c r="W237" s="36"/>
      <c r="X237" s="36"/>
      <c r="Y237" s="36"/>
      <c r="Z237" s="36"/>
      <c r="AA237" s="36"/>
      <c r="AB237" s="36"/>
      <c r="AC237" s="36"/>
      <c r="AD237" s="36"/>
      <c r="AE237" s="36"/>
      <c r="AR237" s="204" t="s">
        <v>121</v>
      </c>
      <c r="AT237" s="204" t="s">
        <v>206</v>
      </c>
      <c r="AU237" s="204" t="s">
        <v>93</v>
      </c>
      <c r="AY237" s="18" t="s">
        <v>203</v>
      </c>
      <c r="BE237" s="205">
        <f>IF(N237="základní",J237,0)</f>
        <v>0</v>
      </c>
      <c r="BF237" s="205">
        <f>IF(N237="snížená",J237,0)</f>
        <v>0</v>
      </c>
      <c r="BG237" s="205">
        <f>IF(N237="zákl. přenesená",J237,0)</f>
        <v>0</v>
      </c>
      <c r="BH237" s="205">
        <f>IF(N237="sníž. přenesená",J237,0)</f>
        <v>0</v>
      </c>
      <c r="BI237" s="205">
        <f>IF(N237="nulová",J237,0)</f>
        <v>0</v>
      </c>
      <c r="BJ237" s="18" t="s">
        <v>91</v>
      </c>
      <c r="BK237" s="205">
        <f>ROUND(I237*H237,2)</f>
        <v>0</v>
      </c>
      <c r="BL237" s="18" t="s">
        <v>121</v>
      </c>
      <c r="BM237" s="204" t="s">
        <v>459</v>
      </c>
    </row>
    <row r="238" spans="2:51" s="13" customFormat="1" ht="10.2">
      <c r="B238" s="215"/>
      <c r="C238" s="216"/>
      <c r="D238" s="206" t="s">
        <v>309</v>
      </c>
      <c r="E238" s="217" t="s">
        <v>1</v>
      </c>
      <c r="F238" s="218" t="s">
        <v>387</v>
      </c>
      <c r="G238" s="216"/>
      <c r="H238" s="217" t="s">
        <v>1</v>
      </c>
      <c r="I238" s="219"/>
      <c r="J238" s="216"/>
      <c r="K238" s="216"/>
      <c r="L238" s="220"/>
      <c r="M238" s="221"/>
      <c r="N238" s="222"/>
      <c r="O238" s="222"/>
      <c r="P238" s="222"/>
      <c r="Q238" s="222"/>
      <c r="R238" s="222"/>
      <c r="S238" s="222"/>
      <c r="T238" s="223"/>
      <c r="AT238" s="224" t="s">
        <v>309</v>
      </c>
      <c r="AU238" s="224" t="s">
        <v>93</v>
      </c>
      <c r="AV238" s="13" t="s">
        <v>91</v>
      </c>
      <c r="AW238" s="13" t="s">
        <v>38</v>
      </c>
      <c r="AX238" s="13" t="s">
        <v>83</v>
      </c>
      <c r="AY238" s="224" t="s">
        <v>203</v>
      </c>
    </row>
    <row r="239" spans="2:51" s="14" customFormat="1" ht="10.2">
      <c r="B239" s="225"/>
      <c r="C239" s="226"/>
      <c r="D239" s="206" t="s">
        <v>309</v>
      </c>
      <c r="E239" s="227" t="s">
        <v>1</v>
      </c>
      <c r="F239" s="228" t="s">
        <v>460</v>
      </c>
      <c r="G239" s="226"/>
      <c r="H239" s="229">
        <v>0.621</v>
      </c>
      <c r="I239" s="230"/>
      <c r="J239" s="226"/>
      <c r="K239" s="226"/>
      <c r="L239" s="231"/>
      <c r="M239" s="232"/>
      <c r="N239" s="233"/>
      <c r="O239" s="233"/>
      <c r="P239" s="233"/>
      <c r="Q239" s="233"/>
      <c r="R239" s="233"/>
      <c r="S239" s="233"/>
      <c r="T239" s="234"/>
      <c r="AT239" s="235" t="s">
        <v>309</v>
      </c>
      <c r="AU239" s="235" t="s">
        <v>93</v>
      </c>
      <c r="AV239" s="14" t="s">
        <v>93</v>
      </c>
      <c r="AW239" s="14" t="s">
        <v>38</v>
      </c>
      <c r="AX239" s="14" t="s">
        <v>83</v>
      </c>
      <c r="AY239" s="235" t="s">
        <v>203</v>
      </c>
    </row>
    <row r="240" spans="2:51" s="15" customFormat="1" ht="10.2">
      <c r="B240" s="236"/>
      <c r="C240" s="237"/>
      <c r="D240" s="206" t="s">
        <v>309</v>
      </c>
      <c r="E240" s="238" t="s">
        <v>1</v>
      </c>
      <c r="F240" s="239" t="s">
        <v>314</v>
      </c>
      <c r="G240" s="237"/>
      <c r="H240" s="240">
        <v>0.621</v>
      </c>
      <c r="I240" s="241"/>
      <c r="J240" s="237"/>
      <c r="K240" s="237"/>
      <c r="L240" s="242"/>
      <c r="M240" s="243"/>
      <c r="N240" s="244"/>
      <c r="O240" s="244"/>
      <c r="P240" s="244"/>
      <c r="Q240" s="244"/>
      <c r="R240" s="244"/>
      <c r="S240" s="244"/>
      <c r="T240" s="245"/>
      <c r="AT240" s="246" t="s">
        <v>309</v>
      </c>
      <c r="AU240" s="246" t="s">
        <v>93</v>
      </c>
      <c r="AV240" s="15" t="s">
        <v>121</v>
      </c>
      <c r="AW240" s="15" t="s">
        <v>38</v>
      </c>
      <c r="AX240" s="15" t="s">
        <v>91</v>
      </c>
      <c r="AY240" s="246" t="s">
        <v>203</v>
      </c>
    </row>
    <row r="241" spans="1:65" s="2" customFormat="1" ht="16.5" customHeight="1">
      <c r="A241" s="36"/>
      <c r="B241" s="37"/>
      <c r="C241" s="193" t="s">
        <v>461</v>
      </c>
      <c r="D241" s="193" t="s">
        <v>206</v>
      </c>
      <c r="E241" s="194" t="s">
        <v>462</v>
      </c>
      <c r="F241" s="195" t="s">
        <v>463</v>
      </c>
      <c r="G241" s="196" t="s">
        <v>357</v>
      </c>
      <c r="H241" s="197">
        <v>30.038</v>
      </c>
      <c r="I241" s="198"/>
      <c r="J241" s="199">
        <f>ROUND(I241*H241,2)</f>
        <v>0</v>
      </c>
      <c r="K241" s="195" t="s">
        <v>210</v>
      </c>
      <c r="L241" s="41"/>
      <c r="M241" s="200" t="s">
        <v>1</v>
      </c>
      <c r="N241" s="201" t="s">
        <v>48</v>
      </c>
      <c r="O241" s="73"/>
      <c r="P241" s="202">
        <f>O241*H241</f>
        <v>0</v>
      </c>
      <c r="Q241" s="202">
        <v>0.3066</v>
      </c>
      <c r="R241" s="202">
        <f>Q241*H241</f>
        <v>9.2096508</v>
      </c>
      <c r="S241" s="202">
        <v>0</v>
      </c>
      <c r="T241" s="203">
        <f>S241*H241</f>
        <v>0</v>
      </c>
      <c r="U241" s="36"/>
      <c r="V241" s="36"/>
      <c r="W241" s="36"/>
      <c r="X241" s="36"/>
      <c r="Y241" s="36"/>
      <c r="Z241" s="36"/>
      <c r="AA241" s="36"/>
      <c r="AB241" s="36"/>
      <c r="AC241" s="36"/>
      <c r="AD241" s="36"/>
      <c r="AE241" s="36"/>
      <c r="AR241" s="204" t="s">
        <v>121</v>
      </c>
      <c r="AT241" s="204" t="s">
        <v>206</v>
      </c>
      <c r="AU241" s="204" t="s">
        <v>93</v>
      </c>
      <c r="AY241" s="18" t="s">
        <v>203</v>
      </c>
      <c r="BE241" s="205">
        <f>IF(N241="základní",J241,0)</f>
        <v>0</v>
      </c>
      <c r="BF241" s="205">
        <f>IF(N241="snížená",J241,0)</f>
        <v>0</v>
      </c>
      <c r="BG241" s="205">
        <f>IF(N241="zákl. přenesená",J241,0)</f>
        <v>0</v>
      </c>
      <c r="BH241" s="205">
        <f>IF(N241="sníž. přenesená",J241,0)</f>
        <v>0</v>
      </c>
      <c r="BI241" s="205">
        <f>IF(N241="nulová",J241,0)</f>
        <v>0</v>
      </c>
      <c r="BJ241" s="18" t="s">
        <v>91</v>
      </c>
      <c r="BK241" s="205">
        <f>ROUND(I241*H241,2)</f>
        <v>0</v>
      </c>
      <c r="BL241" s="18" t="s">
        <v>121</v>
      </c>
      <c r="BM241" s="204" t="s">
        <v>464</v>
      </c>
    </row>
    <row r="242" spans="2:51" s="13" customFormat="1" ht="10.2">
      <c r="B242" s="215"/>
      <c r="C242" s="216"/>
      <c r="D242" s="206" t="s">
        <v>309</v>
      </c>
      <c r="E242" s="217" t="s">
        <v>1</v>
      </c>
      <c r="F242" s="218" t="s">
        <v>387</v>
      </c>
      <c r="G242" s="216"/>
      <c r="H242" s="217" t="s">
        <v>1</v>
      </c>
      <c r="I242" s="219"/>
      <c r="J242" s="216"/>
      <c r="K242" s="216"/>
      <c r="L242" s="220"/>
      <c r="M242" s="221"/>
      <c r="N242" s="222"/>
      <c r="O242" s="222"/>
      <c r="P242" s="222"/>
      <c r="Q242" s="222"/>
      <c r="R242" s="222"/>
      <c r="S242" s="222"/>
      <c r="T242" s="223"/>
      <c r="AT242" s="224" t="s">
        <v>309</v>
      </c>
      <c r="AU242" s="224" t="s">
        <v>93</v>
      </c>
      <c r="AV242" s="13" t="s">
        <v>91</v>
      </c>
      <c r="AW242" s="13" t="s">
        <v>38</v>
      </c>
      <c r="AX242" s="13" t="s">
        <v>83</v>
      </c>
      <c r="AY242" s="224" t="s">
        <v>203</v>
      </c>
    </row>
    <row r="243" spans="2:51" s="14" customFormat="1" ht="10.2">
      <c r="B243" s="225"/>
      <c r="C243" s="226"/>
      <c r="D243" s="206" t="s">
        <v>309</v>
      </c>
      <c r="E243" s="227" t="s">
        <v>1</v>
      </c>
      <c r="F243" s="228" t="s">
        <v>465</v>
      </c>
      <c r="G243" s="226"/>
      <c r="H243" s="229">
        <v>30.038</v>
      </c>
      <c r="I243" s="230"/>
      <c r="J243" s="226"/>
      <c r="K243" s="226"/>
      <c r="L243" s="231"/>
      <c r="M243" s="232"/>
      <c r="N243" s="233"/>
      <c r="O243" s="233"/>
      <c r="P243" s="233"/>
      <c r="Q243" s="233"/>
      <c r="R243" s="233"/>
      <c r="S243" s="233"/>
      <c r="T243" s="234"/>
      <c r="AT243" s="235" t="s">
        <v>309</v>
      </c>
      <c r="AU243" s="235" t="s">
        <v>93</v>
      </c>
      <c r="AV243" s="14" t="s">
        <v>93</v>
      </c>
      <c r="AW243" s="14" t="s">
        <v>38</v>
      </c>
      <c r="AX243" s="14" t="s">
        <v>83</v>
      </c>
      <c r="AY243" s="235" t="s">
        <v>203</v>
      </c>
    </row>
    <row r="244" spans="2:51" s="15" customFormat="1" ht="10.2">
      <c r="B244" s="236"/>
      <c r="C244" s="237"/>
      <c r="D244" s="206" t="s">
        <v>309</v>
      </c>
      <c r="E244" s="238" t="s">
        <v>1</v>
      </c>
      <c r="F244" s="239" t="s">
        <v>314</v>
      </c>
      <c r="G244" s="237"/>
      <c r="H244" s="240">
        <v>30.038</v>
      </c>
      <c r="I244" s="241"/>
      <c r="J244" s="237"/>
      <c r="K244" s="237"/>
      <c r="L244" s="242"/>
      <c r="M244" s="243"/>
      <c r="N244" s="244"/>
      <c r="O244" s="244"/>
      <c r="P244" s="244"/>
      <c r="Q244" s="244"/>
      <c r="R244" s="244"/>
      <c r="S244" s="244"/>
      <c r="T244" s="245"/>
      <c r="AT244" s="246" t="s">
        <v>309</v>
      </c>
      <c r="AU244" s="246" t="s">
        <v>93</v>
      </c>
      <c r="AV244" s="15" t="s">
        <v>121</v>
      </c>
      <c r="AW244" s="15" t="s">
        <v>38</v>
      </c>
      <c r="AX244" s="15" t="s">
        <v>91</v>
      </c>
      <c r="AY244" s="246" t="s">
        <v>203</v>
      </c>
    </row>
    <row r="245" spans="1:65" s="2" customFormat="1" ht="16.5" customHeight="1">
      <c r="A245" s="36"/>
      <c r="B245" s="37"/>
      <c r="C245" s="193" t="s">
        <v>466</v>
      </c>
      <c r="D245" s="193" t="s">
        <v>206</v>
      </c>
      <c r="E245" s="194" t="s">
        <v>467</v>
      </c>
      <c r="F245" s="195" t="s">
        <v>468</v>
      </c>
      <c r="G245" s="196" t="s">
        <v>357</v>
      </c>
      <c r="H245" s="197">
        <v>25.425</v>
      </c>
      <c r="I245" s="198"/>
      <c r="J245" s="199">
        <f>ROUND(I245*H245,2)</f>
        <v>0</v>
      </c>
      <c r="K245" s="195" t="s">
        <v>210</v>
      </c>
      <c r="L245" s="41"/>
      <c r="M245" s="200" t="s">
        <v>1</v>
      </c>
      <c r="N245" s="201" t="s">
        <v>48</v>
      </c>
      <c r="O245" s="73"/>
      <c r="P245" s="202">
        <f>O245*H245</f>
        <v>0</v>
      </c>
      <c r="Q245" s="202">
        <v>0.05897</v>
      </c>
      <c r="R245" s="202">
        <f>Q245*H245</f>
        <v>1.49931225</v>
      </c>
      <c r="S245" s="202">
        <v>0</v>
      </c>
      <c r="T245" s="203">
        <f>S245*H245</f>
        <v>0</v>
      </c>
      <c r="U245" s="36"/>
      <c r="V245" s="36"/>
      <c r="W245" s="36"/>
      <c r="X245" s="36"/>
      <c r="Y245" s="36"/>
      <c r="Z245" s="36"/>
      <c r="AA245" s="36"/>
      <c r="AB245" s="36"/>
      <c r="AC245" s="36"/>
      <c r="AD245" s="36"/>
      <c r="AE245" s="36"/>
      <c r="AR245" s="204" t="s">
        <v>121</v>
      </c>
      <c r="AT245" s="204" t="s">
        <v>206</v>
      </c>
      <c r="AU245" s="204" t="s">
        <v>93</v>
      </c>
      <c r="AY245" s="18" t="s">
        <v>203</v>
      </c>
      <c r="BE245" s="205">
        <f>IF(N245="základní",J245,0)</f>
        <v>0</v>
      </c>
      <c r="BF245" s="205">
        <f>IF(N245="snížená",J245,0)</f>
        <v>0</v>
      </c>
      <c r="BG245" s="205">
        <f>IF(N245="zákl. přenesená",J245,0)</f>
        <v>0</v>
      </c>
      <c r="BH245" s="205">
        <f>IF(N245="sníž. přenesená",J245,0)</f>
        <v>0</v>
      </c>
      <c r="BI245" s="205">
        <f>IF(N245="nulová",J245,0)</f>
        <v>0</v>
      </c>
      <c r="BJ245" s="18" t="s">
        <v>91</v>
      </c>
      <c r="BK245" s="205">
        <f>ROUND(I245*H245,2)</f>
        <v>0</v>
      </c>
      <c r="BL245" s="18" t="s">
        <v>121</v>
      </c>
      <c r="BM245" s="204" t="s">
        <v>469</v>
      </c>
    </row>
    <row r="246" spans="2:51" s="13" customFormat="1" ht="10.2">
      <c r="B246" s="215"/>
      <c r="C246" s="216"/>
      <c r="D246" s="206" t="s">
        <v>309</v>
      </c>
      <c r="E246" s="217" t="s">
        <v>1</v>
      </c>
      <c r="F246" s="218" t="s">
        <v>387</v>
      </c>
      <c r="G246" s="216"/>
      <c r="H246" s="217" t="s">
        <v>1</v>
      </c>
      <c r="I246" s="219"/>
      <c r="J246" s="216"/>
      <c r="K246" s="216"/>
      <c r="L246" s="220"/>
      <c r="M246" s="221"/>
      <c r="N246" s="222"/>
      <c r="O246" s="222"/>
      <c r="P246" s="222"/>
      <c r="Q246" s="222"/>
      <c r="R246" s="222"/>
      <c r="S246" s="222"/>
      <c r="T246" s="223"/>
      <c r="AT246" s="224" t="s">
        <v>309</v>
      </c>
      <c r="AU246" s="224" t="s">
        <v>93</v>
      </c>
      <c r="AV246" s="13" t="s">
        <v>91</v>
      </c>
      <c r="AW246" s="13" t="s">
        <v>38</v>
      </c>
      <c r="AX246" s="13" t="s">
        <v>83</v>
      </c>
      <c r="AY246" s="224" t="s">
        <v>203</v>
      </c>
    </row>
    <row r="247" spans="2:51" s="14" customFormat="1" ht="10.2">
      <c r="B247" s="225"/>
      <c r="C247" s="226"/>
      <c r="D247" s="206" t="s">
        <v>309</v>
      </c>
      <c r="E247" s="227" t="s">
        <v>1</v>
      </c>
      <c r="F247" s="228" t="s">
        <v>470</v>
      </c>
      <c r="G247" s="226"/>
      <c r="H247" s="229">
        <v>25.425</v>
      </c>
      <c r="I247" s="230"/>
      <c r="J247" s="226"/>
      <c r="K247" s="226"/>
      <c r="L247" s="231"/>
      <c r="M247" s="232"/>
      <c r="N247" s="233"/>
      <c r="O247" s="233"/>
      <c r="P247" s="233"/>
      <c r="Q247" s="233"/>
      <c r="R247" s="233"/>
      <c r="S247" s="233"/>
      <c r="T247" s="234"/>
      <c r="AT247" s="235" t="s">
        <v>309</v>
      </c>
      <c r="AU247" s="235" t="s">
        <v>93</v>
      </c>
      <c r="AV247" s="14" t="s">
        <v>93</v>
      </c>
      <c r="AW247" s="14" t="s">
        <v>38</v>
      </c>
      <c r="AX247" s="14" t="s">
        <v>83</v>
      </c>
      <c r="AY247" s="235" t="s">
        <v>203</v>
      </c>
    </row>
    <row r="248" spans="2:51" s="15" customFormat="1" ht="10.2">
      <c r="B248" s="236"/>
      <c r="C248" s="237"/>
      <c r="D248" s="206" t="s">
        <v>309</v>
      </c>
      <c r="E248" s="238" t="s">
        <v>1</v>
      </c>
      <c r="F248" s="239" t="s">
        <v>314</v>
      </c>
      <c r="G248" s="237"/>
      <c r="H248" s="240">
        <v>25.425</v>
      </c>
      <c r="I248" s="241"/>
      <c r="J248" s="237"/>
      <c r="K248" s="237"/>
      <c r="L248" s="242"/>
      <c r="M248" s="243"/>
      <c r="N248" s="244"/>
      <c r="O248" s="244"/>
      <c r="P248" s="244"/>
      <c r="Q248" s="244"/>
      <c r="R248" s="244"/>
      <c r="S248" s="244"/>
      <c r="T248" s="245"/>
      <c r="AT248" s="246" t="s">
        <v>309</v>
      </c>
      <c r="AU248" s="246" t="s">
        <v>93</v>
      </c>
      <c r="AV248" s="15" t="s">
        <v>121</v>
      </c>
      <c r="AW248" s="15" t="s">
        <v>38</v>
      </c>
      <c r="AX248" s="15" t="s">
        <v>91</v>
      </c>
      <c r="AY248" s="246" t="s">
        <v>203</v>
      </c>
    </row>
    <row r="249" spans="1:65" s="2" customFormat="1" ht="16.5" customHeight="1">
      <c r="A249" s="36"/>
      <c r="B249" s="37"/>
      <c r="C249" s="193" t="s">
        <v>471</v>
      </c>
      <c r="D249" s="193" t="s">
        <v>206</v>
      </c>
      <c r="E249" s="194" t="s">
        <v>472</v>
      </c>
      <c r="F249" s="195" t="s">
        <v>473</v>
      </c>
      <c r="G249" s="196" t="s">
        <v>357</v>
      </c>
      <c r="H249" s="197">
        <v>165.3</v>
      </c>
      <c r="I249" s="198"/>
      <c r="J249" s="199">
        <f>ROUND(I249*H249,2)</f>
        <v>0</v>
      </c>
      <c r="K249" s="195" t="s">
        <v>210</v>
      </c>
      <c r="L249" s="41"/>
      <c r="M249" s="200" t="s">
        <v>1</v>
      </c>
      <c r="N249" s="201" t="s">
        <v>48</v>
      </c>
      <c r="O249" s="73"/>
      <c r="P249" s="202">
        <f>O249*H249</f>
        <v>0</v>
      </c>
      <c r="Q249" s="202">
        <v>0.07571</v>
      </c>
      <c r="R249" s="202">
        <f>Q249*H249</f>
        <v>12.514863</v>
      </c>
      <c r="S249" s="202">
        <v>0</v>
      </c>
      <c r="T249" s="203">
        <f>S249*H249</f>
        <v>0</v>
      </c>
      <c r="U249" s="36"/>
      <c r="V249" s="36"/>
      <c r="W249" s="36"/>
      <c r="X249" s="36"/>
      <c r="Y249" s="36"/>
      <c r="Z249" s="36"/>
      <c r="AA249" s="36"/>
      <c r="AB249" s="36"/>
      <c r="AC249" s="36"/>
      <c r="AD249" s="36"/>
      <c r="AE249" s="36"/>
      <c r="AR249" s="204" t="s">
        <v>121</v>
      </c>
      <c r="AT249" s="204" t="s">
        <v>206</v>
      </c>
      <c r="AU249" s="204" t="s">
        <v>93</v>
      </c>
      <c r="AY249" s="18" t="s">
        <v>203</v>
      </c>
      <c r="BE249" s="205">
        <f>IF(N249="základní",J249,0)</f>
        <v>0</v>
      </c>
      <c r="BF249" s="205">
        <f>IF(N249="snížená",J249,0)</f>
        <v>0</v>
      </c>
      <c r="BG249" s="205">
        <f>IF(N249="zákl. přenesená",J249,0)</f>
        <v>0</v>
      </c>
      <c r="BH249" s="205">
        <f>IF(N249="sníž. přenesená",J249,0)</f>
        <v>0</v>
      </c>
      <c r="BI249" s="205">
        <f>IF(N249="nulová",J249,0)</f>
        <v>0</v>
      </c>
      <c r="BJ249" s="18" t="s">
        <v>91</v>
      </c>
      <c r="BK249" s="205">
        <f>ROUND(I249*H249,2)</f>
        <v>0</v>
      </c>
      <c r="BL249" s="18" t="s">
        <v>121</v>
      </c>
      <c r="BM249" s="204" t="s">
        <v>474</v>
      </c>
    </row>
    <row r="250" spans="2:51" s="13" customFormat="1" ht="10.2">
      <c r="B250" s="215"/>
      <c r="C250" s="216"/>
      <c r="D250" s="206" t="s">
        <v>309</v>
      </c>
      <c r="E250" s="217" t="s">
        <v>1</v>
      </c>
      <c r="F250" s="218" t="s">
        <v>387</v>
      </c>
      <c r="G250" s="216"/>
      <c r="H250" s="217" t="s">
        <v>1</v>
      </c>
      <c r="I250" s="219"/>
      <c r="J250" s="216"/>
      <c r="K250" s="216"/>
      <c r="L250" s="220"/>
      <c r="M250" s="221"/>
      <c r="N250" s="222"/>
      <c r="O250" s="222"/>
      <c r="P250" s="222"/>
      <c r="Q250" s="222"/>
      <c r="R250" s="222"/>
      <c r="S250" s="222"/>
      <c r="T250" s="223"/>
      <c r="AT250" s="224" t="s">
        <v>309</v>
      </c>
      <c r="AU250" s="224" t="s">
        <v>93</v>
      </c>
      <c r="AV250" s="13" t="s">
        <v>91</v>
      </c>
      <c r="AW250" s="13" t="s">
        <v>38</v>
      </c>
      <c r="AX250" s="13" t="s">
        <v>83</v>
      </c>
      <c r="AY250" s="224" t="s">
        <v>203</v>
      </c>
    </row>
    <row r="251" spans="2:51" s="14" customFormat="1" ht="10.2">
      <c r="B251" s="225"/>
      <c r="C251" s="226"/>
      <c r="D251" s="206" t="s">
        <v>309</v>
      </c>
      <c r="E251" s="227" t="s">
        <v>1</v>
      </c>
      <c r="F251" s="228" t="s">
        <v>475</v>
      </c>
      <c r="G251" s="226"/>
      <c r="H251" s="229">
        <v>140.55</v>
      </c>
      <c r="I251" s="230"/>
      <c r="J251" s="226"/>
      <c r="K251" s="226"/>
      <c r="L251" s="231"/>
      <c r="M251" s="232"/>
      <c r="N251" s="233"/>
      <c r="O251" s="233"/>
      <c r="P251" s="233"/>
      <c r="Q251" s="233"/>
      <c r="R251" s="233"/>
      <c r="S251" s="233"/>
      <c r="T251" s="234"/>
      <c r="AT251" s="235" t="s">
        <v>309</v>
      </c>
      <c r="AU251" s="235" t="s">
        <v>93</v>
      </c>
      <c r="AV251" s="14" t="s">
        <v>93</v>
      </c>
      <c r="AW251" s="14" t="s">
        <v>38</v>
      </c>
      <c r="AX251" s="14" t="s">
        <v>83</v>
      </c>
      <c r="AY251" s="235" t="s">
        <v>203</v>
      </c>
    </row>
    <row r="252" spans="2:51" s="16" customFormat="1" ht="10.2">
      <c r="B252" s="257"/>
      <c r="C252" s="258"/>
      <c r="D252" s="206" t="s">
        <v>309</v>
      </c>
      <c r="E252" s="259" t="s">
        <v>1</v>
      </c>
      <c r="F252" s="260" t="s">
        <v>399</v>
      </c>
      <c r="G252" s="258"/>
      <c r="H252" s="261">
        <v>140.55</v>
      </c>
      <c r="I252" s="262"/>
      <c r="J252" s="258"/>
      <c r="K252" s="258"/>
      <c r="L252" s="263"/>
      <c r="M252" s="264"/>
      <c r="N252" s="265"/>
      <c r="O252" s="265"/>
      <c r="P252" s="265"/>
      <c r="Q252" s="265"/>
      <c r="R252" s="265"/>
      <c r="S252" s="265"/>
      <c r="T252" s="266"/>
      <c r="AT252" s="267" t="s">
        <v>309</v>
      </c>
      <c r="AU252" s="267" t="s">
        <v>93</v>
      </c>
      <c r="AV252" s="16" t="s">
        <v>112</v>
      </c>
      <c r="AW252" s="16" t="s">
        <v>38</v>
      </c>
      <c r="AX252" s="16" t="s">
        <v>83</v>
      </c>
      <c r="AY252" s="267" t="s">
        <v>203</v>
      </c>
    </row>
    <row r="253" spans="2:51" s="14" customFormat="1" ht="10.2">
      <c r="B253" s="225"/>
      <c r="C253" s="226"/>
      <c r="D253" s="206" t="s">
        <v>309</v>
      </c>
      <c r="E253" s="227" t="s">
        <v>1</v>
      </c>
      <c r="F253" s="228" t="s">
        <v>476</v>
      </c>
      <c r="G253" s="226"/>
      <c r="H253" s="229">
        <v>24.75</v>
      </c>
      <c r="I253" s="230"/>
      <c r="J253" s="226"/>
      <c r="K253" s="226"/>
      <c r="L253" s="231"/>
      <c r="M253" s="232"/>
      <c r="N253" s="233"/>
      <c r="O253" s="233"/>
      <c r="P253" s="233"/>
      <c r="Q253" s="233"/>
      <c r="R253" s="233"/>
      <c r="S253" s="233"/>
      <c r="T253" s="234"/>
      <c r="AT253" s="235" t="s">
        <v>309</v>
      </c>
      <c r="AU253" s="235" t="s">
        <v>93</v>
      </c>
      <c r="AV253" s="14" t="s">
        <v>93</v>
      </c>
      <c r="AW253" s="14" t="s">
        <v>38</v>
      </c>
      <c r="AX253" s="14" t="s">
        <v>83</v>
      </c>
      <c r="AY253" s="235" t="s">
        <v>203</v>
      </c>
    </row>
    <row r="254" spans="2:51" s="15" customFormat="1" ht="10.2">
      <c r="B254" s="236"/>
      <c r="C254" s="237"/>
      <c r="D254" s="206" t="s">
        <v>309</v>
      </c>
      <c r="E254" s="238" t="s">
        <v>1</v>
      </c>
      <c r="F254" s="239" t="s">
        <v>314</v>
      </c>
      <c r="G254" s="237"/>
      <c r="H254" s="240">
        <v>165.3</v>
      </c>
      <c r="I254" s="241"/>
      <c r="J254" s="237"/>
      <c r="K254" s="237"/>
      <c r="L254" s="242"/>
      <c r="M254" s="243"/>
      <c r="N254" s="244"/>
      <c r="O254" s="244"/>
      <c r="P254" s="244"/>
      <c r="Q254" s="244"/>
      <c r="R254" s="244"/>
      <c r="S254" s="244"/>
      <c r="T254" s="245"/>
      <c r="AT254" s="246" t="s">
        <v>309</v>
      </c>
      <c r="AU254" s="246" t="s">
        <v>93</v>
      </c>
      <c r="AV254" s="15" t="s">
        <v>121</v>
      </c>
      <c r="AW254" s="15" t="s">
        <v>38</v>
      </c>
      <c r="AX254" s="15" t="s">
        <v>91</v>
      </c>
      <c r="AY254" s="246" t="s">
        <v>203</v>
      </c>
    </row>
    <row r="255" spans="1:65" s="2" customFormat="1" ht="16.5" customHeight="1">
      <c r="A255" s="36"/>
      <c r="B255" s="37"/>
      <c r="C255" s="193" t="s">
        <v>477</v>
      </c>
      <c r="D255" s="193" t="s">
        <v>206</v>
      </c>
      <c r="E255" s="194" t="s">
        <v>478</v>
      </c>
      <c r="F255" s="195" t="s">
        <v>479</v>
      </c>
      <c r="G255" s="196" t="s">
        <v>448</v>
      </c>
      <c r="H255" s="197">
        <v>105</v>
      </c>
      <c r="I255" s="198"/>
      <c r="J255" s="199">
        <f>ROUND(I255*H255,2)</f>
        <v>0</v>
      </c>
      <c r="K255" s="195" t="s">
        <v>210</v>
      </c>
      <c r="L255" s="41"/>
      <c r="M255" s="200" t="s">
        <v>1</v>
      </c>
      <c r="N255" s="201" t="s">
        <v>48</v>
      </c>
      <c r="O255" s="73"/>
      <c r="P255" s="202">
        <f>O255*H255</f>
        <v>0</v>
      </c>
      <c r="Q255" s="202">
        <v>0.00013</v>
      </c>
      <c r="R255" s="202">
        <f>Q255*H255</f>
        <v>0.013649999999999999</v>
      </c>
      <c r="S255" s="202">
        <v>0</v>
      </c>
      <c r="T255" s="203">
        <f>S255*H255</f>
        <v>0</v>
      </c>
      <c r="U255" s="36"/>
      <c r="V255" s="36"/>
      <c r="W255" s="36"/>
      <c r="X255" s="36"/>
      <c r="Y255" s="36"/>
      <c r="Z255" s="36"/>
      <c r="AA255" s="36"/>
      <c r="AB255" s="36"/>
      <c r="AC255" s="36"/>
      <c r="AD255" s="36"/>
      <c r="AE255" s="36"/>
      <c r="AR255" s="204" t="s">
        <v>121</v>
      </c>
      <c r="AT255" s="204" t="s">
        <v>206</v>
      </c>
      <c r="AU255" s="204" t="s">
        <v>93</v>
      </c>
      <c r="AY255" s="18" t="s">
        <v>203</v>
      </c>
      <c r="BE255" s="205">
        <f>IF(N255="základní",J255,0)</f>
        <v>0</v>
      </c>
      <c r="BF255" s="205">
        <f>IF(N255="snížená",J255,0)</f>
        <v>0</v>
      </c>
      <c r="BG255" s="205">
        <f>IF(N255="zákl. přenesená",J255,0)</f>
        <v>0</v>
      </c>
      <c r="BH255" s="205">
        <f>IF(N255="sníž. přenesená",J255,0)</f>
        <v>0</v>
      </c>
      <c r="BI255" s="205">
        <f>IF(N255="nulová",J255,0)</f>
        <v>0</v>
      </c>
      <c r="BJ255" s="18" t="s">
        <v>91</v>
      </c>
      <c r="BK255" s="205">
        <f>ROUND(I255*H255,2)</f>
        <v>0</v>
      </c>
      <c r="BL255" s="18" t="s">
        <v>121</v>
      </c>
      <c r="BM255" s="204" t="s">
        <v>480</v>
      </c>
    </row>
    <row r="256" spans="1:65" s="2" customFormat="1" ht="16.5" customHeight="1">
      <c r="A256" s="36"/>
      <c r="B256" s="37"/>
      <c r="C256" s="193" t="s">
        <v>481</v>
      </c>
      <c r="D256" s="193" t="s">
        <v>206</v>
      </c>
      <c r="E256" s="194" t="s">
        <v>482</v>
      </c>
      <c r="F256" s="195" t="s">
        <v>483</v>
      </c>
      <c r="G256" s="196" t="s">
        <v>448</v>
      </c>
      <c r="H256" s="197">
        <v>198.125</v>
      </c>
      <c r="I256" s="198"/>
      <c r="J256" s="199">
        <f>ROUND(I256*H256,2)</f>
        <v>0</v>
      </c>
      <c r="K256" s="195" t="s">
        <v>210</v>
      </c>
      <c r="L256" s="41"/>
      <c r="M256" s="200" t="s">
        <v>1</v>
      </c>
      <c r="N256" s="201" t="s">
        <v>48</v>
      </c>
      <c r="O256" s="73"/>
      <c r="P256" s="202">
        <f>O256*H256</f>
        <v>0</v>
      </c>
      <c r="Q256" s="202">
        <v>0.0002</v>
      </c>
      <c r="R256" s="202">
        <f>Q256*H256</f>
        <v>0.039625</v>
      </c>
      <c r="S256" s="202">
        <v>0</v>
      </c>
      <c r="T256" s="203">
        <f>S256*H256</f>
        <v>0</v>
      </c>
      <c r="U256" s="36"/>
      <c r="V256" s="36"/>
      <c r="W256" s="36"/>
      <c r="X256" s="36"/>
      <c r="Y256" s="36"/>
      <c r="Z256" s="36"/>
      <c r="AA256" s="36"/>
      <c r="AB256" s="36"/>
      <c r="AC256" s="36"/>
      <c r="AD256" s="36"/>
      <c r="AE256" s="36"/>
      <c r="AR256" s="204" t="s">
        <v>121</v>
      </c>
      <c r="AT256" s="204" t="s">
        <v>206</v>
      </c>
      <c r="AU256" s="204" t="s">
        <v>93</v>
      </c>
      <c r="AY256" s="18" t="s">
        <v>203</v>
      </c>
      <c r="BE256" s="205">
        <f>IF(N256="základní",J256,0)</f>
        <v>0</v>
      </c>
      <c r="BF256" s="205">
        <f>IF(N256="snížená",J256,0)</f>
        <v>0</v>
      </c>
      <c r="BG256" s="205">
        <f>IF(N256="zákl. přenesená",J256,0)</f>
        <v>0</v>
      </c>
      <c r="BH256" s="205">
        <f>IF(N256="sníž. přenesená",J256,0)</f>
        <v>0</v>
      </c>
      <c r="BI256" s="205">
        <f>IF(N256="nulová",J256,0)</f>
        <v>0</v>
      </c>
      <c r="BJ256" s="18" t="s">
        <v>91</v>
      </c>
      <c r="BK256" s="205">
        <f>ROUND(I256*H256,2)</f>
        <v>0</v>
      </c>
      <c r="BL256" s="18" t="s">
        <v>121</v>
      </c>
      <c r="BM256" s="204" t="s">
        <v>484</v>
      </c>
    </row>
    <row r="257" spans="1:65" s="2" customFormat="1" ht="16.5" customHeight="1">
      <c r="A257" s="36"/>
      <c r="B257" s="37"/>
      <c r="C257" s="193" t="s">
        <v>485</v>
      </c>
      <c r="D257" s="193" t="s">
        <v>206</v>
      </c>
      <c r="E257" s="194" t="s">
        <v>486</v>
      </c>
      <c r="F257" s="195" t="s">
        <v>487</v>
      </c>
      <c r="G257" s="196" t="s">
        <v>357</v>
      </c>
      <c r="H257" s="197">
        <v>12.5</v>
      </c>
      <c r="I257" s="198"/>
      <c r="J257" s="199">
        <f>ROUND(I257*H257,2)</f>
        <v>0</v>
      </c>
      <c r="K257" s="195" t="s">
        <v>210</v>
      </c>
      <c r="L257" s="41"/>
      <c r="M257" s="200" t="s">
        <v>1</v>
      </c>
      <c r="N257" s="201" t="s">
        <v>48</v>
      </c>
      <c r="O257" s="73"/>
      <c r="P257" s="202">
        <f>O257*H257</f>
        <v>0</v>
      </c>
      <c r="Q257" s="202">
        <v>0.17818</v>
      </c>
      <c r="R257" s="202">
        <f>Q257*H257</f>
        <v>2.22725</v>
      </c>
      <c r="S257" s="202">
        <v>0</v>
      </c>
      <c r="T257" s="203">
        <f>S257*H257</f>
        <v>0</v>
      </c>
      <c r="U257" s="36"/>
      <c r="V257" s="36"/>
      <c r="W257" s="36"/>
      <c r="X257" s="36"/>
      <c r="Y257" s="36"/>
      <c r="Z257" s="36"/>
      <c r="AA257" s="36"/>
      <c r="AB257" s="36"/>
      <c r="AC257" s="36"/>
      <c r="AD257" s="36"/>
      <c r="AE257" s="36"/>
      <c r="AR257" s="204" t="s">
        <v>121</v>
      </c>
      <c r="AT257" s="204" t="s">
        <v>206</v>
      </c>
      <c r="AU257" s="204" t="s">
        <v>93</v>
      </c>
      <c r="AY257" s="18" t="s">
        <v>203</v>
      </c>
      <c r="BE257" s="205">
        <f>IF(N257="základní",J257,0)</f>
        <v>0</v>
      </c>
      <c r="BF257" s="205">
        <f>IF(N257="snížená",J257,0)</f>
        <v>0</v>
      </c>
      <c r="BG257" s="205">
        <f>IF(N257="zákl. přenesená",J257,0)</f>
        <v>0</v>
      </c>
      <c r="BH257" s="205">
        <f>IF(N257="sníž. přenesená",J257,0)</f>
        <v>0</v>
      </c>
      <c r="BI257" s="205">
        <f>IF(N257="nulová",J257,0)</f>
        <v>0</v>
      </c>
      <c r="BJ257" s="18" t="s">
        <v>91</v>
      </c>
      <c r="BK257" s="205">
        <f>ROUND(I257*H257,2)</f>
        <v>0</v>
      </c>
      <c r="BL257" s="18" t="s">
        <v>121</v>
      </c>
      <c r="BM257" s="204" t="s">
        <v>488</v>
      </c>
    </row>
    <row r="258" spans="2:63" s="12" customFormat="1" ht="22.8" customHeight="1">
      <c r="B258" s="177"/>
      <c r="C258" s="178"/>
      <c r="D258" s="179" t="s">
        <v>82</v>
      </c>
      <c r="E258" s="191" t="s">
        <v>121</v>
      </c>
      <c r="F258" s="191" t="s">
        <v>489</v>
      </c>
      <c r="G258" s="178"/>
      <c r="H258" s="178"/>
      <c r="I258" s="181"/>
      <c r="J258" s="192">
        <f>BK258</f>
        <v>0</v>
      </c>
      <c r="K258" s="178"/>
      <c r="L258" s="183"/>
      <c r="M258" s="184"/>
      <c r="N258" s="185"/>
      <c r="O258" s="185"/>
      <c r="P258" s="186">
        <f>SUM(P259:P272)</f>
        <v>0</v>
      </c>
      <c r="Q258" s="185"/>
      <c r="R258" s="186">
        <f>SUM(R259:R272)</f>
        <v>163.8533348</v>
      </c>
      <c r="S258" s="185"/>
      <c r="T258" s="187">
        <f>SUM(T259:T272)</f>
        <v>0</v>
      </c>
      <c r="AR258" s="188" t="s">
        <v>91</v>
      </c>
      <c r="AT258" s="189" t="s">
        <v>82</v>
      </c>
      <c r="AU258" s="189" t="s">
        <v>91</v>
      </c>
      <c r="AY258" s="188" t="s">
        <v>203</v>
      </c>
      <c r="BK258" s="190">
        <f>SUM(BK259:BK272)</f>
        <v>0</v>
      </c>
    </row>
    <row r="259" spans="1:65" s="2" customFormat="1" ht="16.5" customHeight="1">
      <c r="A259" s="36"/>
      <c r="B259" s="37"/>
      <c r="C259" s="193" t="s">
        <v>490</v>
      </c>
      <c r="D259" s="193" t="s">
        <v>206</v>
      </c>
      <c r="E259" s="194" t="s">
        <v>491</v>
      </c>
      <c r="F259" s="195" t="s">
        <v>492</v>
      </c>
      <c r="G259" s="196" t="s">
        <v>307</v>
      </c>
      <c r="H259" s="197">
        <v>0.55</v>
      </c>
      <c r="I259" s="198"/>
      <c r="J259" s="199">
        <f>ROUND(I259*H259,2)</f>
        <v>0</v>
      </c>
      <c r="K259" s="195" t="s">
        <v>210</v>
      </c>
      <c r="L259" s="41"/>
      <c r="M259" s="200" t="s">
        <v>1</v>
      </c>
      <c r="N259" s="201" t="s">
        <v>48</v>
      </c>
      <c r="O259" s="73"/>
      <c r="P259" s="202">
        <f>O259*H259</f>
        <v>0</v>
      </c>
      <c r="Q259" s="202">
        <v>2.45336</v>
      </c>
      <c r="R259" s="202">
        <f>Q259*H259</f>
        <v>1.349348</v>
      </c>
      <c r="S259" s="202">
        <v>0</v>
      </c>
      <c r="T259" s="203">
        <f>S259*H259</f>
        <v>0</v>
      </c>
      <c r="U259" s="36"/>
      <c r="V259" s="36"/>
      <c r="W259" s="36"/>
      <c r="X259" s="36"/>
      <c r="Y259" s="36"/>
      <c r="Z259" s="36"/>
      <c r="AA259" s="36"/>
      <c r="AB259" s="36"/>
      <c r="AC259" s="36"/>
      <c r="AD259" s="36"/>
      <c r="AE259" s="36"/>
      <c r="AR259" s="204" t="s">
        <v>121</v>
      </c>
      <c r="AT259" s="204" t="s">
        <v>206</v>
      </c>
      <c r="AU259" s="204" t="s">
        <v>93</v>
      </c>
      <c r="AY259" s="18" t="s">
        <v>203</v>
      </c>
      <c r="BE259" s="205">
        <f>IF(N259="základní",J259,0)</f>
        <v>0</v>
      </c>
      <c r="BF259" s="205">
        <f>IF(N259="snížená",J259,0)</f>
        <v>0</v>
      </c>
      <c r="BG259" s="205">
        <f>IF(N259="zákl. přenesená",J259,0)</f>
        <v>0</v>
      </c>
      <c r="BH259" s="205">
        <f>IF(N259="sníž. přenesená",J259,0)</f>
        <v>0</v>
      </c>
      <c r="BI259" s="205">
        <f>IF(N259="nulová",J259,0)</f>
        <v>0</v>
      </c>
      <c r="BJ259" s="18" t="s">
        <v>91</v>
      </c>
      <c r="BK259" s="205">
        <f>ROUND(I259*H259,2)</f>
        <v>0</v>
      </c>
      <c r="BL259" s="18" t="s">
        <v>121</v>
      </c>
      <c r="BM259" s="204" t="s">
        <v>493</v>
      </c>
    </row>
    <row r="260" spans="1:65" s="2" customFormat="1" ht="16.5" customHeight="1">
      <c r="A260" s="36"/>
      <c r="B260" s="37"/>
      <c r="C260" s="193" t="s">
        <v>494</v>
      </c>
      <c r="D260" s="193" t="s">
        <v>206</v>
      </c>
      <c r="E260" s="194" t="s">
        <v>495</v>
      </c>
      <c r="F260" s="195" t="s">
        <v>496</v>
      </c>
      <c r="G260" s="196" t="s">
        <v>338</v>
      </c>
      <c r="H260" s="197">
        <v>0.11</v>
      </c>
      <c r="I260" s="198"/>
      <c r="J260" s="199">
        <f>ROUND(I260*H260,2)</f>
        <v>0</v>
      </c>
      <c r="K260" s="195" t="s">
        <v>210</v>
      </c>
      <c r="L260" s="41"/>
      <c r="M260" s="200" t="s">
        <v>1</v>
      </c>
      <c r="N260" s="201" t="s">
        <v>48</v>
      </c>
      <c r="O260" s="73"/>
      <c r="P260" s="202">
        <f>O260*H260</f>
        <v>0</v>
      </c>
      <c r="Q260" s="202">
        <v>1.05464</v>
      </c>
      <c r="R260" s="202">
        <f>Q260*H260</f>
        <v>0.1160104</v>
      </c>
      <c r="S260" s="202">
        <v>0</v>
      </c>
      <c r="T260" s="203">
        <f>S260*H260</f>
        <v>0</v>
      </c>
      <c r="U260" s="36"/>
      <c r="V260" s="36"/>
      <c r="W260" s="36"/>
      <c r="X260" s="36"/>
      <c r="Y260" s="36"/>
      <c r="Z260" s="36"/>
      <c r="AA260" s="36"/>
      <c r="AB260" s="36"/>
      <c r="AC260" s="36"/>
      <c r="AD260" s="36"/>
      <c r="AE260" s="36"/>
      <c r="AR260" s="204" t="s">
        <v>121</v>
      </c>
      <c r="AT260" s="204" t="s">
        <v>206</v>
      </c>
      <c r="AU260" s="204" t="s">
        <v>93</v>
      </c>
      <c r="AY260" s="18" t="s">
        <v>203</v>
      </c>
      <c r="BE260" s="205">
        <f>IF(N260="základní",J260,0)</f>
        <v>0</v>
      </c>
      <c r="BF260" s="205">
        <f>IF(N260="snížená",J260,0)</f>
        <v>0</v>
      </c>
      <c r="BG260" s="205">
        <f>IF(N260="zákl. přenesená",J260,0)</f>
        <v>0</v>
      </c>
      <c r="BH260" s="205">
        <f>IF(N260="sníž. přenesená",J260,0)</f>
        <v>0</v>
      </c>
      <c r="BI260" s="205">
        <f>IF(N260="nulová",J260,0)</f>
        <v>0</v>
      </c>
      <c r="BJ260" s="18" t="s">
        <v>91</v>
      </c>
      <c r="BK260" s="205">
        <f>ROUND(I260*H260,2)</f>
        <v>0</v>
      </c>
      <c r="BL260" s="18" t="s">
        <v>121</v>
      </c>
      <c r="BM260" s="204" t="s">
        <v>497</v>
      </c>
    </row>
    <row r="261" spans="1:65" s="2" customFormat="1" ht="16.5" customHeight="1">
      <c r="A261" s="36"/>
      <c r="B261" s="37"/>
      <c r="C261" s="193" t="s">
        <v>498</v>
      </c>
      <c r="D261" s="193" t="s">
        <v>206</v>
      </c>
      <c r="E261" s="194" t="s">
        <v>499</v>
      </c>
      <c r="F261" s="195" t="s">
        <v>500</v>
      </c>
      <c r="G261" s="196" t="s">
        <v>307</v>
      </c>
      <c r="H261" s="197">
        <v>4.27</v>
      </c>
      <c r="I261" s="198"/>
      <c r="J261" s="199">
        <f>ROUND(I261*H261,2)</f>
        <v>0</v>
      </c>
      <c r="K261" s="195" t="s">
        <v>210</v>
      </c>
      <c r="L261" s="41"/>
      <c r="M261" s="200" t="s">
        <v>1</v>
      </c>
      <c r="N261" s="201" t="s">
        <v>48</v>
      </c>
      <c r="O261" s="73"/>
      <c r="P261" s="202">
        <f>O261*H261</f>
        <v>0</v>
      </c>
      <c r="Q261" s="202">
        <v>2.4534</v>
      </c>
      <c r="R261" s="202">
        <f>Q261*H261</f>
        <v>10.476017999999998</v>
      </c>
      <c r="S261" s="202">
        <v>0</v>
      </c>
      <c r="T261" s="203">
        <f>S261*H261</f>
        <v>0</v>
      </c>
      <c r="U261" s="36"/>
      <c r="V261" s="36"/>
      <c r="W261" s="36"/>
      <c r="X261" s="36"/>
      <c r="Y261" s="36"/>
      <c r="Z261" s="36"/>
      <c r="AA261" s="36"/>
      <c r="AB261" s="36"/>
      <c r="AC261" s="36"/>
      <c r="AD261" s="36"/>
      <c r="AE261" s="36"/>
      <c r="AR261" s="204" t="s">
        <v>121</v>
      </c>
      <c r="AT261" s="204" t="s">
        <v>206</v>
      </c>
      <c r="AU261" s="204" t="s">
        <v>93</v>
      </c>
      <c r="AY261" s="18" t="s">
        <v>203</v>
      </c>
      <c r="BE261" s="205">
        <f>IF(N261="základní",J261,0)</f>
        <v>0</v>
      </c>
      <c r="BF261" s="205">
        <f>IF(N261="snížená",J261,0)</f>
        <v>0</v>
      </c>
      <c r="BG261" s="205">
        <f>IF(N261="zákl. přenesená",J261,0)</f>
        <v>0</v>
      </c>
      <c r="BH261" s="205">
        <f>IF(N261="sníž. přenesená",J261,0)</f>
        <v>0</v>
      </c>
      <c r="BI261" s="205">
        <f>IF(N261="nulová",J261,0)</f>
        <v>0</v>
      </c>
      <c r="BJ261" s="18" t="s">
        <v>91</v>
      </c>
      <c r="BK261" s="205">
        <f>ROUND(I261*H261,2)</f>
        <v>0</v>
      </c>
      <c r="BL261" s="18" t="s">
        <v>121</v>
      </c>
      <c r="BM261" s="204" t="s">
        <v>501</v>
      </c>
    </row>
    <row r="262" spans="2:51" s="13" customFormat="1" ht="10.2">
      <c r="B262" s="215"/>
      <c r="C262" s="216"/>
      <c r="D262" s="206" t="s">
        <v>309</v>
      </c>
      <c r="E262" s="217" t="s">
        <v>1</v>
      </c>
      <c r="F262" s="218" t="s">
        <v>387</v>
      </c>
      <c r="G262" s="216"/>
      <c r="H262" s="217" t="s">
        <v>1</v>
      </c>
      <c r="I262" s="219"/>
      <c r="J262" s="216"/>
      <c r="K262" s="216"/>
      <c r="L262" s="220"/>
      <c r="M262" s="221"/>
      <c r="N262" s="222"/>
      <c r="O262" s="222"/>
      <c r="P262" s="222"/>
      <c r="Q262" s="222"/>
      <c r="R262" s="222"/>
      <c r="S262" s="222"/>
      <c r="T262" s="223"/>
      <c r="AT262" s="224" t="s">
        <v>309</v>
      </c>
      <c r="AU262" s="224" t="s">
        <v>93</v>
      </c>
      <c r="AV262" s="13" t="s">
        <v>91</v>
      </c>
      <c r="AW262" s="13" t="s">
        <v>38</v>
      </c>
      <c r="AX262" s="13" t="s">
        <v>83</v>
      </c>
      <c r="AY262" s="224" t="s">
        <v>203</v>
      </c>
    </row>
    <row r="263" spans="2:51" s="14" customFormat="1" ht="10.2">
      <c r="B263" s="225"/>
      <c r="C263" s="226"/>
      <c r="D263" s="206" t="s">
        <v>309</v>
      </c>
      <c r="E263" s="227" t="s">
        <v>1</v>
      </c>
      <c r="F263" s="228" t="s">
        <v>502</v>
      </c>
      <c r="G263" s="226"/>
      <c r="H263" s="229">
        <v>4.27</v>
      </c>
      <c r="I263" s="230"/>
      <c r="J263" s="226"/>
      <c r="K263" s="226"/>
      <c r="L263" s="231"/>
      <c r="M263" s="232"/>
      <c r="N263" s="233"/>
      <c r="O263" s="233"/>
      <c r="P263" s="233"/>
      <c r="Q263" s="233"/>
      <c r="R263" s="233"/>
      <c r="S263" s="233"/>
      <c r="T263" s="234"/>
      <c r="AT263" s="235" t="s">
        <v>309</v>
      </c>
      <c r="AU263" s="235" t="s">
        <v>93</v>
      </c>
      <c r="AV263" s="14" t="s">
        <v>93</v>
      </c>
      <c r="AW263" s="14" t="s">
        <v>38</v>
      </c>
      <c r="AX263" s="14" t="s">
        <v>83</v>
      </c>
      <c r="AY263" s="235" t="s">
        <v>203</v>
      </c>
    </row>
    <row r="264" spans="2:51" s="15" customFormat="1" ht="10.2">
      <c r="B264" s="236"/>
      <c r="C264" s="237"/>
      <c r="D264" s="206" t="s">
        <v>309</v>
      </c>
      <c r="E264" s="238" t="s">
        <v>1</v>
      </c>
      <c r="F264" s="239" t="s">
        <v>314</v>
      </c>
      <c r="G264" s="237"/>
      <c r="H264" s="240">
        <v>4.27</v>
      </c>
      <c r="I264" s="241"/>
      <c r="J264" s="237"/>
      <c r="K264" s="237"/>
      <c r="L264" s="242"/>
      <c r="M264" s="243"/>
      <c r="N264" s="244"/>
      <c r="O264" s="244"/>
      <c r="P264" s="244"/>
      <c r="Q264" s="244"/>
      <c r="R264" s="244"/>
      <c r="S264" s="244"/>
      <c r="T264" s="245"/>
      <c r="AT264" s="246" t="s">
        <v>309</v>
      </c>
      <c r="AU264" s="246" t="s">
        <v>93</v>
      </c>
      <c r="AV264" s="15" t="s">
        <v>121</v>
      </c>
      <c r="AW264" s="15" t="s">
        <v>38</v>
      </c>
      <c r="AX264" s="15" t="s">
        <v>91</v>
      </c>
      <c r="AY264" s="246" t="s">
        <v>203</v>
      </c>
    </row>
    <row r="265" spans="1:65" s="2" customFormat="1" ht="16.5" customHeight="1">
      <c r="A265" s="36"/>
      <c r="B265" s="37"/>
      <c r="C265" s="193" t="s">
        <v>503</v>
      </c>
      <c r="D265" s="193" t="s">
        <v>206</v>
      </c>
      <c r="E265" s="194" t="s">
        <v>504</v>
      </c>
      <c r="F265" s="195" t="s">
        <v>505</v>
      </c>
      <c r="G265" s="196" t="s">
        <v>357</v>
      </c>
      <c r="H265" s="197">
        <v>42.075</v>
      </c>
      <c r="I265" s="198"/>
      <c r="J265" s="199">
        <f>ROUND(I265*H265,2)</f>
        <v>0</v>
      </c>
      <c r="K265" s="195" t="s">
        <v>210</v>
      </c>
      <c r="L265" s="41"/>
      <c r="M265" s="200" t="s">
        <v>1</v>
      </c>
      <c r="N265" s="201" t="s">
        <v>48</v>
      </c>
      <c r="O265" s="73"/>
      <c r="P265" s="202">
        <f>O265*H265</f>
        <v>0</v>
      </c>
      <c r="Q265" s="202">
        <v>0.00576</v>
      </c>
      <c r="R265" s="202">
        <f>Q265*H265</f>
        <v>0.24235200000000004</v>
      </c>
      <c r="S265" s="202">
        <v>0</v>
      </c>
      <c r="T265" s="203">
        <f>S265*H265</f>
        <v>0</v>
      </c>
      <c r="U265" s="36"/>
      <c r="V265" s="36"/>
      <c r="W265" s="36"/>
      <c r="X265" s="36"/>
      <c r="Y265" s="36"/>
      <c r="Z265" s="36"/>
      <c r="AA265" s="36"/>
      <c r="AB265" s="36"/>
      <c r="AC265" s="36"/>
      <c r="AD265" s="36"/>
      <c r="AE265" s="36"/>
      <c r="AR265" s="204" t="s">
        <v>121</v>
      </c>
      <c r="AT265" s="204" t="s">
        <v>206</v>
      </c>
      <c r="AU265" s="204" t="s">
        <v>93</v>
      </c>
      <c r="AY265" s="18" t="s">
        <v>203</v>
      </c>
      <c r="BE265" s="205">
        <f>IF(N265="základní",J265,0)</f>
        <v>0</v>
      </c>
      <c r="BF265" s="205">
        <f>IF(N265="snížená",J265,0)</f>
        <v>0</v>
      </c>
      <c r="BG265" s="205">
        <f>IF(N265="zákl. přenesená",J265,0)</f>
        <v>0</v>
      </c>
      <c r="BH265" s="205">
        <f>IF(N265="sníž. přenesená",J265,0)</f>
        <v>0</v>
      </c>
      <c r="BI265" s="205">
        <f>IF(N265="nulová",J265,0)</f>
        <v>0</v>
      </c>
      <c r="BJ265" s="18" t="s">
        <v>91</v>
      </c>
      <c r="BK265" s="205">
        <f>ROUND(I265*H265,2)</f>
        <v>0</v>
      </c>
      <c r="BL265" s="18" t="s">
        <v>121</v>
      </c>
      <c r="BM265" s="204" t="s">
        <v>506</v>
      </c>
    </row>
    <row r="266" spans="1:65" s="2" customFormat="1" ht="16.5" customHeight="1">
      <c r="A266" s="36"/>
      <c r="B266" s="37"/>
      <c r="C266" s="193" t="s">
        <v>507</v>
      </c>
      <c r="D266" s="193" t="s">
        <v>206</v>
      </c>
      <c r="E266" s="194" t="s">
        <v>508</v>
      </c>
      <c r="F266" s="195" t="s">
        <v>509</v>
      </c>
      <c r="G266" s="196" t="s">
        <v>357</v>
      </c>
      <c r="H266" s="197">
        <v>42.075</v>
      </c>
      <c r="I266" s="198"/>
      <c r="J266" s="199">
        <f>ROUND(I266*H266,2)</f>
        <v>0</v>
      </c>
      <c r="K266" s="195" t="s">
        <v>210</v>
      </c>
      <c r="L266" s="41"/>
      <c r="M266" s="200" t="s">
        <v>1</v>
      </c>
      <c r="N266" s="201" t="s">
        <v>48</v>
      </c>
      <c r="O266" s="73"/>
      <c r="P266" s="202">
        <f>O266*H266</f>
        <v>0</v>
      </c>
      <c r="Q266" s="202">
        <v>0</v>
      </c>
      <c r="R266" s="202">
        <f>Q266*H266</f>
        <v>0</v>
      </c>
      <c r="S266" s="202">
        <v>0</v>
      </c>
      <c r="T266" s="203">
        <f>S266*H266</f>
        <v>0</v>
      </c>
      <c r="U266" s="36"/>
      <c r="V266" s="36"/>
      <c r="W266" s="36"/>
      <c r="X266" s="36"/>
      <c r="Y266" s="36"/>
      <c r="Z266" s="36"/>
      <c r="AA266" s="36"/>
      <c r="AB266" s="36"/>
      <c r="AC266" s="36"/>
      <c r="AD266" s="36"/>
      <c r="AE266" s="36"/>
      <c r="AR266" s="204" t="s">
        <v>121</v>
      </c>
      <c r="AT266" s="204" t="s">
        <v>206</v>
      </c>
      <c r="AU266" s="204" t="s">
        <v>93</v>
      </c>
      <c r="AY266" s="18" t="s">
        <v>203</v>
      </c>
      <c r="BE266" s="205">
        <f>IF(N266="základní",J266,0)</f>
        <v>0</v>
      </c>
      <c r="BF266" s="205">
        <f>IF(N266="snížená",J266,0)</f>
        <v>0</v>
      </c>
      <c r="BG266" s="205">
        <f>IF(N266="zákl. přenesená",J266,0)</f>
        <v>0</v>
      </c>
      <c r="BH266" s="205">
        <f>IF(N266="sníž. přenesená",J266,0)</f>
        <v>0</v>
      </c>
      <c r="BI266" s="205">
        <f>IF(N266="nulová",J266,0)</f>
        <v>0</v>
      </c>
      <c r="BJ266" s="18" t="s">
        <v>91</v>
      </c>
      <c r="BK266" s="205">
        <f>ROUND(I266*H266,2)</f>
        <v>0</v>
      </c>
      <c r="BL266" s="18" t="s">
        <v>121</v>
      </c>
      <c r="BM266" s="204" t="s">
        <v>510</v>
      </c>
    </row>
    <row r="267" spans="1:65" s="2" customFormat="1" ht="16.5" customHeight="1">
      <c r="A267" s="36"/>
      <c r="B267" s="37"/>
      <c r="C267" s="193" t="s">
        <v>511</v>
      </c>
      <c r="D267" s="193" t="s">
        <v>206</v>
      </c>
      <c r="E267" s="194" t="s">
        <v>512</v>
      </c>
      <c r="F267" s="195" t="s">
        <v>513</v>
      </c>
      <c r="G267" s="196" t="s">
        <v>338</v>
      </c>
      <c r="H267" s="197">
        <v>0.64</v>
      </c>
      <c r="I267" s="198"/>
      <c r="J267" s="199">
        <f>ROUND(I267*H267,2)</f>
        <v>0</v>
      </c>
      <c r="K267" s="195" t="s">
        <v>210</v>
      </c>
      <c r="L267" s="41"/>
      <c r="M267" s="200" t="s">
        <v>1</v>
      </c>
      <c r="N267" s="201" t="s">
        <v>48</v>
      </c>
      <c r="O267" s="73"/>
      <c r="P267" s="202">
        <f>O267*H267</f>
        <v>0</v>
      </c>
      <c r="Q267" s="202">
        <v>1.05256</v>
      </c>
      <c r="R267" s="202">
        <f>Q267*H267</f>
        <v>0.6736384</v>
      </c>
      <c r="S267" s="202">
        <v>0</v>
      </c>
      <c r="T267" s="203">
        <f>S267*H267</f>
        <v>0</v>
      </c>
      <c r="U267" s="36"/>
      <c r="V267" s="36"/>
      <c r="W267" s="36"/>
      <c r="X267" s="36"/>
      <c r="Y267" s="36"/>
      <c r="Z267" s="36"/>
      <c r="AA267" s="36"/>
      <c r="AB267" s="36"/>
      <c r="AC267" s="36"/>
      <c r="AD267" s="36"/>
      <c r="AE267" s="36"/>
      <c r="AR267" s="204" t="s">
        <v>121</v>
      </c>
      <c r="AT267" s="204" t="s">
        <v>206</v>
      </c>
      <c r="AU267" s="204" t="s">
        <v>93</v>
      </c>
      <c r="AY267" s="18" t="s">
        <v>203</v>
      </c>
      <c r="BE267" s="205">
        <f>IF(N267="základní",J267,0)</f>
        <v>0</v>
      </c>
      <c r="BF267" s="205">
        <f>IF(N267="snížená",J267,0)</f>
        <v>0</v>
      </c>
      <c r="BG267" s="205">
        <f>IF(N267="zákl. přenesená",J267,0)</f>
        <v>0</v>
      </c>
      <c r="BH267" s="205">
        <f>IF(N267="sníž. přenesená",J267,0)</f>
        <v>0</v>
      </c>
      <c r="BI267" s="205">
        <f>IF(N267="nulová",J267,0)</f>
        <v>0</v>
      </c>
      <c r="BJ267" s="18" t="s">
        <v>91</v>
      </c>
      <c r="BK267" s="205">
        <f>ROUND(I267*H267,2)</f>
        <v>0</v>
      </c>
      <c r="BL267" s="18" t="s">
        <v>121</v>
      </c>
      <c r="BM267" s="204" t="s">
        <v>514</v>
      </c>
    </row>
    <row r="268" spans="1:65" s="2" customFormat="1" ht="16.5" customHeight="1">
      <c r="A268" s="36"/>
      <c r="B268" s="37"/>
      <c r="C268" s="193" t="s">
        <v>515</v>
      </c>
      <c r="D268" s="193" t="s">
        <v>206</v>
      </c>
      <c r="E268" s="194" t="s">
        <v>516</v>
      </c>
      <c r="F268" s="195" t="s">
        <v>517</v>
      </c>
      <c r="G268" s="196" t="s">
        <v>357</v>
      </c>
      <c r="H268" s="197">
        <v>221.55</v>
      </c>
      <c r="I268" s="198"/>
      <c r="J268" s="199">
        <f>ROUND(I268*H268,2)</f>
        <v>0</v>
      </c>
      <c r="K268" s="195" t="s">
        <v>210</v>
      </c>
      <c r="L268" s="41"/>
      <c r="M268" s="200" t="s">
        <v>1</v>
      </c>
      <c r="N268" s="201" t="s">
        <v>48</v>
      </c>
      <c r="O268" s="73"/>
      <c r="P268" s="202">
        <f>O268*H268</f>
        <v>0</v>
      </c>
      <c r="Q268" s="202">
        <v>0.22798</v>
      </c>
      <c r="R268" s="202">
        <f>Q268*H268</f>
        <v>50.508969</v>
      </c>
      <c r="S268" s="202">
        <v>0</v>
      </c>
      <c r="T268" s="203">
        <f>S268*H268</f>
        <v>0</v>
      </c>
      <c r="U268" s="36"/>
      <c r="V268" s="36"/>
      <c r="W268" s="36"/>
      <c r="X268" s="36"/>
      <c r="Y268" s="36"/>
      <c r="Z268" s="36"/>
      <c r="AA268" s="36"/>
      <c r="AB268" s="36"/>
      <c r="AC268" s="36"/>
      <c r="AD268" s="36"/>
      <c r="AE268" s="36"/>
      <c r="AR268" s="204" t="s">
        <v>121</v>
      </c>
      <c r="AT268" s="204" t="s">
        <v>206</v>
      </c>
      <c r="AU268" s="204" t="s">
        <v>93</v>
      </c>
      <c r="AY268" s="18" t="s">
        <v>203</v>
      </c>
      <c r="BE268" s="205">
        <f>IF(N268="základní",J268,0)</f>
        <v>0</v>
      </c>
      <c r="BF268" s="205">
        <f>IF(N268="snížená",J268,0)</f>
        <v>0</v>
      </c>
      <c r="BG268" s="205">
        <f>IF(N268="zákl. přenesená",J268,0)</f>
        <v>0</v>
      </c>
      <c r="BH268" s="205">
        <f>IF(N268="sníž. přenesená",J268,0)</f>
        <v>0</v>
      </c>
      <c r="BI268" s="205">
        <f>IF(N268="nulová",J268,0)</f>
        <v>0</v>
      </c>
      <c r="BJ268" s="18" t="s">
        <v>91</v>
      </c>
      <c r="BK268" s="205">
        <f>ROUND(I268*H268,2)</f>
        <v>0</v>
      </c>
      <c r="BL268" s="18" t="s">
        <v>121</v>
      </c>
      <c r="BM268" s="204" t="s">
        <v>518</v>
      </c>
    </row>
    <row r="269" spans="1:65" s="2" customFormat="1" ht="16.5" customHeight="1">
      <c r="A269" s="36"/>
      <c r="B269" s="37"/>
      <c r="C269" s="193" t="s">
        <v>519</v>
      </c>
      <c r="D269" s="193" t="s">
        <v>206</v>
      </c>
      <c r="E269" s="194" t="s">
        <v>520</v>
      </c>
      <c r="F269" s="195" t="s">
        <v>521</v>
      </c>
      <c r="G269" s="196" t="s">
        <v>357</v>
      </c>
      <c r="H269" s="197">
        <v>270.308</v>
      </c>
      <c r="I269" s="198"/>
      <c r="J269" s="199">
        <f>ROUND(I269*H269,2)</f>
        <v>0</v>
      </c>
      <c r="K269" s="195" t="s">
        <v>210</v>
      </c>
      <c r="L269" s="41"/>
      <c r="M269" s="200" t="s">
        <v>1</v>
      </c>
      <c r="N269" s="201" t="s">
        <v>48</v>
      </c>
      <c r="O269" s="73"/>
      <c r="P269" s="202">
        <f>O269*H269</f>
        <v>0</v>
      </c>
      <c r="Q269" s="202">
        <v>0.37175</v>
      </c>
      <c r="R269" s="202">
        <f>Q269*H269</f>
        <v>100.486999</v>
      </c>
      <c r="S269" s="202">
        <v>0</v>
      </c>
      <c r="T269" s="203">
        <f>S269*H269</f>
        <v>0</v>
      </c>
      <c r="U269" s="36"/>
      <c r="V269" s="36"/>
      <c r="W269" s="36"/>
      <c r="X269" s="36"/>
      <c r="Y269" s="36"/>
      <c r="Z269" s="36"/>
      <c r="AA269" s="36"/>
      <c r="AB269" s="36"/>
      <c r="AC269" s="36"/>
      <c r="AD269" s="36"/>
      <c r="AE269" s="36"/>
      <c r="AR269" s="204" t="s">
        <v>121</v>
      </c>
      <c r="AT269" s="204" t="s">
        <v>206</v>
      </c>
      <c r="AU269" s="204" t="s">
        <v>93</v>
      </c>
      <c r="AY269" s="18" t="s">
        <v>203</v>
      </c>
      <c r="BE269" s="205">
        <f>IF(N269="základní",J269,0)</f>
        <v>0</v>
      </c>
      <c r="BF269" s="205">
        <f>IF(N269="snížená",J269,0)</f>
        <v>0</v>
      </c>
      <c r="BG269" s="205">
        <f>IF(N269="zákl. přenesená",J269,0)</f>
        <v>0</v>
      </c>
      <c r="BH269" s="205">
        <f>IF(N269="sníž. přenesená",J269,0)</f>
        <v>0</v>
      </c>
      <c r="BI269" s="205">
        <f>IF(N269="nulová",J269,0)</f>
        <v>0</v>
      </c>
      <c r="BJ269" s="18" t="s">
        <v>91</v>
      </c>
      <c r="BK269" s="205">
        <f>ROUND(I269*H269,2)</f>
        <v>0</v>
      </c>
      <c r="BL269" s="18" t="s">
        <v>121</v>
      </c>
      <c r="BM269" s="204" t="s">
        <v>522</v>
      </c>
    </row>
    <row r="270" spans="2:51" s="13" customFormat="1" ht="10.2">
      <c r="B270" s="215"/>
      <c r="C270" s="216"/>
      <c r="D270" s="206" t="s">
        <v>309</v>
      </c>
      <c r="E270" s="217" t="s">
        <v>1</v>
      </c>
      <c r="F270" s="218" t="s">
        <v>310</v>
      </c>
      <c r="G270" s="216"/>
      <c r="H270" s="217" t="s">
        <v>1</v>
      </c>
      <c r="I270" s="219"/>
      <c r="J270" s="216"/>
      <c r="K270" s="216"/>
      <c r="L270" s="220"/>
      <c r="M270" s="221"/>
      <c r="N270" s="222"/>
      <c r="O270" s="222"/>
      <c r="P270" s="222"/>
      <c r="Q270" s="222"/>
      <c r="R270" s="222"/>
      <c r="S270" s="222"/>
      <c r="T270" s="223"/>
      <c r="AT270" s="224" t="s">
        <v>309</v>
      </c>
      <c r="AU270" s="224" t="s">
        <v>93</v>
      </c>
      <c r="AV270" s="13" t="s">
        <v>91</v>
      </c>
      <c r="AW270" s="13" t="s">
        <v>38</v>
      </c>
      <c r="AX270" s="13" t="s">
        <v>83</v>
      </c>
      <c r="AY270" s="224" t="s">
        <v>203</v>
      </c>
    </row>
    <row r="271" spans="2:51" s="14" customFormat="1" ht="10.2">
      <c r="B271" s="225"/>
      <c r="C271" s="226"/>
      <c r="D271" s="206" t="s">
        <v>309</v>
      </c>
      <c r="E271" s="227" t="s">
        <v>1</v>
      </c>
      <c r="F271" s="228" t="s">
        <v>523</v>
      </c>
      <c r="G271" s="226"/>
      <c r="H271" s="229">
        <v>270.308</v>
      </c>
      <c r="I271" s="230"/>
      <c r="J271" s="226"/>
      <c r="K271" s="226"/>
      <c r="L271" s="231"/>
      <c r="M271" s="232"/>
      <c r="N271" s="233"/>
      <c r="O271" s="233"/>
      <c r="P271" s="233"/>
      <c r="Q271" s="233"/>
      <c r="R271" s="233"/>
      <c r="S271" s="233"/>
      <c r="T271" s="234"/>
      <c r="AT271" s="235" t="s">
        <v>309</v>
      </c>
      <c r="AU271" s="235" t="s">
        <v>93</v>
      </c>
      <c r="AV271" s="14" t="s">
        <v>93</v>
      </c>
      <c r="AW271" s="14" t="s">
        <v>38</v>
      </c>
      <c r="AX271" s="14" t="s">
        <v>83</v>
      </c>
      <c r="AY271" s="235" t="s">
        <v>203</v>
      </c>
    </row>
    <row r="272" spans="2:51" s="15" customFormat="1" ht="10.2">
      <c r="B272" s="236"/>
      <c r="C272" s="237"/>
      <c r="D272" s="206" t="s">
        <v>309</v>
      </c>
      <c r="E272" s="238" t="s">
        <v>1</v>
      </c>
      <c r="F272" s="239" t="s">
        <v>314</v>
      </c>
      <c r="G272" s="237"/>
      <c r="H272" s="240">
        <v>270.308</v>
      </c>
      <c r="I272" s="241"/>
      <c r="J272" s="237"/>
      <c r="K272" s="237"/>
      <c r="L272" s="242"/>
      <c r="M272" s="243"/>
      <c r="N272" s="244"/>
      <c r="O272" s="244"/>
      <c r="P272" s="244"/>
      <c r="Q272" s="244"/>
      <c r="R272" s="244"/>
      <c r="S272" s="244"/>
      <c r="T272" s="245"/>
      <c r="AT272" s="246" t="s">
        <v>309</v>
      </c>
      <c r="AU272" s="246" t="s">
        <v>93</v>
      </c>
      <c r="AV272" s="15" t="s">
        <v>121</v>
      </c>
      <c r="AW272" s="15" t="s">
        <v>38</v>
      </c>
      <c r="AX272" s="15" t="s">
        <v>91</v>
      </c>
      <c r="AY272" s="246" t="s">
        <v>203</v>
      </c>
    </row>
    <row r="273" spans="2:63" s="12" customFormat="1" ht="22.8" customHeight="1">
      <c r="B273" s="177"/>
      <c r="C273" s="178"/>
      <c r="D273" s="179" t="s">
        <v>82</v>
      </c>
      <c r="E273" s="191" t="s">
        <v>147</v>
      </c>
      <c r="F273" s="191" t="s">
        <v>524</v>
      </c>
      <c r="G273" s="178"/>
      <c r="H273" s="178"/>
      <c r="I273" s="181"/>
      <c r="J273" s="192">
        <f>BK273</f>
        <v>0</v>
      </c>
      <c r="K273" s="178"/>
      <c r="L273" s="183"/>
      <c r="M273" s="184"/>
      <c r="N273" s="185"/>
      <c r="O273" s="185"/>
      <c r="P273" s="186">
        <f>SUM(P274:P422)</f>
        <v>0</v>
      </c>
      <c r="Q273" s="185"/>
      <c r="R273" s="186">
        <f>SUM(R274:R422)</f>
        <v>236.68812456999999</v>
      </c>
      <c r="S273" s="185"/>
      <c r="T273" s="187">
        <f>SUM(T274:T422)</f>
        <v>0</v>
      </c>
      <c r="AR273" s="188" t="s">
        <v>91</v>
      </c>
      <c r="AT273" s="189" t="s">
        <v>82</v>
      </c>
      <c r="AU273" s="189" t="s">
        <v>91</v>
      </c>
      <c r="AY273" s="188" t="s">
        <v>203</v>
      </c>
      <c r="BK273" s="190">
        <f>SUM(BK274:BK422)</f>
        <v>0</v>
      </c>
    </row>
    <row r="274" spans="1:65" s="2" customFormat="1" ht="16.5" customHeight="1">
      <c r="A274" s="36"/>
      <c r="B274" s="37"/>
      <c r="C274" s="193" t="s">
        <v>525</v>
      </c>
      <c r="D274" s="193" t="s">
        <v>206</v>
      </c>
      <c r="E274" s="194" t="s">
        <v>526</v>
      </c>
      <c r="F274" s="195" t="s">
        <v>527</v>
      </c>
      <c r="G274" s="196" t="s">
        <v>357</v>
      </c>
      <c r="H274" s="197">
        <v>12.181</v>
      </c>
      <c r="I274" s="198"/>
      <c r="J274" s="199">
        <f>ROUND(I274*H274,2)</f>
        <v>0</v>
      </c>
      <c r="K274" s="195" t="s">
        <v>210</v>
      </c>
      <c r="L274" s="41"/>
      <c r="M274" s="200" t="s">
        <v>1</v>
      </c>
      <c r="N274" s="201" t="s">
        <v>48</v>
      </c>
      <c r="O274" s="73"/>
      <c r="P274" s="202">
        <f>O274*H274</f>
        <v>0</v>
      </c>
      <c r="Q274" s="202">
        <v>0.00735</v>
      </c>
      <c r="R274" s="202">
        <f>Q274*H274</f>
        <v>0.08953035</v>
      </c>
      <c r="S274" s="202">
        <v>0</v>
      </c>
      <c r="T274" s="203">
        <f>S274*H274</f>
        <v>0</v>
      </c>
      <c r="U274" s="36"/>
      <c r="V274" s="36"/>
      <c r="W274" s="36"/>
      <c r="X274" s="36"/>
      <c r="Y274" s="36"/>
      <c r="Z274" s="36"/>
      <c r="AA274" s="36"/>
      <c r="AB274" s="36"/>
      <c r="AC274" s="36"/>
      <c r="AD274" s="36"/>
      <c r="AE274" s="36"/>
      <c r="AR274" s="204" t="s">
        <v>121</v>
      </c>
      <c r="AT274" s="204" t="s">
        <v>206</v>
      </c>
      <c r="AU274" s="204" t="s">
        <v>93</v>
      </c>
      <c r="AY274" s="18" t="s">
        <v>203</v>
      </c>
      <c r="BE274" s="205">
        <f>IF(N274="základní",J274,0)</f>
        <v>0</v>
      </c>
      <c r="BF274" s="205">
        <f>IF(N274="snížená",J274,0)</f>
        <v>0</v>
      </c>
      <c r="BG274" s="205">
        <f>IF(N274="zákl. přenesená",J274,0)</f>
        <v>0</v>
      </c>
      <c r="BH274" s="205">
        <f>IF(N274="sníž. přenesená",J274,0)</f>
        <v>0</v>
      </c>
      <c r="BI274" s="205">
        <f>IF(N274="nulová",J274,0)</f>
        <v>0</v>
      </c>
      <c r="BJ274" s="18" t="s">
        <v>91</v>
      </c>
      <c r="BK274" s="205">
        <f>ROUND(I274*H274,2)</f>
        <v>0</v>
      </c>
      <c r="BL274" s="18" t="s">
        <v>121</v>
      </c>
      <c r="BM274" s="204" t="s">
        <v>528</v>
      </c>
    </row>
    <row r="275" spans="1:65" s="2" customFormat="1" ht="16.5" customHeight="1">
      <c r="A275" s="36"/>
      <c r="B275" s="37"/>
      <c r="C275" s="193" t="s">
        <v>529</v>
      </c>
      <c r="D275" s="193" t="s">
        <v>206</v>
      </c>
      <c r="E275" s="194" t="s">
        <v>530</v>
      </c>
      <c r="F275" s="195" t="s">
        <v>531</v>
      </c>
      <c r="G275" s="196" t="s">
        <v>357</v>
      </c>
      <c r="H275" s="197">
        <v>125</v>
      </c>
      <c r="I275" s="198"/>
      <c r="J275" s="199">
        <f>ROUND(I275*H275,2)</f>
        <v>0</v>
      </c>
      <c r="K275" s="195" t="s">
        <v>210</v>
      </c>
      <c r="L275" s="41"/>
      <c r="M275" s="200" t="s">
        <v>1</v>
      </c>
      <c r="N275" s="201" t="s">
        <v>48</v>
      </c>
      <c r="O275" s="73"/>
      <c r="P275" s="202">
        <f>O275*H275</f>
        <v>0</v>
      </c>
      <c r="Q275" s="202">
        <v>0.00026</v>
      </c>
      <c r="R275" s="202">
        <f>Q275*H275</f>
        <v>0.032499999999999994</v>
      </c>
      <c r="S275" s="202">
        <v>0</v>
      </c>
      <c r="T275" s="203">
        <f>S275*H275</f>
        <v>0</v>
      </c>
      <c r="U275" s="36"/>
      <c r="V275" s="36"/>
      <c r="W275" s="36"/>
      <c r="X275" s="36"/>
      <c r="Y275" s="36"/>
      <c r="Z275" s="36"/>
      <c r="AA275" s="36"/>
      <c r="AB275" s="36"/>
      <c r="AC275" s="36"/>
      <c r="AD275" s="36"/>
      <c r="AE275" s="36"/>
      <c r="AR275" s="204" t="s">
        <v>121</v>
      </c>
      <c r="AT275" s="204" t="s">
        <v>206</v>
      </c>
      <c r="AU275" s="204" t="s">
        <v>93</v>
      </c>
      <c r="AY275" s="18" t="s">
        <v>203</v>
      </c>
      <c r="BE275" s="205">
        <f>IF(N275="základní",J275,0)</f>
        <v>0</v>
      </c>
      <c r="BF275" s="205">
        <f>IF(N275="snížená",J275,0)</f>
        <v>0</v>
      </c>
      <c r="BG275" s="205">
        <f>IF(N275="zákl. přenesená",J275,0)</f>
        <v>0</v>
      </c>
      <c r="BH275" s="205">
        <f>IF(N275="sníž. přenesená",J275,0)</f>
        <v>0</v>
      </c>
      <c r="BI275" s="205">
        <f>IF(N275="nulová",J275,0)</f>
        <v>0</v>
      </c>
      <c r="BJ275" s="18" t="s">
        <v>91</v>
      </c>
      <c r="BK275" s="205">
        <f>ROUND(I275*H275,2)</f>
        <v>0</v>
      </c>
      <c r="BL275" s="18" t="s">
        <v>121</v>
      </c>
      <c r="BM275" s="204" t="s">
        <v>532</v>
      </c>
    </row>
    <row r="276" spans="2:51" s="14" customFormat="1" ht="10.2">
      <c r="B276" s="225"/>
      <c r="C276" s="226"/>
      <c r="D276" s="206" t="s">
        <v>309</v>
      </c>
      <c r="E276" s="227" t="s">
        <v>1</v>
      </c>
      <c r="F276" s="228" t="s">
        <v>533</v>
      </c>
      <c r="G276" s="226"/>
      <c r="H276" s="229">
        <v>125</v>
      </c>
      <c r="I276" s="230"/>
      <c r="J276" s="226"/>
      <c r="K276" s="226"/>
      <c r="L276" s="231"/>
      <c r="M276" s="232"/>
      <c r="N276" s="233"/>
      <c r="O276" s="233"/>
      <c r="P276" s="233"/>
      <c r="Q276" s="233"/>
      <c r="R276" s="233"/>
      <c r="S276" s="233"/>
      <c r="T276" s="234"/>
      <c r="AT276" s="235" t="s">
        <v>309</v>
      </c>
      <c r="AU276" s="235" t="s">
        <v>93</v>
      </c>
      <c r="AV276" s="14" t="s">
        <v>93</v>
      </c>
      <c r="AW276" s="14" t="s">
        <v>38</v>
      </c>
      <c r="AX276" s="14" t="s">
        <v>83</v>
      </c>
      <c r="AY276" s="235" t="s">
        <v>203</v>
      </c>
    </row>
    <row r="277" spans="2:51" s="15" customFormat="1" ht="10.2">
      <c r="B277" s="236"/>
      <c r="C277" s="237"/>
      <c r="D277" s="206" t="s">
        <v>309</v>
      </c>
      <c r="E277" s="238" t="s">
        <v>1</v>
      </c>
      <c r="F277" s="239" t="s">
        <v>314</v>
      </c>
      <c r="G277" s="237"/>
      <c r="H277" s="240">
        <v>125</v>
      </c>
      <c r="I277" s="241"/>
      <c r="J277" s="237"/>
      <c r="K277" s="237"/>
      <c r="L277" s="242"/>
      <c r="M277" s="243"/>
      <c r="N277" s="244"/>
      <c r="O277" s="244"/>
      <c r="P277" s="244"/>
      <c r="Q277" s="244"/>
      <c r="R277" s="244"/>
      <c r="S277" s="244"/>
      <c r="T277" s="245"/>
      <c r="AT277" s="246" t="s">
        <v>309</v>
      </c>
      <c r="AU277" s="246" t="s">
        <v>93</v>
      </c>
      <c r="AV277" s="15" t="s">
        <v>121</v>
      </c>
      <c r="AW277" s="15" t="s">
        <v>38</v>
      </c>
      <c r="AX277" s="15" t="s">
        <v>91</v>
      </c>
      <c r="AY277" s="246" t="s">
        <v>203</v>
      </c>
    </row>
    <row r="278" spans="1:65" s="2" customFormat="1" ht="16.5" customHeight="1">
      <c r="A278" s="36"/>
      <c r="B278" s="37"/>
      <c r="C278" s="193" t="s">
        <v>534</v>
      </c>
      <c r="D278" s="193" t="s">
        <v>206</v>
      </c>
      <c r="E278" s="194" t="s">
        <v>535</v>
      </c>
      <c r="F278" s="195" t="s">
        <v>536</v>
      </c>
      <c r="G278" s="196" t="s">
        <v>357</v>
      </c>
      <c r="H278" s="197">
        <v>125</v>
      </c>
      <c r="I278" s="198"/>
      <c r="J278" s="199">
        <f>ROUND(I278*H278,2)</f>
        <v>0</v>
      </c>
      <c r="K278" s="195" t="s">
        <v>210</v>
      </c>
      <c r="L278" s="41"/>
      <c r="M278" s="200" t="s">
        <v>1</v>
      </c>
      <c r="N278" s="201" t="s">
        <v>48</v>
      </c>
      <c r="O278" s="73"/>
      <c r="P278" s="202">
        <f>O278*H278</f>
        <v>0</v>
      </c>
      <c r="Q278" s="202">
        <v>0.00438</v>
      </c>
      <c r="R278" s="202">
        <f>Q278*H278</f>
        <v>0.5475</v>
      </c>
      <c r="S278" s="202">
        <v>0</v>
      </c>
      <c r="T278" s="203">
        <f>S278*H278</f>
        <v>0</v>
      </c>
      <c r="U278" s="36"/>
      <c r="V278" s="36"/>
      <c r="W278" s="36"/>
      <c r="X278" s="36"/>
      <c r="Y278" s="36"/>
      <c r="Z278" s="36"/>
      <c r="AA278" s="36"/>
      <c r="AB278" s="36"/>
      <c r="AC278" s="36"/>
      <c r="AD278" s="36"/>
      <c r="AE278" s="36"/>
      <c r="AR278" s="204" t="s">
        <v>121</v>
      </c>
      <c r="AT278" s="204" t="s">
        <v>206</v>
      </c>
      <c r="AU278" s="204" t="s">
        <v>93</v>
      </c>
      <c r="AY278" s="18" t="s">
        <v>203</v>
      </c>
      <c r="BE278" s="205">
        <f>IF(N278="základní",J278,0)</f>
        <v>0</v>
      </c>
      <c r="BF278" s="205">
        <f>IF(N278="snížená",J278,0)</f>
        <v>0</v>
      </c>
      <c r="BG278" s="205">
        <f>IF(N278="zákl. přenesená",J278,0)</f>
        <v>0</v>
      </c>
      <c r="BH278" s="205">
        <f>IF(N278="sníž. přenesená",J278,0)</f>
        <v>0</v>
      </c>
      <c r="BI278" s="205">
        <f>IF(N278="nulová",J278,0)</f>
        <v>0</v>
      </c>
      <c r="BJ278" s="18" t="s">
        <v>91</v>
      </c>
      <c r="BK278" s="205">
        <f>ROUND(I278*H278,2)</f>
        <v>0</v>
      </c>
      <c r="BL278" s="18" t="s">
        <v>121</v>
      </c>
      <c r="BM278" s="204" t="s">
        <v>537</v>
      </c>
    </row>
    <row r="279" spans="2:51" s="14" customFormat="1" ht="10.2">
      <c r="B279" s="225"/>
      <c r="C279" s="226"/>
      <c r="D279" s="206" t="s">
        <v>309</v>
      </c>
      <c r="E279" s="227" t="s">
        <v>1</v>
      </c>
      <c r="F279" s="228" t="s">
        <v>533</v>
      </c>
      <c r="G279" s="226"/>
      <c r="H279" s="229">
        <v>125</v>
      </c>
      <c r="I279" s="230"/>
      <c r="J279" s="226"/>
      <c r="K279" s="226"/>
      <c r="L279" s="231"/>
      <c r="M279" s="232"/>
      <c r="N279" s="233"/>
      <c r="O279" s="233"/>
      <c r="P279" s="233"/>
      <c r="Q279" s="233"/>
      <c r="R279" s="233"/>
      <c r="S279" s="233"/>
      <c r="T279" s="234"/>
      <c r="AT279" s="235" t="s">
        <v>309</v>
      </c>
      <c r="AU279" s="235" t="s">
        <v>93</v>
      </c>
      <c r="AV279" s="14" t="s">
        <v>93</v>
      </c>
      <c r="AW279" s="14" t="s">
        <v>38</v>
      </c>
      <c r="AX279" s="14" t="s">
        <v>83</v>
      </c>
      <c r="AY279" s="235" t="s">
        <v>203</v>
      </c>
    </row>
    <row r="280" spans="2:51" s="15" customFormat="1" ht="10.2">
      <c r="B280" s="236"/>
      <c r="C280" s="237"/>
      <c r="D280" s="206" t="s">
        <v>309</v>
      </c>
      <c r="E280" s="238" t="s">
        <v>1</v>
      </c>
      <c r="F280" s="239" t="s">
        <v>314</v>
      </c>
      <c r="G280" s="237"/>
      <c r="H280" s="240">
        <v>125</v>
      </c>
      <c r="I280" s="241"/>
      <c r="J280" s="237"/>
      <c r="K280" s="237"/>
      <c r="L280" s="242"/>
      <c r="M280" s="243"/>
      <c r="N280" s="244"/>
      <c r="O280" s="244"/>
      <c r="P280" s="244"/>
      <c r="Q280" s="244"/>
      <c r="R280" s="244"/>
      <c r="S280" s="244"/>
      <c r="T280" s="245"/>
      <c r="AT280" s="246" t="s">
        <v>309</v>
      </c>
      <c r="AU280" s="246" t="s">
        <v>93</v>
      </c>
      <c r="AV280" s="15" t="s">
        <v>121</v>
      </c>
      <c r="AW280" s="15" t="s">
        <v>38</v>
      </c>
      <c r="AX280" s="15" t="s">
        <v>91</v>
      </c>
      <c r="AY280" s="246" t="s">
        <v>203</v>
      </c>
    </row>
    <row r="281" spans="1:65" s="2" customFormat="1" ht="16.5" customHeight="1">
      <c r="A281" s="36"/>
      <c r="B281" s="37"/>
      <c r="C281" s="193" t="s">
        <v>538</v>
      </c>
      <c r="D281" s="193" t="s">
        <v>206</v>
      </c>
      <c r="E281" s="194" t="s">
        <v>539</v>
      </c>
      <c r="F281" s="195" t="s">
        <v>540</v>
      </c>
      <c r="G281" s="196" t="s">
        <v>357</v>
      </c>
      <c r="H281" s="197">
        <v>125</v>
      </c>
      <c r="I281" s="198"/>
      <c r="J281" s="199">
        <f>ROUND(I281*H281,2)</f>
        <v>0</v>
      </c>
      <c r="K281" s="195" t="s">
        <v>210</v>
      </c>
      <c r="L281" s="41"/>
      <c r="M281" s="200" t="s">
        <v>1</v>
      </c>
      <c r="N281" s="201" t="s">
        <v>48</v>
      </c>
      <c r="O281" s="73"/>
      <c r="P281" s="202">
        <f>O281*H281</f>
        <v>0</v>
      </c>
      <c r="Q281" s="202">
        <v>0.003</v>
      </c>
      <c r="R281" s="202">
        <f>Q281*H281</f>
        <v>0.375</v>
      </c>
      <c r="S281" s="202">
        <v>0</v>
      </c>
      <c r="T281" s="203">
        <f>S281*H281</f>
        <v>0</v>
      </c>
      <c r="U281" s="36"/>
      <c r="V281" s="36"/>
      <c r="W281" s="36"/>
      <c r="X281" s="36"/>
      <c r="Y281" s="36"/>
      <c r="Z281" s="36"/>
      <c r="AA281" s="36"/>
      <c r="AB281" s="36"/>
      <c r="AC281" s="36"/>
      <c r="AD281" s="36"/>
      <c r="AE281" s="36"/>
      <c r="AR281" s="204" t="s">
        <v>121</v>
      </c>
      <c r="AT281" s="204" t="s">
        <v>206</v>
      </c>
      <c r="AU281" s="204" t="s">
        <v>93</v>
      </c>
      <c r="AY281" s="18" t="s">
        <v>203</v>
      </c>
      <c r="BE281" s="205">
        <f>IF(N281="základní",J281,0)</f>
        <v>0</v>
      </c>
      <c r="BF281" s="205">
        <f>IF(N281="snížená",J281,0)</f>
        <v>0</v>
      </c>
      <c r="BG281" s="205">
        <f>IF(N281="zákl. přenesená",J281,0)</f>
        <v>0</v>
      </c>
      <c r="BH281" s="205">
        <f>IF(N281="sníž. přenesená",J281,0)</f>
        <v>0</v>
      </c>
      <c r="BI281" s="205">
        <f>IF(N281="nulová",J281,0)</f>
        <v>0</v>
      </c>
      <c r="BJ281" s="18" t="s">
        <v>91</v>
      </c>
      <c r="BK281" s="205">
        <f>ROUND(I281*H281,2)</f>
        <v>0</v>
      </c>
      <c r="BL281" s="18" t="s">
        <v>121</v>
      </c>
      <c r="BM281" s="204" t="s">
        <v>541</v>
      </c>
    </row>
    <row r="282" spans="2:51" s="14" customFormat="1" ht="10.2">
      <c r="B282" s="225"/>
      <c r="C282" s="226"/>
      <c r="D282" s="206" t="s">
        <v>309</v>
      </c>
      <c r="E282" s="227" t="s">
        <v>1</v>
      </c>
      <c r="F282" s="228" t="s">
        <v>533</v>
      </c>
      <c r="G282" s="226"/>
      <c r="H282" s="229">
        <v>125</v>
      </c>
      <c r="I282" s="230"/>
      <c r="J282" s="226"/>
      <c r="K282" s="226"/>
      <c r="L282" s="231"/>
      <c r="M282" s="232"/>
      <c r="N282" s="233"/>
      <c r="O282" s="233"/>
      <c r="P282" s="233"/>
      <c r="Q282" s="233"/>
      <c r="R282" s="233"/>
      <c r="S282" s="233"/>
      <c r="T282" s="234"/>
      <c r="AT282" s="235" t="s">
        <v>309</v>
      </c>
      <c r="AU282" s="235" t="s">
        <v>93</v>
      </c>
      <c r="AV282" s="14" t="s">
        <v>93</v>
      </c>
      <c r="AW282" s="14" t="s">
        <v>38</v>
      </c>
      <c r="AX282" s="14" t="s">
        <v>83</v>
      </c>
      <c r="AY282" s="235" t="s">
        <v>203</v>
      </c>
    </row>
    <row r="283" spans="2:51" s="15" customFormat="1" ht="10.2">
      <c r="B283" s="236"/>
      <c r="C283" s="237"/>
      <c r="D283" s="206" t="s">
        <v>309</v>
      </c>
      <c r="E283" s="238" t="s">
        <v>1</v>
      </c>
      <c r="F283" s="239" t="s">
        <v>314</v>
      </c>
      <c r="G283" s="237"/>
      <c r="H283" s="240">
        <v>125</v>
      </c>
      <c r="I283" s="241"/>
      <c r="J283" s="237"/>
      <c r="K283" s="237"/>
      <c r="L283" s="242"/>
      <c r="M283" s="243"/>
      <c r="N283" s="244"/>
      <c r="O283" s="244"/>
      <c r="P283" s="244"/>
      <c r="Q283" s="244"/>
      <c r="R283" s="244"/>
      <c r="S283" s="244"/>
      <c r="T283" s="245"/>
      <c r="AT283" s="246" t="s">
        <v>309</v>
      </c>
      <c r="AU283" s="246" t="s">
        <v>93</v>
      </c>
      <c r="AV283" s="15" t="s">
        <v>121</v>
      </c>
      <c r="AW283" s="15" t="s">
        <v>38</v>
      </c>
      <c r="AX283" s="15" t="s">
        <v>91</v>
      </c>
      <c r="AY283" s="246" t="s">
        <v>203</v>
      </c>
    </row>
    <row r="284" spans="1:65" s="2" customFormat="1" ht="16.5" customHeight="1">
      <c r="A284" s="36"/>
      <c r="B284" s="37"/>
      <c r="C284" s="193" t="s">
        <v>542</v>
      </c>
      <c r="D284" s="193" t="s">
        <v>206</v>
      </c>
      <c r="E284" s="194" t="s">
        <v>543</v>
      </c>
      <c r="F284" s="195" t="s">
        <v>544</v>
      </c>
      <c r="G284" s="196" t="s">
        <v>357</v>
      </c>
      <c r="H284" s="197">
        <v>28.181</v>
      </c>
      <c r="I284" s="198"/>
      <c r="J284" s="199">
        <f>ROUND(I284*H284,2)</f>
        <v>0</v>
      </c>
      <c r="K284" s="195" t="s">
        <v>210</v>
      </c>
      <c r="L284" s="41"/>
      <c r="M284" s="200" t="s">
        <v>1</v>
      </c>
      <c r="N284" s="201" t="s">
        <v>48</v>
      </c>
      <c r="O284" s="73"/>
      <c r="P284" s="202">
        <f>O284*H284</f>
        <v>0</v>
      </c>
      <c r="Q284" s="202">
        <v>0.01733</v>
      </c>
      <c r="R284" s="202">
        <f>Q284*H284</f>
        <v>0.48837673000000004</v>
      </c>
      <c r="S284" s="202">
        <v>0</v>
      </c>
      <c r="T284" s="203">
        <f>S284*H284</f>
        <v>0</v>
      </c>
      <c r="U284" s="36"/>
      <c r="V284" s="36"/>
      <c r="W284" s="36"/>
      <c r="X284" s="36"/>
      <c r="Y284" s="36"/>
      <c r="Z284" s="36"/>
      <c r="AA284" s="36"/>
      <c r="AB284" s="36"/>
      <c r="AC284" s="36"/>
      <c r="AD284" s="36"/>
      <c r="AE284" s="36"/>
      <c r="AR284" s="204" t="s">
        <v>121</v>
      </c>
      <c r="AT284" s="204" t="s">
        <v>206</v>
      </c>
      <c r="AU284" s="204" t="s">
        <v>93</v>
      </c>
      <c r="AY284" s="18" t="s">
        <v>203</v>
      </c>
      <c r="BE284" s="205">
        <f>IF(N284="základní",J284,0)</f>
        <v>0</v>
      </c>
      <c r="BF284" s="205">
        <f>IF(N284="snížená",J284,0)</f>
        <v>0</v>
      </c>
      <c r="BG284" s="205">
        <f>IF(N284="zákl. přenesená",J284,0)</f>
        <v>0</v>
      </c>
      <c r="BH284" s="205">
        <f>IF(N284="sníž. přenesená",J284,0)</f>
        <v>0</v>
      </c>
      <c r="BI284" s="205">
        <f>IF(N284="nulová",J284,0)</f>
        <v>0</v>
      </c>
      <c r="BJ284" s="18" t="s">
        <v>91</v>
      </c>
      <c r="BK284" s="205">
        <f>ROUND(I284*H284,2)</f>
        <v>0</v>
      </c>
      <c r="BL284" s="18" t="s">
        <v>121</v>
      </c>
      <c r="BM284" s="204" t="s">
        <v>545</v>
      </c>
    </row>
    <row r="285" spans="1:65" s="2" customFormat="1" ht="21.75" customHeight="1">
      <c r="A285" s="36"/>
      <c r="B285" s="37"/>
      <c r="C285" s="193" t="s">
        <v>546</v>
      </c>
      <c r="D285" s="193" t="s">
        <v>206</v>
      </c>
      <c r="E285" s="194" t="s">
        <v>547</v>
      </c>
      <c r="F285" s="195" t="s">
        <v>548</v>
      </c>
      <c r="G285" s="196" t="s">
        <v>357</v>
      </c>
      <c r="H285" s="197">
        <v>56.362</v>
      </c>
      <c r="I285" s="198"/>
      <c r="J285" s="199">
        <f>ROUND(I285*H285,2)</f>
        <v>0</v>
      </c>
      <c r="K285" s="195" t="s">
        <v>210</v>
      </c>
      <c r="L285" s="41"/>
      <c r="M285" s="200" t="s">
        <v>1</v>
      </c>
      <c r="N285" s="201" t="s">
        <v>48</v>
      </c>
      <c r="O285" s="73"/>
      <c r="P285" s="202">
        <f>O285*H285</f>
        <v>0</v>
      </c>
      <c r="Q285" s="202">
        <v>0.00735</v>
      </c>
      <c r="R285" s="202">
        <f>Q285*H285</f>
        <v>0.4142607</v>
      </c>
      <c r="S285" s="202">
        <v>0</v>
      </c>
      <c r="T285" s="203">
        <f>S285*H285</f>
        <v>0</v>
      </c>
      <c r="U285" s="36"/>
      <c r="V285" s="36"/>
      <c r="W285" s="36"/>
      <c r="X285" s="36"/>
      <c r="Y285" s="36"/>
      <c r="Z285" s="36"/>
      <c r="AA285" s="36"/>
      <c r="AB285" s="36"/>
      <c r="AC285" s="36"/>
      <c r="AD285" s="36"/>
      <c r="AE285" s="36"/>
      <c r="AR285" s="204" t="s">
        <v>121</v>
      </c>
      <c r="AT285" s="204" t="s">
        <v>206</v>
      </c>
      <c r="AU285" s="204" t="s">
        <v>93</v>
      </c>
      <c r="AY285" s="18" t="s">
        <v>203</v>
      </c>
      <c r="BE285" s="205">
        <f>IF(N285="základní",J285,0)</f>
        <v>0</v>
      </c>
      <c r="BF285" s="205">
        <f>IF(N285="snížená",J285,0)</f>
        <v>0</v>
      </c>
      <c r="BG285" s="205">
        <f>IF(N285="zákl. přenesená",J285,0)</f>
        <v>0</v>
      </c>
      <c r="BH285" s="205">
        <f>IF(N285="sníž. přenesená",J285,0)</f>
        <v>0</v>
      </c>
      <c r="BI285" s="205">
        <f>IF(N285="nulová",J285,0)</f>
        <v>0</v>
      </c>
      <c r="BJ285" s="18" t="s">
        <v>91</v>
      </c>
      <c r="BK285" s="205">
        <f>ROUND(I285*H285,2)</f>
        <v>0</v>
      </c>
      <c r="BL285" s="18" t="s">
        <v>121</v>
      </c>
      <c r="BM285" s="204" t="s">
        <v>549</v>
      </c>
    </row>
    <row r="286" spans="2:51" s="14" customFormat="1" ht="10.2">
      <c r="B286" s="225"/>
      <c r="C286" s="226"/>
      <c r="D286" s="206" t="s">
        <v>309</v>
      </c>
      <c r="E286" s="226"/>
      <c r="F286" s="228" t="s">
        <v>550</v>
      </c>
      <c r="G286" s="226"/>
      <c r="H286" s="229">
        <v>56.362</v>
      </c>
      <c r="I286" s="230"/>
      <c r="J286" s="226"/>
      <c r="K286" s="226"/>
      <c r="L286" s="231"/>
      <c r="M286" s="232"/>
      <c r="N286" s="233"/>
      <c r="O286" s="233"/>
      <c r="P286" s="233"/>
      <c r="Q286" s="233"/>
      <c r="R286" s="233"/>
      <c r="S286" s="233"/>
      <c r="T286" s="234"/>
      <c r="AT286" s="235" t="s">
        <v>309</v>
      </c>
      <c r="AU286" s="235" t="s">
        <v>93</v>
      </c>
      <c r="AV286" s="14" t="s">
        <v>93</v>
      </c>
      <c r="AW286" s="14" t="s">
        <v>4</v>
      </c>
      <c r="AX286" s="14" t="s">
        <v>91</v>
      </c>
      <c r="AY286" s="235" t="s">
        <v>203</v>
      </c>
    </row>
    <row r="287" spans="1:65" s="2" customFormat="1" ht="16.5" customHeight="1">
      <c r="A287" s="36"/>
      <c r="B287" s="37"/>
      <c r="C287" s="193" t="s">
        <v>551</v>
      </c>
      <c r="D287" s="193" t="s">
        <v>206</v>
      </c>
      <c r="E287" s="194" t="s">
        <v>552</v>
      </c>
      <c r="F287" s="195" t="s">
        <v>553</v>
      </c>
      <c r="G287" s="196" t="s">
        <v>357</v>
      </c>
      <c r="H287" s="197">
        <v>1865.753</v>
      </c>
      <c r="I287" s="198"/>
      <c r="J287" s="199">
        <f>ROUND(I287*H287,2)</f>
        <v>0</v>
      </c>
      <c r="K287" s="195" t="s">
        <v>210</v>
      </c>
      <c r="L287" s="41"/>
      <c r="M287" s="200" t="s">
        <v>1</v>
      </c>
      <c r="N287" s="201" t="s">
        <v>48</v>
      </c>
      <c r="O287" s="73"/>
      <c r="P287" s="202">
        <f>O287*H287</f>
        <v>0</v>
      </c>
      <c r="Q287" s="202">
        <v>0.00735</v>
      </c>
      <c r="R287" s="202">
        <f>Q287*H287</f>
        <v>13.71328455</v>
      </c>
      <c r="S287" s="202">
        <v>0</v>
      </c>
      <c r="T287" s="203">
        <f>S287*H287</f>
        <v>0</v>
      </c>
      <c r="U287" s="36"/>
      <c r="V287" s="36"/>
      <c r="W287" s="36"/>
      <c r="X287" s="36"/>
      <c r="Y287" s="36"/>
      <c r="Z287" s="36"/>
      <c r="AA287" s="36"/>
      <c r="AB287" s="36"/>
      <c r="AC287" s="36"/>
      <c r="AD287" s="36"/>
      <c r="AE287" s="36"/>
      <c r="AR287" s="204" t="s">
        <v>121</v>
      </c>
      <c r="AT287" s="204" t="s">
        <v>206</v>
      </c>
      <c r="AU287" s="204" t="s">
        <v>93</v>
      </c>
      <c r="AY287" s="18" t="s">
        <v>203</v>
      </c>
      <c r="BE287" s="205">
        <f>IF(N287="základní",J287,0)</f>
        <v>0</v>
      </c>
      <c r="BF287" s="205">
        <f>IF(N287="snížená",J287,0)</f>
        <v>0</v>
      </c>
      <c r="BG287" s="205">
        <f>IF(N287="zákl. přenesená",J287,0)</f>
        <v>0</v>
      </c>
      <c r="BH287" s="205">
        <f>IF(N287="sníž. přenesená",J287,0)</f>
        <v>0</v>
      </c>
      <c r="BI287" s="205">
        <f>IF(N287="nulová",J287,0)</f>
        <v>0</v>
      </c>
      <c r="BJ287" s="18" t="s">
        <v>91</v>
      </c>
      <c r="BK287" s="205">
        <f>ROUND(I287*H287,2)</f>
        <v>0</v>
      </c>
      <c r="BL287" s="18" t="s">
        <v>121</v>
      </c>
      <c r="BM287" s="204" t="s">
        <v>554</v>
      </c>
    </row>
    <row r="288" spans="2:51" s="13" customFormat="1" ht="10.2">
      <c r="B288" s="215"/>
      <c r="C288" s="216"/>
      <c r="D288" s="206" t="s">
        <v>309</v>
      </c>
      <c r="E288" s="217" t="s">
        <v>1</v>
      </c>
      <c r="F288" s="218" t="s">
        <v>387</v>
      </c>
      <c r="G288" s="216"/>
      <c r="H288" s="217" t="s">
        <v>1</v>
      </c>
      <c r="I288" s="219"/>
      <c r="J288" s="216"/>
      <c r="K288" s="216"/>
      <c r="L288" s="220"/>
      <c r="M288" s="221"/>
      <c r="N288" s="222"/>
      <c r="O288" s="222"/>
      <c r="P288" s="222"/>
      <c r="Q288" s="222"/>
      <c r="R288" s="222"/>
      <c r="S288" s="222"/>
      <c r="T288" s="223"/>
      <c r="AT288" s="224" t="s">
        <v>309</v>
      </c>
      <c r="AU288" s="224" t="s">
        <v>93</v>
      </c>
      <c r="AV288" s="13" t="s">
        <v>91</v>
      </c>
      <c r="AW288" s="13" t="s">
        <v>38</v>
      </c>
      <c r="AX288" s="13" t="s">
        <v>83</v>
      </c>
      <c r="AY288" s="224" t="s">
        <v>203</v>
      </c>
    </row>
    <row r="289" spans="2:51" s="14" customFormat="1" ht="10.2">
      <c r="B289" s="225"/>
      <c r="C289" s="226"/>
      <c r="D289" s="206" t="s">
        <v>309</v>
      </c>
      <c r="E289" s="227" t="s">
        <v>1</v>
      </c>
      <c r="F289" s="228" t="s">
        <v>555</v>
      </c>
      <c r="G289" s="226"/>
      <c r="H289" s="229">
        <v>547.151</v>
      </c>
      <c r="I289" s="230"/>
      <c r="J289" s="226"/>
      <c r="K289" s="226"/>
      <c r="L289" s="231"/>
      <c r="M289" s="232"/>
      <c r="N289" s="233"/>
      <c r="O289" s="233"/>
      <c r="P289" s="233"/>
      <c r="Q289" s="233"/>
      <c r="R289" s="233"/>
      <c r="S289" s="233"/>
      <c r="T289" s="234"/>
      <c r="AT289" s="235" t="s">
        <v>309</v>
      </c>
      <c r="AU289" s="235" t="s">
        <v>93</v>
      </c>
      <c r="AV289" s="14" t="s">
        <v>93</v>
      </c>
      <c r="AW289" s="14" t="s">
        <v>38</v>
      </c>
      <c r="AX289" s="14" t="s">
        <v>83</v>
      </c>
      <c r="AY289" s="235" t="s">
        <v>203</v>
      </c>
    </row>
    <row r="290" spans="2:51" s="14" customFormat="1" ht="10.2">
      <c r="B290" s="225"/>
      <c r="C290" s="226"/>
      <c r="D290" s="206" t="s">
        <v>309</v>
      </c>
      <c r="E290" s="227" t="s">
        <v>1</v>
      </c>
      <c r="F290" s="228" t="s">
        <v>556</v>
      </c>
      <c r="G290" s="226"/>
      <c r="H290" s="229">
        <v>1241.839</v>
      </c>
      <c r="I290" s="230"/>
      <c r="J290" s="226"/>
      <c r="K290" s="226"/>
      <c r="L290" s="231"/>
      <c r="M290" s="232"/>
      <c r="N290" s="233"/>
      <c r="O290" s="233"/>
      <c r="P290" s="233"/>
      <c r="Q290" s="233"/>
      <c r="R290" s="233"/>
      <c r="S290" s="233"/>
      <c r="T290" s="234"/>
      <c r="AT290" s="235" t="s">
        <v>309</v>
      </c>
      <c r="AU290" s="235" t="s">
        <v>93</v>
      </c>
      <c r="AV290" s="14" t="s">
        <v>93</v>
      </c>
      <c r="AW290" s="14" t="s">
        <v>38</v>
      </c>
      <c r="AX290" s="14" t="s">
        <v>83</v>
      </c>
      <c r="AY290" s="235" t="s">
        <v>203</v>
      </c>
    </row>
    <row r="291" spans="2:51" s="14" customFormat="1" ht="10.2">
      <c r="B291" s="225"/>
      <c r="C291" s="226"/>
      <c r="D291" s="206" t="s">
        <v>309</v>
      </c>
      <c r="E291" s="227" t="s">
        <v>1</v>
      </c>
      <c r="F291" s="228" t="s">
        <v>557</v>
      </c>
      <c r="G291" s="226"/>
      <c r="H291" s="229">
        <v>76.763</v>
      </c>
      <c r="I291" s="230"/>
      <c r="J291" s="226"/>
      <c r="K291" s="226"/>
      <c r="L291" s="231"/>
      <c r="M291" s="232"/>
      <c r="N291" s="233"/>
      <c r="O291" s="233"/>
      <c r="P291" s="233"/>
      <c r="Q291" s="233"/>
      <c r="R291" s="233"/>
      <c r="S291" s="233"/>
      <c r="T291" s="234"/>
      <c r="AT291" s="235" t="s">
        <v>309</v>
      </c>
      <c r="AU291" s="235" t="s">
        <v>93</v>
      </c>
      <c r="AV291" s="14" t="s">
        <v>93</v>
      </c>
      <c r="AW291" s="14" t="s">
        <v>38</v>
      </c>
      <c r="AX291" s="14" t="s">
        <v>83</v>
      </c>
      <c r="AY291" s="235" t="s">
        <v>203</v>
      </c>
    </row>
    <row r="292" spans="2:51" s="15" customFormat="1" ht="10.2">
      <c r="B292" s="236"/>
      <c r="C292" s="237"/>
      <c r="D292" s="206" t="s">
        <v>309</v>
      </c>
      <c r="E292" s="238" t="s">
        <v>1</v>
      </c>
      <c r="F292" s="239" t="s">
        <v>314</v>
      </c>
      <c r="G292" s="237"/>
      <c r="H292" s="240">
        <v>1865.753</v>
      </c>
      <c r="I292" s="241"/>
      <c r="J292" s="237"/>
      <c r="K292" s="237"/>
      <c r="L292" s="242"/>
      <c r="M292" s="243"/>
      <c r="N292" s="244"/>
      <c r="O292" s="244"/>
      <c r="P292" s="244"/>
      <c r="Q292" s="244"/>
      <c r="R292" s="244"/>
      <c r="S292" s="244"/>
      <c r="T292" s="245"/>
      <c r="AT292" s="246" t="s">
        <v>309</v>
      </c>
      <c r="AU292" s="246" t="s">
        <v>93</v>
      </c>
      <c r="AV292" s="15" t="s">
        <v>121</v>
      </c>
      <c r="AW292" s="15" t="s">
        <v>38</v>
      </c>
      <c r="AX292" s="15" t="s">
        <v>91</v>
      </c>
      <c r="AY292" s="246" t="s">
        <v>203</v>
      </c>
    </row>
    <row r="293" spans="1:65" s="2" customFormat="1" ht="16.5" customHeight="1">
      <c r="A293" s="36"/>
      <c r="B293" s="37"/>
      <c r="C293" s="193" t="s">
        <v>558</v>
      </c>
      <c r="D293" s="193" t="s">
        <v>206</v>
      </c>
      <c r="E293" s="194" t="s">
        <v>559</v>
      </c>
      <c r="F293" s="195" t="s">
        <v>560</v>
      </c>
      <c r="G293" s="196" t="s">
        <v>357</v>
      </c>
      <c r="H293" s="197">
        <v>1783.411</v>
      </c>
      <c r="I293" s="198"/>
      <c r="J293" s="199">
        <f>ROUND(I293*H293,2)</f>
        <v>0</v>
      </c>
      <c r="K293" s="195" t="s">
        <v>210</v>
      </c>
      <c r="L293" s="41"/>
      <c r="M293" s="200" t="s">
        <v>1</v>
      </c>
      <c r="N293" s="201" t="s">
        <v>48</v>
      </c>
      <c r="O293" s="73"/>
      <c r="P293" s="202">
        <f>O293*H293</f>
        <v>0</v>
      </c>
      <c r="Q293" s="202">
        <v>0.00026</v>
      </c>
      <c r="R293" s="202">
        <f>Q293*H293</f>
        <v>0.46368686</v>
      </c>
      <c r="S293" s="202">
        <v>0</v>
      </c>
      <c r="T293" s="203">
        <f>S293*H293</f>
        <v>0</v>
      </c>
      <c r="U293" s="36"/>
      <c r="V293" s="36"/>
      <c r="W293" s="36"/>
      <c r="X293" s="36"/>
      <c r="Y293" s="36"/>
      <c r="Z293" s="36"/>
      <c r="AA293" s="36"/>
      <c r="AB293" s="36"/>
      <c r="AC293" s="36"/>
      <c r="AD293" s="36"/>
      <c r="AE293" s="36"/>
      <c r="AR293" s="204" t="s">
        <v>121</v>
      </c>
      <c r="AT293" s="204" t="s">
        <v>206</v>
      </c>
      <c r="AU293" s="204" t="s">
        <v>93</v>
      </c>
      <c r="AY293" s="18" t="s">
        <v>203</v>
      </c>
      <c r="BE293" s="205">
        <f>IF(N293="základní",J293,0)</f>
        <v>0</v>
      </c>
      <c r="BF293" s="205">
        <f>IF(N293="snížená",J293,0)</f>
        <v>0</v>
      </c>
      <c r="BG293" s="205">
        <f>IF(N293="zákl. přenesená",J293,0)</f>
        <v>0</v>
      </c>
      <c r="BH293" s="205">
        <f>IF(N293="sníž. přenesená",J293,0)</f>
        <v>0</v>
      </c>
      <c r="BI293" s="205">
        <f>IF(N293="nulová",J293,0)</f>
        <v>0</v>
      </c>
      <c r="BJ293" s="18" t="s">
        <v>91</v>
      </c>
      <c r="BK293" s="205">
        <f>ROUND(I293*H293,2)</f>
        <v>0</v>
      </c>
      <c r="BL293" s="18" t="s">
        <v>121</v>
      </c>
      <c r="BM293" s="204" t="s">
        <v>561</v>
      </c>
    </row>
    <row r="294" spans="2:51" s="13" customFormat="1" ht="10.2">
      <c r="B294" s="215"/>
      <c r="C294" s="216"/>
      <c r="D294" s="206" t="s">
        <v>309</v>
      </c>
      <c r="E294" s="217" t="s">
        <v>1</v>
      </c>
      <c r="F294" s="218" t="s">
        <v>387</v>
      </c>
      <c r="G294" s="216"/>
      <c r="H294" s="217" t="s">
        <v>1</v>
      </c>
      <c r="I294" s="219"/>
      <c r="J294" s="216"/>
      <c r="K294" s="216"/>
      <c r="L294" s="220"/>
      <c r="M294" s="221"/>
      <c r="N294" s="222"/>
      <c r="O294" s="222"/>
      <c r="P294" s="222"/>
      <c r="Q294" s="222"/>
      <c r="R294" s="222"/>
      <c r="S294" s="222"/>
      <c r="T294" s="223"/>
      <c r="AT294" s="224" t="s">
        <v>309</v>
      </c>
      <c r="AU294" s="224" t="s">
        <v>93</v>
      </c>
      <c r="AV294" s="13" t="s">
        <v>91</v>
      </c>
      <c r="AW294" s="13" t="s">
        <v>38</v>
      </c>
      <c r="AX294" s="13" t="s">
        <v>83</v>
      </c>
      <c r="AY294" s="224" t="s">
        <v>203</v>
      </c>
    </row>
    <row r="295" spans="2:51" s="14" customFormat="1" ht="10.2">
      <c r="B295" s="225"/>
      <c r="C295" s="226"/>
      <c r="D295" s="206" t="s">
        <v>309</v>
      </c>
      <c r="E295" s="227" t="s">
        <v>1</v>
      </c>
      <c r="F295" s="228" t="s">
        <v>555</v>
      </c>
      <c r="G295" s="226"/>
      <c r="H295" s="229">
        <v>547.151</v>
      </c>
      <c r="I295" s="230"/>
      <c r="J295" s="226"/>
      <c r="K295" s="226"/>
      <c r="L295" s="231"/>
      <c r="M295" s="232"/>
      <c r="N295" s="233"/>
      <c r="O295" s="233"/>
      <c r="P295" s="233"/>
      <c r="Q295" s="233"/>
      <c r="R295" s="233"/>
      <c r="S295" s="233"/>
      <c r="T295" s="234"/>
      <c r="AT295" s="235" t="s">
        <v>309</v>
      </c>
      <c r="AU295" s="235" t="s">
        <v>93</v>
      </c>
      <c r="AV295" s="14" t="s">
        <v>93</v>
      </c>
      <c r="AW295" s="14" t="s">
        <v>38</v>
      </c>
      <c r="AX295" s="14" t="s">
        <v>83</v>
      </c>
      <c r="AY295" s="235" t="s">
        <v>203</v>
      </c>
    </row>
    <row r="296" spans="2:51" s="14" customFormat="1" ht="10.2">
      <c r="B296" s="225"/>
      <c r="C296" s="226"/>
      <c r="D296" s="206" t="s">
        <v>309</v>
      </c>
      <c r="E296" s="227" t="s">
        <v>1</v>
      </c>
      <c r="F296" s="228" t="s">
        <v>556</v>
      </c>
      <c r="G296" s="226"/>
      <c r="H296" s="229">
        <v>1241.839</v>
      </c>
      <c r="I296" s="230"/>
      <c r="J296" s="226"/>
      <c r="K296" s="226"/>
      <c r="L296" s="231"/>
      <c r="M296" s="232"/>
      <c r="N296" s="233"/>
      <c r="O296" s="233"/>
      <c r="P296" s="233"/>
      <c r="Q296" s="233"/>
      <c r="R296" s="233"/>
      <c r="S296" s="233"/>
      <c r="T296" s="234"/>
      <c r="AT296" s="235" t="s">
        <v>309</v>
      </c>
      <c r="AU296" s="235" t="s">
        <v>93</v>
      </c>
      <c r="AV296" s="14" t="s">
        <v>93</v>
      </c>
      <c r="AW296" s="14" t="s">
        <v>38</v>
      </c>
      <c r="AX296" s="14" t="s">
        <v>83</v>
      </c>
      <c r="AY296" s="235" t="s">
        <v>203</v>
      </c>
    </row>
    <row r="297" spans="2:51" s="14" customFormat="1" ht="10.2">
      <c r="B297" s="225"/>
      <c r="C297" s="226"/>
      <c r="D297" s="206" t="s">
        <v>309</v>
      </c>
      <c r="E297" s="227" t="s">
        <v>1</v>
      </c>
      <c r="F297" s="228" t="s">
        <v>557</v>
      </c>
      <c r="G297" s="226"/>
      <c r="H297" s="229">
        <v>76.763</v>
      </c>
      <c r="I297" s="230"/>
      <c r="J297" s="226"/>
      <c r="K297" s="226"/>
      <c r="L297" s="231"/>
      <c r="M297" s="232"/>
      <c r="N297" s="233"/>
      <c r="O297" s="233"/>
      <c r="P297" s="233"/>
      <c r="Q297" s="233"/>
      <c r="R297" s="233"/>
      <c r="S297" s="233"/>
      <c r="T297" s="234"/>
      <c r="AT297" s="235" t="s">
        <v>309</v>
      </c>
      <c r="AU297" s="235" t="s">
        <v>93</v>
      </c>
      <c r="AV297" s="14" t="s">
        <v>93</v>
      </c>
      <c r="AW297" s="14" t="s">
        <v>38</v>
      </c>
      <c r="AX297" s="14" t="s">
        <v>83</v>
      </c>
      <c r="AY297" s="235" t="s">
        <v>203</v>
      </c>
    </row>
    <row r="298" spans="2:51" s="14" customFormat="1" ht="10.2">
      <c r="B298" s="225"/>
      <c r="C298" s="226"/>
      <c r="D298" s="206" t="s">
        <v>309</v>
      </c>
      <c r="E298" s="227" t="s">
        <v>1</v>
      </c>
      <c r="F298" s="228" t="s">
        <v>562</v>
      </c>
      <c r="G298" s="226"/>
      <c r="H298" s="229">
        <v>-82.342</v>
      </c>
      <c r="I298" s="230"/>
      <c r="J298" s="226"/>
      <c r="K298" s="226"/>
      <c r="L298" s="231"/>
      <c r="M298" s="232"/>
      <c r="N298" s="233"/>
      <c r="O298" s="233"/>
      <c r="P298" s="233"/>
      <c r="Q298" s="233"/>
      <c r="R298" s="233"/>
      <c r="S298" s="233"/>
      <c r="T298" s="234"/>
      <c r="AT298" s="235" t="s">
        <v>309</v>
      </c>
      <c r="AU298" s="235" t="s">
        <v>93</v>
      </c>
      <c r="AV298" s="14" t="s">
        <v>93</v>
      </c>
      <c r="AW298" s="14" t="s">
        <v>38</v>
      </c>
      <c r="AX298" s="14" t="s">
        <v>83</v>
      </c>
      <c r="AY298" s="235" t="s">
        <v>203</v>
      </c>
    </row>
    <row r="299" spans="2:51" s="15" customFormat="1" ht="10.2">
      <c r="B299" s="236"/>
      <c r="C299" s="237"/>
      <c r="D299" s="206" t="s">
        <v>309</v>
      </c>
      <c r="E299" s="238" t="s">
        <v>1</v>
      </c>
      <c r="F299" s="239" t="s">
        <v>314</v>
      </c>
      <c r="G299" s="237"/>
      <c r="H299" s="240">
        <v>1783.411</v>
      </c>
      <c r="I299" s="241"/>
      <c r="J299" s="237"/>
      <c r="K299" s="237"/>
      <c r="L299" s="242"/>
      <c r="M299" s="243"/>
      <c r="N299" s="244"/>
      <c r="O299" s="244"/>
      <c r="P299" s="244"/>
      <c r="Q299" s="244"/>
      <c r="R299" s="244"/>
      <c r="S299" s="244"/>
      <c r="T299" s="245"/>
      <c r="AT299" s="246" t="s">
        <v>309</v>
      </c>
      <c r="AU299" s="246" t="s">
        <v>93</v>
      </c>
      <c r="AV299" s="15" t="s">
        <v>121</v>
      </c>
      <c r="AW299" s="15" t="s">
        <v>38</v>
      </c>
      <c r="AX299" s="15" t="s">
        <v>91</v>
      </c>
      <c r="AY299" s="246" t="s">
        <v>203</v>
      </c>
    </row>
    <row r="300" spans="1:65" s="2" customFormat="1" ht="16.5" customHeight="1">
      <c r="A300" s="36"/>
      <c r="B300" s="37"/>
      <c r="C300" s="193" t="s">
        <v>563</v>
      </c>
      <c r="D300" s="193" t="s">
        <v>206</v>
      </c>
      <c r="E300" s="194" t="s">
        <v>564</v>
      </c>
      <c r="F300" s="195" t="s">
        <v>565</v>
      </c>
      <c r="G300" s="196" t="s">
        <v>357</v>
      </c>
      <c r="H300" s="197">
        <v>186.5</v>
      </c>
      <c r="I300" s="198"/>
      <c r="J300" s="199">
        <f>ROUND(I300*H300,2)</f>
        <v>0</v>
      </c>
      <c r="K300" s="195" t="s">
        <v>210</v>
      </c>
      <c r="L300" s="41"/>
      <c r="M300" s="200" t="s">
        <v>1</v>
      </c>
      <c r="N300" s="201" t="s">
        <v>48</v>
      </c>
      <c r="O300" s="73"/>
      <c r="P300" s="202">
        <f>O300*H300</f>
        <v>0</v>
      </c>
      <c r="Q300" s="202">
        <v>0.04</v>
      </c>
      <c r="R300" s="202">
        <f>Q300*H300</f>
        <v>7.46</v>
      </c>
      <c r="S300" s="202">
        <v>0</v>
      </c>
      <c r="T300" s="203">
        <f>S300*H300</f>
        <v>0</v>
      </c>
      <c r="U300" s="36"/>
      <c r="V300" s="36"/>
      <c r="W300" s="36"/>
      <c r="X300" s="36"/>
      <c r="Y300" s="36"/>
      <c r="Z300" s="36"/>
      <c r="AA300" s="36"/>
      <c r="AB300" s="36"/>
      <c r="AC300" s="36"/>
      <c r="AD300" s="36"/>
      <c r="AE300" s="36"/>
      <c r="AR300" s="204" t="s">
        <v>121</v>
      </c>
      <c r="AT300" s="204" t="s">
        <v>206</v>
      </c>
      <c r="AU300" s="204" t="s">
        <v>93</v>
      </c>
      <c r="AY300" s="18" t="s">
        <v>203</v>
      </c>
      <c r="BE300" s="205">
        <f>IF(N300="základní",J300,0)</f>
        <v>0</v>
      </c>
      <c r="BF300" s="205">
        <f>IF(N300="snížená",J300,0)</f>
        <v>0</v>
      </c>
      <c r="BG300" s="205">
        <f>IF(N300="zákl. přenesená",J300,0)</f>
        <v>0</v>
      </c>
      <c r="BH300" s="205">
        <f>IF(N300="sníž. přenesená",J300,0)</f>
        <v>0</v>
      </c>
      <c r="BI300" s="205">
        <f>IF(N300="nulová",J300,0)</f>
        <v>0</v>
      </c>
      <c r="BJ300" s="18" t="s">
        <v>91</v>
      </c>
      <c r="BK300" s="205">
        <f>ROUND(I300*H300,2)</f>
        <v>0</v>
      </c>
      <c r="BL300" s="18" t="s">
        <v>121</v>
      </c>
      <c r="BM300" s="204" t="s">
        <v>566</v>
      </c>
    </row>
    <row r="301" spans="1:65" s="2" customFormat="1" ht="16.5" customHeight="1">
      <c r="A301" s="36"/>
      <c r="B301" s="37"/>
      <c r="C301" s="193" t="s">
        <v>567</v>
      </c>
      <c r="D301" s="193" t="s">
        <v>206</v>
      </c>
      <c r="E301" s="194" t="s">
        <v>568</v>
      </c>
      <c r="F301" s="195" t="s">
        <v>569</v>
      </c>
      <c r="G301" s="196" t="s">
        <v>357</v>
      </c>
      <c r="H301" s="197">
        <v>1318.602</v>
      </c>
      <c r="I301" s="198"/>
      <c r="J301" s="199">
        <f>ROUND(I301*H301,2)</f>
        <v>0</v>
      </c>
      <c r="K301" s="195" t="s">
        <v>210</v>
      </c>
      <c r="L301" s="41"/>
      <c r="M301" s="200" t="s">
        <v>1</v>
      </c>
      <c r="N301" s="201" t="s">
        <v>48</v>
      </c>
      <c r="O301" s="73"/>
      <c r="P301" s="202">
        <f>O301*H301</f>
        <v>0</v>
      </c>
      <c r="Q301" s="202">
        <v>0.00438</v>
      </c>
      <c r="R301" s="202">
        <f>Q301*H301</f>
        <v>5.775476760000001</v>
      </c>
      <c r="S301" s="202">
        <v>0</v>
      </c>
      <c r="T301" s="203">
        <f>S301*H301</f>
        <v>0</v>
      </c>
      <c r="U301" s="36"/>
      <c r="V301" s="36"/>
      <c r="W301" s="36"/>
      <c r="X301" s="36"/>
      <c r="Y301" s="36"/>
      <c r="Z301" s="36"/>
      <c r="AA301" s="36"/>
      <c r="AB301" s="36"/>
      <c r="AC301" s="36"/>
      <c r="AD301" s="36"/>
      <c r="AE301" s="36"/>
      <c r="AR301" s="204" t="s">
        <v>121</v>
      </c>
      <c r="AT301" s="204" t="s">
        <v>206</v>
      </c>
      <c r="AU301" s="204" t="s">
        <v>93</v>
      </c>
      <c r="AY301" s="18" t="s">
        <v>203</v>
      </c>
      <c r="BE301" s="205">
        <f>IF(N301="základní",J301,0)</f>
        <v>0</v>
      </c>
      <c r="BF301" s="205">
        <f>IF(N301="snížená",J301,0)</f>
        <v>0</v>
      </c>
      <c r="BG301" s="205">
        <f>IF(N301="zákl. přenesená",J301,0)</f>
        <v>0</v>
      </c>
      <c r="BH301" s="205">
        <f>IF(N301="sníž. přenesená",J301,0)</f>
        <v>0</v>
      </c>
      <c r="BI301" s="205">
        <f>IF(N301="nulová",J301,0)</f>
        <v>0</v>
      </c>
      <c r="BJ301" s="18" t="s">
        <v>91</v>
      </c>
      <c r="BK301" s="205">
        <f>ROUND(I301*H301,2)</f>
        <v>0</v>
      </c>
      <c r="BL301" s="18" t="s">
        <v>121</v>
      </c>
      <c r="BM301" s="204" t="s">
        <v>570</v>
      </c>
    </row>
    <row r="302" spans="2:51" s="13" customFormat="1" ht="10.2">
      <c r="B302" s="215"/>
      <c r="C302" s="216"/>
      <c r="D302" s="206" t="s">
        <v>309</v>
      </c>
      <c r="E302" s="217" t="s">
        <v>1</v>
      </c>
      <c r="F302" s="218" t="s">
        <v>387</v>
      </c>
      <c r="G302" s="216"/>
      <c r="H302" s="217" t="s">
        <v>1</v>
      </c>
      <c r="I302" s="219"/>
      <c r="J302" s="216"/>
      <c r="K302" s="216"/>
      <c r="L302" s="220"/>
      <c r="M302" s="221"/>
      <c r="N302" s="222"/>
      <c r="O302" s="222"/>
      <c r="P302" s="222"/>
      <c r="Q302" s="222"/>
      <c r="R302" s="222"/>
      <c r="S302" s="222"/>
      <c r="T302" s="223"/>
      <c r="AT302" s="224" t="s">
        <v>309</v>
      </c>
      <c r="AU302" s="224" t="s">
        <v>93</v>
      </c>
      <c r="AV302" s="13" t="s">
        <v>91</v>
      </c>
      <c r="AW302" s="13" t="s">
        <v>38</v>
      </c>
      <c r="AX302" s="13" t="s">
        <v>83</v>
      </c>
      <c r="AY302" s="224" t="s">
        <v>203</v>
      </c>
    </row>
    <row r="303" spans="2:51" s="14" customFormat="1" ht="10.2">
      <c r="B303" s="225"/>
      <c r="C303" s="226"/>
      <c r="D303" s="206" t="s">
        <v>309</v>
      </c>
      <c r="E303" s="227" t="s">
        <v>1</v>
      </c>
      <c r="F303" s="228" t="s">
        <v>556</v>
      </c>
      <c r="G303" s="226"/>
      <c r="H303" s="229">
        <v>1241.839</v>
      </c>
      <c r="I303" s="230"/>
      <c r="J303" s="226"/>
      <c r="K303" s="226"/>
      <c r="L303" s="231"/>
      <c r="M303" s="232"/>
      <c r="N303" s="233"/>
      <c r="O303" s="233"/>
      <c r="P303" s="233"/>
      <c r="Q303" s="233"/>
      <c r="R303" s="233"/>
      <c r="S303" s="233"/>
      <c r="T303" s="234"/>
      <c r="AT303" s="235" t="s">
        <v>309</v>
      </c>
      <c r="AU303" s="235" t="s">
        <v>93</v>
      </c>
      <c r="AV303" s="14" t="s">
        <v>93</v>
      </c>
      <c r="AW303" s="14" t="s">
        <v>38</v>
      </c>
      <c r="AX303" s="14" t="s">
        <v>83</v>
      </c>
      <c r="AY303" s="235" t="s">
        <v>203</v>
      </c>
    </row>
    <row r="304" spans="2:51" s="14" customFormat="1" ht="10.2">
      <c r="B304" s="225"/>
      <c r="C304" s="226"/>
      <c r="D304" s="206" t="s">
        <v>309</v>
      </c>
      <c r="E304" s="227" t="s">
        <v>1</v>
      </c>
      <c r="F304" s="228" t="s">
        <v>557</v>
      </c>
      <c r="G304" s="226"/>
      <c r="H304" s="229">
        <v>76.763</v>
      </c>
      <c r="I304" s="230"/>
      <c r="J304" s="226"/>
      <c r="K304" s="226"/>
      <c r="L304" s="231"/>
      <c r="M304" s="232"/>
      <c r="N304" s="233"/>
      <c r="O304" s="233"/>
      <c r="P304" s="233"/>
      <c r="Q304" s="233"/>
      <c r="R304" s="233"/>
      <c r="S304" s="233"/>
      <c r="T304" s="234"/>
      <c r="AT304" s="235" t="s">
        <v>309</v>
      </c>
      <c r="AU304" s="235" t="s">
        <v>93</v>
      </c>
      <c r="AV304" s="14" t="s">
        <v>93</v>
      </c>
      <c r="AW304" s="14" t="s">
        <v>38</v>
      </c>
      <c r="AX304" s="14" t="s">
        <v>83</v>
      </c>
      <c r="AY304" s="235" t="s">
        <v>203</v>
      </c>
    </row>
    <row r="305" spans="2:51" s="15" customFormat="1" ht="10.2">
      <c r="B305" s="236"/>
      <c r="C305" s="237"/>
      <c r="D305" s="206" t="s">
        <v>309</v>
      </c>
      <c r="E305" s="238" t="s">
        <v>1</v>
      </c>
      <c r="F305" s="239" t="s">
        <v>314</v>
      </c>
      <c r="G305" s="237"/>
      <c r="H305" s="240">
        <v>1318.602</v>
      </c>
      <c r="I305" s="241"/>
      <c r="J305" s="237"/>
      <c r="K305" s="237"/>
      <c r="L305" s="242"/>
      <c r="M305" s="243"/>
      <c r="N305" s="244"/>
      <c r="O305" s="244"/>
      <c r="P305" s="244"/>
      <c r="Q305" s="244"/>
      <c r="R305" s="244"/>
      <c r="S305" s="244"/>
      <c r="T305" s="245"/>
      <c r="AT305" s="246" t="s">
        <v>309</v>
      </c>
      <c r="AU305" s="246" t="s">
        <v>93</v>
      </c>
      <c r="AV305" s="15" t="s">
        <v>121</v>
      </c>
      <c r="AW305" s="15" t="s">
        <v>38</v>
      </c>
      <c r="AX305" s="15" t="s">
        <v>91</v>
      </c>
      <c r="AY305" s="246" t="s">
        <v>203</v>
      </c>
    </row>
    <row r="306" spans="1:65" s="2" customFormat="1" ht="16.5" customHeight="1">
      <c r="A306" s="36"/>
      <c r="B306" s="37"/>
      <c r="C306" s="193" t="s">
        <v>571</v>
      </c>
      <c r="D306" s="193" t="s">
        <v>206</v>
      </c>
      <c r="E306" s="194" t="s">
        <v>572</v>
      </c>
      <c r="F306" s="195" t="s">
        <v>573</v>
      </c>
      <c r="G306" s="196" t="s">
        <v>448</v>
      </c>
      <c r="H306" s="197">
        <v>113.48</v>
      </c>
      <c r="I306" s="198"/>
      <c r="J306" s="199">
        <f>ROUND(I306*H306,2)</f>
        <v>0</v>
      </c>
      <c r="K306" s="195" t="s">
        <v>210</v>
      </c>
      <c r="L306" s="41"/>
      <c r="M306" s="200" t="s">
        <v>1</v>
      </c>
      <c r="N306" s="201" t="s">
        <v>48</v>
      </c>
      <c r="O306" s="73"/>
      <c r="P306" s="202">
        <f>O306*H306</f>
        <v>0</v>
      </c>
      <c r="Q306" s="202">
        <v>0.0016</v>
      </c>
      <c r="R306" s="202">
        <f>Q306*H306</f>
        <v>0.181568</v>
      </c>
      <c r="S306" s="202">
        <v>0</v>
      </c>
      <c r="T306" s="203">
        <f>S306*H306</f>
        <v>0</v>
      </c>
      <c r="U306" s="36"/>
      <c r="V306" s="36"/>
      <c r="W306" s="36"/>
      <c r="X306" s="36"/>
      <c r="Y306" s="36"/>
      <c r="Z306" s="36"/>
      <c r="AA306" s="36"/>
      <c r="AB306" s="36"/>
      <c r="AC306" s="36"/>
      <c r="AD306" s="36"/>
      <c r="AE306" s="36"/>
      <c r="AR306" s="204" t="s">
        <v>121</v>
      </c>
      <c r="AT306" s="204" t="s">
        <v>206</v>
      </c>
      <c r="AU306" s="204" t="s">
        <v>93</v>
      </c>
      <c r="AY306" s="18" t="s">
        <v>203</v>
      </c>
      <c r="BE306" s="205">
        <f>IF(N306="základní",J306,0)</f>
        <v>0</v>
      </c>
      <c r="BF306" s="205">
        <f>IF(N306="snížená",J306,0)</f>
        <v>0</v>
      </c>
      <c r="BG306" s="205">
        <f>IF(N306="zákl. přenesená",J306,0)</f>
        <v>0</v>
      </c>
      <c r="BH306" s="205">
        <f>IF(N306="sníž. přenesená",J306,0)</f>
        <v>0</v>
      </c>
      <c r="BI306" s="205">
        <f>IF(N306="nulová",J306,0)</f>
        <v>0</v>
      </c>
      <c r="BJ306" s="18" t="s">
        <v>91</v>
      </c>
      <c r="BK306" s="205">
        <f>ROUND(I306*H306,2)</f>
        <v>0</v>
      </c>
      <c r="BL306" s="18" t="s">
        <v>121</v>
      </c>
      <c r="BM306" s="204" t="s">
        <v>574</v>
      </c>
    </row>
    <row r="307" spans="2:51" s="13" customFormat="1" ht="10.2">
      <c r="B307" s="215"/>
      <c r="C307" s="216"/>
      <c r="D307" s="206" t="s">
        <v>309</v>
      </c>
      <c r="E307" s="217" t="s">
        <v>1</v>
      </c>
      <c r="F307" s="218" t="s">
        <v>387</v>
      </c>
      <c r="G307" s="216"/>
      <c r="H307" s="217" t="s">
        <v>1</v>
      </c>
      <c r="I307" s="219"/>
      <c r="J307" s="216"/>
      <c r="K307" s="216"/>
      <c r="L307" s="220"/>
      <c r="M307" s="221"/>
      <c r="N307" s="222"/>
      <c r="O307" s="222"/>
      <c r="P307" s="222"/>
      <c r="Q307" s="222"/>
      <c r="R307" s="222"/>
      <c r="S307" s="222"/>
      <c r="T307" s="223"/>
      <c r="AT307" s="224" t="s">
        <v>309</v>
      </c>
      <c r="AU307" s="224" t="s">
        <v>93</v>
      </c>
      <c r="AV307" s="13" t="s">
        <v>91</v>
      </c>
      <c r="AW307" s="13" t="s">
        <v>38</v>
      </c>
      <c r="AX307" s="13" t="s">
        <v>83</v>
      </c>
      <c r="AY307" s="224" t="s">
        <v>203</v>
      </c>
    </row>
    <row r="308" spans="2:51" s="14" customFormat="1" ht="10.2">
      <c r="B308" s="225"/>
      <c r="C308" s="226"/>
      <c r="D308" s="206" t="s">
        <v>309</v>
      </c>
      <c r="E308" s="227" t="s">
        <v>1</v>
      </c>
      <c r="F308" s="228" t="s">
        <v>575</v>
      </c>
      <c r="G308" s="226"/>
      <c r="H308" s="229">
        <v>113.48</v>
      </c>
      <c r="I308" s="230"/>
      <c r="J308" s="226"/>
      <c r="K308" s="226"/>
      <c r="L308" s="231"/>
      <c r="M308" s="232"/>
      <c r="N308" s="233"/>
      <c r="O308" s="233"/>
      <c r="P308" s="233"/>
      <c r="Q308" s="233"/>
      <c r="R308" s="233"/>
      <c r="S308" s="233"/>
      <c r="T308" s="234"/>
      <c r="AT308" s="235" t="s">
        <v>309</v>
      </c>
      <c r="AU308" s="235" t="s">
        <v>93</v>
      </c>
      <c r="AV308" s="14" t="s">
        <v>93</v>
      </c>
      <c r="AW308" s="14" t="s">
        <v>38</v>
      </c>
      <c r="AX308" s="14" t="s">
        <v>83</v>
      </c>
      <c r="AY308" s="235" t="s">
        <v>203</v>
      </c>
    </row>
    <row r="309" spans="2:51" s="15" customFormat="1" ht="10.2">
      <c r="B309" s="236"/>
      <c r="C309" s="237"/>
      <c r="D309" s="206" t="s">
        <v>309</v>
      </c>
      <c r="E309" s="238" t="s">
        <v>1</v>
      </c>
      <c r="F309" s="239" t="s">
        <v>314</v>
      </c>
      <c r="G309" s="237"/>
      <c r="H309" s="240">
        <v>113.48</v>
      </c>
      <c r="I309" s="241"/>
      <c r="J309" s="237"/>
      <c r="K309" s="237"/>
      <c r="L309" s="242"/>
      <c r="M309" s="243"/>
      <c r="N309" s="244"/>
      <c r="O309" s="244"/>
      <c r="P309" s="244"/>
      <c r="Q309" s="244"/>
      <c r="R309" s="244"/>
      <c r="S309" s="244"/>
      <c r="T309" s="245"/>
      <c r="AT309" s="246" t="s">
        <v>309</v>
      </c>
      <c r="AU309" s="246" t="s">
        <v>93</v>
      </c>
      <c r="AV309" s="15" t="s">
        <v>121</v>
      </c>
      <c r="AW309" s="15" t="s">
        <v>38</v>
      </c>
      <c r="AX309" s="15" t="s">
        <v>91</v>
      </c>
      <c r="AY309" s="246" t="s">
        <v>203</v>
      </c>
    </row>
    <row r="310" spans="1:65" s="2" customFormat="1" ht="16.5" customHeight="1">
      <c r="A310" s="36"/>
      <c r="B310" s="37"/>
      <c r="C310" s="247" t="s">
        <v>576</v>
      </c>
      <c r="D310" s="247" t="s">
        <v>350</v>
      </c>
      <c r="E310" s="248" t="s">
        <v>577</v>
      </c>
      <c r="F310" s="249" t="s">
        <v>578</v>
      </c>
      <c r="G310" s="250" t="s">
        <v>357</v>
      </c>
      <c r="H310" s="251">
        <v>24.966</v>
      </c>
      <c r="I310" s="252"/>
      <c r="J310" s="253">
        <f>ROUND(I310*H310,2)</f>
        <v>0</v>
      </c>
      <c r="K310" s="249" t="s">
        <v>210</v>
      </c>
      <c r="L310" s="254"/>
      <c r="M310" s="255" t="s">
        <v>1</v>
      </c>
      <c r="N310" s="256" t="s">
        <v>48</v>
      </c>
      <c r="O310" s="73"/>
      <c r="P310" s="202">
        <f>O310*H310</f>
        <v>0</v>
      </c>
      <c r="Q310" s="202">
        <v>0.002</v>
      </c>
      <c r="R310" s="202">
        <f>Q310*H310</f>
        <v>0.049932000000000004</v>
      </c>
      <c r="S310" s="202">
        <v>0</v>
      </c>
      <c r="T310" s="203">
        <f>S310*H310</f>
        <v>0</v>
      </c>
      <c r="U310" s="36"/>
      <c r="V310" s="36"/>
      <c r="W310" s="36"/>
      <c r="X310" s="36"/>
      <c r="Y310" s="36"/>
      <c r="Z310" s="36"/>
      <c r="AA310" s="36"/>
      <c r="AB310" s="36"/>
      <c r="AC310" s="36"/>
      <c r="AD310" s="36"/>
      <c r="AE310" s="36"/>
      <c r="AR310" s="204" t="s">
        <v>153</v>
      </c>
      <c r="AT310" s="204" t="s">
        <v>350</v>
      </c>
      <c r="AU310" s="204" t="s">
        <v>93</v>
      </c>
      <c r="AY310" s="18" t="s">
        <v>203</v>
      </c>
      <c r="BE310" s="205">
        <f>IF(N310="základní",J310,0)</f>
        <v>0</v>
      </c>
      <c r="BF310" s="205">
        <f>IF(N310="snížená",J310,0)</f>
        <v>0</v>
      </c>
      <c r="BG310" s="205">
        <f>IF(N310="zákl. přenesená",J310,0)</f>
        <v>0</v>
      </c>
      <c r="BH310" s="205">
        <f>IF(N310="sníž. přenesená",J310,0)</f>
        <v>0</v>
      </c>
      <c r="BI310" s="205">
        <f>IF(N310="nulová",J310,0)</f>
        <v>0</v>
      </c>
      <c r="BJ310" s="18" t="s">
        <v>91</v>
      </c>
      <c r="BK310" s="205">
        <f>ROUND(I310*H310,2)</f>
        <v>0</v>
      </c>
      <c r="BL310" s="18" t="s">
        <v>121</v>
      </c>
      <c r="BM310" s="204" t="s">
        <v>579</v>
      </c>
    </row>
    <row r="311" spans="2:51" s="14" customFormat="1" ht="10.2">
      <c r="B311" s="225"/>
      <c r="C311" s="226"/>
      <c r="D311" s="206" t="s">
        <v>309</v>
      </c>
      <c r="E311" s="226"/>
      <c r="F311" s="228" t="s">
        <v>580</v>
      </c>
      <c r="G311" s="226"/>
      <c r="H311" s="229">
        <v>24.966</v>
      </c>
      <c r="I311" s="230"/>
      <c r="J311" s="226"/>
      <c r="K311" s="226"/>
      <c r="L311" s="231"/>
      <c r="M311" s="232"/>
      <c r="N311" s="233"/>
      <c r="O311" s="233"/>
      <c r="P311" s="233"/>
      <c r="Q311" s="233"/>
      <c r="R311" s="233"/>
      <c r="S311" s="233"/>
      <c r="T311" s="234"/>
      <c r="AT311" s="235" t="s">
        <v>309</v>
      </c>
      <c r="AU311" s="235" t="s">
        <v>93</v>
      </c>
      <c r="AV311" s="14" t="s">
        <v>93</v>
      </c>
      <c r="AW311" s="14" t="s">
        <v>4</v>
      </c>
      <c r="AX311" s="14" t="s">
        <v>91</v>
      </c>
      <c r="AY311" s="235" t="s">
        <v>203</v>
      </c>
    </row>
    <row r="312" spans="1:65" s="2" customFormat="1" ht="16.5" customHeight="1">
      <c r="A312" s="36"/>
      <c r="B312" s="37"/>
      <c r="C312" s="193" t="s">
        <v>581</v>
      </c>
      <c r="D312" s="193" t="s">
        <v>206</v>
      </c>
      <c r="E312" s="194" t="s">
        <v>582</v>
      </c>
      <c r="F312" s="195" t="s">
        <v>583</v>
      </c>
      <c r="G312" s="196" t="s">
        <v>357</v>
      </c>
      <c r="H312" s="197">
        <v>1865.753</v>
      </c>
      <c r="I312" s="198"/>
      <c r="J312" s="199">
        <f>ROUND(I312*H312,2)</f>
        <v>0</v>
      </c>
      <c r="K312" s="195" t="s">
        <v>210</v>
      </c>
      <c r="L312" s="41"/>
      <c r="M312" s="200" t="s">
        <v>1</v>
      </c>
      <c r="N312" s="201" t="s">
        <v>48</v>
      </c>
      <c r="O312" s="73"/>
      <c r="P312" s="202">
        <f>O312*H312</f>
        <v>0</v>
      </c>
      <c r="Q312" s="202">
        <v>0.0147</v>
      </c>
      <c r="R312" s="202">
        <f>Q312*H312</f>
        <v>27.4265691</v>
      </c>
      <c r="S312" s="202">
        <v>0</v>
      </c>
      <c r="T312" s="203">
        <f>S312*H312</f>
        <v>0</v>
      </c>
      <c r="U312" s="36"/>
      <c r="V312" s="36"/>
      <c r="W312" s="36"/>
      <c r="X312" s="36"/>
      <c r="Y312" s="36"/>
      <c r="Z312" s="36"/>
      <c r="AA312" s="36"/>
      <c r="AB312" s="36"/>
      <c r="AC312" s="36"/>
      <c r="AD312" s="36"/>
      <c r="AE312" s="36"/>
      <c r="AR312" s="204" t="s">
        <v>121</v>
      </c>
      <c r="AT312" s="204" t="s">
        <v>206</v>
      </c>
      <c r="AU312" s="204" t="s">
        <v>93</v>
      </c>
      <c r="AY312" s="18" t="s">
        <v>203</v>
      </c>
      <c r="BE312" s="205">
        <f>IF(N312="základní",J312,0)</f>
        <v>0</v>
      </c>
      <c r="BF312" s="205">
        <f>IF(N312="snížená",J312,0)</f>
        <v>0</v>
      </c>
      <c r="BG312" s="205">
        <f>IF(N312="zákl. přenesená",J312,0)</f>
        <v>0</v>
      </c>
      <c r="BH312" s="205">
        <f>IF(N312="sníž. přenesená",J312,0)</f>
        <v>0</v>
      </c>
      <c r="BI312" s="205">
        <f>IF(N312="nulová",J312,0)</f>
        <v>0</v>
      </c>
      <c r="BJ312" s="18" t="s">
        <v>91</v>
      </c>
      <c r="BK312" s="205">
        <f>ROUND(I312*H312,2)</f>
        <v>0</v>
      </c>
      <c r="BL312" s="18" t="s">
        <v>121</v>
      </c>
      <c r="BM312" s="204" t="s">
        <v>584</v>
      </c>
    </row>
    <row r="313" spans="2:51" s="13" customFormat="1" ht="10.2">
      <c r="B313" s="215"/>
      <c r="C313" s="216"/>
      <c r="D313" s="206" t="s">
        <v>309</v>
      </c>
      <c r="E313" s="217" t="s">
        <v>1</v>
      </c>
      <c r="F313" s="218" t="s">
        <v>387</v>
      </c>
      <c r="G313" s="216"/>
      <c r="H313" s="217" t="s">
        <v>1</v>
      </c>
      <c r="I313" s="219"/>
      <c r="J313" s="216"/>
      <c r="K313" s="216"/>
      <c r="L313" s="220"/>
      <c r="M313" s="221"/>
      <c r="N313" s="222"/>
      <c r="O313" s="222"/>
      <c r="P313" s="222"/>
      <c r="Q313" s="222"/>
      <c r="R313" s="222"/>
      <c r="S313" s="222"/>
      <c r="T313" s="223"/>
      <c r="AT313" s="224" t="s">
        <v>309</v>
      </c>
      <c r="AU313" s="224" t="s">
        <v>93</v>
      </c>
      <c r="AV313" s="13" t="s">
        <v>91</v>
      </c>
      <c r="AW313" s="13" t="s">
        <v>38</v>
      </c>
      <c r="AX313" s="13" t="s">
        <v>83</v>
      </c>
      <c r="AY313" s="224" t="s">
        <v>203</v>
      </c>
    </row>
    <row r="314" spans="2:51" s="14" customFormat="1" ht="10.2">
      <c r="B314" s="225"/>
      <c r="C314" s="226"/>
      <c r="D314" s="206" t="s">
        <v>309</v>
      </c>
      <c r="E314" s="227" t="s">
        <v>1</v>
      </c>
      <c r="F314" s="228" t="s">
        <v>555</v>
      </c>
      <c r="G314" s="226"/>
      <c r="H314" s="229">
        <v>547.151</v>
      </c>
      <c r="I314" s="230"/>
      <c r="J314" s="226"/>
      <c r="K314" s="226"/>
      <c r="L314" s="231"/>
      <c r="M314" s="232"/>
      <c r="N314" s="233"/>
      <c r="O314" s="233"/>
      <c r="P314" s="233"/>
      <c r="Q314" s="233"/>
      <c r="R314" s="233"/>
      <c r="S314" s="233"/>
      <c r="T314" s="234"/>
      <c r="AT314" s="235" t="s">
        <v>309</v>
      </c>
      <c r="AU314" s="235" t="s">
        <v>93</v>
      </c>
      <c r="AV314" s="14" t="s">
        <v>93</v>
      </c>
      <c r="AW314" s="14" t="s">
        <v>38</v>
      </c>
      <c r="AX314" s="14" t="s">
        <v>83</v>
      </c>
      <c r="AY314" s="235" t="s">
        <v>203</v>
      </c>
    </row>
    <row r="315" spans="2:51" s="14" customFormat="1" ht="10.2">
      <c r="B315" s="225"/>
      <c r="C315" s="226"/>
      <c r="D315" s="206" t="s">
        <v>309</v>
      </c>
      <c r="E315" s="227" t="s">
        <v>1</v>
      </c>
      <c r="F315" s="228" t="s">
        <v>556</v>
      </c>
      <c r="G315" s="226"/>
      <c r="H315" s="229">
        <v>1241.839</v>
      </c>
      <c r="I315" s="230"/>
      <c r="J315" s="226"/>
      <c r="K315" s="226"/>
      <c r="L315" s="231"/>
      <c r="M315" s="232"/>
      <c r="N315" s="233"/>
      <c r="O315" s="233"/>
      <c r="P315" s="233"/>
      <c r="Q315" s="233"/>
      <c r="R315" s="233"/>
      <c r="S315" s="233"/>
      <c r="T315" s="234"/>
      <c r="AT315" s="235" t="s">
        <v>309</v>
      </c>
      <c r="AU315" s="235" t="s">
        <v>93</v>
      </c>
      <c r="AV315" s="14" t="s">
        <v>93</v>
      </c>
      <c r="AW315" s="14" t="s">
        <v>38</v>
      </c>
      <c r="AX315" s="14" t="s">
        <v>83</v>
      </c>
      <c r="AY315" s="235" t="s">
        <v>203</v>
      </c>
    </row>
    <row r="316" spans="2:51" s="14" customFormat="1" ht="10.2">
      <c r="B316" s="225"/>
      <c r="C316" s="226"/>
      <c r="D316" s="206" t="s">
        <v>309</v>
      </c>
      <c r="E316" s="227" t="s">
        <v>1</v>
      </c>
      <c r="F316" s="228" t="s">
        <v>557</v>
      </c>
      <c r="G316" s="226"/>
      <c r="H316" s="229">
        <v>76.763</v>
      </c>
      <c r="I316" s="230"/>
      <c r="J316" s="226"/>
      <c r="K316" s="226"/>
      <c r="L316" s="231"/>
      <c r="M316" s="232"/>
      <c r="N316" s="233"/>
      <c r="O316" s="233"/>
      <c r="P316" s="233"/>
      <c r="Q316" s="233"/>
      <c r="R316" s="233"/>
      <c r="S316" s="233"/>
      <c r="T316" s="234"/>
      <c r="AT316" s="235" t="s">
        <v>309</v>
      </c>
      <c r="AU316" s="235" t="s">
        <v>93</v>
      </c>
      <c r="AV316" s="14" t="s">
        <v>93</v>
      </c>
      <c r="AW316" s="14" t="s">
        <v>38</v>
      </c>
      <c r="AX316" s="14" t="s">
        <v>83</v>
      </c>
      <c r="AY316" s="235" t="s">
        <v>203</v>
      </c>
    </row>
    <row r="317" spans="2:51" s="15" customFormat="1" ht="10.2">
      <c r="B317" s="236"/>
      <c r="C317" s="237"/>
      <c r="D317" s="206" t="s">
        <v>309</v>
      </c>
      <c r="E317" s="238" t="s">
        <v>1</v>
      </c>
      <c r="F317" s="239" t="s">
        <v>314</v>
      </c>
      <c r="G317" s="237"/>
      <c r="H317" s="240">
        <v>1865.753</v>
      </c>
      <c r="I317" s="241"/>
      <c r="J317" s="237"/>
      <c r="K317" s="237"/>
      <c r="L317" s="242"/>
      <c r="M317" s="243"/>
      <c r="N317" s="244"/>
      <c r="O317" s="244"/>
      <c r="P317" s="244"/>
      <c r="Q317" s="244"/>
      <c r="R317" s="244"/>
      <c r="S317" s="244"/>
      <c r="T317" s="245"/>
      <c r="AT317" s="246" t="s">
        <v>309</v>
      </c>
      <c r="AU317" s="246" t="s">
        <v>93</v>
      </c>
      <c r="AV317" s="15" t="s">
        <v>121</v>
      </c>
      <c r="AW317" s="15" t="s">
        <v>38</v>
      </c>
      <c r="AX317" s="15" t="s">
        <v>91</v>
      </c>
      <c r="AY317" s="246" t="s">
        <v>203</v>
      </c>
    </row>
    <row r="318" spans="1:65" s="2" customFormat="1" ht="16.5" customHeight="1">
      <c r="A318" s="36"/>
      <c r="B318" s="37"/>
      <c r="C318" s="193" t="s">
        <v>585</v>
      </c>
      <c r="D318" s="193" t="s">
        <v>206</v>
      </c>
      <c r="E318" s="194" t="s">
        <v>586</v>
      </c>
      <c r="F318" s="195" t="s">
        <v>587</v>
      </c>
      <c r="G318" s="196" t="s">
        <v>357</v>
      </c>
      <c r="H318" s="197">
        <v>1783.411</v>
      </c>
      <c r="I318" s="198"/>
      <c r="J318" s="199">
        <f>ROUND(I318*H318,2)</f>
        <v>0</v>
      </c>
      <c r="K318" s="195" t="s">
        <v>210</v>
      </c>
      <c r="L318" s="41"/>
      <c r="M318" s="200" t="s">
        <v>1</v>
      </c>
      <c r="N318" s="201" t="s">
        <v>48</v>
      </c>
      <c r="O318" s="73"/>
      <c r="P318" s="202">
        <f>O318*H318</f>
        <v>0</v>
      </c>
      <c r="Q318" s="202">
        <v>0.003</v>
      </c>
      <c r="R318" s="202">
        <f>Q318*H318</f>
        <v>5.350233</v>
      </c>
      <c r="S318" s="202">
        <v>0</v>
      </c>
      <c r="T318" s="203">
        <f>S318*H318</f>
        <v>0</v>
      </c>
      <c r="U318" s="36"/>
      <c r="V318" s="36"/>
      <c r="W318" s="36"/>
      <c r="X318" s="36"/>
      <c r="Y318" s="36"/>
      <c r="Z318" s="36"/>
      <c r="AA318" s="36"/>
      <c r="AB318" s="36"/>
      <c r="AC318" s="36"/>
      <c r="AD318" s="36"/>
      <c r="AE318" s="36"/>
      <c r="AR318" s="204" t="s">
        <v>121</v>
      </c>
      <c r="AT318" s="204" t="s">
        <v>206</v>
      </c>
      <c r="AU318" s="204" t="s">
        <v>93</v>
      </c>
      <c r="AY318" s="18" t="s">
        <v>203</v>
      </c>
      <c r="BE318" s="205">
        <f>IF(N318="základní",J318,0)</f>
        <v>0</v>
      </c>
      <c r="BF318" s="205">
        <f>IF(N318="snížená",J318,0)</f>
        <v>0</v>
      </c>
      <c r="BG318" s="205">
        <f>IF(N318="zákl. přenesená",J318,0)</f>
        <v>0</v>
      </c>
      <c r="BH318" s="205">
        <f>IF(N318="sníž. přenesená",J318,0)</f>
        <v>0</v>
      </c>
      <c r="BI318" s="205">
        <f>IF(N318="nulová",J318,0)</f>
        <v>0</v>
      </c>
      <c r="BJ318" s="18" t="s">
        <v>91</v>
      </c>
      <c r="BK318" s="205">
        <f>ROUND(I318*H318,2)</f>
        <v>0</v>
      </c>
      <c r="BL318" s="18" t="s">
        <v>121</v>
      </c>
      <c r="BM318" s="204" t="s">
        <v>588</v>
      </c>
    </row>
    <row r="319" spans="1:65" s="2" customFormat="1" ht="16.5" customHeight="1">
      <c r="A319" s="36"/>
      <c r="B319" s="37"/>
      <c r="C319" s="193" t="s">
        <v>589</v>
      </c>
      <c r="D319" s="193" t="s">
        <v>206</v>
      </c>
      <c r="E319" s="194" t="s">
        <v>590</v>
      </c>
      <c r="F319" s="195" t="s">
        <v>591</v>
      </c>
      <c r="G319" s="196" t="s">
        <v>357</v>
      </c>
      <c r="H319" s="197">
        <v>3731.506</v>
      </c>
      <c r="I319" s="198"/>
      <c r="J319" s="199">
        <f>ROUND(I319*H319,2)</f>
        <v>0</v>
      </c>
      <c r="K319" s="195" t="s">
        <v>210</v>
      </c>
      <c r="L319" s="41"/>
      <c r="M319" s="200" t="s">
        <v>1</v>
      </c>
      <c r="N319" s="201" t="s">
        <v>48</v>
      </c>
      <c r="O319" s="73"/>
      <c r="P319" s="202">
        <f>O319*H319</f>
        <v>0</v>
      </c>
      <c r="Q319" s="202">
        <v>0.00735</v>
      </c>
      <c r="R319" s="202">
        <f>Q319*H319</f>
        <v>27.4265691</v>
      </c>
      <c r="S319" s="202">
        <v>0</v>
      </c>
      <c r="T319" s="203">
        <f>S319*H319</f>
        <v>0</v>
      </c>
      <c r="U319" s="36"/>
      <c r="V319" s="36"/>
      <c r="W319" s="36"/>
      <c r="X319" s="36"/>
      <c r="Y319" s="36"/>
      <c r="Z319" s="36"/>
      <c r="AA319" s="36"/>
      <c r="AB319" s="36"/>
      <c r="AC319" s="36"/>
      <c r="AD319" s="36"/>
      <c r="AE319" s="36"/>
      <c r="AR319" s="204" t="s">
        <v>121</v>
      </c>
      <c r="AT319" s="204" t="s">
        <v>206</v>
      </c>
      <c r="AU319" s="204" t="s">
        <v>93</v>
      </c>
      <c r="AY319" s="18" t="s">
        <v>203</v>
      </c>
      <c r="BE319" s="205">
        <f>IF(N319="základní",J319,0)</f>
        <v>0</v>
      </c>
      <c r="BF319" s="205">
        <f>IF(N319="snížená",J319,0)</f>
        <v>0</v>
      </c>
      <c r="BG319" s="205">
        <f>IF(N319="zákl. přenesená",J319,0)</f>
        <v>0</v>
      </c>
      <c r="BH319" s="205">
        <f>IF(N319="sníž. přenesená",J319,0)</f>
        <v>0</v>
      </c>
      <c r="BI319" s="205">
        <f>IF(N319="nulová",J319,0)</f>
        <v>0</v>
      </c>
      <c r="BJ319" s="18" t="s">
        <v>91</v>
      </c>
      <c r="BK319" s="205">
        <f>ROUND(I319*H319,2)</f>
        <v>0</v>
      </c>
      <c r="BL319" s="18" t="s">
        <v>121</v>
      </c>
      <c r="BM319" s="204" t="s">
        <v>592</v>
      </c>
    </row>
    <row r="320" spans="2:51" s="14" customFormat="1" ht="10.2">
      <c r="B320" s="225"/>
      <c r="C320" s="226"/>
      <c r="D320" s="206" t="s">
        <v>309</v>
      </c>
      <c r="E320" s="226"/>
      <c r="F320" s="228" t="s">
        <v>593</v>
      </c>
      <c r="G320" s="226"/>
      <c r="H320" s="229">
        <v>3731.506</v>
      </c>
      <c r="I320" s="230"/>
      <c r="J320" s="226"/>
      <c r="K320" s="226"/>
      <c r="L320" s="231"/>
      <c r="M320" s="232"/>
      <c r="N320" s="233"/>
      <c r="O320" s="233"/>
      <c r="P320" s="233"/>
      <c r="Q320" s="233"/>
      <c r="R320" s="233"/>
      <c r="S320" s="233"/>
      <c r="T320" s="234"/>
      <c r="AT320" s="235" t="s">
        <v>309</v>
      </c>
      <c r="AU320" s="235" t="s">
        <v>93</v>
      </c>
      <c r="AV320" s="14" t="s">
        <v>93</v>
      </c>
      <c r="AW320" s="14" t="s">
        <v>4</v>
      </c>
      <c r="AX320" s="14" t="s">
        <v>91</v>
      </c>
      <c r="AY320" s="235" t="s">
        <v>203</v>
      </c>
    </row>
    <row r="321" spans="1:65" s="2" customFormat="1" ht="16.5" customHeight="1">
      <c r="A321" s="36"/>
      <c r="B321" s="37"/>
      <c r="C321" s="193" t="s">
        <v>594</v>
      </c>
      <c r="D321" s="193" t="s">
        <v>206</v>
      </c>
      <c r="E321" s="194" t="s">
        <v>595</v>
      </c>
      <c r="F321" s="195" t="s">
        <v>596</v>
      </c>
      <c r="G321" s="196" t="s">
        <v>357</v>
      </c>
      <c r="H321" s="197">
        <v>12.5</v>
      </c>
      <c r="I321" s="198"/>
      <c r="J321" s="199">
        <f>ROUND(I321*H321,2)</f>
        <v>0</v>
      </c>
      <c r="K321" s="195" t="s">
        <v>210</v>
      </c>
      <c r="L321" s="41"/>
      <c r="M321" s="200" t="s">
        <v>1</v>
      </c>
      <c r="N321" s="201" t="s">
        <v>48</v>
      </c>
      <c r="O321" s="73"/>
      <c r="P321" s="202">
        <f>O321*H321</f>
        <v>0</v>
      </c>
      <c r="Q321" s="202">
        <v>0.00085</v>
      </c>
      <c r="R321" s="202">
        <f>Q321*H321</f>
        <v>0.010624999999999999</v>
      </c>
      <c r="S321" s="202">
        <v>0</v>
      </c>
      <c r="T321" s="203">
        <f>S321*H321</f>
        <v>0</v>
      </c>
      <c r="U321" s="36"/>
      <c r="V321" s="36"/>
      <c r="W321" s="36"/>
      <c r="X321" s="36"/>
      <c r="Y321" s="36"/>
      <c r="Z321" s="36"/>
      <c r="AA321" s="36"/>
      <c r="AB321" s="36"/>
      <c r="AC321" s="36"/>
      <c r="AD321" s="36"/>
      <c r="AE321" s="36"/>
      <c r="AR321" s="204" t="s">
        <v>121</v>
      </c>
      <c r="AT321" s="204" t="s">
        <v>206</v>
      </c>
      <c r="AU321" s="204" t="s">
        <v>93</v>
      </c>
      <c r="AY321" s="18" t="s">
        <v>203</v>
      </c>
      <c r="BE321" s="205">
        <f>IF(N321="základní",J321,0)</f>
        <v>0</v>
      </c>
      <c r="BF321" s="205">
        <f>IF(N321="snížená",J321,0)</f>
        <v>0</v>
      </c>
      <c r="BG321" s="205">
        <f>IF(N321="zákl. přenesená",J321,0)</f>
        <v>0</v>
      </c>
      <c r="BH321" s="205">
        <f>IF(N321="sníž. přenesená",J321,0)</f>
        <v>0</v>
      </c>
      <c r="BI321" s="205">
        <f>IF(N321="nulová",J321,0)</f>
        <v>0</v>
      </c>
      <c r="BJ321" s="18" t="s">
        <v>91</v>
      </c>
      <c r="BK321" s="205">
        <f>ROUND(I321*H321,2)</f>
        <v>0</v>
      </c>
      <c r="BL321" s="18" t="s">
        <v>121</v>
      </c>
      <c r="BM321" s="204" t="s">
        <v>597</v>
      </c>
    </row>
    <row r="322" spans="1:65" s="2" customFormat="1" ht="24.15" customHeight="1">
      <c r="A322" s="36"/>
      <c r="B322" s="37"/>
      <c r="C322" s="193" t="s">
        <v>598</v>
      </c>
      <c r="D322" s="193" t="s">
        <v>206</v>
      </c>
      <c r="E322" s="194" t="s">
        <v>599</v>
      </c>
      <c r="F322" s="195" t="s">
        <v>600</v>
      </c>
      <c r="G322" s="196" t="s">
        <v>357</v>
      </c>
      <c r="H322" s="197">
        <v>1783.411</v>
      </c>
      <c r="I322" s="198"/>
      <c r="J322" s="199">
        <f>ROUND(I322*H322,2)</f>
        <v>0</v>
      </c>
      <c r="K322" s="195" t="s">
        <v>601</v>
      </c>
      <c r="L322" s="41"/>
      <c r="M322" s="200" t="s">
        <v>1</v>
      </c>
      <c r="N322" s="201" t="s">
        <v>48</v>
      </c>
      <c r="O322" s="73"/>
      <c r="P322" s="202">
        <f>O322*H322</f>
        <v>0</v>
      </c>
      <c r="Q322" s="202">
        <v>0</v>
      </c>
      <c r="R322" s="202">
        <f>Q322*H322</f>
        <v>0</v>
      </c>
      <c r="S322" s="202">
        <v>0</v>
      </c>
      <c r="T322" s="203">
        <f>S322*H322</f>
        <v>0</v>
      </c>
      <c r="U322" s="36"/>
      <c r="V322" s="36"/>
      <c r="W322" s="36"/>
      <c r="X322" s="36"/>
      <c r="Y322" s="36"/>
      <c r="Z322" s="36"/>
      <c r="AA322" s="36"/>
      <c r="AB322" s="36"/>
      <c r="AC322" s="36"/>
      <c r="AD322" s="36"/>
      <c r="AE322" s="36"/>
      <c r="AR322" s="204" t="s">
        <v>121</v>
      </c>
      <c r="AT322" s="204" t="s">
        <v>206</v>
      </c>
      <c r="AU322" s="204" t="s">
        <v>93</v>
      </c>
      <c r="AY322" s="18" t="s">
        <v>203</v>
      </c>
      <c r="BE322" s="205">
        <f>IF(N322="základní",J322,0)</f>
        <v>0</v>
      </c>
      <c r="BF322" s="205">
        <f>IF(N322="snížená",J322,0)</f>
        <v>0</v>
      </c>
      <c r="BG322" s="205">
        <f>IF(N322="zákl. přenesená",J322,0)</f>
        <v>0</v>
      </c>
      <c r="BH322" s="205">
        <f>IF(N322="sníž. přenesená",J322,0)</f>
        <v>0</v>
      </c>
      <c r="BI322" s="205">
        <f>IF(N322="nulová",J322,0)</f>
        <v>0</v>
      </c>
      <c r="BJ322" s="18" t="s">
        <v>91</v>
      </c>
      <c r="BK322" s="205">
        <f>ROUND(I322*H322,2)</f>
        <v>0</v>
      </c>
      <c r="BL322" s="18" t="s">
        <v>121</v>
      </c>
      <c r="BM322" s="204" t="s">
        <v>602</v>
      </c>
    </row>
    <row r="323" spans="2:51" s="13" customFormat="1" ht="10.2">
      <c r="B323" s="215"/>
      <c r="C323" s="216"/>
      <c r="D323" s="206" t="s">
        <v>309</v>
      </c>
      <c r="E323" s="217" t="s">
        <v>1</v>
      </c>
      <c r="F323" s="218" t="s">
        <v>603</v>
      </c>
      <c r="G323" s="216"/>
      <c r="H323" s="217" t="s">
        <v>1</v>
      </c>
      <c r="I323" s="219"/>
      <c r="J323" s="216"/>
      <c r="K323" s="216"/>
      <c r="L323" s="220"/>
      <c r="M323" s="221"/>
      <c r="N323" s="222"/>
      <c r="O323" s="222"/>
      <c r="P323" s="222"/>
      <c r="Q323" s="222"/>
      <c r="R323" s="222"/>
      <c r="S323" s="222"/>
      <c r="T323" s="223"/>
      <c r="AT323" s="224" t="s">
        <v>309</v>
      </c>
      <c r="AU323" s="224" t="s">
        <v>93</v>
      </c>
      <c r="AV323" s="13" t="s">
        <v>91</v>
      </c>
      <c r="AW323" s="13" t="s">
        <v>38</v>
      </c>
      <c r="AX323" s="13" t="s">
        <v>83</v>
      </c>
      <c r="AY323" s="224" t="s">
        <v>203</v>
      </c>
    </row>
    <row r="324" spans="2:51" s="14" customFormat="1" ht="10.2">
      <c r="B324" s="225"/>
      <c r="C324" s="226"/>
      <c r="D324" s="206" t="s">
        <v>309</v>
      </c>
      <c r="E324" s="227" t="s">
        <v>1</v>
      </c>
      <c r="F324" s="228" t="s">
        <v>604</v>
      </c>
      <c r="G324" s="226"/>
      <c r="H324" s="229">
        <v>1783.411</v>
      </c>
      <c r="I324" s="230"/>
      <c r="J324" s="226"/>
      <c r="K324" s="226"/>
      <c r="L324" s="231"/>
      <c r="M324" s="232"/>
      <c r="N324" s="233"/>
      <c r="O324" s="233"/>
      <c r="P324" s="233"/>
      <c r="Q324" s="233"/>
      <c r="R324" s="233"/>
      <c r="S324" s="233"/>
      <c r="T324" s="234"/>
      <c r="AT324" s="235" t="s">
        <v>309</v>
      </c>
      <c r="AU324" s="235" t="s">
        <v>93</v>
      </c>
      <c r="AV324" s="14" t="s">
        <v>93</v>
      </c>
      <c r="AW324" s="14" t="s">
        <v>38</v>
      </c>
      <c r="AX324" s="14" t="s">
        <v>83</v>
      </c>
      <c r="AY324" s="235" t="s">
        <v>203</v>
      </c>
    </row>
    <row r="325" spans="2:51" s="15" customFormat="1" ht="10.2">
      <c r="B325" s="236"/>
      <c r="C325" s="237"/>
      <c r="D325" s="206" t="s">
        <v>309</v>
      </c>
      <c r="E325" s="238" t="s">
        <v>1</v>
      </c>
      <c r="F325" s="239" t="s">
        <v>314</v>
      </c>
      <c r="G325" s="237"/>
      <c r="H325" s="240">
        <v>1783.411</v>
      </c>
      <c r="I325" s="241"/>
      <c r="J325" s="237"/>
      <c r="K325" s="237"/>
      <c r="L325" s="242"/>
      <c r="M325" s="243"/>
      <c r="N325" s="244"/>
      <c r="O325" s="244"/>
      <c r="P325" s="244"/>
      <c r="Q325" s="244"/>
      <c r="R325" s="244"/>
      <c r="S325" s="244"/>
      <c r="T325" s="245"/>
      <c r="AT325" s="246" t="s">
        <v>309</v>
      </c>
      <c r="AU325" s="246" t="s">
        <v>93</v>
      </c>
      <c r="AV325" s="15" t="s">
        <v>121</v>
      </c>
      <c r="AW325" s="15" t="s">
        <v>38</v>
      </c>
      <c r="AX325" s="15" t="s">
        <v>91</v>
      </c>
      <c r="AY325" s="246" t="s">
        <v>203</v>
      </c>
    </row>
    <row r="326" spans="1:65" s="2" customFormat="1" ht="24.15" customHeight="1">
      <c r="A326" s="36"/>
      <c r="B326" s="37"/>
      <c r="C326" s="193" t="s">
        <v>605</v>
      </c>
      <c r="D326" s="193" t="s">
        <v>206</v>
      </c>
      <c r="E326" s="194" t="s">
        <v>606</v>
      </c>
      <c r="F326" s="195" t="s">
        <v>607</v>
      </c>
      <c r="G326" s="196" t="s">
        <v>357</v>
      </c>
      <c r="H326" s="197">
        <v>116.542</v>
      </c>
      <c r="I326" s="198"/>
      <c r="J326" s="199">
        <f>ROUND(I326*H326,2)</f>
        <v>0</v>
      </c>
      <c r="K326" s="195" t="s">
        <v>210</v>
      </c>
      <c r="L326" s="41"/>
      <c r="M326" s="200" t="s">
        <v>1</v>
      </c>
      <c r="N326" s="201" t="s">
        <v>48</v>
      </c>
      <c r="O326" s="73"/>
      <c r="P326" s="202">
        <f>O326*H326</f>
        <v>0</v>
      </c>
      <c r="Q326" s="202">
        <v>0.0096</v>
      </c>
      <c r="R326" s="202">
        <f>Q326*H326</f>
        <v>1.1188031999999999</v>
      </c>
      <c r="S326" s="202">
        <v>0</v>
      </c>
      <c r="T326" s="203">
        <f>S326*H326</f>
        <v>0</v>
      </c>
      <c r="U326" s="36"/>
      <c r="V326" s="36"/>
      <c r="W326" s="36"/>
      <c r="X326" s="36"/>
      <c r="Y326" s="36"/>
      <c r="Z326" s="36"/>
      <c r="AA326" s="36"/>
      <c r="AB326" s="36"/>
      <c r="AC326" s="36"/>
      <c r="AD326" s="36"/>
      <c r="AE326" s="36"/>
      <c r="AR326" s="204" t="s">
        <v>121</v>
      </c>
      <c r="AT326" s="204" t="s">
        <v>206</v>
      </c>
      <c r="AU326" s="204" t="s">
        <v>93</v>
      </c>
      <c r="AY326" s="18" t="s">
        <v>203</v>
      </c>
      <c r="BE326" s="205">
        <f>IF(N326="základní",J326,0)</f>
        <v>0</v>
      </c>
      <c r="BF326" s="205">
        <f>IF(N326="snížená",J326,0)</f>
        <v>0</v>
      </c>
      <c r="BG326" s="205">
        <f>IF(N326="zákl. přenesená",J326,0)</f>
        <v>0</v>
      </c>
      <c r="BH326" s="205">
        <f>IF(N326="sníž. přenesená",J326,0)</f>
        <v>0</v>
      </c>
      <c r="BI326" s="205">
        <f>IF(N326="nulová",J326,0)</f>
        <v>0</v>
      </c>
      <c r="BJ326" s="18" t="s">
        <v>91</v>
      </c>
      <c r="BK326" s="205">
        <f>ROUND(I326*H326,2)</f>
        <v>0</v>
      </c>
      <c r="BL326" s="18" t="s">
        <v>121</v>
      </c>
      <c r="BM326" s="204" t="s">
        <v>608</v>
      </c>
    </row>
    <row r="327" spans="2:51" s="13" customFormat="1" ht="10.2">
      <c r="B327" s="215"/>
      <c r="C327" s="216"/>
      <c r="D327" s="206" t="s">
        <v>309</v>
      </c>
      <c r="E327" s="217" t="s">
        <v>1</v>
      </c>
      <c r="F327" s="218" t="s">
        <v>609</v>
      </c>
      <c r="G327" s="216"/>
      <c r="H327" s="217" t="s">
        <v>1</v>
      </c>
      <c r="I327" s="219"/>
      <c r="J327" s="216"/>
      <c r="K327" s="216"/>
      <c r="L327" s="220"/>
      <c r="M327" s="221"/>
      <c r="N327" s="222"/>
      <c r="O327" s="222"/>
      <c r="P327" s="222"/>
      <c r="Q327" s="222"/>
      <c r="R327" s="222"/>
      <c r="S327" s="222"/>
      <c r="T327" s="223"/>
      <c r="AT327" s="224" t="s">
        <v>309</v>
      </c>
      <c r="AU327" s="224" t="s">
        <v>93</v>
      </c>
      <c r="AV327" s="13" t="s">
        <v>91</v>
      </c>
      <c r="AW327" s="13" t="s">
        <v>38</v>
      </c>
      <c r="AX327" s="13" t="s">
        <v>83</v>
      </c>
      <c r="AY327" s="224" t="s">
        <v>203</v>
      </c>
    </row>
    <row r="328" spans="2:51" s="14" customFormat="1" ht="10.2">
      <c r="B328" s="225"/>
      <c r="C328" s="226"/>
      <c r="D328" s="206" t="s">
        <v>309</v>
      </c>
      <c r="E328" s="227" t="s">
        <v>1</v>
      </c>
      <c r="F328" s="228" t="s">
        <v>610</v>
      </c>
      <c r="G328" s="226"/>
      <c r="H328" s="229">
        <v>116.542</v>
      </c>
      <c r="I328" s="230"/>
      <c r="J328" s="226"/>
      <c r="K328" s="226"/>
      <c r="L328" s="231"/>
      <c r="M328" s="232"/>
      <c r="N328" s="233"/>
      <c r="O328" s="233"/>
      <c r="P328" s="233"/>
      <c r="Q328" s="233"/>
      <c r="R328" s="233"/>
      <c r="S328" s="233"/>
      <c r="T328" s="234"/>
      <c r="AT328" s="235" t="s">
        <v>309</v>
      </c>
      <c r="AU328" s="235" t="s">
        <v>93</v>
      </c>
      <c r="AV328" s="14" t="s">
        <v>93</v>
      </c>
      <c r="AW328" s="14" t="s">
        <v>38</v>
      </c>
      <c r="AX328" s="14" t="s">
        <v>83</v>
      </c>
      <c r="AY328" s="235" t="s">
        <v>203</v>
      </c>
    </row>
    <row r="329" spans="2:51" s="15" customFormat="1" ht="10.2">
      <c r="B329" s="236"/>
      <c r="C329" s="237"/>
      <c r="D329" s="206" t="s">
        <v>309</v>
      </c>
      <c r="E329" s="238" t="s">
        <v>1</v>
      </c>
      <c r="F329" s="239" t="s">
        <v>314</v>
      </c>
      <c r="G329" s="237"/>
      <c r="H329" s="240">
        <v>116.542</v>
      </c>
      <c r="I329" s="241"/>
      <c r="J329" s="237"/>
      <c r="K329" s="237"/>
      <c r="L329" s="242"/>
      <c r="M329" s="243"/>
      <c r="N329" s="244"/>
      <c r="O329" s="244"/>
      <c r="P329" s="244"/>
      <c r="Q329" s="244"/>
      <c r="R329" s="244"/>
      <c r="S329" s="244"/>
      <c r="T329" s="245"/>
      <c r="AT329" s="246" t="s">
        <v>309</v>
      </c>
      <c r="AU329" s="246" t="s">
        <v>93</v>
      </c>
      <c r="AV329" s="15" t="s">
        <v>121</v>
      </c>
      <c r="AW329" s="15" t="s">
        <v>38</v>
      </c>
      <c r="AX329" s="15" t="s">
        <v>91</v>
      </c>
      <c r="AY329" s="246" t="s">
        <v>203</v>
      </c>
    </row>
    <row r="330" spans="1:65" s="2" customFormat="1" ht="16.5" customHeight="1">
      <c r="A330" s="36"/>
      <c r="B330" s="37"/>
      <c r="C330" s="247" t="s">
        <v>611</v>
      </c>
      <c r="D330" s="247" t="s">
        <v>350</v>
      </c>
      <c r="E330" s="248" t="s">
        <v>612</v>
      </c>
      <c r="F330" s="249" t="s">
        <v>613</v>
      </c>
      <c r="G330" s="250" t="s">
        <v>357</v>
      </c>
      <c r="H330" s="251">
        <v>122.369</v>
      </c>
      <c r="I330" s="252"/>
      <c r="J330" s="253">
        <f>ROUND(I330*H330,2)</f>
        <v>0</v>
      </c>
      <c r="K330" s="249" t="s">
        <v>210</v>
      </c>
      <c r="L330" s="254"/>
      <c r="M330" s="255" t="s">
        <v>1</v>
      </c>
      <c r="N330" s="256" t="s">
        <v>48</v>
      </c>
      <c r="O330" s="73"/>
      <c r="P330" s="202">
        <f>O330*H330</f>
        <v>0</v>
      </c>
      <c r="Q330" s="202">
        <v>0.015</v>
      </c>
      <c r="R330" s="202">
        <f>Q330*H330</f>
        <v>1.835535</v>
      </c>
      <c r="S330" s="202">
        <v>0</v>
      </c>
      <c r="T330" s="203">
        <f>S330*H330</f>
        <v>0</v>
      </c>
      <c r="U330" s="36"/>
      <c r="V330" s="36"/>
      <c r="W330" s="36"/>
      <c r="X330" s="36"/>
      <c r="Y330" s="36"/>
      <c r="Z330" s="36"/>
      <c r="AA330" s="36"/>
      <c r="AB330" s="36"/>
      <c r="AC330" s="36"/>
      <c r="AD330" s="36"/>
      <c r="AE330" s="36"/>
      <c r="AR330" s="204" t="s">
        <v>153</v>
      </c>
      <c r="AT330" s="204" t="s">
        <v>350</v>
      </c>
      <c r="AU330" s="204" t="s">
        <v>93</v>
      </c>
      <c r="AY330" s="18" t="s">
        <v>203</v>
      </c>
      <c r="BE330" s="205">
        <f>IF(N330="základní",J330,0)</f>
        <v>0</v>
      </c>
      <c r="BF330" s="205">
        <f>IF(N330="snížená",J330,0)</f>
        <v>0</v>
      </c>
      <c r="BG330" s="205">
        <f>IF(N330="zákl. přenesená",J330,0)</f>
        <v>0</v>
      </c>
      <c r="BH330" s="205">
        <f>IF(N330="sníž. přenesená",J330,0)</f>
        <v>0</v>
      </c>
      <c r="BI330" s="205">
        <f>IF(N330="nulová",J330,0)</f>
        <v>0</v>
      </c>
      <c r="BJ330" s="18" t="s">
        <v>91</v>
      </c>
      <c r="BK330" s="205">
        <f>ROUND(I330*H330,2)</f>
        <v>0</v>
      </c>
      <c r="BL330" s="18" t="s">
        <v>121</v>
      </c>
      <c r="BM330" s="204" t="s">
        <v>614</v>
      </c>
    </row>
    <row r="331" spans="2:51" s="14" customFormat="1" ht="10.2">
      <c r="B331" s="225"/>
      <c r="C331" s="226"/>
      <c r="D331" s="206" t="s">
        <v>309</v>
      </c>
      <c r="E331" s="226"/>
      <c r="F331" s="228" t="s">
        <v>615</v>
      </c>
      <c r="G331" s="226"/>
      <c r="H331" s="229">
        <v>122.369</v>
      </c>
      <c r="I331" s="230"/>
      <c r="J331" s="226"/>
      <c r="K331" s="226"/>
      <c r="L331" s="231"/>
      <c r="M331" s="232"/>
      <c r="N331" s="233"/>
      <c r="O331" s="233"/>
      <c r="P331" s="233"/>
      <c r="Q331" s="233"/>
      <c r="R331" s="233"/>
      <c r="S331" s="233"/>
      <c r="T331" s="234"/>
      <c r="AT331" s="235" t="s">
        <v>309</v>
      </c>
      <c r="AU331" s="235" t="s">
        <v>93</v>
      </c>
      <c r="AV331" s="14" t="s">
        <v>93</v>
      </c>
      <c r="AW331" s="14" t="s">
        <v>4</v>
      </c>
      <c r="AX331" s="14" t="s">
        <v>91</v>
      </c>
      <c r="AY331" s="235" t="s">
        <v>203</v>
      </c>
    </row>
    <row r="332" spans="1:65" s="2" customFormat="1" ht="16.5" customHeight="1">
      <c r="A332" s="36"/>
      <c r="B332" s="37"/>
      <c r="C332" s="193" t="s">
        <v>616</v>
      </c>
      <c r="D332" s="193" t="s">
        <v>206</v>
      </c>
      <c r="E332" s="194" t="s">
        <v>617</v>
      </c>
      <c r="F332" s="195" t="s">
        <v>618</v>
      </c>
      <c r="G332" s="196" t="s">
        <v>357</v>
      </c>
      <c r="H332" s="197">
        <v>652.396</v>
      </c>
      <c r="I332" s="198"/>
      <c r="J332" s="199">
        <f>ROUND(I332*H332,2)</f>
        <v>0</v>
      </c>
      <c r="K332" s="195" t="s">
        <v>210</v>
      </c>
      <c r="L332" s="41"/>
      <c r="M332" s="200" t="s">
        <v>1</v>
      </c>
      <c r="N332" s="201" t="s">
        <v>48</v>
      </c>
      <c r="O332" s="73"/>
      <c r="P332" s="202">
        <f>O332*H332</f>
        <v>0</v>
      </c>
      <c r="Q332" s="202">
        <v>0.00735</v>
      </c>
      <c r="R332" s="202">
        <f>Q332*H332</f>
        <v>4.795110599999999</v>
      </c>
      <c r="S332" s="202">
        <v>0</v>
      </c>
      <c r="T332" s="203">
        <f>S332*H332</f>
        <v>0</v>
      </c>
      <c r="U332" s="36"/>
      <c r="V332" s="36"/>
      <c r="W332" s="36"/>
      <c r="X332" s="36"/>
      <c r="Y332" s="36"/>
      <c r="Z332" s="36"/>
      <c r="AA332" s="36"/>
      <c r="AB332" s="36"/>
      <c r="AC332" s="36"/>
      <c r="AD332" s="36"/>
      <c r="AE332" s="36"/>
      <c r="AR332" s="204" t="s">
        <v>378</v>
      </c>
      <c r="AT332" s="204" t="s">
        <v>206</v>
      </c>
      <c r="AU332" s="204" t="s">
        <v>93</v>
      </c>
      <c r="AY332" s="18" t="s">
        <v>203</v>
      </c>
      <c r="BE332" s="205">
        <f>IF(N332="základní",J332,0)</f>
        <v>0</v>
      </c>
      <c r="BF332" s="205">
        <f>IF(N332="snížená",J332,0)</f>
        <v>0</v>
      </c>
      <c r="BG332" s="205">
        <f>IF(N332="zákl. přenesená",J332,0)</f>
        <v>0</v>
      </c>
      <c r="BH332" s="205">
        <f>IF(N332="sníž. přenesená",J332,0)</f>
        <v>0</v>
      </c>
      <c r="BI332" s="205">
        <f>IF(N332="nulová",J332,0)</f>
        <v>0</v>
      </c>
      <c r="BJ332" s="18" t="s">
        <v>91</v>
      </c>
      <c r="BK332" s="205">
        <f>ROUND(I332*H332,2)</f>
        <v>0</v>
      </c>
      <c r="BL332" s="18" t="s">
        <v>378</v>
      </c>
      <c r="BM332" s="204" t="s">
        <v>619</v>
      </c>
    </row>
    <row r="333" spans="2:51" s="13" customFormat="1" ht="10.2">
      <c r="B333" s="215"/>
      <c r="C333" s="216"/>
      <c r="D333" s="206" t="s">
        <v>309</v>
      </c>
      <c r="E333" s="217" t="s">
        <v>1</v>
      </c>
      <c r="F333" s="218" t="s">
        <v>609</v>
      </c>
      <c r="G333" s="216"/>
      <c r="H333" s="217" t="s">
        <v>1</v>
      </c>
      <c r="I333" s="219"/>
      <c r="J333" s="216"/>
      <c r="K333" s="216"/>
      <c r="L333" s="220"/>
      <c r="M333" s="221"/>
      <c r="N333" s="222"/>
      <c r="O333" s="222"/>
      <c r="P333" s="222"/>
      <c r="Q333" s="222"/>
      <c r="R333" s="222"/>
      <c r="S333" s="222"/>
      <c r="T333" s="223"/>
      <c r="AT333" s="224" t="s">
        <v>309</v>
      </c>
      <c r="AU333" s="224" t="s">
        <v>93</v>
      </c>
      <c r="AV333" s="13" t="s">
        <v>91</v>
      </c>
      <c r="AW333" s="13" t="s">
        <v>38</v>
      </c>
      <c r="AX333" s="13" t="s">
        <v>83</v>
      </c>
      <c r="AY333" s="224" t="s">
        <v>203</v>
      </c>
    </row>
    <row r="334" spans="2:51" s="14" customFormat="1" ht="10.2">
      <c r="B334" s="225"/>
      <c r="C334" s="226"/>
      <c r="D334" s="206" t="s">
        <v>309</v>
      </c>
      <c r="E334" s="227" t="s">
        <v>1</v>
      </c>
      <c r="F334" s="228" t="s">
        <v>620</v>
      </c>
      <c r="G334" s="226"/>
      <c r="H334" s="229">
        <v>652.396</v>
      </c>
      <c r="I334" s="230"/>
      <c r="J334" s="226"/>
      <c r="K334" s="226"/>
      <c r="L334" s="231"/>
      <c r="M334" s="232"/>
      <c r="N334" s="233"/>
      <c r="O334" s="233"/>
      <c r="P334" s="233"/>
      <c r="Q334" s="233"/>
      <c r="R334" s="233"/>
      <c r="S334" s="233"/>
      <c r="T334" s="234"/>
      <c r="AT334" s="235" t="s">
        <v>309</v>
      </c>
      <c r="AU334" s="235" t="s">
        <v>93</v>
      </c>
      <c r="AV334" s="14" t="s">
        <v>93</v>
      </c>
      <c r="AW334" s="14" t="s">
        <v>38</v>
      </c>
      <c r="AX334" s="14" t="s">
        <v>83</v>
      </c>
      <c r="AY334" s="235" t="s">
        <v>203</v>
      </c>
    </row>
    <row r="335" spans="2:51" s="15" customFormat="1" ht="10.2">
      <c r="B335" s="236"/>
      <c r="C335" s="237"/>
      <c r="D335" s="206" t="s">
        <v>309</v>
      </c>
      <c r="E335" s="238" t="s">
        <v>1</v>
      </c>
      <c r="F335" s="239" t="s">
        <v>314</v>
      </c>
      <c r="G335" s="237"/>
      <c r="H335" s="240">
        <v>652.396</v>
      </c>
      <c r="I335" s="241"/>
      <c r="J335" s="237"/>
      <c r="K335" s="237"/>
      <c r="L335" s="242"/>
      <c r="M335" s="243"/>
      <c r="N335" s="244"/>
      <c r="O335" s="244"/>
      <c r="P335" s="244"/>
      <c r="Q335" s="244"/>
      <c r="R335" s="244"/>
      <c r="S335" s="244"/>
      <c r="T335" s="245"/>
      <c r="AT335" s="246" t="s">
        <v>309</v>
      </c>
      <c r="AU335" s="246" t="s">
        <v>93</v>
      </c>
      <c r="AV335" s="15" t="s">
        <v>121</v>
      </c>
      <c r="AW335" s="15" t="s">
        <v>38</v>
      </c>
      <c r="AX335" s="15" t="s">
        <v>91</v>
      </c>
      <c r="AY335" s="246" t="s">
        <v>203</v>
      </c>
    </row>
    <row r="336" spans="1:65" s="2" customFormat="1" ht="24.15" customHeight="1">
      <c r="A336" s="36"/>
      <c r="B336" s="37"/>
      <c r="C336" s="193" t="s">
        <v>621</v>
      </c>
      <c r="D336" s="193" t="s">
        <v>206</v>
      </c>
      <c r="E336" s="194" t="s">
        <v>622</v>
      </c>
      <c r="F336" s="195" t="s">
        <v>623</v>
      </c>
      <c r="G336" s="196" t="s">
        <v>357</v>
      </c>
      <c r="H336" s="197">
        <v>49.665</v>
      </c>
      <c r="I336" s="198"/>
      <c r="J336" s="199">
        <f>ROUND(I336*H336,2)</f>
        <v>0</v>
      </c>
      <c r="K336" s="195" t="s">
        <v>210</v>
      </c>
      <c r="L336" s="41"/>
      <c r="M336" s="200" t="s">
        <v>1</v>
      </c>
      <c r="N336" s="201" t="s">
        <v>48</v>
      </c>
      <c r="O336" s="73"/>
      <c r="P336" s="202">
        <f>O336*H336</f>
        <v>0</v>
      </c>
      <c r="Q336" s="202">
        <v>0.00868</v>
      </c>
      <c r="R336" s="202">
        <f>Q336*H336</f>
        <v>0.4310922</v>
      </c>
      <c r="S336" s="202">
        <v>0</v>
      </c>
      <c r="T336" s="203">
        <f>S336*H336</f>
        <v>0</v>
      </c>
      <c r="U336" s="36"/>
      <c r="V336" s="36"/>
      <c r="W336" s="36"/>
      <c r="X336" s="36"/>
      <c r="Y336" s="36"/>
      <c r="Z336" s="36"/>
      <c r="AA336" s="36"/>
      <c r="AB336" s="36"/>
      <c r="AC336" s="36"/>
      <c r="AD336" s="36"/>
      <c r="AE336" s="36"/>
      <c r="AR336" s="204" t="s">
        <v>121</v>
      </c>
      <c r="AT336" s="204" t="s">
        <v>206</v>
      </c>
      <c r="AU336" s="204" t="s">
        <v>93</v>
      </c>
      <c r="AY336" s="18" t="s">
        <v>203</v>
      </c>
      <c r="BE336" s="205">
        <f>IF(N336="základní",J336,0)</f>
        <v>0</v>
      </c>
      <c r="BF336" s="205">
        <f>IF(N336="snížená",J336,0)</f>
        <v>0</v>
      </c>
      <c r="BG336" s="205">
        <f>IF(N336="zákl. přenesená",J336,0)</f>
        <v>0</v>
      </c>
      <c r="BH336" s="205">
        <f>IF(N336="sníž. přenesená",J336,0)</f>
        <v>0</v>
      </c>
      <c r="BI336" s="205">
        <f>IF(N336="nulová",J336,0)</f>
        <v>0</v>
      </c>
      <c r="BJ336" s="18" t="s">
        <v>91</v>
      </c>
      <c r="BK336" s="205">
        <f>ROUND(I336*H336,2)</f>
        <v>0</v>
      </c>
      <c r="BL336" s="18" t="s">
        <v>121</v>
      </c>
      <c r="BM336" s="204" t="s">
        <v>624</v>
      </c>
    </row>
    <row r="337" spans="2:51" s="13" customFormat="1" ht="10.2">
      <c r="B337" s="215"/>
      <c r="C337" s="216"/>
      <c r="D337" s="206" t="s">
        <v>309</v>
      </c>
      <c r="E337" s="217" t="s">
        <v>1</v>
      </c>
      <c r="F337" s="218" t="s">
        <v>609</v>
      </c>
      <c r="G337" s="216"/>
      <c r="H337" s="217" t="s">
        <v>1</v>
      </c>
      <c r="I337" s="219"/>
      <c r="J337" s="216"/>
      <c r="K337" s="216"/>
      <c r="L337" s="220"/>
      <c r="M337" s="221"/>
      <c r="N337" s="222"/>
      <c r="O337" s="222"/>
      <c r="P337" s="222"/>
      <c r="Q337" s="222"/>
      <c r="R337" s="222"/>
      <c r="S337" s="222"/>
      <c r="T337" s="223"/>
      <c r="AT337" s="224" t="s">
        <v>309</v>
      </c>
      <c r="AU337" s="224" t="s">
        <v>93</v>
      </c>
      <c r="AV337" s="13" t="s">
        <v>91</v>
      </c>
      <c r="AW337" s="13" t="s">
        <v>38</v>
      </c>
      <c r="AX337" s="13" t="s">
        <v>83</v>
      </c>
      <c r="AY337" s="224" t="s">
        <v>203</v>
      </c>
    </row>
    <row r="338" spans="2:51" s="14" customFormat="1" ht="10.2">
      <c r="B338" s="225"/>
      <c r="C338" s="226"/>
      <c r="D338" s="206" t="s">
        <v>309</v>
      </c>
      <c r="E338" s="227" t="s">
        <v>1</v>
      </c>
      <c r="F338" s="228" t="s">
        <v>625</v>
      </c>
      <c r="G338" s="226"/>
      <c r="H338" s="229">
        <v>49.665</v>
      </c>
      <c r="I338" s="230"/>
      <c r="J338" s="226"/>
      <c r="K338" s="226"/>
      <c r="L338" s="231"/>
      <c r="M338" s="232"/>
      <c r="N338" s="233"/>
      <c r="O338" s="233"/>
      <c r="P338" s="233"/>
      <c r="Q338" s="233"/>
      <c r="R338" s="233"/>
      <c r="S338" s="233"/>
      <c r="T338" s="234"/>
      <c r="AT338" s="235" t="s">
        <v>309</v>
      </c>
      <c r="AU338" s="235" t="s">
        <v>93</v>
      </c>
      <c r="AV338" s="14" t="s">
        <v>93</v>
      </c>
      <c r="AW338" s="14" t="s">
        <v>38</v>
      </c>
      <c r="AX338" s="14" t="s">
        <v>83</v>
      </c>
      <c r="AY338" s="235" t="s">
        <v>203</v>
      </c>
    </row>
    <row r="339" spans="2:51" s="15" customFormat="1" ht="10.2">
      <c r="B339" s="236"/>
      <c r="C339" s="237"/>
      <c r="D339" s="206" t="s">
        <v>309</v>
      </c>
      <c r="E339" s="238" t="s">
        <v>1</v>
      </c>
      <c r="F339" s="239" t="s">
        <v>314</v>
      </c>
      <c r="G339" s="237"/>
      <c r="H339" s="240">
        <v>49.665</v>
      </c>
      <c r="I339" s="241"/>
      <c r="J339" s="237"/>
      <c r="K339" s="237"/>
      <c r="L339" s="242"/>
      <c r="M339" s="243"/>
      <c r="N339" s="244"/>
      <c r="O339" s="244"/>
      <c r="P339" s="244"/>
      <c r="Q339" s="244"/>
      <c r="R339" s="244"/>
      <c r="S339" s="244"/>
      <c r="T339" s="245"/>
      <c r="AT339" s="246" t="s">
        <v>309</v>
      </c>
      <c r="AU339" s="246" t="s">
        <v>93</v>
      </c>
      <c r="AV339" s="15" t="s">
        <v>121</v>
      </c>
      <c r="AW339" s="15" t="s">
        <v>38</v>
      </c>
      <c r="AX339" s="15" t="s">
        <v>91</v>
      </c>
      <c r="AY339" s="246" t="s">
        <v>203</v>
      </c>
    </row>
    <row r="340" spans="1:65" s="2" customFormat="1" ht="16.5" customHeight="1">
      <c r="A340" s="36"/>
      <c r="B340" s="37"/>
      <c r="C340" s="247" t="s">
        <v>626</v>
      </c>
      <c r="D340" s="247" t="s">
        <v>350</v>
      </c>
      <c r="E340" s="248" t="s">
        <v>627</v>
      </c>
      <c r="F340" s="249" t="s">
        <v>628</v>
      </c>
      <c r="G340" s="250" t="s">
        <v>357</v>
      </c>
      <c r="H340" s="251">
        <v>54.632</v>
      </c>
      <c r="I340" s="252"/>
      <c r="J340" s="253">
        <f>ROUND(I340*H340,2)</f>
        <v>0</v>
      </c>
      <c r="K340" s="249" t="s">
        <v>210</v>
      </c>
      <c r="L340" s="254"/>
      <c r="M340" s="255" t="s">
        <v>1</v>
      </c>
      <c r="N340" s="256" t="s">
        <v>48</v>
      </c>
      <c r="O340" s="73"/>
      <c r="P340" s="202">
        <f>O340*H340</f>
        <v>0</v>
      </c>
      <c r="Q340" s="202">
        <v>0.0027</v>
      </c>
      <c r="R340" s="202">
        <f>Q340*H340</f>
        <v>0.1475064</v>
      </c>
      <c r="S340" s="202">
        <v>0</v>
      </c>
      <c r="T340" s="203">
        <f>S340*H340</f>
        <v>0</v>
      </c>
      <c r="U340" s="36"/>
      <c r="V340" s="36"/>
      <c r="W340" s="36"/>
      <c r="X340" s="36"/>
      <c r="Y340" s="36"/>
      <c r="Z340" s="36"/>
      <c r="AA340" s="36"/>
      <c r="AB340" s="36"/>
      <c r="AC340" s="36"/>
      <c r="AD340" s="36"/>
      <c r="AE340" s="36"/>
      <c r="AR340" s="204" t="s">
        <v>153</v>
      </c>
      <c r="AT340" s="204" t="s">
        <v>350</v>
      </c>
      <c r="AU340" s="204" t="s">
        <v>93</v>
      </c>
      <c r="AY340" s="18" t="s">
        <v>203</v>
      </c>
      <c r="BE340" s="205">
        <f>IF(N340="základní",J340,0)</f>
        <v>0</v>
      </c>
      <c r="BF340" s="205">
        <f>IF(N340="snížená",J340,0)</f>
        <v>0</v>
      </c>
      <c r="BG340" s="205">
        <f>IF(N340="zákl. přenesená",J340,0)</f>
        <v>0</v>
      </c>
      <c r="BH340" s="205">
        <f>IF(N340="sníž. přenesená",J340,0)</f>
        <v>0</v>
      </c>
      <c r="BI340" s="205">
        <f>IF(N340="nulová",J340,0)</f>
        <v>0</v>
      </c>
      <c r="BJ340" s="18" t="s">
        <v>91</v>
      </c>
      <c r="BK340" s="205">
        <f>ROUND(I340*H340,2)</f>
        <v>0</v>
      </c>
      <c r="BL340" s="18" t="s">
        <v>121</v>
      </c>
      <c r="BM340" s="204" t="s">
        <v>629</v>
      </c>
    </row>
    <row r="341" spans="2:51" s="14" customFormat="1" ht="10.2">
      <c r="B341" s="225"/>
      <c r="C341" s="226"/>
      <c r="D341" s="206" t="s">
        <v>309</v>
      </c>
      <c r="E341" s="226"/>
      <c r="F341" s="228" t="s">
        <v>630</v>
      </c>
      <c r="G341" s="226"/>
      <c r="H341" s="229">
        <v>54.632</v>
      </c>
      <c r="I341" s="230"/>
      <c r="J341" s="226"/>
      <c r="K341" s="226"/>
      <c r="L341" s="231"/>
      <c r="M341" s="232"/>
      <c r="N341" s="233"/>
      <c r="O341" s="233"/>
      <c r="P341" s="233"/>
      <c r="Q341" s="233"/>
      <c r="R341" s="233"/>
      <c r="S341" s="233"/>
      <c r="T341" s="234"/>
      <c r="AT341" s="235" t="s">
        <v>309</v>
      </c>
      <c r="AU341" s="235" t="s">
        <v>93</v>
      </c>
      <c r="AV341" s="14" t="s">
        <v>93</v>
      </c>
      <c r="AW341" s="14" t="s">
        <v>4</v>
      </c>
      <c r="AX341" s="14" t="s">
        <v>91</v>
      </c>
      <c r="AY341" s="235" t="s">
        <v>203</v>
      </c>
    </row>
    <row r="342" spans="1:65" s="2" customFormat="1" ht="24.15" customHeight="1">
      <c r="A342" s="36"/>
      <c r="B342" s="37"/>
      <c r="C342" s="193" t="s">
        <v>631</v>
      </c>
      <c r="D342" s="193" t="s">
        <v>206</v>
      </c>
      <c r="E342" s="194" t="s">
        <v>622</v>
      </c>
      <c r="F342" s="195" t="s">
        <v>623</v>
      </c>
      <c r="G342" s="196" t="s">
        <v>357</v>
      </c>
      <c r="H342" s="197">
        <v>219.865</v>
      </c>
      <c r="I342" s="198"/>
      <c r="J342" s="199">
        <f>ROUND(I342*H342,2)</f>
        <v>0</v>
      </c>
      <c r="K342" s="195" t="s">
        <v>210</v>
      </c>
      <c r="L342" s="41"/>
      <c r="M342" s="200" t="s">
        <v>1</v>
      </c>
      <c r="N342" s="201" t="s">
        <v>48</v>
      </c>
      <c r="O342" s="73"/>
      <c r="P342" s="202">
        <f>O342*H342</f>
        <v>0</v>
      </c>
      <c r="Q342" s="202">
        <v>0.00868</v>
      </c>
      <c r="R342" s="202">
        <f>Q342*H342</f>
        <v>1.9084282000000001</v>
      </c>
      <c r="S342" s="202">
        <v>0</v>
      </c>
      <c r="T342" s="203">
        <f>S342*H342</f>
        <v>0</v>
      </c>
      <c r="U342" s="36"/>
      <c r="V342" s="36"/>
      <c r="W342" s="36"/>
      <c r="X342" s="36"/>
      <c r="Y342" s="36"/>
      <c r="Z342" s="36"/>
      <c r="AA342" s="36"/>
      <c r="AB342" s="36"/>
      <c r="AC342" s="36"/>
      <c r="AD342" s="36"/>
      <c r="AE342" s="36"/>
      <c r="AR342" s="204" t="s">
        <v>121</v>
      </c>
      <c r="AT342" s="204" t="s">
        <v>206</v>
      </c>
      <c r="AU342" s="204" t="s">
        <v>93</v>
      </c>
      <c r="AY342" s="18" t="s">
        <v>203</v>
      </c>
      <c r="BE342" s="205">
        <f>IF(N342="základní",J342,0)</f>
        <v>0</v>
      </c>
      <c r="BF342" s="205">
        <f>IF(N342="snížená",J342,0)</f>
        <v>0</v>
      </c>
      <c r="BG342" s="205">
        <f>IF(N342="zákl. přenesená",J342,0)</f>
        <v>0</v>
      </c>
      <c r="BH342" s="205">
        <f>IF(N342="sníž. přenesená",J342,0)</f>
        <v>0</v>
      </c>
      <c r="BI342" s="205">
        <f>IF(N342="nulová",J342,0)</f>
        <v>0</v>
      </c>
      <c r="BJ342" s="18" t="s">
        <v>91</v>
      </c>
      <c r="BK342" s="205">
        <f>ROUND(I342*H342,2)</f>
        <v>0</v>
      </c>
      <c r="BL342" s="18" t="s">
        <v>121</v>
      </c>
      <c r="BM342" s="204" t="s">
        <v>632</v>
      </c>
    </row>
    <row r="343" spans="2:51" s="13" customFormat="1" ht="10.2">
      <c r="B343" s="215"/>
      <c r="C343" s="216"/>
      <c r="D343" s="206" t="s">
        <v>309</v>
      </c>
      <c r="E343" s="217" t="s">
        <v>1</v>
      </c>
      <c r="F343" s="218" t="s">
        <v>609</v>
      </c>
      <c r="G343" s="216"/>
      <c r="H343" s="217" t="s">
        <v>1</v>
      </c>
      <c r="I343" s="219"/>
      <c r="J343" s="216"/>
      <c r="K343" s="216"/>
      <c r="L343" s="220"/>
      <c r="M343" s="221"/>
      <c r="N343" s="222"/>
      <c r="O343" s="222"/>
      <c r="P343" s="222"/>
      <c r="Q343" s="222"/>
      <c r="R343" s="222"/>
      <c r="S343" s="222"/>
      <c r="T343" s="223"/>
      <c r="AT343" s="224" t="s">
        <v>309</v>
      </c>
      <c r="AU343" s="224" t="s">
        <v>93</v>
      </c>
      <c r="AV343" s="13" t="s">
        <v>91</v>
      </c>
      <c r="AW343" s="13" t="s">
        <v>38</v>
      </c>
      <c r="AX343" s="13" t="s">
        <v>83</v>
      </c>
      <c r="AY343" s="224" t="s">
        <v>203</v>
      </c>
    </row>
    <row r="344" spans="2:51" s="13" customFormat="1" ht="10.2">
      <c r="B344" s="215"/>
      <c r="C344" s="216"/>
      <c r="D344" s="206" t="s">
        <v>309</v>
      </c>
      <c r="E344" s="217" t="s">
        <v>1</v>
      </c>
      <c r="F344" s="218" t="s">
        <v>633</v>
      </c>
      <c r="G344" s="216"/>
      <c r="H344" s="217" t="s">
        <v>1</v>
      </c>
      <c r="I344" s="219"/>
      <c r="J344" s="216"/>
      <c r="K344" s="216"/>
      <c r="L344" s="220"/>
      <c r="M344" s="221"/>
      <c r="N344" s="222"/>
      <c r="O344" s="222"/>
      <c r="P344" s="222"/>
      <c r="Q344" s="222"/>
      <c r="R344" s="222"/>
      <c r="S344" s="222"/>
      <c r="T344" s="223"/>
      <c r="AT344" s="224" t="s">
        <v>309</v>
      </c>
      <c r="AU344" s="224" t="s">
        <v>93</v>
      </c>
      <c r="AV344" s="13" t="s">
        <v>91</v>
      </c>
      <c r="AW344" s="13" t="s">
        <v>38</v>
      </c>
      <c r="AX344" s="13" t="s">
        <v>83</v>
      </c>
      <c r="AY344" s="224" t="s">
        <v>203</v>
      </c>
    </row>
    <row r="345" spans="2:51" s="14" customFormat="1" ht="10.2">
      <c r="B345" s="225"/>
      <c r="C345" s="226"/>
      <c r="D345" s="206" t="s">
        <v>309</v>
      </c>
      <c r="E345" s="227" t="s">
        <v>1</v>
      </c>
      <c r="F345" s="228" t="s">
        <v>634</v>
      </c>
      <c r="G345" s="226"/>
      <c r="H345" s="229">
        <v>259.555</v>
      </c>
      <c r="I345" s="230"/>
      <c r="J345" s="226"/>
      <c r="K345" s="226"/>
      <c r="L345" s="231"/>
      <c r="M345" s="232"/>
      <c r="N345" s="233"/>
      <c r="O345" s="233"/>
      <c r="P345" s="233"/>
      <c r="Q345" s="233"/>
      <c r="R345" s="233"/>
      <c r="S345" s="233"/>
      <c r="T345" s="234"/>
      <c r="AT345" s="235" t="s">
        <v>309</v>
      </c>
      <c r="AU345" s="235" t="s">
        <v>93</v>
      </c>
      <c r="AV345" s="14" t="s">
        <v>93</v>
      </c>
      <c r="AW345" s="14" t="s">
        <v>38</v>
      </c>
      <c r="AX345" s="14" t="s">
        <v>83</v>
      </c>
      <c r="AY345" s="235" t="s">
        <v>203</v>
      </c>
    </row>
    <row r="346" spans="2:51" s="14" customFormat="1" ht="10.2">
      <c r="B346" s="225"/>
      <c r="C346" s="226"/>
      <c r="D346" s="206" t="s">
        <v>309</v>
      </c>
      <c r="E346" s="227" t="s">
        <v>1</v>
      </c>
      <c r="F346" s="228" t="s">
        <v>635</v>
      </c>
      <c r="G346" s="226"/>
      <c r="H346" s="229">
        <v>75.4</v>
      </c>
      <c r="I346" s="230"/>
      <c r="J346" s="226"/>
      <c r="K346" s="226"/>
      <c r="L346" s="231"/>
      <c r="M346" s="232"/>
      <c r="N346" s="233"/>
      <c r="O346" s="233"/>
      <c r="P346" s="233"/>
      <c r="Q346" s="233"/>
      <c r="R346" s="233"/>
      <c r="S346" s="233"/>
      <c r="T346" s="234"/>
      <c r="AT346" s="235" t="s">
        <v>309</v>
      </c>
      <c r="AU346" s="235" t="s">
        <v>93</v>
      </c>
      <c r="AV346" s="14" t="s">
        <v>93</v>
      </c>
      <c r="AW346" s="14" t="s">
        <v>38</v>
      </c>
      <c r="AX346" s="14" t="s">
        <v>83</v>
      </c>
      <c r="AY346" s="235" t="s">
        <v>203</v>
      </c>
    </row>
    <row r="347" spans="2:51" s="14" customFormat="1" ht="10.2">
      <c r="B347" s="225"/>
      <c r="C347" s="226"/>
      <c r="D347" s="206" t="s">
        <v>309</v>
      </c>
      <c r="E347" s="227" t="s">
        <v>1</v>
      </c>
      <c r="F347" s="228" t="s">
        <v>636</v>
      </c>
      <c r="G347" s="226"/>
      <c r="H347" s="229">
        <v>-115.09</v>
      </c>
      <c r="I347" s="230"/>
      <c r="J347" s="226"/>
      <c r="K347" s="226"/>
      <c r="L347" s="231"/>
      <c r="M347" s="232"/>
      <c r="N347" s="233"/>
      <c r="O347" s="233"/>
      <c r="P347" s="233"/>
      <c r="Q347" s="233"/>
      <c r="R347" s="233"/>
      <c r="S347" s="233"/>
      <c r="T347" s="234"/>
      <c r="AT347" s="235" t="s">
        <v>309</v>
      </c>
      <c r="AU347" s="235" t="s">
        <v>93</v>
      </c>
      <c r="AV347" s="14" t="s">
        <v>93</v>
      </c>
      <c r="AW347" s="14" t="s">
        <v>38</v>
      </c>
      <c r="AX347" s="14" t="s">
        <v>83</v>
      </c>
      <c r="AY347" s="235" t="s">
        <v>203</v>
      </c>
    </row>
    <row r="348" spans="2:51" s="15" customFormat="1" ht="10.2">
      <c r="B348" s="236"/>
      <c r="C348" s="237"/>
      <c r="D348" s="206" t="s">
        <v>309</v>
      </c>
      <c r="E348" s="238" t="s">
        <v>1</v>
      </c>
      <c r="F348" s="239" t="s">
        <v>314</v>
      </c>
      <c r="G348" s="237"/>
      <c r="H348" s="240">
        <v>219.865</v>
      </c>
      <c r="I348" s="241"/>
      <c r="J348" s="237"/>
      <c r="K348" s="237"/>
      <c r="L348" s="242"/>
      <c r="M348" s="243"/>
      <c r="N348" s="244"/>
      <c r="O348" s="244"/>
      <c r="P348" s="244"/>
      <c r="Q348" s="244"/>
      <c r="R348" s="244"/>
      <c r="S348" s="244"/>
      <c r="T348" s="245"/>
      <c r="AT348" s="246" t="s">
        <v>309</v>
      </c>
      <c r="AU348" s="246" t="s">
        <v>93</v>
      </c>
      <c r="AV348" s="15" t="s">
        <v>121</v>
      </c>
      <c r="AW348" s="15" t="s">
        <v>38</v>
      </c>
      <c r="AX348" s="15" t="s">
        <v>91</v>
      </c>
      <c r="AY348" s="246" t="s">
        <v>203</v>
      </c>
    </row>
    <row r="349" spans="1:65" s="2" customFormat="1" ht="16.5" customHeight="1">
      <c r="A349" s="36"/>
      <c r="B349" s="37"/>
      <c r="C349" s="247" t="s">
        <v>637</v>
      </c>
      <c r="D349" s="247" t="s">
        <v>350</v>
      </c>
      <c r="E349" s="248" t="s">
        <v>638</v>
      </c>
      <c r="F349" s="249" t="s">
        <v>639</v>
      </c>
      <c r="G349" s="250" t="s">
        <v>357</v>
      </c>
      <c r="H349" s="251">
        <v>241.852</v>
      </c>
      <c r="I349" s="252"/>
      <c r="J349" s="253">
        <f>ROUND(I349*H349,2)</f>
        <v>0</v>
      </c>
      <c r="K349" s="249" t="s">
        <v>210</v>
      </c>
      <c r="L349" s="254"/>
      <c r="M349" s="255" t="s">
        <v>1</v>
      </c>
      <c r="N349" s="256" t="s">
        <v>48</v>
      </c>
      <c r="O349" s="73"/>
      <c r="P349" s="202">
        <f>O349*H349</f>
        <v>0</v>
      </c>
      <c r="Q349" s="202">
        <v>0.003</v>
      </c>
      <c r="R349" s="202">
        <f>Q349*H349</f>
        <v>0.725556</v>
      </c>
      <c r="S349" s="202">
        <v>0</v>
      </c>
      <c r="T349" s="203">
        <f>S349*H349</f>
        <v>0</v>
      </c>
      <c r="U349" s="36"/>
      <c r="V349" s="36"/>
      <c r="W349" s="36"/>
      <c r="X349" s="36"/>
      <c r="Y349" s="36"/>
      <c r="Z349" s="36"/>
      <c r="AA349" s="36"/>
      <c r="AB349" s="36"/>
      <c r="AC349" s="36"/>
      <c r="AD349" s="36"/>
      <c r="AE349" s="36"/>
      <c r="AR349" s="204" t="s">
        <v>153</v>
      </c>
      <c r="AT349" s="204" t="s">
        <v>350</v>
      </c>
      <c r="AU349" s="204" t="s">
        <v>93</v>
      </c>
      <c r="AY349" s="18" t="s">
        <v>203</v>
      </c>
      <c r="BE349" s="205">
        <f>IF(N349="základní",J349,0)</f>
        <v>0</v>
      </c>
      <c r="BF349" s="205">
        <f>IF(N349="snížená",J349,0)</f>
        <v>0</v>
      </c>
      <c r="BG349" s="205">
        <f>IF(N349="zákl. přenesená",J349,0)</f>
        <v>0</v>
      </c>
      <c r="BH349" s="205">
        <f>IF(N349="sníž. přenesená",J349,0)</f>
        <v>0</v>
      </c>
      <c r="BI349" s="205">
        <f>IF(N349="nulová",J349,0)</f>
        <v>0</v>
      </c>
      <c r="BJ349" s="18" t="s">
        <v>91</v>
      </c>
      <c r="BK349" s="205">
        <f>ROUND(I349*H349,2)</f>
        <v>0</v>
      </c>
      <c r="BL349" s="18" t="s">
        <v>121</v>
      </c>
      <c r="BM349" s="204" t="s">
        <v>640</v>
      </c>
    </row>
    <row r="350" spans="2:51" s="14" customFormat="1" ht="10.2">
      <c r="B350" s="225"/>
      <c r="C350" s="226"/>
      <c r="D350" s="206" t="s">
        <v>309</v>
      </c>
      <c r="E350" s="226"/>
      <c r="F350" s="228" t="s">
        <v>641</v>
      </c>
      <c r="G350" s="226"/>
      <c r="H350" s="229">
        <v>241.852</v>
      </c>
      <c r="I350" s="230"/>
      <c r="J350" s="226"/>
      <c r="K350" s="226"/>
      <c r="L350" s="231"/>
      <c r="M350" s="232"/>
      <c r="N350" s="233"/>
      <c r="O350" s="233"/>
      <c r="P350" s="233"/>
      <c r="Q350" s="233"/>
      <c r="R350" s="233"/>
      <c r="S350" s="233"/>
      <c r="T350" s="234"/>
      <c r="AT350" s="235" t="s">
        <v>309</v>
      </c>
      <c r="AU350" s="235" t="s">
        <v>93</v>
      </c>
      <c r="AV350" s="14" t="s">
        <v>93</v>
      </c>
      <c r="AW350" s="14" t="s">
        <v>4</v>
      </c>
      <c r="AX350" s="14" t="s">
        <v>91</v>
      </c>
      <c r="AY350" s="235" t="s">
        <v>203</v>
      </c>
    </row>
    <row r="351" spans="1:65" s="2" customFormat="1" ht="24.15" customHeight="1">
      <c r="A351" s="36"/>
      <c r="B351" s="37"/>
      <c r="C351" s="193" t="s">
        <v>642</v>
      </c>
      <c r="D351" s="193" t="s">
        <v>206</v>
      </c>
      <c r="E351" s="194" t="s">
        <v>622</v>
      </c>
      <c r="F351" s="195" t="s">
        <v>623</v>
      </c>
      <c r="G351" s="196" t="s">
        <v>357</v>
      </c>
      <c r="H351" s="197">
        <v>14.805</v>
      </c>
      <c r="I351" s="198"/>
      <c r="J351" s="199">
        <f>ROUND(I351*H351,2)</f>
        <v>0</v>
      </c>
      <c r="K351" s="195" t="s">
        <v>210</v>
      </c>
      <c r="L351" s="41"/>
      <c r="M351" s="200" t="s">
        <v>1</v>
      </c>
      <c r="N351" s="201" t="s">
        <v>48</v>
      </c>
      <c r="O351" s="73"/>
      <c r="P351" s="202">
        <f>O351*H351</f>
        <v>0</v>
      </c>
      <c r="Q351" s="202">
        <v>0.00868</v>
      </c>
      <c r="R351" s="202">
        <f>Q351*H351</f>
        <v>0.1285074</v>
      </c>
      <c r="S351" s="202">
        <v>0</v>
      </c>
      <c r="T351" s="203">
        <f>S351*H351</f>
        <v>0</v>
      </c>
      <c r="U351" s="36"/>
      <c r="V351" s="36"/>
      <c r="W351" s="36"/>
      <c r="X351" s="36"/>
      <c r="Y351" s="36"/>
      <c r="Z351" s="36"/>
      <c r="AA351" s="36"/>
      <c r="AB351" s="36"/>
      <c r="AC351" s="36"/>
      <c r="AD351" s="36"/>
      <c r="AE351" s="36"/>
      <c r="AR351" s="204" t="s">
        <v>121</v>
      </c>
      <c r="AT351" s="204" t="s">
        <v>206</v>
      </c>
      <c r="AU351" s="204" t="s">
        <v>93</v>
      </c>
      <c r="AY351" s="18" t="s">
        <v>203</v>
      </c>
      <c r="BE351" s="205">
        <f>IF(N351="základní",J351,0)</f>
        <v>0</v>
      </c>
      <c r="BF351" s="205">
        <f>IF(N351="snížená",J351,0)</f>
        <v>0</v>
      </c>
      <c r="BG351" s="205">
        <f>IF(N351="zákl. přenesená",J351,0)</f>
        <v>0</v>
      </c>
      <c r="BH351" s="205">
        <f>IF(N351="sníž. přenesená",J351,0)</f>
        <v>0</v>
      </c>
      <c r="BI351" s="205">
        <f>IF(N351="nulová",J351,0)</f>
        <v>0</v>
      </c>
      <c r="BJ351" s="18" t="s">
        <v>91</v>
      </c>
      <c r="BK351" s="205">
        <f>ROUND(I351*H351,2)</f>
        <v>0</v>
      </c>
      <c r="BL351" s="18" t="s">
        <v>121</v>
      </c>
      <c r="BM351" s="204" t="s">
        <v>643</v>
      </c>
    </row>
    <row r="352" spans="2:51" s="14" customFormat="1" ht="10.2">
      <c r="B352" s="225"/>
      <c r="C352" s="226"/>
      <c r="D352" s="206" t="s">
        <v>309</v>
      </c>
      <c r="E352" s="227" t="s">
        <v>1</v>
      </c>
      <c r="F352" s="228" t="s">
        <v>644</v>
      </c>
      <c r="G352" s="226"/>
      <c r="H352" s="229">
        <v>14.805</v>
      </c>
      <c r="I352" s="230"/>
      <c r="J352" s="226"/>
      <c r="K352" s="226"/>
      <c r="L352" s="231"/>
      <c r="M352" s="232"/>
      <c r="N352" s="233"/>
      <c r="O352" s="233"/>
      <c r="P352" s="233"/>
      <c r="Q352" s="233"/>
      <c r="R352" s="233"/>
      <c r="S352" s="233"/>
      <c r="T352" s="234"/>
      <c r="AT352" s="235" t="s">
        <v>309</v>
      </c>
      <c r="AU352" s="235" t="s">
        <v>93</v>
      </c>
      <c r="AV352" s="14" t="s">
        <v>93</v>
      </c>
      <c r="AW352" s="14" t="s">
        <v>38</v>
      </c>
      <c r="AX352" s="14" t="s">
        <v>83</v>
      </c>
      <c r="AY352" s="235" t="s">
        <v>203</v>
      </c>
    </row>
    <row r="353" spans="2:51" s="15" customFormat="1" ht="10.2">
      <c r="B353" s="236"/>
      <c r="C353" s="237"/>
      <c r="D353" s="206" t="s">
        <v>309</v>
      </c>
      <c r="E353" s="238" t="s">
        <v>1</v>
      </c>
      <c r="F353" s="239" t="s">
        <v>314</v>
      </c>
      <c r="G353" s="237"/>
      <c r="H353" s="240">
        <v>14.805</v>
      </c>
      <c r="I353" s="241"/>
      <c r="J353" s="237"/>
      <c r="K353" s="237"/>
      <c r="L353" s="242"/>
      <c r="M353" s="243"/>
      <c r="N353" s="244"/>
      <c r="O353" s="244"/>
      <c r="P353" s="244"/>
      <c r="Q353" s="244"/>
      <c r="R353" s="244"/>
      <c r="S353" s="244"/>
      <c r="T353" s="245"/>
      <c r="AT353" s="246" t="s">
        <v>309</v>
      </c>
      <c r="AU353" s="246" t="s">
        <v>93</v>
      </c>
      <c r="AV353" s="15" t="s">
        <v>121</v>
      </c>
      <c r="AW353" s="15" t="s">
        <v>38</v>
      </c>
      <c r="AX353" s="15" t="s">
        <v>91</v>
      </c>
      <c r="AY353" s="246" t="s">
        <v>203</v>
      </c>
    </row>
    <row r="354" spans="1:65" s="2" customFormat="1" ht="16.5" customHeight="1">
      <c r="A354" s="36"/>
      <c r="B354" s="37"/>
      <c r="C354" s="247" t="s">
        <v>645</v>
      </c>
      <c r="D354" s="247" t="s">
        <v>350</v>
      </c>
      <c r="E354" s="248" t="s">
        <v>646</v>
      </c>
      <c r="F354" s="249" t="s">
        <v>647</v>
      </c>
      <c r="G354" s="250" t="s">
        <v>357</v>
      </c>
      <c r="H354" s="251">
        <v>16.286</v>
      </c>
      <c r="I354" s="252"/>
      <c r="J354" s="253">
        <f>ROUND(I354*H354,2)</f>
        <v>0</v>
      </c>
      <c r="K354" s="249" t="s">
        <v>210</v>
      </c>
      <c r="L354" s="254"/>
      <c r="M354" s="255" t="s">
        <v>1</v>
      </c>
      <c r="N354" s="256" t="s">
        <v>48</v>
      </c>
      <c r="O354" s="73"/>
      <c r="P354" s="202">
        <f>O354*H354</f>
        <v>0</v>
      </c>
      <c r="Q354" s="202">
        <v>0.007</v>
      </c>
      <c r="R354" s="202">
        <f>Q354*H354</f>
        <v>0.114002</v>
      </c>
      <c r="S354" s="202">
        <v>0</v>
      </c>
      <c r="T354" s="203">
        <f>S354*H354</f>
        <v>0</v>
      </c>
      <c r="U354" s="36"/>
      <c r="V354" s="36"/>
      <c r="W354" s="36"/>
      <c r="X354" s="36"/>
      <c r="Y354" s="36"/>
      <c r="Z354" s="36"/>
      <c r="AA354" s="36"/>
      <c r="AB354" s="36"/>
      <c r="AC354" s="36"/>
      <c r="AD354" s="36"/>
      <c r="AE354" s="36"/>
      <c r="AR354" s="204" t="s">
        <v>153</v>
      </c>
      <c r="AT354" s="204" t="s">
        <v>350</v>
      </c>
      <c r="AU354" s="204" t="s">
        <v>93</v>
      </c>
      <c r="AY354" s="18" t="s">
        <v>203</v>
      </c>
      <c r="BE354" s="205">
        <f>IF(N354="základní",J354,0)</f>
        <v>0</v>
      </c>
      <c r="BF354" s="205">
        <f>IF(N354="snížená",J354,0)</f>
        <v>0</v>
      </c>
      <c r="BG354" s="205">
        <f>IF(N354="zákl. přenesená",J354,0)</f>
        <v>0</v>
      </c>
      <c r="BH354" s="205">
        <f>IF(N354="sníž. přenesená",J354,0)</f>
        <v>0</v>
      </c>
      <c r="BI354" s="205">
        <f>IF(N354="nulová",J354,0)</f>
        <v>0</v>
      </c>
      <c r="BJ354" s="18" t="s">
        <v>91</v>
      </c>
      <c r="BK354" s="205">
        <f>ROUND(I354*H354,2)</f>
        <v>0</v>
      </c>
      <c r="BL354" s="18" t="s">
        <v>121</v>
      </c>
      <c r="BM354" s="204" t="s">
        <v>648</v>
      </c>
    </row>
    <row r="355" spans="2:51" s="14" customFormat="1" ht="10.2">
      <c r="B355" s="225"/>
      <c r="C355" s="226"/>
      <c r="D355" s="206" t="s">
        <v>309</v>
      </c>
      <c r="E355" s="226"/>
      <c r="F355" s="228" t="s">
        <v>649</v>
      </c>
      <c r="G355" s="226"/>
      <c r="H355" s="229">
        <v>16.286</v>
      </c>
      <c r="I355" s="230"/>
      <c r="J355" s="226"/>
      <c r="K355" s="226"/>
      <c r="L355" s="231"/>
      <c r="M355" s="232"/>
      <c r="N355" s="233"/>
      <c r="O355" s="233"/>
      <c r="P355" s="233"/>
      <c r="Q355" s="233"/>
      <c r="R355" s="233"/>
      <c r="S355" s="233"/>
      <c r="T355" s="234"/>
      <c r="AT355" s="235" t="s">
        <v>309</v>
      </c>
      <c r="AU355" s="235" t="s">
        <v>93</v>
      </c>
      <c r="AV355" s="14" t="s">
        <v>93</v>
      </c>
      <c r="AW355" s="14" t="s">
        <v>4</v>
      </c>
      <c r="AX355" s="14" t="s">
        <v>91</v>
      </c>
      <c r="AY355" s="235" t="s">
        <v>203</v>
      </c>
    </row>
    <row r="356" spans="1:65" s="2" customFormat="1" ht="24.15" customHeight="1">
      <c r="A356" s="36"/>
      <c r="B356" s="37"/>
      <c r="C356" s="193" t="s">
        <v>650</v>
      </c>
      <c r="D356" s="193" t="s">
        <v>206</v>
      </c>
      <c r="E356" s="194" t="s">
        <v>651</v>
      </c>
      <c r="F356" s="195" t="s">
        <v>652</v>
      </c>
      <c r="G356" s="196" t="s">
        <v>448</v>
      </c>
      <c r="H356" s="197">
        <v>193.57</v>
      </c>
      <c r="I356" s="198"/>
      <c r="J356" s="199">
        <f>ROUND(I356*H356,2)</f>
        <v>0</v>
      </c>
      <c r="K356" s="195" t="s">
        <v>210</v>
      </c>
      <c r="L356" s="41"/>
      <c r="M356" s="200" t="s">
        <v>1</v>
      </c>
      <c r="N356" s="201" t="s">
        <v>48</v>
      </c>
      <c r="O356" s="73"/>
      <c r="P356" s="202">
        <f>O356*H356</f>
        <v>0</v>
      </c>
      <c r="Q356" s="202">
        <v>0.00176</v>
      </c>
      <c r="R356" s="202">
        <f>Q356*H356</f>
        <v>0.3406832</v>
      </c>
      <c r="S356" s="202">
        <v>0</v>
      </c>
      <c r="T356" s="203">
        <f>S356*H356</f>
        <v>0</v>
      </c>
      <c r="U356" s="36"/>
      <c r="V356" s="36"/>
      <c r="W356" s="36"/>
      <c r="X356" s="36"/>
      <c r="Y356" s="36"/>
      <c r="Z356" s="36"/>
      <c r="AA356" s="36"/>
      <c r="AB356" s="36"/>
      <c r="AC356" s="36"/>
      <c r="AD356" s="36"/>
      <c r="AE356" s="36"/>
      <c r="AR356" s="204" t="s">
        <v>121</v>
      </c>
      <c r="AT356" s="204" t="s">
        <v>206</v>
      </c>
      <c r="AU356" s="204" t="s">
        <v>93</v>
      </c>
      <c r="AY356" s="18" t="s">
        <v>203</v>
      </c>
      <c r="BE356" s="205">
        <f>IF(N356="základní",J356,0)</f>
        <v>0</v>
      </c>
      <c r="BF356" s="205">
        <f>IF(N356="snížená",J356,0)</f>
        <v>0</v>
      </c>
      <c r="BG356" s="205">
        <f>IF(N356="zákl. přenesená",J356,0)</f>
        <v>0</v>
      </c>
      <c r="BH356" s="205">
        <f>IF(N356="sníž. přenesená",J356,0)</f>
        <v>0</v>
      </c>
      <c r="BI356" s="205">
        <f>IF(N356="nulová",J356,0)</f>
        <v>0</v>
      </c>
      <c r="BJ356" s="18" t="s">
        <v>91</v>
      </c>
      <c r="BK356" s="205">
        <f>ROUND(I356*H356,2)</f>
        <v>0</v>
      </c>
      <c r="BL356" s="18" t="s">
        <v>121</v>
      </c>
      <c r="BM356" s="204" t="s">
        <v>653</v>
      </c>
    </row>
    <row r="357" spans="1:65" s="2" customFormat="1" ht="16.5" customHeight="1">
      <c r="A357" s="36"/>
      <c r="B357" s="37"/>
      <c r="C357" s="247" t="s">
        <v>654</v>
      </c>
      <c r="D357" s="247" t="s">
        <v>350</v>
      </c>
      <c r="E357" s="248" t="s">
        <v>655</v>
      </c>
      <c r="F357" s="249" t="s">
        <v>656</v>
      </c>
      <c r="G357" s="250" t="s">
        <v>357</v>
      </c>
      <c r="H357" s="251">
        <v>42.585</v>
      </c>
      <c r="I357" s="252"/>
      <c r="J357" s="253">
        <f>ROUND(I357*H357,2)</f>
        <v>0</v>
      </c>
      <c r="K357" s="249" t="s">
        <v>210</v>
      </c>
      <c r="L357" s="254"/>
      <c r="M357" s="255" t="s">
        <v>1</v>
      </c>
      <c r="N357" s="256" t="s">
        <v>48</v>
      </c>
      <c r="O357" s="73"/>
      <c r="P357" s="202">
        <f>O357*H357</f>
        <v>0</v>
      </c>
      <c r="Q357" s="202">
        <v>0.0006</v>
      </c>
      <c r="R357" s="202">
        <f>Q357*H357</f>
        <v>0.025550999999999997</v>
      </c>
      <c r="S357" s="202">
        <v>0</v>
      </c>
      <c r="T357" s="203">
        <f>S357*H357</f>
        <v>0</v>
      </c>
      <c r="U357" s="36"/>
      <c r="V357" s="36"/>
      <c r="W357" s="36"/>
      <c r="X357" s="36"/>
      <c r="Y357" s="36"/>
      <c r="Z357" s="36"/>
      <c r="AA357" s="36"/>
      <c r="AB357" s="36"/>
      <c r="AC357" s="36"/>
      <c r="AD357" s="36"/>
      <c r="AE357" s="36"/>
      <c r="AR357" s="204" t="s">
        <v>153</v>
      </c>
      <c r="AT357" s="204" t="s">
        <v>350</v>
      </c>
      <c r="AU357" s="204" t="s">
        <v>93</v>
      </c>
      <c r="AY357" s="18" t="s">
        <v>203</v>
      </c>
      <c r="BE357" s="205">
        <f>IF(N357="základní",J357,0)</f>
        <v>0</v>
      </c>
      <c r="BF357" s="205">
        <f>IF(N357="snížená",J357,0)</f>
        <v>0</v>
      </c>
      <c r="BG357" s="205">
        <f>IF(N357="zákl. přenesená",J357,0)</f>
        <v>0</v>
      </c>
      <c r="BH357" s="205">
        <f>IF(N357="sníž. přenesená",J357,0)</f>
        <v>0</v>
      </c>
      <c r="BI357" s="205">
        <f>IF(N357="nulová",J357,0)</f>
        <v>0</v>
      </c>
      <c r="BJ357" s="18" t="s">
        <v>91</v>
      </c>
      <c r="BK357" s="205">
        <f>ROUND(I357*H357,2)</f>
        <v>0</v>
      </c>
      <c r="BL357" s="18" t="s">
        <v>121</v>
      </c>
      <c r="BM357" s="204" t="s">
        <v>657</v>
      </c>
    </row>
    <row r="358" spans="2:51" s="14" customFormat="1" ht="10.2">
      <c r="B358" s="225"/>
      <c r="C358" s="226"/>
      <c r="D358" s="206" t="s">
        <v>309</v>
      </c>
      <c r="E358" s="226"/>
      <c r="F358" s="228" t="s">
        <v>658</v>
      </c>
      <c r="G358" s="226"/>
      <c r="H358" s="229">
        <v>42.585</v>
      </c>
      <c r="I358" s="230"/>
      <c r="J358" s="226"/>
      <c r="K358" s="226"/>
      <c r="L358" s="231"/>
      <c r="M358" s="232"/>
      <c r="N358" s="233"/>
      <c r="O358" s="233"/>
      <c r="P358" s="233"/>
      <c r="Q358" s="233"/>
      <c r="R358" s="233"/>
      <c r="S358" s="233"/>
      <c r="T358" s="234"/>
      <c r="AT358" s="235" t="s">
        <v>309</v>
      </c>
      <c r="AU358" s="235" t="s">
        <v>93</v>
      </c>
      <c r="AV358" s="14" t="s">
        <v>93</v>
      </c>
      <c r="AW358" s="14" t="s">
        <v>4</v>
      </c>
      <c r="AX358" s="14" t="s">
        <v>91</v>
      </c>
      <c r="AY358" s="235" t="s">
        <v>203</v>
      </c>
    </row>
    <row r="359" spans="1:65" s="2" customFormat="1" ht="24.15" customHeight="1">
      <c r="A359" s="36"/>
      <c r="B359" s="37"/>
      <c r="C359" s="193" t="s">
        <v>659</v>
      </c>
      <c r="D359" s="193" t="s">
        <v>206</v>
      </c>
      <c r="E359" s="194" t="s">
        <v>651</v>
      </c>
      <c r="F359" s="195" t="s">
        <v>652</v>
      </c>
      <c r="G359" s="196" t="s">
        <v>448</v>
      </c>
      <c r="H359" s="197">
        <v>45.93</v>
      </c>
      <c r="I359" s="198"/>
      <c r="J359" s="199">
        <f>ROUND(I359*H359,2)</f>
        <v>0</v>
      </c>
      <c r="K359" s="195" t="s">
        <v>210</v>
      </c>
      <c r="L359" s="41"/>
      <c r="M359" s="200" t="s">
        <v>1</v>
      </c>
      <c r="N359" s="201" t="s">
        <v>48</v>
      </c>
      <c r="O359" s="73"/>
      <c r="P359" s="202">
        <f>O359*H359</f>
        <v>0</v>
      </c>
      <c r="Q359" s="202">
        <v>0.00176</v>
      </c>
      <c r="R359" s="202">
        <f>Q359*H359</f>
        <v>0.0808368</v>
      </c>
      <c r="S359" s="202">
        <v>0</v>
      </c>
      <c r="T359" s="203">
        <f>S359*H359</f>
        <v>0</v>
      </c>
      <c r="U359" s="36"/>
      <c r="V359" s="36"/>
      <c r="W359" s="36"/>
      <c r="X359" s="36"/>
      <c r="Y359" s="36"/>
      <c r="Z359" s="36"/>
      <c r="AA359" s="36"/>
      <c r="AB359" s="36"/>
      <c r="AC359" s="36"/>
      <c r="AD359" s="36"/>
      <c r="AE359" s="36"/>
      <c r="AR359" s="204" t="s">
        <v>121</v>
      </c>
      <c r="AT359" s="204" t="s">
        <v>206</v>
      </c>
      <c r="AU359" s="204" t="s">
        <v>93</v>
      </c>
      <c r="AY359" s="18" t="s">
        <v>203</v>
      </c>
      <c r="BE359" s="205">
        <f>IF(N359="základní",J359,0)</f>
        <v>0</v>
      </c>
      <c r="BF359" s="205">
        <f>IF(N359="snížená",J359,0)</f>
        <v>0</v>
      </c>
      <c r="BG359" s="205">
        <f>IF(N359="zákl. přenesená",J359,0)</f>
        <v>0</v>
      </c>
      <c r="BH359" s="205">
        <f>IF(N359="sníž. přenesená",J359,0)</f>
        <v>0</v>
      </c>
      <c r="BI359" s="205">
        <f>IF(N359="nulová",J359,0)</f>
        <v>0</v>
      </c>
      <c r="BJ359" s="18" t="s">
        <v>91</v>
      </c>
      <c r="BK359" s="205">
        <f>ROUND(I359*H359,2)</f>
        <v>0</v>
      </c>
      <c r="BL359" s="18" t="s">
        <v>121</v>
      </c>
      <c r="BM359" s="204" t="s">
        <v>660</v>
      </c>
    </row>
    <row r="360" spans="2:51" s="13" customFormat="1" ht="10.2">
      <c r="B360" s="215"/>
      <c r="C360" s="216"/>
      <c r="D360" s="206" t="s">
        <v>309</v>
      </c>
      <c r="E360" s="217" t="s">
        <v>1</v>
      </c>
      <c r="F360" s="218" t="s">
        <v>609</v>
      </c>
      <c r="G360" s="216"/>
      <c r="H360" s="217" t="s">
        <v>1</v>
      </c>
      <c r="I360" s="219"/>
      <c r="J360" s="216"/>
      <c r="K360" s="216"/>
      <c r="L360" s="220"/>
      <c r="M360" s="221"/>
      <c r="N360" s="222"/>
      <c r="O360" s="222"/>
      <c r="P360" s="222"/>
      <c r="Q360" s="222"/>
      <c r="R360" s="222"/>
      <c r="S360" s="222"/>
      <c r="T360" s="223"/>
      <c r="AT360" s="224" t="s">
        <v>309</v>
      </c>
      <c r="AU360" s="224" t="s">
        <v>93</v>
      </c>
      <c r="AV360" s="13" t="s">
        <v>91</v>
      </c>
      <c r="AW360" s="13" t="s">
        <v>38</v>
      </c>
      <c r="AX360" s="13" t="s">
        <v>83</v>
      </c>
      <c r="AY360" s="224" t="s">
        <v>203</v>
      </c>
    </row>
    <row r="361" spans="2:51" s="14" customFormat="1" ht="10.2">
      <c r="B361" s="225"/>
      <c r="C361" s="226"/>
      <c r="D361" s="206" t="s">
        <v>309</v>
      </c>
      <c r="E361" s="227" t="s">
        <v>1</v>
      </c>
      <c r="F361" s="228" t="s">
        <v>661</v>
      </c>
      <c r="G361" s="226"/>
      <c r="H361" s="229">
        <v>45.93</v>
      </c>
      <c r="I361" s="230"/>
      <c r="J361" s="226"/>
      <c r="K361" s="226"/>
      <c r="L361" s="231"/>
      <c r="M361" s="232"/>
      <c r="N361" s="233"/>
      <c r="O361" s="233"/>
      <c r="P361" s="233"/>
      <c r="Q361" s="233"/>
      <c r="R361" s="233"/>
      <c r="S361" s="233"/>
      <c r="T361" s="234"/>
      <c r="AT361" s="235" t="s">
        <v>309</v>
      </c>
      <c r="AU361" s="235" t="s">
        <v>93</v>
      </c>
      <c r="AV361" s="14" t="s">
        <v>93</v>
      </c>
      <c r="AW361" s="14" t="s">
        <v>38</v>
      </c>
      <c r="AX361" s="14" t="s">
        <v>83</v>
      </c>
      <c r="AY361" s="235" t="s">
        <v>203</v>
      </c>
    </row>
    <row r="362" spans="2:51" s="15" customFormat="1" ht="10.2">
      <c r="B362" s="236"/>
      <c r="C362" s="237"/>
      <c r="D362" s="206" t="s">
        <v>309</v>
      </c>
      <c r="E362" s="238" t="s">
        <v>1</v>
      </c>
      <c r="F362" s="239" t="s">
        <v>314</v>
      </c>
      <c r="G362" s="237"/>
      <c r="H362" s="240">
        <v>45.93</v>
      </c>
      <c r="I362" s="241"/>
      <c r="J362" s="237"/>
      <c r="K362" s="237"/>
      <c r="L362" s="242"/>
      <c r="M362" s="243"/>
      <c r="N362" s="244"/>
      <c r="O362" s="244"/>
      <c r="P362" s="244"/>
      <c r="Q362" s="244"/>
      <c r="R362" s="244"/>
      <c r="S362" s="244"/>
      <c r="T362" s="245"/>
      <c r="AT362" s="246" t="s">
        <v>309</v>
      </c>
      <c r="AU362" s="246" t="s">
        <v>93</v>
      </c>
      <c r="AV362" s="15" t="s">
        <v>121</v>
      </c>
      <c r="AW362" s="15" t="s">
        <v>38</v>
      </c>
      <c r="AX362" s="15" t="s">
        <v>91</v>
      </c>
      <c r="AY362" s="246" t="s">
        <v>203</v>
      </c>
    </row>
    <row r="363" spans="1:65" s="2" customFormat="1" ht="16.5" customHeight="1">
      <c r="A363" s="36"/>
      <c r="B363" s="37"/>
      <c r="C363" s="247" t="s">
        <v>662</v>
      </c>
      <c r="D363" s="247" t="s">
        <v>350</v>
      </c>
      <c r="E363" s="248" t="s">
        <v>663</v>
      </c>
      <c r="F363" s="249" t="s">
        <v>664</v>
      </c>
      <c r="G363" s="250" t="s">
        <v>357</v>
      </c>
      <c r="H363" s="251">
        <v>10.105</v>
      </c>
      <c r="I363" s="252"/>
      <c r="J363" s="253">
        <f>ROUND(I363*H363,2)</f>
        <v>0</v>
      </c>
      <c r="K363" s="249" t="s">
        <v>210</v>
      </c>
      <c r="L363" s="254"/>
      <c r="M363" s="255" t="s">
        <v>1</v>
      </c>
      <c r="N363" s="256" t="s">
        <v>48</v>
      </c>
      <c r="O363" s="73"/>
      <c r="P363" s="202">
        <f>O363*H363</f>
        <v>0</v>
      </c>
      <c r="Q363" s="202">
        <v>0.0012</v>
      </c>
      <c r="R363" s="202">
        <f>Q363*H363</f>
        <v>0.012126</v>
      </c>
      <c r="S363" s="202">
        <v>0</v>
      </c>
      <c r="T363" s="203">
        <f>S363*H363</f>
        <v>0</v>
      </c>
      <c r="U363" s="36"/>
      <c r="V363" s="36"/>
      <c r="W363" s="36"/>
      <c r="X363" s="36"/>
      <c r="Y363" s="36"/>
      <c r="Z363" s="36"/>
      <c r="AA363" s="36"/>
      <c r="AB363" s="36"/>
      <c r="AC363" s="36"/>
      <c r="AD363" s="36"/>
      <c r="AE363" s="36"/>
      <c r="AR363" s="204" t="s">
        <v>153</v>
      </c>
      <c r="AT363" s="204" t="s">
        <v>350</v>
      </c>
      <c r="AU363" s="204" t="s">
        <v>93</v>
      </c>
      <c r="AY363" s="18" t="s">
        <v>203</v>
      </c>
      <c r="BE363" s="205">
        <f>IF(N363="základní",J363,0)</f>
        <v>0</v>
      </c>
      <c r="BF363" s="205">
        <f>IF(N363="snížená",J363,0)</f>
        <v>0</v>
      </c>
      <c r="BG363" s="205">
        <f>IF(N363="zákl. přenesená",J363,0)</f>
        <v>0</v>
      </c>
      <c r="BH363" s="205">
        <f>IF(N363="sníž. přenesená",J363,0)</f>
        <v>0</v>
      </c>
      <c r="BI363" s="205">
        <f>IF(N363="nulová",J363,0)</f>
        <v>0</v>
      </c>
      <c r="BJ363" s="18" t="s">
        <v>91</v>
      </c>
      <c r="BK363" s="205">
        <f>ROUND(I363*H363,2)</f>
        <v>0</v>
      </c>
      <c r="BL363" s="18" t="s">
        <v>121</v>
      </c>
      <c r="BM363" s="204" t="s">
        <v>665</v>
      </c>
    </row>
    <row r="364" spans="2:51" s="14" customFormat="1" ht="10.2">
      <c r="B364" s="225"/>
      <c r="C364" s="226"/>
      <c r="D364" s="206" t="s">
        <v>309</v>
      </c>
      <c r="E364" s="226"/>
      <c r="F364" s="228" t="s">
        <v>666</v>
      </c>
      <c r="G364" s="226"/>
      <c r="H364" s="229">
        <v>10.105</v>
      </c>
      <c r="I364" s="230"/>
      <c r="J364" s="226"/>
      <c r="K364" s="226"/>
      <c r="L364" s="231"/>
      <c r="M364" s="232"/>
      <c r="N364" s="233"/>
      <c r="O364" s="233"/>
      <c r="P364" s="233"/>
      <c r="Q364" s="233"/>
      <c r="R364" s="233"/>
      <c r="S364" s="233"/>
      <c r="T364" s="234"/>
      <c r="AT364" s="235" t="s">
        <v>309</v>
      </c>
      <c r="AU364" s="235" t="s">
        <v>93</v>
      </c>
      <c r="AV364" s="14" t="s">
        <v>93</v>
      </c>
      <c r="AW364" s="14" t="s">
        <v>4</v>
      </c>
      <c r="AX364" s="14" t="s">
        <v>91</v>
      </c>
      <c r="AY364" s="235" t="s">
        <v>203</v>
      </c>
    </row>
    <row r="365" spans="1:65" s="2" customFormat="1" ht="24.15" customHeight="1">
      <c r="A365" s="36"/>
      <c r="B365" s="37"/>
      <c r="C365" s="193" t="s">
        <v>667</v>
      </c>
      <c r="D365" s="193" t="s">
        <v>206</v>
      </c>
      <c r="E365" s="194" t="s">
        <v>668</v>
      </c>
      <c r="F365" s="195" t="s">
        <v>669</v>
      </c>
      <c r="G365" s="196" t="s">
        <v>357</v>
      </c>
      <c r="H365" s="197">
        <v>650.953</v>
      </c>
      <c r="I365" s="198"/>
      <c r="J365" s="199">
        <f>ROUND(I365*H365,2)</f>
        <v>0</v>
      </c>
      <c r="K365" s="195" t="s">
        <v>210</v>
      </c>
      <c r="L365" s="41"/>
      <c r="M365" s="200" t="s">
        <v>1</v>
      </c>
      <c r="N365" s="201" t="s">
        <v>48</v>
      </c>
      <c r="O365" s="73"/>
      <c r="P365" s="202">
        <f>O365*H365</f>
        <v>0</v>
      </c>
      <c r="Q365" s="202">
        <v>0.00952</v>
      </c>
      <c r="R365" s="202">
        <f>Q365*H365</f>
        <v>6.1970725600000005</v>
      </c>
      <c r="S365" s="202">
        <v>0</v>
      </c>
      <c r="T365" s="203">
        <f>S365*H365</f>
        <v>0</v>
      </c>
      <c r="U365" s="36"/>
      <c r="V365" s="36"/>
      <c r="W365" s="36"/>
      <c r="X365" s="36"/>
      <c r="Y365" s="36"/>
      <c r="Z365" s="36"/>
      <c r="AA365" s="36"/>
      <c r="AB365" s="36"/>
      <c r="AC365" s="36"/>
      <c r="AD365" s="36"/>
      <c r="AE365" s="36"/>
      <c r="AR365" s="204" t="s">
        <v>121</v>
      </c>
      <c r="AT365" s="204" t="s">
        <v>206</v>
      </c>
      <c r="AU365" s="204" t="s">
        <v>93</v>
      </c>
      <c r="AY365" s="18" t="s">
        <v>203</v>
      </c>
      <c r="BE365" s="205">
        <f>IF(N365="základní",J365,0)</f>
        <v>0</v>
      </c>
      <c r="BF365" s="205">
        <f>IF(N365="snížená",J365,0)</f>
        <v>0</v>
      </c>
      <c r="BG365" s="205">
        <f>IF(N365="zákl. přenesená",J365,0)</f>
        <v>0</v>
      </c>
      <c r="BH365" s="205">
        <f>IF(N365="sníž. přenesená",J365,0)</f>
        <v>0</v>
      </c>
      <c r="BI365" s="205">
        <f>IF(N365="nulová",J365,0)</f>
        <v>0</v>
      </c>
      <c r="BJ365" s="18" t="s">
        <v>91</v>
      </c>
      <c r="BK365" s="205">
        <f>ROUND(I365*H365,2)</f>
        <v>0</v>
      </c>
      <c r="BL365" s="18" t="s">
        <v>121</v>
      </c>
      <c r="BM365" s="204" t="s">
        <v>670</v>
      </c>
    </row>
    <row r="366" spans="2:51" s="13" customFormat="1" ht="10.2">
      <c r="B366" s="215"/>
      <c r="C366" s="216"/>
      <c r="D366" s="206" t="s">
        <v>309</v>
      </c>
      <c r="E366" s="217" t="s">
        <v>1</v>
      </c>
      <c r="F366" s="218" t="s">
        <v>609</v>
      </c>
      <c r="G366" s="216"/>
      <c r="H366" s="217" t="s">
        <v>1</v>
      </c>
      <c r="I366" s="219"/>
      <c r="J366" s="216"/>
      <c r="K366" s="216"/>
      <c r="L366" s="220"/>
      <c r="M366" s="221"/>
      <c r="N366" s="222"/>
      <c r="O366" s="222"/>
      <c r="P366" s="222"/>
      <c r="Q366" s="222"/>
      <c r="R366" s="222"/>
      <c r="S366" s="222"/>
      <c r="T366" s="223"/>
      <c r="AT366" s="224" t="s">
        <v>309</v>
      </c>
      <c r="AU366" s="224" t="s">
        <v>93</v>
      </c>
      <c r="AV366" s="13" t="s">
        <v>91</v>
      </c>
      <c r="AW366" s="13" t="s">
        <v>38</v>
      </c>
      <c r="AX366" s="13" t="s">
        <v>83</v>
      </c>
      <c r="AY366" s="224" t="s">
        <v>203</v>
      </c>
    </row>
    <row r="367" spans="2:51" s="14" customFormat="1" ht="10.2">
      <c r="B367" s="225"/>
      <c r="C367" s="226"/>
      <c r="D367" s="206" t="s">
        <v>309</v>
      </c>
      <c r="E367" s="227" t="s">
        <v>1</v>
      </c>
      <c r="F367" s="228" t="s">
        <v>671</v>
      </c>
      <c r="G367" s="226"/>
      <c r="H367" s="229">
        <v>650.953</v>
      </c>
      <c r="I367" s="230"/>
      <c r="J367" s="226"/>
      <c r="K367" s="226"/>
      <c r="L367" s="231"/>
      <c r="M367" s="232"/>
      <c r="N367" s="233"/>
      <c r="O367" s="233"/>
      <c r="P367" s="233"/>
      <c r="Q367" s="233"/>
      <c r="R367" s="233"/>
      <c r="S367" s="233"/>
      <c r="T367" s="234"/>
      <c r="AT367" s="235" t="s">
        <v>309</v>
      </c>
      <c r="AU367" s="235" t="s">
        <v>93</v>
      </c>
      <c r="AV367" s="14" t="s">
        <v>93</v>
      </c>
      <c r="AW367" s="14" t="s">
        <v>38</v>
      </c>
      <c r="AX367" s="14" t="s">
        <v>83</v>
      </c>
      <c r="AY367" s="235" t="s">
        <v>203</v>
      </c>
    </row>
    <row r="368" spans="2:51" s="15" customFormat="1" ht="10.2">
      <c r="B368" s="236"/>
      <c r="C368" s="237"/>
      <c r="D368" s="206" t="s">
        <v>309</v>
      </c>
      <c r="E368" s="238" t="s">
        <v>1</v>
      </c>
      <c r="F368" s="239" t="s">
        <v>314</v>
      </c>
      <c r="G368" s="237"/>
      <c r="H368" s="240">
        <v>650.953</v>
      </c>
      <c r="I368" s="241"/>
      <c r="J368" s="237"/>
      <c r="K368" s="237"/>
      <c r="L368" s="242"/>
      <c r="M368" s="243"/>
      <c r="N368" s="244"/>
      <c r="O368" s="244"/>
      <c r="P368" s="244"/>
      <c r="Q368" s="244"/>
      <c r="R368" s="244"/>
      <c r="S368" s="244"/>
      <c r="T368" s="245"/>
      <c r="AT368" s="246" t="s">
        <v>309</v>
      </c>
      <c r="AU368" s="246" t="s">
        <v>93</v>
      </c>
      <c r="AV368" s="15" t="s">
        <v>121</v>
      </c>
      <c r="AW368" s="15" t="s">
        <v>38</v>
      </c>
      <c r="AX368" s="15" t="s">
        <v>91</v>
      </c>
      <c r="AY368" s="246" t="s">
        <v>203</v>
      </c>
    </row>
    <row r="369" spans="1:65" s="2" customFormat="1" ht="16.5" customHeight="1">
      <c r="A369" s="36"/>
      <c r="B369" s="37"/>
      <c r="C369" s="247" t="s">
        <v>672</v>
      </c>
      <c r="D369" s="247" t="s">
        <v>350</v>
      </c>
      <c r="E369" s="248" t="s">
        <v>612</v>
      </c>
      <c r="F369" s="249" t="s">
        <v>613</v>
      </c>
      <c r="G369" s="250" t="s">
        <v>357</v>
      </c>
      <c r="H369" s="251">
        <v>683.501</v>
      </c>
      <c r="I369" s="252"/>
      <c r="J369" s="253">
        <f>ROUND(I369*H369,2)</f>
        <v>0</v>
      </c>
      <c r="K369" s="249" t="s">
        <v>210</v>
      </c>
      <c r="L369" s="254"/>
      <c r="M369" s="255" t="s">
        <v>1</v>
      </c>
      <c r="N369" s="256" t="s">
        <v>48</v>
      </c>
      <c r="O369" s="73"/>
      <c r="P369" s="202">
        <f>O369*H369</f>
        <v>0</v>
      </c>
      <c r="Q369" s="202">
        <v>0.015</v>
      </c>
      <c r="R369" s="202">
        <f>Q369*H369</f>
        <v>10.252514999999999</v>
      </c>
      <c r="S369" s="202">
        <v>0</v>
      </c>
      <c r="T369" s="203">
        <f>S369*H369</f>
        <v>0</v>
      </c>
      <c r="U369" s="36"/>
      <c r="V369" s="36"/>
      <c r="W369" s="36"/>
      <c r="X369" s="36"/>
      <c r="Y369" s="36"/>
      <c r="Z369" s="36"/>
      <c r="AA369" s="36"/>
      <c r="AB369" s="36"/>
      <c r="AC369" s="36"/>
      <c r="AD369" s="36"/>
      <c r="AE369" s="36"/>
      <c r="AR369" s="204" t="s">
        <v>153</v>
      </c>
      <c r="AT369" s="204" t="s">
        <v>350</v>
      </c>
      <c r="AU369" s="204" t="s">
        <v>93</v>
      </c>
      <c r="AY369" s="18" t="s">
        <v>203</v>
      </c>
      <c r="BE369" s="205">
        <f>IF(N369="základní",J369,0)</f>
        <v>0</v>
      </c>
      <c r="BF369" s="205">
        <f>IF(N369="snížená",J369,0)</f>
        <v>0</v>
      </c>
      <c r="BG369" s="205">
        <f>IF(N369="zákl. přenesená",J369,0)</f>
        <v>0</v>
      </c>
      <c r="BH369" s="205">
        <f>IF(N369="sníž. přenesená",J369,0)</f>
        <v>0</v>
      </c>
      <c r="BI369" s="205">
        <f>IF(N369="nulová",J369,0)</f>
        <v>0</v>
      </c>
      <c r="BJ369" s="18" t="s">
        <v>91</v>
      </c>
      <c r="BK369" s="205">
        <f>ROUND(I369*H369,2)</f>
        <v>0</v>
      </c>
      <c r="BL369" s="18" t="s">
        <v>121</v>
      </c>
      <c r="BM369" s="204" t="s">
        <v>673</v>
      </c>
    </row>
    <row r="370" spans="2:51" s="14" customFormat="1" ht="10.2">
      <c r="B370" s="225"/>
      <c r="C370" s="226"/>
      <c r="D370" s="206" t="s">
        <v>309</v>
      </c>
      <c r="E370" s="226"/>
      <c r="F370" s="228" t="s">
        <v>674</v>
      </c>
      <c r="G370" s="226"/>
      <c r="H370" s="229">
        <v>683.501</v>
      </c>
      <c r="I370" s="230"/>
      <c r="J370" s="226"/>
      <c r="K370" s="226"/>
      <c r="L370" s="231"/>
      <c r="M370" s="232"/>
      <c r="N370" s="233"/>
      <c r="O370" s="233"/>
      <c r="P370" s="233"/>
      <c r="Q370" s="233"/>
      <c r="R370" s="233"/>
      <c r="S370" s="233"/>
      <c r="T370" s="234"/>
      <c r="AT370" s="235" t="s">
        <v>309</v>
      </c>
      <c r="AU370" s="235" t="s">
        <v>93</v>
      </c>
      <c r="AV370" s="14" t="s">
        <v>93</v>
      </c>
      <c r="AW370" s="14" t="s">
        <v>4</v>
      </c>
      <c r="AX370" s="14" t="s">
        <v>91</v>
      </c>
      <c r="AY370" s="235" t="s">
        <v>203</v>
      </c>
    </row>
    <row r="371" spans="1:65" s="2" customFormat="1" ht="16.5" customHeight="1">
      <c r="A371" s="36"/>
      <c r="B371" s="37"/>
      <c r="C371" s="193" t="s">
        <v>675</v>
      </c>
      <c r="D371" s="193" t="s">
        <v>206</v>
      </c>
      <c r="E371" s="194" t="s">
        <v>676</v>
      </c>
      <c r="F371" s="195" t="s">
        <v>677</v>
      </c>
      <c r="G371" s="196" t="s">
        <v>357</v>
      </c>
      <c r="H371" s="197">
        <v>576.996</v>
      </c>
      <c r="I371" s="198"/>
      <c r="J371" s="199">
        <f>ROUND(I371*H371,2)</f>
        <v>0</v>
      </c>
      <c r="K371" s="195" t="s">
        <v>210</v>
      </c>
      <c r="L371" s="41"/>
      <c r="M371" s="200" t="s">
        <v>1</v>
      </c>
      <c r="N371" s="201" t="s">
        <v>48</v>
      </c>
      <c r="O371" s="73"/>
      <c r="P371" s="202">
        <f>O371*H371</f>
        <v>0</v>
      </c>
      <c r="Q371" s="202">
        <v>0.0315</v>
      </c>
      <c r="R371" s="202">
        <f>Q371*H371</f>
        <v>18.175373999999998</v>
      </c>
      <c r="S371" s="202">
        <v>0</v>
      </c>
      <c r="T371" s="203">
        <f>S371*H371</f>
        <v>0</v>
      </c>
      <c r="U371" s="36"/>
      <c r="V371" s="36"/>
      <c r="W371" s="36"/>
      <c r="X371" s="36"/>
      <c r="Y371" s="36"/>
      <c r="Z371" s="36"/>
      <c r="AA371" s="36"/>
      <c r="AB371" s="36"/>
      <c r="AC371" s="36"/>
      <c r="AD371" s="36"/>
      <c r="AE371" s="36"/>
      <c r="AR371" s="204" t="s">
        <v>121</v>
      </c>
      <c r="AT371" s="204" t="s">
        <v>206</v>
      </c>
      <c r="AU371" s="204" t="s">
        <v>93</v>
      </c>
      <c r="AY371" s="18" t="s">
        <v>203</v>
      </c>
      <c r="BE371" s="205">
        <f>IF(N371="základní",J371,0)</f>
        <v>0</v>
      </c>
      <c r="BF371" s="205">
        <f>IF(N371="snížená",J371,0)</f>
        <v>0</v>
      </c>
      <c r="BG371" s="205">
        <f>IF(N371="zákl. přenesená",J371,0)</f>
        <v>0</v>
      </c>
      <c r="BH371" s="205">
        <f>IF(N371="sníž. přenesená",J371,0)</f>
        <v>0</v>
      </c>
      <c r="BI371" s="205">
        <f>IF(N371="nulová",J371,0)</f>
        <v>0</v>
      </c>
      <c r="BJ371" s="18" t="s">
        <v>91</v>
      </c>
      <c r="BK371" s="205">
        <f>ROUND(I371*H371,2)</f>
        <v>0</v>
      </c>
      <c r="BL371" s="18" t="s">
        <v>121</v>
      </c>
      <c r="BM371" s="204" t="s">
        <v>678</v>
      </c>
    </row>
    <row r="372" spans="2:51" s="13" customFormat="1" ht="10.2">
      <c r="B372" s="215"/>
      <c r="C372" s="216"/>
      <c r="D372" s="206" t="s">
        <v>309</v>
      </c>
      <c r="E372" s="217" t="s">
        <v>1</v>
      </c>
      <c r="F372" s="218" t="s">
        <v>609</v>
      </c>
      <c r="G372" s="216"/>
      <c r="H372" s="217" t="s">
        <v>1</v>
      </c>
      <c r="I372" s="219"/>
      <c r="J372" s="216"/>
      <c r="K372" s="216"/>
      <c r="L372" s="220"/>
      <c r="M372" s="221"/>
      <c r="N372" s="222"/>
      <c r="O372" s="222"/>
      <c r="P372" s="222"/>
      <c r="Q372" s="222"/>
      <c r="R372" s="222"/>
      <c r="S372" s="222"/>
      <c r="T372" s="223"/>
      <c r="AT372" s="224" t="s">
        <v>309</v>
      </c>
      <c r="AU372" s="224" t="s">
        <v>93</v>
      </c>
      <c r="AV372" s="13" t="s">
        <v>91</v>
      </c>
      <c r="AW372" s="13" t="s">
        <v>38</v>
      </c>
      <c r="AX372" s="13" t="s">
        <v>83</v>
      </c>
      <c r="AY372" s="224" t="s">
        <v>203</v>
      </c>
    </row>
    <row r="373" spans="2:51" s="14" customFormat="1" ht="10.2">
      <c r="B373" s="225"/>
      <c r="C373" s="226"/>
      <c r="D373" s="206" t="s">
        <v>309</v>
      </c>
      <c r="E373" s="227" t="s">
        <v>1</v>
      </c>
      <c r="F373" s="228" t="s">
        <v>679</v>
      </c>
      <c r="G373" s="226"/>
      <c r="H373" s="229">
        <v>576.996</v>
      </c>
      <c r="I373" s="230"/>
      <c r="J373" s="226"/>
      <c r="K373" s="226"/>
      <c r="L373" s="231"/>
      <c r="M373" s="232"/>
      <c r="N373" s="233"/>
      <c r="O373" s="233"/>
      <c r="P373" s="233"/>
      <c r="Q373" s="233"/>
      <c r="R373" s="233"/>
      <c r="S373" s="233"/>
      <c r="T373" s="234"/>
      <c r="AT373" s="235" t="s">
        <v>309</v>
      </c>
      <c r="AU373" s="235" t="s">
        <v>93</v>
      </c>
      <c r="AV373" s="14" t="s">
        <v>93</v>
      </c>
      <c r="AW373" s="14" t="s">
        <v>38</v>
      </c>
      <c r="AX373" s="14" t="s">
        <v>83</v>
      </c>
      <c r="AY373" s="235" t="s">
        <v>203</v>
      </c>
    </row>
    <row r="374" spans="2:51" s="15" customFormat="1" ht="10.2">
      <c r="B374" s="236"/>
      <c r="C374" s="237"/>
      <c r="D374" s="206" t="s">
        <v>309</v>
      </c>
      <c r="E374" s="238" t="s">
        <v>1</v>
      </c>
      <c r="F374" s="239" t="s">
        <v>314</v>
      </c>
      <c r="G374" s="237"/>
      <c r="H374" s="240">
        <v>576.996</v>
      </c>
      <c r="I374" s="241"/>
      <c r="J374" s="237"/>
      <c r="K374" s="237"/>
      <c r="L374" s="242"/>
      <c r="M374" s="243"/>
      <c r="N374" s="244"/>
      <c r="O374" s="244"/>
      <c r="P374" s="244"/>
      <c r="Q374" s="244"/>
      <c r="R374" s="244"/>
      <c r="S374" s="244"/>
      <c r="T374" s="245"/>
      <c r="AT374" s="246" t="s">
        <v>309</v>
      </c>
      <c r="AU374" s="246" t="s">
        <v>93</v>
      </c>
      <c r="AV374" s="15" t="s">
        <v>121</v>
      </c>
      <c r="AW374" s="15" t="s">
        <v>38</v>
      </c>
      <c r="AX374" s="15" t="s">
        <v>91</v>
      </c>
      <c r="AY374" s="246" t="s">
        <v>203</v>
      </c>
    </row>
    <row r="375" spans="1:65" s="2" customFormat="1" ht="16.5" customHeight="1">
      <c r="A375" s="36"/>
      <c r="B375" s="37"/>
      <c r="C375" s="193" t="s">
        <v>680</v>
      </c>
      <c r="D375" s="193" t="s">
        <v>206</v>
      </c>
      <c r="E375" s="194" t="s">
        <v>681</v>
      </c>
      <c r="F375" s="195" t="s">
        <v>682</v>
      </c>
      <c r="G375" s="196" t="s">
        <v>357</v>
      </c>
      <c r="H375" s="197">
        <v>14.805</v>
      </c>
      <c r="I375" s="198"/>
      <c r="J375" s="199">
        <f>ROUND(I375*H375,2)</f>
        <v>0</v>
      </c>
      <c r="K375" s="195" t="s">
        <v>210</v>
      </c>
      <c r="L375" s="41"/>
      <c r="M375" s="200" t="s">
        <v>1</v>
      </c>
      <c r="N375" s="201" t="s">
        <v>48</v>
      </c>
      <c r="O375" s="73"/>
      <c r="P375" s="202">
        <f>O375*H375</f>
        <v>0</v>
      </c>
      <c r="Q375" s="202">
        <v>0.00628</v>
      </c>
      <c r="R375" s="202">
        <f>Q375*H375</f>
        <v>0.0929754</v>
      </c>
      <c r="S375" s="202">
        <v>0</v>
      </c>
      <c r="T375" s="203">
        <f>S375*H375</f>
        <v>0</v>
      </c>
      <c r="U375" s="36"/>
      <c r="V375" s="36"/>
      <c r="W375" s="36"/>
      <c r="X375" s="36"/>
      <c r="Y375" s="36"/>
      <c r="Z375" s="36"/>
      <c r="AA375" s="36"/>
      <c r="AB375" s="36"/>
      <c r="AC375" s="36"/>
      <c r="AD375" s="36"/>
      <c r="AE375" s="36"/>
      <c r="AR375" s="204" t="s">
        <v>121</v>
      </c>
      <c r="AT375" s="204" t="s">
        <v>206</v>
      </c>
      <c r="AU375" s="204" t="s">
        <v>93</v>
      </c>
      <c r="AY375" s="18" t="s">
        <v>203</v>
      </c>
      <c r="BE375" s="205">
        <f>IF(N375="základní",J375,0)</f>
        <v>0</v>
      </c>
      <c r="BF375" s="205">
        <f>IF(N375="snížená",J375,0)</f>
        <v>0</v>
      </c>
      <c r="BG375" s="205">
        <f>IF(N375="zákl. přenesená",J375,0)</f>
        <v>0</v>
      </c>
      <c r="BH375" s="205">
        <f>IF(N375="sníž. přenesená",J375,0)</f>
        <v>0</v>
      </c>
      <c r="BI375" s="205">
        <f>IF(N375="nulová",J375,0)</f>
        <v>0</v>
      </c>
      <c r="BJ375" s="18" t="s">
        <v>91</v>
      </c>
      <c r="BK375" s="205">
        <f>ROUND(I375*H375,2)</f>
        <v>0</v>
      </c>
      <c r="BL375" s="18" t="s">
        <v>121</v>
      </c>
      <c r="BM375" s="204" t="s">
        <v>683</v>
      </c>
    </row>
    <row r="376" spans="1:65" s="2" customFormat="1" ht="16.5" customHeight="1">
      <c r="A376" s="36"/>
      <c r="B376" s="37"/>
      <c r="C376" s="193" t="s">
        <v>684</v>
      </c>
      <c r="D376" s="193" t="s">
        <v>206</v>
      </c>
      <c r="E376" s="194" t="s">
        <v>685</v>
      </c>
      <c r="F376" s="195" t="s">
        <v>686</v>
      </c>
      <c r="G376" s="196" t="s">
        <v>357</v>
      </c>
      <c r="H376" s="197">
        <v>312.115</v>
      </c>
      <c r="I376" s="198"/>
      <c r="J376" s="199">
        <f>ROUND(I376*H376,2)</f>
        <v>0</v>
      </c>
      <c r="K376" s="195" t="s">
        <v>210</v>
      </c>
      <c r="L376" s="41"/>
      <c r="M376" s="200" t="s">
        <v>1</v>
      </c>
      <c r="N376" s="201" t="s">
        <v>48</v>
      </c>
      <c r="O376" s="73"/>
      <c r="P376" s="202">
        <f>O376*H376</f>
        <v>0</v>
      </c>
      <c r="Q376" s="202">
        <v>0.00348</v>
      </c>
      <c r="R376" s="202">
        <f>Q376*H376</f>
        <v>1.0861602000000001</v>
      </c>
      <c r="S376" s="202">
        <v>0</v>
      </c>
      <c r="T376" s="203">
        <f>S376*H376</f>
        <v>0</v>
      </c>
      <c r="U376" s="36"/>
      <c r="V376" s="36"/>
      <c r="W376" s="36"/>
      <c r="X376" s="36"/>
      <c r="Y376" s="36"/>
      <c r="Z376" s="36"/>
      <c r="AA376" s="36"/>
      <c r="AB376" s="36"/>
      <c r="AC376" s="36"/>
      <c r="AD376" s="36"/>
      <c r="AE376" s="36"/>
      <c r="AR376" s="204" t="s">
        <v>121</v>
      </c>
      <c r="AT376" s="204" t="s">
        <v>206</v>
      </c>
      <c r="AU376" s="204" t="s">
        <v>93</v>
      </c>
      <c r="AY376" s="18" t="s">
        <v>203</v>
      </c>
      <c r="BE376" s="205">
        <f>IF(N376="základní",J376,0)</f>
        <v>0</v>
      </c>
      <c r="BF376" s="205">
        <f>IF(N376="snížená",J376,0)</f>
        <v>0</v>
      </c>
      <c r="BG376" s="205">
        <f>IF(N376="zákl. přenesená",J376,0)</f>
        <v>0</v>
      </c>
      <c r="BH376" s="205">
        <f>IF(N376="sníž. přenesená",J376,0)</f>
        <v>0</v>
      </c>
      <c r="BI376" s="205">
        <f>IF(N376="nulová",J376,0)</f>
        <v>0</v>
      </c>
      <c r="BJ376" s="18" t="s">
        <v>91</v>
      </c>
      <c r="BK376" s="205">
        <f>ROUND(I376*H376,2)</f>
        <v>0</v>
      </c>
      <c r="BL376" s="18" t="s">
        <v>121</v>
      </c>
      <c r="BM376" s="204" t="s">
        <v>687</v>
      </c>
    </row>
    <row r="377" spans="2:51" s="13" customFormat="1" ht="10.2">
      <c r="B377" s="215"/>
      <c r="C377" s="216"/>
      <c r="D377" s="206" t="s">
        <v>309</v>
      </c>
      <c r="E377" s="217" t="s">
        <v>1</v>
      </c>
      <c r="F377" s="218" t="s">
        <v>609</v>
      </c>
      <c r="G377" s="216"/>
      <c r="H377" s="217" t="s">
        <v>1</v>
      </c>
      <c r="I377" s="219"/>
      <c r="J377" s="216"/>
      <c r="K377" s="216"/>
      <c r="L377" s="220"/>
      <c r="M377" s="221"/>
      <c r="N377" s="222"/>
      <c r="O377" s="222"/>
      <c r="P377" s="222"/>
      <c r="Q377" s="222"/>
      <c r="R377" s="222"/>
      <c r="S377" s="222"/>
      <c r="T377" s="223"/>
      <c r="AT377" s="224" t="s">
        <v>309</v>
      </c>
      <c r="AU377" s="224" t="s">
        <v>93</v>
      </c>
      <c r="AV377" s="13" t="s">
        <v>91</v>
      </c>
      <c r="AW377" s="13" t="s">
        <v>38</v>
      </c>
      <c r="AX377" s="13" t="s">
        <v>83</v>
      </c>
      <c r="AY377" s="224" t="s">
        <v>203</v>
      </c>
    </row>
    <row r="378" spans="2:51" s="14" customFormat="1" ht="10.2">
      <c r="B378" s="225"/>
      <c r="C378" s="226"/>
      <c r="D378" s="206" t="s">
        <v>309</v>
      </c>
      <c r="E378" s="227" t="s">
        <v>1</v>
      </c>
      <c r="F378" s="228" t="s">
        <v>625</v>
      </c>
      <c r="G378" s="226"/>
      <c r="H378" s="229">
        <v>49.665</v>
      </c>
      <c r="I378" s="230"/>
      <c r="J378" s="226"/>
      <c r="K378" s="226"/>
      <c r="L378" s="231"/>
      <c r="M378" s="232"/>
      <c r="N378" s="233"/>
      <c r="O378" s="233"/>
      <c r="P378" s="233"/>
      <c r="Q378" s="233"/>
      <c r="R378" s="233"/>
      <c r="S378" s="233"/>
      <c r="T378" s="234"/>
      <c r="AT378" s="235" t="s">
        <v>309</v>
      </c>
      <c r="AU378" s="235" t="s">
        <v>93</v>
      </c>
      <c r="AV378" s="14" t="s">
        <v>93</v>
      </c>
      <c r="AW378" s="14" t="s">
        <v>38</v>
      </c>
      <c r="AX378" s="14" t="s">
        <v>83</v>
      </c>
      <c r="AY378" s="235" t="s">
        <v>203</v>
      </c>
    </row>
    <row r="379" spans="2:51" s="16" customFormat="1" ht="10.2">
      <c r="B379" s="257"/>
      <c r="C379" s="258"/>
      <c r="D379" s="206" t="s">
        <v>309</v>
      </c>
      <c r="E379" s="259" t="s">
        <v>1</v>
      </c>
      <c r="F379" s="260" t="s">
        <v>399</v>
      </c>
      <c r="G379" s="258"/>
      <c r="H379" s="261">
        <v>49.665</v>
      </c>
      <c r="I379" s="262"/>
      <c r="J379" s="258"/>
      <c r="K379" s="258"/>
      <c r="L379" s="263"/>
      <c r="M379" s="264"/>
      <c r="N379" s="265"/>
      <c r="O379" s="265"/>
      <c r="P379" s="265"/>
      <c r="Q379" s="265"/>
      <c r="R379" s="265"/>
      <c r="S379" s="265"/>
      <c r="T379" s="266"/>
      <c r="AT379" s="267" t="s">
        <v>309</v>
      </c>
      <c r="AU379" s="267" t="s">
        <v>93</v>
      </c>
      <c r="AV379" s="16" t="s">
        <v>112</v>
      </c>
      <c r="AW379" s="16" t="s">
        <v>38</v>
      </c>
      <c r="AX379" s="16" t="s">
        <v>83</v>
      </c>
      <c r="AY379" s="267" t="s">
        <v>203</v>
      </c>
    </row>
    <row r="380" spans="2:51" s="14" customFormat="1" ht="10.2">
      <c r="B380" s="225"/>
      <c r="C380" s="226"/>
      <c r="D380" s="206" t="s">
        <v>309</v>
      </c>
      <c r="E380" s="227" t="s">
        <v>1</v>
      </c>
      <c r="F380" s="228" t="s">
        <v>634</v>
      </c>
      <c r="G380" s="226"/>
      <c r="H380" s="229">
        <v>259.555</v>
      </c>
      <c r="I380" s="230"/>
      <c r="J380" s="226"/>
      <c r="K380" s="226"/>
      <c r="L380" s="231"/>
      <c r="M380" s="232"/>
      <c r="N380" s="233"/>
      <c r="O380" s="233"/>
      <c r="P380" s="233"/>
      <c r="Q380" s="233"/>
      <c r="R380" s="233"/>
      <c r="S380" s="233"/>
      <c r="T380" s="234"/>
      <c r="AT380" s="235" t="s">
        <v>309</v>
      </c>
      <c r="AU380" s="235" t="s">
        <v>93</v>
      </c>
      <c r="AV380" s="14" t="s">
        <v>93</v>
      </c>
      <c r="AW380" s="14" t="s">
        <v>38</v>
      </c>
      <c r="AX380" s="14" t="s">
        <v>83</v>
      </c>
      <c r="AY380" s="235" t="s">
        <v>203</v>
      </c>
    </row>
    <row r="381" spans="2:51" s="14" customFormat="1" ht="10.2">
      <c r="B381" s="225"/>
      <c r="C381" s="226"/>
      <c r="D381" s="206" t="s">
        <v>309</v>
      </c>
      <c r="E381" s="227" t="s">
        <v>1</v>
      </c>
      <c r="F381" s="228" t="s">
        <v>635</v>
      </c>
      <c r="G381" s="226"/>
      <c r="H381" s="229">
        <v>75.4</v>
      </c>
      <c r="I381" s="230"/>
      <c r="J381" s="226"/>
      <c r="K381" s="226"/>
      <c r="L381" s="231"/>
      <c r="M381" s="232"/>
      <c r="N381" s="233"/>
      <c r="O381" s="233"/>
      <c r="P381" s="233"/>
      <c r="Q381" s="233"/>
      <c r="R381" s="233"/>
      <c r="S381" s="233"/>
      <c r="T381" s="234"/>
      <c r="AT381" s="235" t="s">
        <v>309</v>
      </c>
      <c r="AU381" s="235" t="s">
        <v>93</v>
      </c>
      <c r="AV381" s="14" t="s">
        <v>93</v>
      </c>
      <c r="AW381" s="14" t="s">
        <v>38</v>
      </c>
      <c r="AX381" s="14" t="s">
        <v>83</v>
      </c>
      <c r="AY381" s="235" t="s">
        <v>203</v>
      </c>
    </row>
    <row r="382" spans="2:51" s="14" customFormat="1" ht="10.2">
      <c r="B382" s="225"/>
      <c r="C382" s="226"/>
      <c r="D382" s="206" t="s">
        <v>309</v>
      </c>
      <c r="E382" s="227" t="s">
        <v>1</v>
      </c>
      <c r="F382" s="228" t="s">
        <v>636</v>
      </c>
      <c r="G382" s="226"/>
      <c r="H382" s="229">
        <v>-115.09</v>
      </c>
      <c r="I382" s="230"/>
      <c r="J382" s="226"/>
      <c r="K382" s="226"/>
      <c r="L382" s="231"/>
      <c r="M382" s="232"/>
      <c r="N382" s="233"/>
      <c r="O382" s="233"/>
      <c r="P382" s="233"/>
      <c r="Q382" s="233"/>
      <c r="R382" s="233"/>
      <c r="S382" s="233"/>
      <c r="T382" s="234"/>
      <c r="AT382" s="235" t="s">
        <v>309</v>
      </c>
      <c r="AU382" s="235" t="s">
        <v>93</v>
      </c>
      <c r="AV382" s="14" t="s">
        <v>93</v>
      </c>
      <c r="AW382" s="14" t="s">
        <v>38</v>
      </c>
      <c r="AX382" s="14" t="s">
        <v>83</v>
      </c>
      <c r="AY382" s="235" t="s">
        <v>203</v>
      </c>
    </row>
    <row r="383" spans="2:51" s="16" customFormat="1" ht="10.2">
      <c r="B383" s="257"/>
      <c r="C383" s="258"/>
      <c r="D383" s="206" t="s">
        <v>309</v>
      </c>
      <c r="E383" s="259" t="s">
        <v>1</v>
      </c>
      <c r="F383" s="260" t="s">
        <v>399</v>
      </c>
      <c r="G383" s="258"/>
      <c r="H383" s="261">
        <v>219.865</v>
      </c>
      <c r="I383" s="262"/>
      <c r="J383" s="258"/>
      <c r="K383" s="258"/>
      <c r="L383" s="263"/>
      <c r="M383" s="264"/>
      <c r="N383" s="265"/>
      <c r="O383" s="265"/>
      <c r="P383" s="265"/>
      <c r="Q383" s="265"/>
      <c r="R383" s="265"/>
      <c r="S383" s="265"/>
      <c r="T383" s="266"/>
      <c r="AT383" s="267" t="s">
        <v>309</v>
      </c>
      <c r="AU383" s="267" t="s">
        <v>93</v>
      </c>
      <c r="AV383" s="16" t="s">
        <v>112</v>
      </c>
      <c r="AW383" s="16" t="s">
        <v>38</v>
      </c>
      <c r="AX383" s="16" t="s">
        <v>83</v>
      </c>
      <c r="AY383" s="267" t="s">
        <v>203</v>
      </c>
    </row>
    <row r="384" spans="2:51" s="14" customFormat="1" ht="10.2">
      <c r="B384" s="225"/>
      <c r="C384" s="226"/>
      <c r="D384" s="206" t="s">
        <v>309</v>
      </c>
      <c r="E384" s="227" t="s">
        <v>1</v>
      </c>
      <c r="F384" s="228" t="s">
        <v>688</v>
      </c>
      <c r="G384" s="226"/>
      <c r="H384" s="229">
        <v>42.585</v>
      </c>
      <c r="I384" s="230"/>
      <c r="J384" s="226"/>
      <c r="K384" s="226"/>
      <c r="L384" s="231"/>
      <c r="M384" s="232"/>
      <c r="N384" s="233"/>
      <c r="O384" s="233"/>
      <c r="P384" s="233"/>
      <c r="Q384" s="233"/>
      <c r="R384" s="233"/>
      <c r="S384" s="233"/>
      <c r="T384" s="234"/>
      <c r="AT384" s="235" t="s">
        <v>309</v>
      </c>
      <c r="AU384" s="235" t="s">
        <v>93</v>
      </c>
      <c r="AV384" s="14" t="s">
        <v>93</v>
      </c>
      <c r="AW384" s="14" t="s">
        <v>38</v>
      </c>
      <c r="AX384" s="14" t="s">
        <v>83</v>
      </c>
      <c r="AY384" s="235" t="s">
        <v>203</v>
      </c>
    </row>
    <row r="385" spans="2:51" s="15" customFormat="1" ht="10.2">
      <c r="B385" s="236"/>
      <c r="C385" s="237"/>
      <c r="D385" s="206" t="s">
        <v>309</v>
      </c>
      <c r="E385" s="238" t="s">
        <v>1</v>
      </c>
      <c r="F385" s="239" t="s">
        <v>314</v>
      </c>
      <c r="G385" s="237"/>
      <c r="H385" s="240">
        <v>312.115</v>
      </c>
      <c r="I385" s="241"/>
      <c r="J385" s="237"/>
      <c r="K385" s="237"/>
      <c r="L385" s="242"/>
      <c r="M385" s="243"/>
      <c r="N385" s="244"/>
      <c r="O385" s="244"/>
      <c r="P385" s="244"/>
      <c r="Q385" s="244"/>
      <c r="R385" s="244"/>
      <c r="S385" s="244"/>
      <c r="T385" s="245"/>
      <c r="AT385" s="246" t="s">
        <v>309</v>
      </c>
      <c r="AU385" s="246" t="s">
        <v>93</v>
      </c>
      <c r="AV385" s="15" t="s">
        <v>121</v>
      </c>
      <c r="AW385" s="15" t="s">
        <v>38</v>
      </c>
      <c r="AX385" s="15" t="s">
        <v>91</v>
      </c>
      <c r="AY385" s="246" t="s">
        <v>203</v>
      </c>
    </row>
    <row r="386" spans="1:65" s="2" customFormat="1" ht="16.5" customHeight="1">
      <c r="A386" s="36"/>
      <c r="B386" s="37"/>
      <c r="C386" s="193" t="s">
        <v>689</v>
      </c>
      <c r="D386" s="193" t="s">
        <v>206</v>
      </c>
      <c r="E386" s="194" t="s">
        <v>690</v>
      </c>
      <c r="F386" s="195" t="s">
        <v>691</v>
      </c>
      <c r="G386" s="196" t="s">
        <v>357</v>
      </c>
      <c r="H386" s="197">
        <v>312.115</v>
      </c>
      <c r="I386" s="198"/>
      <c r="J386" s="199">
        <f>ROUND(I386*H386,2)</f>
        <v>0</v>
      </c>
      <c r="K386" s="195" t="s">
        <v>601</v>
      </c>
      <c r="L386" s="41"/>
      <c r="M386" s="200" t="s">
        <v>1</v>
      </c>
      <c r="N386" s="201" t="s">
        <v>48</v>
      </c>
      <c r="O386" s="73"/>
      <c r="P386" s="202">
        <f>O386*H386</f>
        <v>0</v>
      </c>
      <c r="Q386" s="202">
        <v>0</v>
      </c>
      <c r="R386" s="202">
        <f>Q386*H386</f>
        <v>0</v>
      </c>
      <c r="S386" s="202">
        <v>0</v>
      </c>
      <c r="T386" s="203">
        <f>S386*H386</f>
        <v>0</v>
      </c>
      <c r="U386" s="36"/>
      <c r="V386" s="36"/>
      <c r="W386" s="36"/>
      <c r="X386" s="36"/>
      <c r="Y386" s="36"/>
      <c r="Z386" s="36"/>
      <c r="AA386" s="36"/>
      <c r="AB386" s="36"/>
      <c r="AC386" s="36"/>
      <c r="AD386" s="36"/>
      <c r="AE386" s="36"/>
      <c r="AR386" s="204" t="s">
        <v>121</v>
      </c>
      <c r="AT386" s="204" t="s">
        <v>206</v>
      </c>
      <c r="AU386" s="204" t="s">
        <v>93</v>
      </c>
      <c r="AY386" s="18" t="s">
        <v>203</v>
      </c>
      <c r="BE386" s="205">
        <f>IF(N386="základní",J386,0)</f>
        <v>0</v>
      </c>
      <c r="BF386" s="205">
        <f>IF(N386="snížená",J386,0)</f>
        <v>0</v>
      </c>
      <c r="BG386" s="205">
        <f>IF(N386="zákl. přenesená",J386,0)</f>
        <v>0</v>
      </c>
      <c r="BH386" s="205">
        <f>IF(N386="sníž. přenesená",J386,0)</f>
        <v>0</v>
      </c>
      <c r="BI386" s="205">
        <f>IF(N386="nulová",J386,0)</f>
        <v>0</v>
      </c>
      <c r="BJ386" s="18" t="s">
        <v>91</v>
      </c>
      <c r="BK386" s="205">
        <f>ROUND(I386*H386,2)</f>
        <v>0</v>
      </c>
      <c r="BL386" s="18" t="s">
        <v>121</v>
      </c>
      <c r="BM386" s="204" t="s">
        <v>692</v>
      </c>
    </row>
    <row r="387" spans="2:51" s="13" customFormat="1" ht="10.2">
      <c r="B387" s="215"/>
      <c r="C387" s="216"/>
      <c r="D387" s="206" t="s">
        <v>309</v>
      </c>
      <c r="E387" s="217" t="s">
        <v>1</v>
      </c>
      <c r="F387" s="218" t="s">
        <v>693</v>
      </c>
      <c r="G387" s="216"/>
      <c r="H387" s="217" t="s">
        <v>1</v>
      </c>
      <c r="I387" s="219"/>
      <c r="J387" s="216"/>
      <c r="K387" s="216"/>
      <c r="L387" s="220"/>
      <c r="M387" s="221"/>
      <c r="N387" s="222"/>
      <c r="O387" s="222"/>
      <c r="P387" s="222"/>
      <c r="Q387" s="222"/>
      <c r="R387" s="222"/>
      <c r="S387" s="222"/>
      <c r="T387" s="223"/>
      <c r="AT387" s="224" t="s">
        <v>309</v>
      </c>
      <c r="AU387" s="224" t="s">
        <v>93</v>
      </c>
      <c r="AV387" s="13" t="s">
        <v>91</v>
      </c>
      <c r="AW387" s="13" t="s">
        <v>38</v>
      </c>
      <c r="AX387" s="13" t="s">
        <v>83</v>
      </c>
      <c r="AY387" s="224" t="s">
        <v>203</v>
      </c>
    </row>
    <row r="388" spans="2:51" s="13" customFormat="1" ht="10.2">
      <c r="B388" s="215"/>
      <c r="C388" s="216"/>
      <c r="D388" s="206" t="s">
        <v>309</v>
      </c>
      <c r="E388" s="217" t="s">
        <v>1</v>
      </c>
      <c r="F388" s="218" t="s">
        <v>694</v>
      </c>
      <c r="G388" s="216"/>
      <c r="H388" s="217" t="s">
        <v>1</v>
      </c>
      <c r="I388" s="219"/>
      <c r="J388" s="216"/>
      <c r="K388" s="216"/>
      <c r="L388" s="220"/>
      <c r="M388" s="221"/>
      <c r="N388" s="222"/>
      <c r="O388" s="222"/>
      <c r="P388" s="222"/>
      <c r="Q388" s="222"/>
      <c r="R388" s="222"/>
      <c r="S388" s="222"/>
      <c r="T388" s="223"/>
      <c r="AT388" s="224" t="s">
        <v>309</v>
      </c>
      <c r="AU388" s="224" t="s">
        <v>93</v>
      </c>
      <c r="AV388" s="13" t="s">
        <v>91</v>
      </c>
      <c r="AW388" s="13" t="s">
        <v>38</v>
      </c>
      <c r="AX388" s="13" t="s">
        <v>83</v>
      </c>
      <c r="AY388" s="224" t="s">
        <v>203</v>
      </c>
    </row>
    <row r="389" spans="2:51" s="13" customFormat="1" ht="10.2">
      <c r="B389" s="215"/>
      <c r="C389" s="216"/>
      <c r="D389" s="206" t="s">
        <v>309</v>
      </c>
      <c r="E389" s="217" t="s">
        <v>1</v>
      </c>
      <c r="F389" s="218" t="s">
        <v>695</v>
      </c>
      <c r="G389" s="216"/>
      <c r="H389" s="217" t="s">
        <v>1</v>
      </c>
      <c r="I389" s="219"/>
      <c r="J389" s="216"/>
      <c r="K389" s="216"/>
      <c r="L389" s="220"/>
      <c r="M389" s="221"/>
      <c r="N389" s="222"/>
      <c r="O389" s="222"/>
      <c r="P389" s="222"/>
      <c r="Q389" s="222"/>
      <c r="R389" s="222"/>
      <c r="S389" s="222"/>
      <c r="T389" s="223"/>
      <c r="AT389" s="224" t="s">
        <v>309</v>
      </c>
      <c r="AU389" s="224" t="s">
        <v>93</v>
      </c>
      <c r="AV389" s="13" t="s">
        <v>91</v>
      </c>
      <c r="AW389" s="13" t="s">
        <v>38</v>
      </c>
      <c r="AX389" s="13" t="s">
        <v>83</v>
      </c>
      <c r="AY389" s="224" t="s">
        <v>203</v>
      </c>
    </row>
    <row r="390" spans="2:51" s="13" customFormat="1" ht="10.2">
      <c r="B390" s="215"/>
      <c r="C390" s="216"/>
      <c r="D390" s="206" t="s">
        <v>309</v>
      </c>
      <c r="E390" s="217" t="s">
        <v>1</v>
      </c>
      <c r="F390" s="218" t="s">
        <v>696</v>
      </c>
      <c r="G390" s="216"/>
      <c r="H390" s="217" t="s">
        <v>1</v>
      </c>
      <c r="I390" s="219"/>
      <c r="J390" s="216"/>
      <c r="K390" s="216"/>
      <c r="L390" s="220"/>
      <c r="M390" s="221"/>
      <c r="N390" s="222"/>
      <c r="O390" s="222"/>
      <c r="P390" s="222"/>
      <c r="Q390" s="222"/>
      <c r="R390" s="222"/>
      <c r="S390" s="222"/>
      <c r="T390" s="223"/>
      <c r="AT390" s="224" t="s">
        <v>309</v>
      </c>
      <c r="AU390" s="224" t="s">
        <v>93</v>
      </c>
      <c r="AV390" s="13" t="s">
        <v>91</v>
      </c>
      <c r="AW390" s="13" t="s">
        <v>38</v>
      </c>
      <c r="AX390" s="13" t="s">
        <v>83</v>
      </c>
      <c r="AY390" s="224" t="s">
        <v>203</v>
      </c>
    </row>
    <row r="391" spans="2:51" s="14" customFormat="1" ht="10.2">
      <c r="B391" s="225"/>
      <c r="C391" s="226"/>
      <c r="D391" s="206" t="s">
        <v>309</v>
      </c>
      <c r="E391" s="227" t="s">
        <v>1</v>
      </c>
      <c r="F391" s="228" t="s">
        <v>697</v>
      </c>
      <c r="G391" s="226"/>
      <c r="H391" s="229">
        <v>312.115</v>
      </c>
      <c r="I391" s="230"/>
      <c r="J391" s="226"/>
      <c r="K391" s="226"/>
      <c r="L391" s="231"/>
      <c r="M391" s="232"/>
      <c r="N391" s="233"/>
      <c r="O391" s="233"/>
      <c r="P391" s="233"/>
      <c r="Q391" s="233"/>
      <c r="R391" s="233"/>
      <c r="S391" s="233"/>
      <c r="T391" s="234"/>
      <c r="AT391" s="235" t="s">
        <v>309</v>
      </c>
      <c r="AU391" s="235" t="s">
        <v>93</v>
      </c>
      <c r="AV391" s="14" t="s">
        <v>93</v>
      </c>
      <c r="AW391" s="14" t="s">
        <v>38</v>
      </c>
      <c r="AX391" s="14" t="s">
        <v>83</v>
      </c>
      <c r="AY391" s="235" t="s">
        <v>203</v>
      </c>
    </row>
    <row r="392" spans="2:51" s="15" customFormat="1" ht="10.2">
      <c r="B392" s="236"/>
      <c r="C392" s="237"/>
      <c r="D392" s="206" t="s">
        <v>309</v>
      </c>
      <c r="E392" s="238" t="s">
        <v>1</v>
      </c>
      <c r="F392" s="239" t="s">
        <v>314</v>
      </c>
      <c r="G392" s="237"/>
      <c r="H392" s="240">
        <v>312.115</v>
      </c>
      <c r="I392" s="241"/>
      <c r="J392" s="237"/>
      <c r="K392" s="237"/>
      <c r="L392" s="242"/>
      <c r="M392" s="243"/>
      <c r="N392" s="244"/>
      <c r="O392" s="244"/>
      <c r="P392" s="244"/>
      <c r="Q392" s="244"/>
      <c r="R392" s="244"/>
      <c r="S392" s="244"/>
      <c r="T392" s="245"/>
      <c r="AT392" s="246" t="s">
        <v>309</v>
      </c>
      <c r="AU392" s="246" t="s">
        <v>93</v>
      </c>
      <c r="AV392" s="15" t="s">
        <v>121</v>
      </c>
      <c r="AW392" s="15" t="s">
        <v>38</v>
      </c>
      <c r="AX392" s="15" t="s">
        <v>91</v>
      </c>
      <c r="AY392" s="246" t="s">
        <v>203</v>
      </c>
    </row>
    <row r="393" spans="1:65" s="2" customFormat="1" ht="16.5" customHeight="1">
      <c r="A393" s="36"/>
      <c r="B393" s="37"/>
      <c r="C393" s="193" t="s">
        <v>698</v>
      </c>
      <c r="D393" s="193" t="s">
        <v>206</v>
      </c>
      <c r="E393" s="194" t="s">
        <v>699</v>
      </c>
      <c r="F393" s="195" t="s">
        <v>700</v>
      </c>
      <c r="G393" s="196" t="s">
        <v>357</v>
      </c>
      <c r="H393" s="197">
        <v>115.09</v>
      </c>
      <c r="I393" s="198"/>
      <c r="J393" s="199">
        <f>ROUND(I393*H393,2)</f>
        <v>0</v>
      </c>
      <c r="K393" s="195" t="s">
        <v>210</v>
      </c>
      <c r="L393" s="41"/>
      <c r="M393" s="200" t="s">
        <v>1</v>
      </c>
      <c r="N393" s="201" t="s">
        <v>48</v>
      </c>
      <c r="O393" s="73"/>
      <c r="P393" s="202">
        <f>O393*H393</f>
        <v>0</v>
      </c>
      <c r="Q393" s="202">
        <v>0</v>
      </c>
      <c r="R393" s="202">
        <f>Q393*H393</f>
        <v>0</v>
      </c>
      <c r="S393" s="202">
        <v>0</v>
      </c>
      <c r="T393" s="203">
        <f>S393*H393</f>
        <v>0</v>
      </c>
      <c r="U393" s="36"/>
      <c r="V393" s="36"/>
      <c r="W393" s="36"/>
      <c r="X393" s="36"/>
      <c r="Y393" s="36"/>
      <c r="Z393" s="36"/>
      <c r="AA393" s="36"/>
      <c r="AB393" s="36"/>
      <c r="AC393" s="36"/>
      <c r="AD393" s="36"/>
      <c r="AE393" s="36"/>
      <c r="AR393" s="204" t="s">
        <v>121</v>
      </c>
      <c r="AT393" s="204" t="s">
        <v>206</v>
      </c>
      <c r="AU393" s="204" t="s">
        <v>93</v>
      </c>
      <c r="AY393" s="18" t="s">
        <v>203</v>
      </c>
      <c r="BE393" s="205">
        <f>IF(N393="základní",J393,0)</f>
        <v>0</v>
      </c>
      <c r="BF393" s="205">
        <f>IF(N393="snížená",J393,0)</f>
        <v>0</v>
      </c>
      <c r="BG393" s="205">
        <f>IF(N393="zákl. přenesená",J393,0)</f>
        <v>0</v>
      </c>
      <c r="BH393" s="205">
        <f>IF(N393="sníž. přenesená",J393,0)</f>
        <v>0</v>
      </c>
      <c r="BI393" s="205">
        <f>IF(N393="nulová",J393,0)</f>
        <v>0</v>
      </c>
      <c r="BJ393" s="18" t="s">
        <v>91</v>
      </c>
      <c r="BK393" s="205">
        <f>ROUND(I393*H393,2)</f>
        <v>0</v>
      </c>
      <c r="BL393" s="18" t="s">
        <v>121</v>
      </c>
      <c r="BM393" s="204" t="s">
        <v>701</v>
      </c>
    </row>
    <row r="394" spans="1:65" s="2" customFormat="1" ht="16.5" customHeight="1">
      <c r="A394" s="36"/>
      <c r="B394" s="37"/>
      <c r="C394" s="193" t="s">
        <v>702</v>
      </c>
      <c r="D394" s="193" t="s">
        <v>206</v>
      </c>
      <c r="E394" s="194" t="s">
        <v>703</v>
      </c>
      <c r="F394" s="195" t="s">
        <v>704</v>
      </c>
      <c r="G394" s="196" t="s">
        <v>307</v>
      </c>
      <c r="H394" s="197">
        <v>36.301</v>
      </c>
      <c r="I394" s="198"/>
      <c r="J394" s="199">
        <f>ROUND(I394*H394,2)</f>
        <v>0</v>
      </c>
      <c r="K394" s="195" t="s">
        <v>210</v>
      </c>
      <c r="L394" s="41"/>
      <c r="M394" s="200" t="s">
        <v>1</v>
      </c>
      <c r="N394" s="201" t="s">
        <v>48</v>
      </c>
      <c r="O394" s="73"/>
      <c r="P394" s="202">
        <f>O394*H394</f>
        <v>0</v>
      </c>
      <c r="Q394" s="202">
        <v>2.45329</v>
      </c>
      <c r="R394" s="202">
        <f>Q394*H394</f>
        <v>89.05688029000001</v>
      </c>
      <c r="S394" s="202">
        <v>0</v>
      </c>
      <c r="T394" s="203">
        <f>S394*H394</f>
        <v>0</v>
      </c>
      <c r="U394" s="36"/>
      <c r="V394" s="36"/>
      <c r="W394" s="36"/>
      <c r="X394" s="36"/>
      <c r="Y394" s="36"/>
      <c r="Z394" s="36"/>
      <c r="AA394" s="36"/>
      <c r="AB394" s="36"/>
      <c r="AC394" s="36"/>
      <c r="AD394" s="36"/>
      <c r="AE394" s="36"/>
      <c r="AR394" s="204" t="s">
        <v>121</v>
      </c>
      <c r="AT394" s="204" t="s">
        <v>206</v>
      </c>
      <c r="AU394" s="204" t="s">
        <v>93</v>
      </c>
      <c r="AY394" s="18" t="s">
        <v>203</v>
      </c>
      <c r="BE394" s="205">
        <f>IF(N394="základní",J394,0)</f>
        <v>0</v>
      </c>
      <c r="BF394" s="205">
        <f>IF(N394="snížená",J394,0)</f>
        <v>0</v>
      </c>
      <c r="BG394" s="205">
        <f>IF(N394="zákl. přenesená",J394,0)</f>
        <v>0</v>
      </c>
      <c r="BH394" s="205">
        <f>IF(N394="sníž. přenesená",J394,0)</f>
        <v>0</v>
      </c>
      <c r="BI394" s="205">
        <f>IF(N394="nulová",J394,0)</f>
        <v>0</v>
      </c>
      <c r="BJ394" s="18" t="s">
        <v>91</v>
      </c>
      <c r="BK394" s="205">
        <f>ROUND(I394*H394,2)</f>
        <v>0</v>
      </c>
      <c r="BL394" s="18" t="s">
        <v>121</v>
      </c>
      <c r="BM394" s="204" t="s">
        <v>705</v>
      </c>
    </row>
    <row r="395" spans="2:51" s="13" customFormat="1" ht="10.2">
      <c r="B395" s="215"/>
      <c r="C395" s="216"/>
      <c r="D395" s="206" t="s">
        <v>309</v>
      </c>
      <c r="E395" s="217" t="s">
        <v>1</v>
      </c>
      <c r="F395" s="218" t="s">
        <v>706</v>
      </c>
      <c r="G395" s="216"/>
      <c r="H395" s="217" t="s">
        <v>1</v>
      </c>
      <c r="I395" s="219"/>
      <c r="J395" s="216"/>
      <c r="K395" s="216"/>
      <c r="L395" s="220"/>
      <c r="M395" s="221"/>
      <c r="N395" s="222"/>
      <c r="O395" s="222"/>
      <c r="P395" s="222"/>
      <c r="Q395" s="222"/>
      <c r="R395" s="222"/>
      <c r="S395" s="222"/>
      <c r="T395" s="223"/>
      <c r="AT395" s="224" t="s">
        <v>309</v>
      </c>
      <c r="AU395" s="224" t="s">
        <v>93</v>
      </c>
      <c r="AV395" s="13" t="s">
        <v>91</v>
      </c>
      <c r="AW395" s="13" t="s">
        <v>38</v>
      </c>
      <c r="AX395" s="13" t="s">
        <v>83</v>
      </c>
      <c r="AY395" s="224" t="s">
        <v>203</v>
      </c>
    </row>
    <row r="396" spans="2:51" s="13" customFormat="1" ht="10.2">
      <c r="B396" s="215"/>
      <c r="C396" s="216"/>
      <c r="D396" s="206" t="s">
        <v>309</v>
      </c>
      <c r="E396" s="217" t="s">
        <v>1</v>
      </c>
      <c r="F396" s="218" t="s">
        <v>707</v>
      </c>
      <c r="G396" s="216"/>
      <c r="H396" s="217" t="s">
        <v>1</v>
      </c>
      <c r="I396" s="219"/>
      <c r="J396" s="216"/>
      <c r="K396" s="216"/>
      <c r="L396" s="220"/>
      <c r="M396" s="221"/>
      <c r="N396" s="222"/>
      <c r="O396" s="222"/>
      <c r="P396" s="222"/>
      <c r="Q396" s="222"/>
      <c r="R396" s="222"/>
      <c r="S396" s="222"/>
      <c r="T396" s="223"/>
      <c r="AT396" s="224" t="s">
        <v>309</v>
      </c>
      <c r="AU396" s="224" t="s">
        <v>93</v>
      </c>
      <c r="AV396" s="13" t="s">
        <v>91</v>
      </c>
      <c r="AW396" s="13" t="s">
        <v>38</v>
      </c>
      <c r="AX396" s="13" t="s">
        <v>83</v>
      </c>
      <c r="AY396" s="224" t="s">
        <v>203</v>
      </c>
    </row>
    <row r="397" spans="2:51" s="14" customFormat="1" ht="10.2">
      <c r="B397" s="225"/>
      <c r="C397" s="226"/>
      <c r="D397" s="206" t="s">
        <v>309</v>
      </c>
      <c r="E397" s="227" t="s">
        <v>1</v>
      </c>
      <c r="F397" s="228" t="s">
        <v>708</v>
      </c>
      <c r="G397" s="226"/>
      <c r="H397" s="229">
        <v>14.237</v>
      </c>
      <c r="I397" s="230"/>
      <c r="J397" s="226"/>
      <c r="K397" s="226"/>
      <c r="L397" s="231"/>
      <c r="M397" s="232"/>
      <c r="N397" s="233"/>
      <c r="O397" s="233"/>
      <c r="P397" s="233"/>
      <c r="Q397" s="233"/>
      <c r="R397" s="233"/>
      <c r="S397" s="233"/>
      <c r="T397" s="234"/>
      <c r="AT397" s="235" t="s">
        <v>309</v>
      </c>
      <c r="AU397" s="235" t="s">
        <v>93</v>
      </c>
      <c r="AV397" s="14" t="s">
        <v>93</v>
      </c>
      <c r="AW397" s="14" t="s">
        <v>38</v>
      </c>
      <c r="AX397" s="14" t="s">
        <v>83</v>
      </c>
      <c r="AY397" s="235" t="s">
        <v>203</v>
      </c>
    </row>
    <row r="398" spans="2:51" s="13" customFormat="1" ht="10.2">
      <c r="B398" s="215"/>
      <c r="C398" s="216"/>
      <c r="D398" s="206" t="s">
        <v>309</v>
      </c>
      <c r="E398" s="217" t="s">
        <v>1</v>
      </c>
      <c r="F398" s="218" t="s">
        <v>709</v>
      </c>
      <c r="G398" s="216"/>
      <c r="H398" s="217" t="s">
        <v>1</v>
      </c>
      <c r="I398" s="219"/>
      <c r="J398" s="216"/>
      <c r="K398" s="216"/>
      <c r="L398" s="220"/>
      <c r="M398" s="221"/>
      <c r="N398" s="222"/>
      <c r="O398" s="222"/>
      <c r="P398" s="222"/>
      <c r="Q398" s="222"/>
      <c r="R398" s="222"/>
      <c r="S398" s="222"/>
      <c r="T398" s="223"/>
      <c r="AT398" s="224" t="s">
        <v>309</v>
      </c>
      <c r="AU398" s="224" t="s">
        <v>93</v>
      </c>
      <c r="AV398" s="13" t="s">
        <v>91</v>
      </c>
      <c r="AW398" s="13" t="s">
        <v>38</v>
      </c>
      <c r="AX398" s="13" t="s">
        <v>83</v>
      </c>
      <c r="AY398" s="224" t="s">
        <v>203</v>
      </c>
    </row>
    <row r="399" spans="2:51" s="14" customFormat="1" ht="10.2">
      <c r="B399" s="225"/>
      <c r="C399" s="226"/>
      <c r="D399" s="206" t="s">
        <v>309</v>
      </c>
      <c r="E399" s="227" t="s">
        <v>1</v>
      </c>
      <c r="F399" s="228" t="s">
        <v>710</v>
      </c>
      <c r="G399" s="226"/>
      <c r="H399" s="229">
        <v>22.064</v>
      </c>
      <c r="I399" s="230"/>
      <c r="J399" s="226"/>
      <c r="K399" s="226"/>
      <c r="L399" s="231"/>
      <c r="M399" s="232"/>
      <c r="N399" s="233"/>
      <c r="O399" s="233"/>
      <c r="P399" s="233"/>
      <c r="Q399" s="233"/>
      <c r="R399" s="233"/>
      <c r="S399" s="233"/>
      <c r="T399" s="234"/>
      <c r="AT399" s="235" t="s">
        <v>309</v>
      </c>
      <c r="AU399" s="235" t="s">
        <v>93</v>
      </c>
      <c r="AV399" s="14" t="s">
        <v>93</v>
      </c>
      <c r="AW399" s="14" t="s">
        <v>38</v>
      </c>
      <c r="AX399" s="14" t="s">
        <v>83</v>
      </c>
      <c r="AY399" s="235" t="s">
        <v>203</v>
      </c>
    </row>
    <row r="400" spans="2:51" s="15" customFormat="1" ht="10.2">
      <c r="B400" s="236"/>
      <c r="C400" s="237"/>
      <c r="D400" s="206" t="s">
        <v>309</v>
      </c>
      <c r="E400" s="238" t="s">
        <v>1</v>
      </c>
      <c r="F400" s="239" t="s">
        <v>314</v>
      </c>
      <c r="G400" s="237"/>
      <c r="H400" s="240">
        <v>36.301</v>
      </c>
      <c r="I400" s="241"/>
      <c r="J400" s="237"/>
      <c r="K400" s="237"/>
      <c r="L400" s="242"/>
      <c r="M400" s="243"/>
      <c r="N400" s="244"/>
      <c r="O400" s="244"/>
      <c r="P400" s="244"/>
      <c r="Q400" s="244"/>
      <c r="R400" s="244"/>
      <c r="S400" s="244"/>
      <c r="T400" s="245"/>
      <c r="AT400" s="246" t="s">
        <v>309</v>
      </c>
      <c r="AU400" s="246" t="s">
        <v>93</v>
      </c>
      <c r="AV400" s="15" t="s">
        <v>121</v>
      </c>
      <c r="AW400" s="15" t="s">
        <v>38</v>
      </c>
      <c r="AX400" s="15" t="s">
        <v>91</v>
      </c>
      <c r="AY400" s="246" t="s">
        <v>203</v>
      </c>
    </row>
    <row r="401" spans="1:65" s="2" customFormat="1" ht="16.5" customHeight="1">
      <c r="A401" s="36"/>
      <c r="B401" s="37"/>
      <c r="C401" s="193" t="s">
        <v>711</v>
      </c>
      <c r="D401" s="193" t="s">
        <v>206</v>
      </c>
      <c r="E401" s="194" t="s">
        <v>712</v>
      </c>
      <c r="F401" s="195" t="s">
        <v>713</v>
      </c>
      <c r="G401" s="196" t="s">
        <v>307</v>
      </c>
      <c r="H401" s="197">
        <v>36.301</v>
      </c>
      <c r="I401" s="198"/>
      <c r="J401" s="199">
        <f>ROUND(I401*H401,2)</f>
        <v>0</v>
      </c>
      <c r="K401" s="195" t="s">
        <v>210</v>
      </c>
      <c r="L401" s="41"/>
      <c r="M401" s="200" t="s">
        <v>1</v>
      </c>
      <c r="N401" s="201" t="s">
        <v>48</v>
      </c>
      <c r="O401" s="73"/>
      <c r="P401" s="202">
        <f>O401*H401</f>
        <v>0</v>
      </c>
      <c r="Q401" s="202">
        <v>0</v>
      </c>
      <c r="R401" s="202">
        <f>Q401*H401</f>
        <v>0</v>
      </c>
      <c r="S401" s="202">
        <v>0</v>
      </c>
      <c r="T401" s="203">
        <f>S401*H401</f>
        <v>0</v>
      </c>
      <c r="U401" s="36"/>
      <c r="V401" s="36"/>
      <c r="W401" s="36"/>
      <c r="X401" s="36"/>
      <c r="Y401" s="36"/>
      <c r="Z401" s="36"/>
      <c r="AA401" s="36"/>
      <c r="AB401" s="36"/>
      <c r="AC401" s="36"/>
      <c r="AD401" s="36"/>
      <c r="AE401" s="36"/>
      <c r="AR401" s="204" t="s">
        <v>121</v>
      </c>
      <c r="AT401" s="204" t="s">
        <v>206</v>
      </c>
      <c r="AU401" s="204" t="s">
        <v>93</v>
      </c>
      <c r="AY401" s="18" t="s">
        <v>203</v>
      </c>
      <c r="BE401" s="205">
        <f>IF(N401="základní",J401,0)</f>
        <v>0</v>
      </c>
      <c r="BF401" s="205">
        <f>IF(N401="snížená",J401,0)</f>
        <v>0</v>
      </c>
      <c r="BG401" s="205">
        <f>IF(N401="zákl. přenesená",J401,0)</f>
        <v>0</v>
      </c>
      <c r="BH401" s="205">
        <f>IF(N401="sníž. přenesená",J401,0)</f>
        <v>0</v>
      </c>
      <c r="BI401" s="205">
        <f>IF(N401="nulová",J401,0)</f>
        <v>0</v>
      </c>
      <c r="BJ401" s="18" t="s">
        <v>91</v>
      </c>
      <c r="BK401" s="205">
        <f>ROUND(I401*H401,2)</f>
        <v>0</v>
      </c>
      <c r="BL401" s="18" t="s">
        <v>121</v>
      </c>
      <c r="BM401" s="204" t="s">
        <v>714</v>
      </c>
    </row>
    <row r="402" spans="1:65" s="2" customFormat="1" ht="16.5" customHeight="1">
      <c r="A402" s="36"/>
      <c r="B402" s="37"/>
      <c r="C402" s="193" t="s">
        <v>715</v>
      </c>
      <c r="D402" s="193" t="s">
        <v>206</v>
      </c>
      <c r="E402" s="194" t="s">
        <v>716</v>
      </c>
      <c r="F402" s="195" t="s">
        <v>717</v>
      </c>
      <c r="G402" s="196" t="s">
        <v>357</v>
      </c>
      <c r="H402" s="197">
        <v>588.8</v>
      </c>
      <c r="I402" s="198"/>
      <c r="J402" s="199">
        <f>ROUND(I402*H402,2)</f>
        <v>0</v>
      </c>
      <c r="K402" s="195" t="s">
        <v>601</v>
      </c>
      <c r="L402" s="41"/>
      <c r="M402" s="200" t="s">
        <v>1</v>
      </c>
      <c r="N402" s="201" t="s">
        <v>48</v>
      </c>
      <c r="O402" s="73"/>
      <c r="P402" s="202">
        <f>O402*H402</f>
        <v>0</v>
      </c>
      <c r="Q402" s="202">
        <v>0</v>
      </c>
      <c r="R402" s="202">
        <f>Q402*H402</f>
        <v>0</v>
      </c>
      <c r="S402" s="202">
        <v>0</v>
      </c>
      <c r="T402" s="203">
        <f>S402*H402</f>
        <v>0</v>
      </c>
      <c r="U402" s="36"/>
      <c r="V402" s="36"/>
      <c r="W402" s="36"/>
      <c r="X402" s="36"/>
      <c r="Y402" s="36"/>
      <c r="Z402" s="36"/>
      <c r="AA402" s="36"/>
      <c r="AB402" s="36"/>
      <c r="AC402" s="36"/>
      <c r="AD402" s="36"/>
      <c r="AE402" s="36"/>
      <c r="AR402" s="204" t="s">
        <v>121</v>
      </c>
      <c r="AT402" s="204" t="s">
        <v>206</v>
      </c>
      <c r="AU402" s="204" t="s">
        <v>93</v>
      </c>
      <c r="AY402" s="18" t="s">
        <v>203</v>
      </c>
      <c r="BE402" s="205">
        <f>IF(N402="základní",J402,0)</f>
        <v>0</v>
      </c>
      <c r="BF402" s="205">
        <f>IF(N402="snížená",J402,0)</f>
        <v>0</v>
      </c>
      <c r="BG402" s="205">
        <f>IF(N402="zákl. přenesená",J402,0)</f>
        <v>0</v>
      </c>
      <c r="BH402" s="205">
        <f>IF(N402="sníž. přenesená",J402,0)</f>
        <v>0</v>
      </c>
      <c r="BI402" s="205">
        <f>IF(N402="nulová",J402,0)</f>
        <v>0</v>
      </c>
      <c r="BJ402" s="18" t="s">
        <v>91</v>
      </c>
      <c r="BK402" s="205">
        <f>ROUND(I402*H402,2)</f>
        <v>0</v>
      </c>
      <c r="BL402" s="18" t="s">
        <v>121</v>
      </c>
      <c r="BM402" s="204" t="s">
        <v>718</v>
      </c>
    </row>
    <row r="403" spans="2:51" s="13" customFormat="1" ht="10.2">
      <c r="B403" s="215"/>
      <c r="C403" s="216"/>
      <c r="D403" s="206" t="s">
        <v>309</v>
      </c>
      <c r="E403" s="217" t="s">
        <v>1</v>
      </c>
      <c r="F403" s="218" t="s">
        <v>693</v>
      </c>
      <c r="G403" s="216"/>
      <c r="H403" s="217" t="s">
        <v>1</v>
      </c>
      <c r="I403" s="219"/>
      <c r="J403" s="216"/>
      <c r="K403" s="216"/>
      <c r="L403" s="220"/>
      <c r="M403" s="221"/>
      <c r="N403" s="222"/>
      <c r="O403" s="222"/>
      <c r="P403" s="222"/>
      <c r="Q403" s="222"/>
      <c r="R403" s="222"/>
      <c r="S403" s="222"/>
      <c r="T403" s="223"/>
      <c r="AT403" s="224" t="s">
        <v>309</v>
      </c>
      <c r="AU403" s="224" t="s">
        <v>93</v>
      </c>
      <c r="AV403" s="13" t="s">
        <v>91</v>
      </c>
      <c r="AW403" s="13" t="s">
        <v>38</v>
      </c>
      <c r="AX403" s="13" t="s">
        <v>83</v>
      </c>
      <c r="AY403" s="224" t="s">
        <v>203</v>
      </c>
    </row>
    <row r="404" spans="2:51" s="13" customFormat="1" ht="10.2">
      <c r="B404" s="215"/>
      <c r="C404" s="216"/>
      <c r="D404" s="206" t="s">
        <v>309</v>
      </c>
      <c r="E404" s="217" t="s">
        <v>1</v>
      </c>
      <c r="F404" s="218" t="s">
        <v>719</v>
      </c>
      <c r="G404" s="216"/>
      <c r="H404" s="217" t="s">
        <v>1</v>
      </c>
      <c r="I404" s="219"/>
      <c r="J404" s="216"/>
      <c r="K404" s="216"/>
      <c r="L404" s="220"/>
      <c r="M404" s="221"/>
      <c r="N404" s="222"/>
      <c r="O404" s="222"/>
      <c r="P404" s="222"/>
      <c r="Q404" s="222"/>
      <c r="R404" s="222"/>
      <c r="S404" s="222"/>
      <c r="T404" s="223"/>
      <c r="AT404" s="224" t="s">
        <v>309</v>
      </c>
      <c r="AU404" s="224" t="s">
        <v>93</v>
      </c>
      <c r="AV404" s="13" t="s">
        <v>91</v>
      </c>
      <c r="AW404" s="13" t="s">
        <v>38</v>
      </c>
      <c r="AX404" s="13" t="s">
        <v>83</v>
      </c>
      <c r="AY404" s="224" t="s">
        <v>203</v>
      </c>
    </row>
    <row r="405" spans="2:51" s="13" customFormat="1" ht="10.2">
      <c r="B405" s="215"/>
      <c r="C405" s="216"/>
      <c r="D405" s="206" t="s">
        <v>309</v>
      </c>
      <c r="E405" s="217" t="s">
        <v>1</v>
      </c>
      <c r="F405" s="218" t="s">
        <v>720</v>
      </c>
      <c r="G405" s="216"/>
      <c r="H405" s="217" t="s">
        <v>1</v>
      </c>
      <c r="I405" s="219"/>
      <c r="J405" s="216"/>
      <c r="K405" s="216"/>
      <c r="L405" s="220"/>
      <c r="M405" s="221"/>
      <c r="N405" s="222"/>
      <c r="O405" s="222"/>
      <c r="P405" s="222"/>
      <c r="Q405" s="222"/>
      <c r="R405" s="222"/>
      <c r="S405" s="222"/>
      <c r="T405" s="223"/>
      <c r="AT405" s="224" t="s">
        <v>309</v>
      </c>
      <c r="AU405" s="224" t="s">
        <v>93</v>
      </c>
      <c r="AV405" s="13" t="s">
        <v>91</v>
      </c>
      <c r="AW405" s="13" t="s">
        <v>38</v>
      </c>
      <c r="AX405" s="13" t="s">
        <v>83</v>
      </c>
      <c r="AY405" s="224" t="s">
        <v>203</v>
      </c>
    </row>
    <row r="406" spans="2:51" s="14" customFormat="1" ht="10.2">
      <c r="B406" s="225"/>
      <c r="C406" s="226"/>
      <c r="D406" s="206" t="s">
        <v>309</v>
      </c>
      <c r="E406" s="227" t="s">
        <v>1</v>
      </c>
      <c r="F406" s="228" t="s">
        <v>721</v>
      </c>
      <c r="G406" s="226"/>
      <c r="H406" s="229">
        <v>244.8</v>
      </c>
      <c r="I406" s="230"/>
      <c r="J406" s="226"/>
      <c r="K406" s="226"/>
      <c r="L406" s="231"/>
      <c r="M406" s="232"/>
      <c r="N406" s="233"/>
      <c r="O406" s="233"/>
      <c r="P406" s="233"/>
      <c r="Q406" s="233"/>
      <c r="R406" s="233"/>
      <c r="S406" s="233"/>
      <c r="T406" s="234"/>
      <c r="AT406" s="235" t="s">
        <v>309</v>
      </c>
      <c r="AU406" s="235" t="s">
        <v>93</v>
      </c>
      <c r="AV406" s="14" t="s">
        <v>93</v>
      </c>
      <c r="AW406" s="14" t="s">
        <v>38</v>
      </c>
      <c r="AX406" s="14" t="s">
        <v>83</v>
      </c>
      <c r="AY406" s="235" t="s">
        <v>203</v>
      </c>
    </row>
    <row r="407" spans="2:51" s="14" customFormat="1" ht="10.2">
      <c r="B407" s="225"/>
      <c r="C407" s="226"/>
      <c r="D407" s="206" t="s">
        <v>309</v>
      </c>
      <c r="E407" s="227" t="s">
        <v>1</v>
      </c>
      <c r="F407" s="228" t="s">
        <v>722</v>
      </c>
      <c r="G407" s="226"/>
      <c r="H407" s="229">
        <v>344</v>
      </c>
      <c r="I407" s="230"/>
      <c r="J407" s="226"/>
      <c r="K407" s="226"/>
      <c r="L407" s="231"/>
      <c r="M407" s="232"/>
      <c r="N407" s="233"/>
      <c r="O407" s="233"/>
      <c r="P407" s="233"/>
      <c r="Q407" s="233"/>
      <c r="R407" s="233"/>
      <c r="S407" s="233"/>
      <c r="T407" s="234"/>
      <c r="AT407" s="235" t="s">
        <v>309</v>
      </c>
      <c r="AU407" s="235" t="s">
        <v>93</v>
      </c>
      <c r="AV407" s="14" t="s">
        <v>93</v>
      </c>
      <c r="AW407" s="14" t="s">
        <v>38</v>
      </c>
      <c r="AX407" s="14" t="s">
        <v>83</v>
      </c>
      <c r="AY407" s="235" t="s">
        <v>203</v>
      </c>
    </row>
    <row r="408" spans="2:51" s="15" customFormat="1" ht="10.2">
      <c r="B408" s="236"/>
      <c r="C408" s="237"/>
      <c r="D408" s="206" t="s">
        <v>309</v>
      </c>
      <c r="E408" s="238" t="s">
        <v>1</v>
      </c>
      <c r="F408" s="239" t="s">
        <v>314</v>
      </c>
      <c r="G408" s="237"/>
      <c r="H408" s="240">
        <v>588.8</v>
      </c>
      <c r="I408" s="241"/>
      <c r="J408" s="237"/>
      <c r="K408" s="237"/>
      <c r="L408" s="242"/>
      <c r="M408" s="243"/>
      <c r="N408" s="244"/>
      <c r="O408" s="244"/>
      <c r="P408" s="244"/>
      <c r="Q408" s="244"/>
      <c r="R408" s="244"/>
      <c r="S408" s="244"/>
      <c r="T408" s="245"/>
      <c r="AT408" s="246" t="s">
        <v>309</v>
      </c>
      <c r="AU408" s="246" t="s">
        <v>93</v>
      </c>
      <c r="AV408" s="15" t="s">
        <v>121</v>
      </c>
      <c r="AW408" s="15" t="s">
        <v>38</v>
      </c>
      <c r="AX408" s="15" t="s">
        <v>91</v>
      </c>
      <c r="AY408" s="246" t="s">
        <v>203</v>
      </c>
    </row>
    <row r="409" spans="1:65" s="2" customFormat="1" ht="16.5" customHeight="1">
      <c r="A409" s="36"/>
      <c r="B409" s="37"/>
      <c r="C409" s="193" t="s">
        <v>723</v>
      </c>
      <c r="D409" s="193" t="s">
        <v>206</v>
      </c>
      <c r="E409" s="194" t="s">
        <v>724</v>
      </c>
      <c r="F409" s="195" t="s">
        <v>725</v>
      </c>
      <c r="G409" s="196" t="s">
        <v>338</v>
      </c>
      <c r="H409" s="197">
        <v>1.001</v>
      </c>
      <c r="I409" s="198"/>
      <c r="J409" s="199">
        <f>ROUND(I409*H409,2)</f>
        <v>0</v>
      </c>
      <c r="K409" s="195" t="s">
        <v>210</v>
      </c>
      <c r="L409" s="41"/>
      <c r="M409" s="200" t="s">
        <v>1</v>
      </c>
      <c r="N409" s="201" t="s">
        <v>48</v>
      </c>
      <c r="O409" s="73"/>
      <c r="P409" s="202">
        <f>O409*H409</f>
        <v>0</v>
      </c>
      <c r="Q409" s="202">
        <v>1.06277</v>
      </c>
      <c r="R409" s="202">
        <f>Q409*H409</f>
        <v>1.0638327699999999</v>
      </c>
      <c r="S409" s="202">
        <v>0</v>
      </c>
      <c r="T409" s="203">
        <f>S409*H409</f>
        <v>0</v>
      </c>
      <c r="U409" s="36"/>
      <c r="V409" s="36"/>
      <c r="W409" s="36"/>
      <c r="X409" s="36"/>
      <c r="Y409" s="36"/>
      <c r="Z409" s="36"/>
      <c r="AA409" s="36"/>
      <c r="AB409" s="36"/>
      <c r="AC409" s="36"/>
      <c r="AD409" s="36"/>
      <c r="AE409" s="36"/>
      <c r="AR409" s="204" t="s">
        <v>121</v>
      </c>
      <c r="AT409" s="204" t="s">
        <v>206</v>
      </c>
      <c r="AU409" s="204" t="s">
        <v>93</v>
      </c>
      <c r="AY409" s="18" t="s">
        <v>203</v>
      </c>
      <c r="BE409" s="205">
        <f>IF(N409="základní",J409,0)</f>
        <v>0</v>
      </c>
      <c r="BF409" s="205">
        <f>IF(N409="snížená",J409,0)</f>
        <v>0</v>
      </c>
      <c r="BG409" s="205">
        <f>IF(N409="zákl. přenesená",J409,0)</f>
        <v>0</v>
      </c>
      <c r="BH409" s="205">
        <f>IF(N409="sníž. přenesená",J409,0)</f>
        <v>0</v>
      </c>
      <c r="BI409" s="205">
        <f>IF(N409="nulová",J409,0)</f>
        <v>0</v>
      </c>
      <c r="BJ409" s="18" t="s">
        <v>91</v>
      </c>
      <c r="BK409" s="205">
        <f>ROUND(I409*H409,2)</f>
        <v>0</v>
      </c>
      <c r="BL409" s="18" t="s">
        <v>121</v>
      </c>
      <c r="BM409" s="204" t="s">
        <v>726</v>
      </c>
    </row>
    <row r="410" spans="2:51" s="13" customFormat="1" ht="10.2">
      <c r="B410" s="215"/>
      <c r="C410" s="216"/>
      <c r="D410" s="206" t="s">
        <v>309</v>
      </c>
      <c r="E410" s="217" t="s">
        <v>1</v>
      </c>
      <c r="F410" s="218" t="s">
        <v>706</v>
      </c>
      <c r="G410" s="216"/>
      <c r="H410" s="217" t="s">
        <v>1</v>
      </c>
      <c r="I410" s="219"/>
      <c r="J410" s="216"/>
      <c r="K410" s="216"/>
      <c r="L410" s="220"/>
      <c r="M410" s="221"/>
      <c r="N410" s="222"/>
      <c r="O410" s="222"/>
      <c r="P410" s="222"/>
      <c r="Q410" s="222"/>
      <c r="R410" s="222"/>
      <c r="S410" s="222"/>
      <c r="T410" s="223"/>
      <c r="AT410" s="224" t="s">
        <v>309</v>
      </c>
      <c r="AU410" s="224" t="s">
        <v>93</v>
      </c>
      <c r="AV410" s="13" t="s">
        <v>91</v>
      </c>
      <c r="AW410" s="13" t="s">
        <v>38</v>
      </c>
      <c r="AX410" s="13" t="s">
        <v>83</v>
      </c>
      <c r="AY410" s="224" t="s">
        <v>203</v>
      </c>
    </row>
    <row r="411" spans="2:51" s="13" customFormat="1" ht="10.2">
      <c r="B411" s="215"/>
      <c r="C411" s="216"/>
      <c r="D411" s="206" t="s">
        <v>309</v>
      </c>
      <c r="E411" s="217" t="s">
        <v>1</v>
      </c>
      <c r="F411" s="218" t="s">
        <v>727</v>
      </c>
      <c r="G411" s="216"/>
      <c r="H411" s="217" t="s">
        <v>1</v>
      </c>
      <c r="I411" s="219"/>
      <c r="J411" s="216"/>
      <c r="K411" s="216"/>
      <c r="L411" s="220"/>
      <c r="M411" s="221"/>
      <c r="N411" s="222"/>
      <c r="O411" s="222"/>
      <c r="P411" s="222"/>
      <c r="Q411" s="222"/>
      <c r="R411" s="222"/>
      <c r="S411" s="222"/>
      <c r="T411" s="223"/>
      <c r="AT411" s="224" t="s">
        <v>309</v>
      </c>
      <c r="AU411" s="224" t="s">
        <v>93</v>
      </c>
      <c r="AV411" s="13" t="s">
        <v>91</v>
      </c>
      <c r="AW411" s="13" t="s">
        <v>38</v>
      </c>
      <c r="AX411" s="13" t="s">
        <v>83</v>
      </c>
      <c r="AY411" s="224" t="s">
        <v>203</v>
      </c>
    </row>
    <row r="412" spans="2:51" s="14" customFormat="1" ht="10.2">
      <c r="B412" s="225"/>
      <c r="C412" s="226"/>
      <c r="D412" s="206" t="s">
        <v>309</v>
      </c>
      <c r="E412" s="227" t="s">
        <v>1</v>
      </c>
      <c r="F412" s="228" t="s">
        <v>728</v>
      </c>
      <c r="G412" s="226"/>
      <c r="H412" s="229">
        <v>1.001</v>
      </c>
      <c r="I412" s="230"/>
      <c r="J412" s="226"/>
      <c r="K412" s="226"/>
      <c r="L412" s="231"/>
      <c r="M412" s="232"/>
      <c r="N412" s="233"/>
      <c r="O412" s="233"/>
      <c r="P412" s="233"/>
      <c r="Q412" s="233"/>
      <c r="R412" s="233"/>
      <c r="S412" s="233"/>
      <c r="T412" s="234"/>
      <c r="AT412" s="235" t="s">
        <v>309</v>
      </c>
      <c r="AU412" s="235" t="s">
        <v>93</v>
      </c>
      <c r="AV412" s="14" t="s">
        <v>93</v>
      </c>
      <c r="AW412" s="14" t="s">
        <v>38</v>
      </c>
      <c r="AX412" s="14" t="s">
        <v>83</v>
      </c>
      <c r="AY412" s="235" t="s">
        <v>203</v>
      </c>
    </row>
    <row r="413" spans="2:51" s="15" customFormat="1" ht="10.2">
      <c r="B413" s="236"/>
      <c r="C413" s="237"/>
      <c r="D413" s="206" t="s">
        <v>309</v>
      </c>
      <c r="E413" s="238" t="s">
        <v>1</v>
      </c>
      <c r="F413" s="239" t="s">
        <v>314</v>
      </c>
      <c r="G413" s="237"/>
      <c r="H413" s="240">
        <v>1.001</v>
      </c>
      <c r="I413" s="241"/>
      <c r="J413" s="237"/>
      <c r="K413" s="237"/>
      <c r="L413" s="242"/>
      <c r="M413" s="243"/>
      <c r="N413" s="244"/>
      <c r="O413" s="244"/>
      <c r="P413" s="244"/>
      <c r="Q413" s="244"/>
      <c r="R413" s="244"/>
      <c r="S413" s="244"/>
      <c r="T413" s="245"/>
      <c r="AT413" s="246" t="s">
        <v>309</v>
      </c>
      <c r="AU413" s="246" t="s">
        <v>93</v>
      </c>
      <c r="AV413" s="15" t="s">
        <v>121</v>
      </c>
      <c r="AW413" s="15" t="s">
        <v>38</v>
      </c>
      <c r="AX413" s="15" t="s">
        <v>91</v>
      </c>
      <c r="AY413" s="246" t="s">
        <v>203</v>
      </c>
    </row>
    <row r="414" spans="1:65" s="2" customFormat="1" ht="16.5" customHeight="1">
      <c r="A414" s="36"/>
      <c r="B414" s="37"/>
      <c r="C414" s="193" t="s">
        <v>729</v>
      </c>
      <c r="D414" s="193" t="s">
        <v>206</v>
      </c>
      <c r="E414" s="194" t="s">
        <v>724</v>
      </c>
      <c r="F414" s="195" t="s">
        <v>725</v>
      </c>
      <c r="G414" s="196" t="s">
        <v>338</v>
      </c>
      <c r="H414" s="197">
        <v>1.46</v>
      </c>
      <c r="I414" s="198"/>
      <c r="J414" s="199">
        <f>ROUND(I414*H414,2)</f>
        <v>0</v>
      </c>
      <c r="K414" s="195" t="s">
        <v>210</v>
      </c>
      <c r="L414" s="41"/>
      <c r="M414" s="200" t="s">
        <v>1</v>
      </c>
      <c r="N414" s="201" t="s">
        <v>48</v>
      </c>
      <c r="O414" s="73"/>
      <c r="P414" s="202">
        <f>O414*H414</f>
        <v>0</v>
      </c>
      <c r="Q414" s="202">
        <v>1.06277</v>
      </c>
      <c r="R414" s="202">
        <f>Q414*H414</f>
        <v>1.5516442</v>
      </c>
      <c r="S414" s="202">
        <v>0</v>
      </c>
      <c r="T414" s="203">
        <f>S414*H414</f>
        <v>0</v>
      </c>
      <c r="U414" s="36"/>
      <c r="V414" s="36"/>
      <c r="W414" s="36"/>
      <c r="X414" s="36"/>
      <c r="Y414" s="36"/>
      <c r="Z414" s="36"/>
      <c r="AA414" s="36"/>
      <c r="AB414" s="36"/>
      <c r="AC414" s="36"/>
      <c r="AD414" s="36"/>
      <c r="AE414" s="36"/>
      <c r="AR414" s="204" t="s">
        <v>121</v>
      </c>
      <c r="AT414" s="204" t="s">
        <v>206</v>
      </c>
      <c r="AU414" s="204" t="s">
        <v>93</v>
      </c>
      <c r="AY414" s="18" t="s">
        <v>203</v>
      </c>
      <c r="BE414" s="205">
        <f>IF(N414="základní",J414,0)</f>
        <v>0</v>
      </c>
      <c r="BF414" s="205">
        <f>IF(N414="snížená",J414,0)</f>
        <v>0</v>
      </c>
      <c r="BG414" s="205">
        <f>IF(N414="zákl. přenesená",J414,0)</f>
        <v>0</v>
      </c>
      <c r="BH414" s="205">
        <f>IF(N414="sníž. přenesená",J414,0)</f>
        <v>0</v>
      </c>
      <c r="BI414" s="205">
        <f>IF(N414="nulová",J414,0)</f>
        <v>0</v>
      </c>
      <c r="BJ414" s="18" t="s">
        <v>91</v>
      </c>
      <c r="BK414" s="205">
        <f>ROUND(I414*H414,2)</f>
        <v>0</v>
      </c>
      <c r="BL414" s="18" t="s">
        <v>121</v>
      </c>
      <c r="BM414" s="204" t="s">
        <v>730</v>
      </c>
    </row>
    <row r="415" spans="2:51" s="13" customFormat="1" ht="10.2">
      <c r="B415" s="215"/>
      <c r="C415" s="216"/>
      <c r="D415" s="206" t="s">
        <v>309</v>
      </c>
      <c r="E415" s="217" t="s">
        <v>1</v>
      </c>
      <c r="F415" s="218" t="s">
        <v>310</v>
      </c>
      <c r="G415" s="216"/>
      <c r="H415" s="217" t="s">
        <v>1</v>
      </c>
      <c r="I415" s="219"/>
      <c r="J415" s="216"/>
      <c r="K415" s="216"/>
      <c r="L415" s="220"/>
      <c r="M415" s="221"/>
      <c r="N415" s="222"/>
      <c r="O415" s="222"/>
      <c r="P415" s="222"/>
      <c r="Q415" s="222"/>
      <c r="R415" s="222"/>
      <c r="S415" s="222"/>
      <c r="T415" s="223"/>
      <c r="AT415" s="224" t="s">
        <v>309</v>
      </c>
      <c r="AU415" s="224" t="s">
        <v>93</v>
      </c>
      <c r="AV415" s="13" t="s">
        <v>91</v>
      </c>
      <c r="AW415" s="13" t="s">
        <v>38</v>
      </c>
      <c r="AX415" s="13" t="s">
        <v>83</v>
      </c>
      <c r="AY415" s="224" t="s">
        <v>203</v>
      </c>
    </row>
    <row r="416" spans="2:51" s="14" customFormat="1" ht="10.2">
      <c r="B416" s="225"/>
      <c r="C416" s="226"/>
      <c r="D416" s="206" t="s">
        <v>309</v>
      </c>
      <c r="E416" s="227" t="s">
        <v>1</v>
      </c>
      <c r="F416" s="228" t="s">
        <v>731</v>
      </c>
      <c r="G416" s="226"/>
      <c r="H416" s="229">
        <v>1.46</v>
      </c>
      <c r="I416" s="230"/>
      <c r="J416" s="226"/>
      <c r="K416" s="226"/>
      <c r="L416" s="231"/>
      <c r="M416" s="232"/>
      <c r="N416" s="233"/>
      <c r="O416" s="233"/>
      <c r="P416" s="233"/>
      <c r="Q416" s="233"/>
      <c r="R416" s="233"/>
      <c r="S416" s="233"/>
      <c r="T416" s="234"/>
      <c r="AT416" s="235" t="s">
        <v>309</v>
      </c>
      <c r="AU416" s="235" t="s">
        <v>93</v>
      </c>
      <c r="AV416" s="14" t="s">
        <v>93</v>
      </c>
      <c r="AW416" s="14" t="s">
        <v>38</v>
      </c>
      <c r="AX416" s="14" t="s">
        <v>83</v>
      </c>
      <c r="AY416" s="235" t="s">
        <v>203</v>
      </c>
    </row>
    <row r="417" spans="2:51" s="15" customFormat="1" ht="10.2">
      <c r="B417" s="236"/>
      <c r="C417" s="237"/>
      <c r="D417" s="206" t="s">
        <v>309</v>
      </c>
      <c r="E417" s="238" t="s">
        <v>1</v>
      </c>
      <c r="F417" s="239" t="s">
        <v>314</v>
      </c>
      <c r="G417" s="237"/>
      <c r="H417" s="240">
        <v>1.46</v>
      </c>
      <c r="I417" s="241"/>
      <c r="J417" s="237"/>
      <c r="K417" s="237"/>
      <c r="L417" s="242"/>
      <c r="M417" s="243"/>
      <c r="N417" s="244"/>
      <c r="O417" s="244"/>
      <c r="P417" s="244"/>
      <c r="Q417" s="244"/>
      <c r="R417" s="244"/>
      <c r="S417" s="244"/>
      <c r="T417" s="245"/>
      <c r="AT417" s="246" t="s">
        <v>309</v>
      </c>
      <c r="AU417" s="246" t="s">
        <v>93</v>
      </c>
      <c r="AV417" s="15" t="s">
        <v>121</v>
      </c>
      <c r="AW417" s="15" t="s">
        <v>38</v>
      </c>
      <c r="AX417" s="15" t="s">
        <v>91</v>
      </c>
      <c r="AY417" s="246" t="s">
        <v>203</v>
      </c>
    </row>
    <row r="418" spans="1:65" s="2" customFormat="1" ht="16.5" customHeight="1">
      <c r="A418" s="36"/>
      <c r="B418" s="37"/>
      <c r="C418" s="193" t="s">
        <v>732</v>
      </c>
      <c r="D418" s="193" t="s">
        <v>206</v>
      </c>
      <c r="E418" s="194" t="s">
        <v>733</v>
      </c>
      <c r="F418" s="195" t="s">
        <v>734</v>
      </c>
      <c r="G418" s="196" t="s">
        <v>357</v>
      </c>
      <c r="H418" s="197">
        <v>759.1</v>
      </c>
      <c r="I418" s="198"/>
      <c r="J418" s="199">
        <f>ROUND(I418*H418,2)</f>
        <v>0</v>
      </c>
      <c r="K418" s="195" t="s">
        <v>210</v>
      </c>
      <c r="L418" s="41"/>
      <c r="M418" s="200" t="s">
        <v>1</v>
      </c>
      <c r="N418" s="201" t="s">
        <v>48</v>
      </c>
      <c r="O418" s="73"/>
      <c r="P418" s="202">
        <f>O418*H418</f>
        <v>0</v>
      </c>
      <c r="Q418" s="202">
        <v>0.0102</v>
      </c>
      <c r="R418" s="202">
        <f>Q418*H418</f>
        <v>7.742820000000001</v>
      </c>
      <c r="S418" s="202">
        <v>0</v>
      </c>
      <c r="T418" s="203">
        <f>S418*H418</f>
        <v>0</v>
      </c>
      <c r="U418" s="36"/>
      <c r="V418" s="36"/>
      <c r="W418" s="36"/>
      <c r="X418" s="36"/>
      <c r="Y418" s="36"/>
      <c r="Z418" s="36"/>
      <c r="AA418" s="36"/>
      <c r="AB418" s="36"/>
      <c r="AC418" s="36"/>
      <c r="AD418" s="36"/>
      <c r="AE418" s="36"/>
      <c r="AR418" s="204" t="s">
        <v>121</v>
      </c>
      <c r="AT418" s="204" t="s">
        <v>206</v>
      </c>
      <c r="AU418" s="204" t="s">
        <v>93</v>
      </c>
      <c r="AY418" s="18" t="s">
        <v>203</v>
      </c>
      <c r="BE418" s="205">
        <f>IF(N418="základní",J418,0)</f>
        <v>0</v>
      </c>
      <c r="BF418" s="205">
        <f>IF(N418="snížená",J418,0)</f>
        <v>0</v>
      </c>
      <c r="BG418" s="205">
        <f>IF(N418="zákl. přenesená",J418,0)</f>
        <v>0</v>
      </c>
      <c r="BH418" s="205">
        <f>IF(N418="sníž. přenesená",J418,0)</f>
        <v>0</v>
      </c>
      <c r="BI418" s="205">
        <f>IF(N418="nulová",J418,0)</f>
        <v>0</v>
      </c>
      <c r="BJ418" s="18" t="s">
        <v>91</v>
      </c>
      <c r="BK418" s="205">
        <f>ROUND(I418*H418,2)</f>
        <v>0</v>
      </c>
      <c r="BL418" s="18" t="s">
        <v>121</v>
      </c>
      <c r="BM418" s="204" t="s">
        <v>735</v>
      </c>
    </row>
    <row r="419" spans="2:51" s="13" customFormat="1" ht="10.2">
      <c r="B419" s="215"/>
      <c r="C419" s="216"/>
      <c r="D419" s="206" t="s">
        <v>309</v>
      </c>
      <c r="E419" s="217" t="s">
        <v>1</v>
      </c>
      <c r="F419" s="218" t="s">
        <v>706</v>
      </c>
      <c r="G419" s="216"/>
      <c r="H419" s="217" t="s">
        <v>1</v>
      </c>
      <c r="I419" s="219"/>
      <c r="J419" s="216"/>
      <c r="K419" s="216"/>
      <c r="L419" s="220"/>
      <c r="M419" s="221"/>
      <c r="N419" s="222"/>
      <c r="O419" s="222"/>
      <c r="P419" s="222"/>
      <c r="Q419" s="222"/>
      <c r="R419" s="222"/>
      <c r="S419" s="222"/>
      <c r="T419" s="223"/>
      <c r="AT419" s="224" t="s">
        <v>309</v>
      </c>
      <c r="AU419" s="224" t="s">
        <v>93</v>
      </c>
      <c r="AV419" s="13" t="s">
        <v>91</v>
      </c>
      <c r="AW419" s="13" t="s">
        <v>38</v>
      </c>
      <c r="AX419" s="13" t="s">
        <v>83</v>
      </c>
      <c r="AY419" s="224" t="s">
        <v>203</v>
      </c>
    </row>
    <row r="420" spans="2:51" s="14" customFormat="1" ht="10.2">
      <c r="B420" s="225"/>
      <c r="C420" s="226"/>
      <c r="D420" s="206" t="s">
        <v>309</v>
      </c>
      <c r="E420" s="227" t="s">
        <v>1</v>
      </c>
      <c r="F420" s="228" t="s">
        <v>736</v>
      </c>
      <c r="G420" s="226"/>
      <c r="H420" s="229">
        <v>444.7</v>
      </c>
      <c r="I420" s="230"/>
      <c r="J420" s="226"/>
      <c r="K420" s="226"/>
      <c r="L420" s="231"/>
      <c r="M420" s="232"/>
      <c r="N420" s="233"/>
      <c r="O420" s="233"/>
      <c r="P420" s="233"/>
      <c r="Q420" s="233"/>
      <c r="R420" s="233"/>
      <c r="S420" s="233"/>
      <c r="T420" s="234"/>
      <c r="AT420" s="235" t="s">
        <v>309</v>
      </c>
      <c r="AU420" s="235" t="s">
        <v>93</v>
      </c>
      <c r="AV420" s="14" t="s">
        <v>93</v>
      </c>
      <c r="AW420" s="14" t="s">
        <v>38</v>
      </c>
      <c r="AX420" s="14" t="s">
        <v>83</v>
      </c>
      <c r="AY420" s="235" t="s">
        <v>203</v>
      </c>
    </row>
    <row r="421" spans="2:51" s="14" customFormat="1" ht="10.2">
      <c r="B421" s="225"/>
      <c r="C421" s="226"/>
      <c r="D421" s="206" t="s">
        <v>309</v>
      </c>
      <c r="E421" s="227" t="s">
        <v>1</v>
      </c>
      <c r="F421" s="228" t="s">
        <v>737</v>
      </c>
      <c r="G421" s="226"/>
      <c r="H421" s="229">
        <v>314.4</v>
      </c>
      <c r="I421" s="230"/>
      <c r="J421" s="226"/>
      <c r="K421" s="226"/>
      <c r="L421" s="231"/>
      <c r="M421" s="232"/>
      <c r="N421" s="233"/>
      <c r="O421" s="233"/>
      <c r="P421" s="233"/>
      <c r="Q421" s="233"/>
      <c r="R421" s="233"/>
      <c r="S421" s="233"/>
      <c r="T421" s="234"/>
      <c r="AT421" s="235" t="s">
        <v>309</v>
      </c>
      <c r="AU421" s="235" t="s">
        <v>93</v>
      </c>
      <c r="AV421" s="14" t="s">
        <v>93</v>
      </c>
      <c r="AW421" s="14" t="s">
        <v>38</v>
      </c>
      <c r="AX421" s="14" t="s">
        <v>83</v>
      </c>
      <c r="AY421" s="235" t="s">
        <v>203</v>
      </c>
    </row>
    <row r="422" spans="2:51" s="15" customFormat="1" ht="10.2">
      <c r="B422" s="236"/>
      <c r="C422" s="237"/>
      <c r="D422" s="206" t="s">
        <v>309</v>
      </c>
      <c r="E422" s="238" t="s">
        <v>1</v>
      </c>
      <c r="F422" s="239" t="s">
        <v>314</v>
      </c>
      <c r="G422" s="237"/>
      <c r="H422" s="240">
        <v>759.1</v>
      </c>
      <c r="I422" s="241"/>
      <c r="J422" s="237"/>
      <c r="K422" s="237"/>
      <c r="L422" s="242"/>
      <c r="M422" s="243"/>
      <c r="N422" s="244"/>
      <c r="O422" s="244"/>
      <c r="P422" s="244"/>
      <c r="Q422" s="244"/>
      <c r="R422" s="244"/>
      <c r="S422" s="244"/>
      <c r="T422" s="245"/>
      <c r="AT422" s="246" t="s">
        <v>309</v>
      </c>
      <c r="AU422" s="246" t="s">
        <v>93</v>
      </c>
      <c r="AV422" s="15" t="s">
        <v>121</v>
      </c>
      <c r="AW422" s="15" t="s">
        <v>38</v>
      </c>
      <c r="AX422" s="15" t="s">
        <v>91</v>
      </c>
      <c r="AY422" s="246" t="s">
        <v>203</v>
      </c>
    </row>
    <row r="423" spans="2:63" s="12" customFormat="1" ht="22.8" customHeight="1">
      <c r="B423" s="177"/>
      <c r="C423" s="178"/>
      <c r="D423" s="179" t="s">
        <v>82</v>
      </c>
      <c r="E423" s="191" t="s">
        <v>249</v>
      </c>
      <c r="F423" s="191" t="s">
        <v>738</v>
      </c>
      <c r="G423" s="178"/>
      <c r="H423" s="178"/>
      <c r="I423" s="181"/>
      <c r="J423" s="192">
        <f>BK423</f>
        <v>0</v>
      </c>
      <c r="K423" s="178"/>
      <c r="L423" s="183"/>
      <c r="M423" s="184"/>
      <c r="N423" s="185"/>
      <c r="O423" s="185"/>
      <c r="P423" s="186">
        <f>SUM(P424:P554)</f>
        <v>0</v>
      </c>
      <c r="Q423" s="185"/>
      <c r="R423" s="186">
        <f>SUM(R424:R554)</f>
        <v>1.65039177</v>
      </c>
      <c r="S423" s="185"/>
      <c r="T423" s="187">
        <f>SUM(T424:T554)</f>
        <v>496.909056</v>
      </c>
      <c r="AR423" s="188" t="s">
        <v>91</v>
      </c>
      <c r="AT423" s="189" t="s">
        <v>82</v>
      </c>
      <c r="AU423" s="189" t="s">
        <v>91</v>
      </c>
      <c r="AY423" s="188" t="s">
        <v>203</v>
      </c>
      <c r="BK423" s="190">
        <f>SUM(BK424:BK554)</f>
        <v>0</v>
      </c>
    </row>
    <row r="424" spans="1:65" s="2" customFormat="1" ht="16.5" customHeight="1">
      <c r="A424" s="36"/>
      <c r="B424" s="37"/>
      <c r="C424" s="193" t="s">
        <v>739</v>
      </c>
      <c r="D424" s="193" t="s">
        <v>206</v>
      </c>
      <c r="E424" s="194" t="s">
        <v>740</v>
      </c>
      <c r="F424" s="195" t="s">
        <v>741</v>
      </c>
      <c r="G424" s="196" t="s">
        <v>357</v>
      </c>
      <c r="H424" s="197">
        <v>1318.773</v>
      </c>
      <c r="I424" s="198"/>
      <c r="J424" s="199">
        <f>ROUND(I424*H424,2)</f>
        <v>0</v>
      </c>
      <c r="K424" s="195" t="s">
        <v>210</v>
      </c>
      <c r="L424" s="41"/>
      <c r="M424" s="200" t="s">
        <v>1</v>
      </c>
      <c r="N424" s="201" t="s">
        <v>48</v>
      </c>
      <c r="O424" s="73"/>
      <c r="P424" s="202">
        <f>O424*H424</f>
        <v>0</v>
      </c>
      <c r="Q424" s="202">
        <v>0</v>
      </c>
      <c r="R424" s="202">
        <f>Q424*H424</f>
        <v>0</v>
      </c>
      <c r="S424" s="202">
        <v>0</v>
      </c>
      <c r="T424" s="203">
        <f>S424*H424</f>
        <v>0</v>
      </c>
      <c r="U424" s="36"/>
      <c r="V424" s="36"/>
      <c r="W424" s="36"/>
      <c r="X424" s="36"/>
      <c r="Y424" s="36"/>
      <c r="Z424" s="36"/>
      <c r="AA424" s="36"/>
      <c r="AB424" s="36"/>
      <c r="AC424" s="36"/>
      <c r="AD424" s="36"/>
      <c r="AE424" s="36"/>
      <c r="AR424" s="204" t="s">
        <v>121</v>
      </c>
      <c r="AT424" s="204" t="s">
        <v>206</v>
      </c>
      <c r="AU424" s="204" t="s">
        <v>93</v>
      </c>
      <c r="AY424" s="18" t="s">
        <v>203</v>
      </c>
      <c r="BE424" s="205">
        <f>IF(N424="základní",J424,0)</f>
        <v>0</v>
      </c>
      <c r="BF424" s="205">
        <f>IF(N424="snížená",J424,0)</f>
        <v>0</v>
      </c>
      <c r="BG424" s="205">
        <f>IF(N424="zákl. přenesená",J424,0)</f>
        <v>0</v>
      </c>
      <c r="BH424" s="205">
        <f>IF(N424="sníž. přenesená",J424,0)</f>
        <v>0</v>
      </c>
      <c r="BI424" s="205">
        <f>IF(N424="nulová",J424,0)</f>
        <v>0</v>
      </c>
      <c r="BJ424" s="18" t="s">
        <v>91</v>
      </c>
      <c r="BK424" s="205">
        <f>ROUND(I424*H424,2)</f>
        <v>0</v>
      </c>
      <c r="BL424" s="18" t="s">
        <v>121</v>
      </c>
      <c r="BM424" s="204" t="s">
        <v>742</v>
      </c>
    </row>
    <row r="425" spans="2:51" s="13" customFormat="1" ht="10.2">
      <c r="B425" s="215"/>
      <c r="C425" s="216"/>
      <c r="D425" s="206" t="s">
        <v>309</v>
      </c>
      <c r="E425" s="217" t="s">
        <v>1</v>
      </c>
      <c r="F425" s="218" t="s">
        <v>609</v>
      </c>
      <c r="G425" s="216"/>
      <c r="H425" s="217" t="s">
        <v>1</v>
      </c>
      <c r="I425" s="219"/>
      <c r="J425" s="216"/>
      <c r="K425" s="216"/>
      <c r="L425" s="220"/>
      <c r="M425" s="221"/>
      <c r="N425" s="222"/>
      <c r="O425" s="222"/>
      <c r="P425" s="222"/>
      <c r="Q425" s="222"/>
      <c r="R425" s="222"/>
      <c r="S425" s="222"/>
      <c r="T425" s="223"/>
      <c r="AT425" s="224" t="s">
        <v>309</v>
      </c>
      <c r="AU425" s="224" t="s">
        <v>93</v>
      </c>
      <c r="AV425" s="13" t="s">
        <v>91</v>
      </c>
      <c r="AW425" s="13" t="s">
        <v>38</v>
      </c>
      <c r="AX425" s="13" t="s">
        <v>83</v>
      </c>
      <c r="AY425" s="224" t="s">
        <v>203</v>
      </c>
    </row>
    <row r="426" spans="2:51" s="14" customFormat="1" ht="10.2">
      <c r="B426" s="225"/>
      <c r="C426" s="226"/>
      <c r="D426" s="206" t="s">
        <v>309</v>
      </c>
      <c r="E426" s="227" t="s">
        <v>1</v>
      </c>
      <c r="F426" s="228" t="s">
        <v>743</v>
      </c>
      <c r="G426" s="226"/>
      <c r="H426" s="229">
        <v>1030.761</v>
      </c>
      <c r="I426" s="230"/>
      <c r="J426" s="226"/>
      <c r="K426" s="226"/>
      <c r="L426" s="231"/>
      <c r="M426" s="232"/>
      <c r="N426" s="233"/>
      <c r="O426" s="233"/>
      <c r="P426" s="233"/>
      <c r="Q426" s="233"/>
      <c r="R426" s="233"/>
      <c r="S426" s="233"/>
      <c r="T426" s="234"/>
      <c r="AT426" s="235" t="s">
        <v>309</v>
      </c>
      <c r="AU426" s="235" t="s">
        <v>93</v>
      </c>
      <c r="AV426" s="14" t="s">
        <v>93</v>
      </c>
      <c r="AW426" s="14" t="s">
        <v>38</v>
      </c>
      <c r="AX426" s="14" t="s">
        <v>83</v>
      </c>
      <c r="AY426" s="235" t="s">
        <v>203</v>
      </c>
    </row>
    <row r="427" spans="2:51" s="14" customFormat="1" ht="10.2">
      <c r="B427" s="225"/>
      <c r="C427" s="226"/>
      <c r="D427" s="206" t="s">
        <v>309</v>
      </c>
      <c r="E427" s="227" t="s">
        <v>1</v>
      </c>
      <c r="F427" s="228" t="s">
        <v>744</v>
      </c>
      <c r="G427" s="226"/>
      <c r="H427" s="229">
        <v>288.012</v>
      </c>
      <c r="I427" s="230"/>
      <c r="J427" s="226"/>
      <c r="K427" s="226"/>
      <c r="L427" s="231"/>
      <c r="M427" s="232"/>
      <c r="N427" s="233"/>
      <c r="O427" s="233"/>
      <c r="P427" s="233"/>
      <c r="Q427" s="233"/>
      <c r="R427" s="233"/>
      <c r="S427" s="233"/>
      <c r="T427" s="234"/>
      <c r="AT427" s="235" t="s">
        <v>309</v>
      </c>
      <c r="AU427" s="235" t="s">
        <v>93</v>
      </c>
      <c r="AV427" s="14" t="s">
        <v>93</v>
      </c>
      <c r="AW427" s="14" t="s">
        <v>38</v>
      </c>
      <c r="AX427" s="14" t="s">
        <v>83</v>
      </c>
      <c r="AY427" s="235" t="s">
        <v>203</v>
      </c>
    </row>
    <row r="428" spans="2:51" s="15" customFormat="1" ht="10.2">
      <c r="B428" s="236"/>
      <c r="C428" s="237"/>
      <c r="D428" s="206" t="s">
        <v>309</v>
      </c>
      <c r="E428" s="238" t="s">
        <v>1</v>
      </c>
      <c r="F428" s="239" t="s">
        <v>314</v>
      </c>
      <c r="G428" s="237"/>
      <c r="H428" s="240">
        <v>1318.773</v>
      </c>
      <c r="I428" s="241"/>
      <c r="J428" s="237"/>
      <c r="K428" s="237"/>
      <c r="L428" s="242"/>
      <c r="M428" s="243"/>
      <c r="N428" s="244"/>
      <c r="O428" s="244"/>
      <c r="P428" s="244"/>
      <c r="Q428" s="244"/>
      <c r="R428" s="244"/>
      <c r="S428" s="244"/>
      <c r="T428" s="245"/>
      <c r="AT428" s="246" t="s">
        <v>309</v>
      </c>
      <c r="AU428" s="246" t="s">
        <v>93</v>
      </c>
      <c r="AV428" s="15" t="s">
        <v>121</v>
      </c>
      <c r="AW428" s="15" t="s">
        <v>38</v>
      </c>
      <c r="AX428" s="15" t="s">
        <v>91</v>
      </c>
      <c r="AY428" s="246" t="s">
        <v>203</v>
      </c>
    </row>
    <row r="429" spans="1:65" s="2" customFormat="1" ht="21.75" customHeight="1">
      <c r="A429" s="36"/>
      <c r="B429" s="37"/>
      <c r="C429" s="193" t="s">
        <v>745</v>
      </c>
      <c r="D429" s="193" t="s">
        <v>206</v>
      </c>
      <c r="E429" s="194" t="s">
        <v>746</v>
      </c>
      <c r="F429" s="195" t="s">
        <v>747</v>
      </c>
      <c r="G429" s="196" t="s">
        <v>357</v>
      </c>
      <c r="H429" s="197">
        <v>79126.38</v>
      </c>
      <c r="I429" s="198"/>
      <c r="J429" s="199">
        <f>ROUND(I429*H429,2)</f>
        <v>0</v>
      </c>
      <c r="K429" s="195" t="s">
        <v>210</v>
      </c>
      <c r="L429" s="41"/>
      <c r="M429" s="200" t="s">
        <v>1</v>
      </c>
      <c r="N429" s="201" t="s">
        <v>48</v>
      </c>
      <c r="O429" s="73"/>
      <c r="P429" s="202">
        <f>O429*H429</f>
        <v>0</v>
      </c>
      <c r="Q429" s="202">
        <v>0</v>
      </c>
      <c r="R429" s="202">
        <f>Q429*H429</f>
        <v>0</v>
      </c>
      <c r="S429" s="202">
        <v>0</v>
      </c>
      <c r="T429" s="203">
        <f>S429*H429</f>
        <v>0</v>
      </c>
      <c r="U429" s="36"/>
      <c r="V429" s="36"/>
      <c r="W429" s="36"/>
      <c r="X429" s="36"/>
      <c r="Y429" s="36"/>
      <c r="Z429" s="36"/>
      <c r="AA429" s="36"/>
      <c r="AB429" s="36"/>
      <c r="AC429" s="36"/>
      <c r="AD429" s="36"/>
      <c r="AE429" s="36"/>
      <c r="AR429" s="204" t="s">
        <v>121</v>
      </c>
      <c r="AT429" s="204" t="s">
        <v>206</v>
      </c>
      <c r="AU429" s="204" t="s">
        <v>93</v>
      </c>
      <c r="AY429" s="18" t="s">
        <v>203</v>
      </c>
      <c r="BE429" s="205">
        <f>IF(N429="základní",J429,0)</f>
        <v>0</v>
      </c>
      <c r="BF429" s="205">
        <f>IF(N429="snížená",J429,0)</f>
        <v>0</v>
      </c>
      <c r="BG429" s="205">
        <f>IF(N429="zákl. přenesená",J429,0)</f>
        <v>0</v>
      </c>
      <c r="BH429" s="205">
        <f>IF(N429="sníž. přenesená",J429,0)</f>
        <v>0</v>
      </c>
      <c r="BI429" s="205">
        <f>IF(N429="nulová",J429,0)</f>
        <v>0</v>
      </c>
      <c r="BJ429" s="18" t="s">
        <v>91</v>
      </c>
      <c r="BK429" s="205">
        <f>ROUND(I429*H429,2)</f>
        <v>0</v>
      </c>
      <c r="BL429" s="18" t="s">
        <v>121</v>
      </c>
      <c r="BM429" s="204" t="s">
        <v>748</v>
      </c>
    </row>
    <row r="430" spans="2:51" s="14" customFormat="1" ht="10.2">
      <c r="B430" s="225"/>
      <c r="C430" s="226"/>
      <c r="D430" s="206" t="s">
        <v>309</v>
      </c>
      <c r="E430" s="226"/>
      <c r="F430" s="228" t="s">
        <v>749</v>
      </c>
      <c r="G430" s="226"/>
      <c r="H430" s="229">
        <v>79126.38</v>
      </c>
      <c r="I430" s="230"/>
      <c r="J430" s="226"/>
      <c r="K430" s="226"/>
      <c r="L430" s="231"/>
      <c r="M430" s="232"/>
      <c r="N430" s="233"/>
      <c r="O430" s="233"/>
      <c r="P430" s="233"/>
      <c r="Q430" s="233"/>
      <c r="R430" s="233"/>
      <c r="S430" s="233"/>
      <c r="T430" s="234"/>
      <c r="AT430" s="235" t="s">
        <v>309</v>
      </c>
      <c r="AU430" s="235" t="s">
        <v>93</v>
      </c>
      <c r="AV430" s="14" t="s">
        <v>93</v>
      </c>
      <c r="AW430" s="14" t="s">
        <v>4</v>
      </c>
      <c r="AX430" s="14" t="s">
        <v>91</v>
      </c>
      <c r="AY430" s="235" t="s">
        <v>203</v>
      </c>
    </row>
    <row r="431" spans="1:65" s="2" customFormat="1" ht="16.5" customHeight="1">
      <c r="A431" s="36"/>
      <c r="B431" s="37"/>
      <c r="C431" s="193" t="s">
        <v>750</v>
      </c>
      <c r="D431" s="193" t="s">
        <v>206</v>
      </c>
      <c r="E431" s="194" t="s">
        <v>751</v>
      </c>
      <c r="F431" s="195" t="s">
        <v>752</v>
      </c>
      <c r="G431" s="196" t="s">
        <v>357</v>
      </c>
      <c r="H431" s="197">
        <v>1318.773</v>
      </c>
      <c r="I431" s="198"/>
      <c r="J431" s="199">
        <f>ROUND(I431*H431,2)</f>
        <v>0</v>
      </c>
      <c r="K431" s="195" t="s">
        <v>210</v>
      </c>
      <c r="L431" s="41"/>
      <c r="M431" s="200" t="s">
        <v>1</v>
      </c>
      <c r="N431" s="201" t="s">
        <v>48</v>
      </c>
      <c r="O431" s="73"/>
      <c r="P431" s="202">
        <f>O431*H431</f>
        <v>0</v>
      </c>
      <c r="Q431" s="202">
        <v>0</v>
      </c>
      <c r="R431" s="202">
        <f>Q431*H431</f>
        <v>0</v>
      </c>
      <c r="S431" s="202">
        <v>0</v>
      </c>
      <c r="T431" s="203">
        <f>S431*H431</f>
        <v>0</v>
      </c>
      <c r="U431" s="36"/>
      <c r="V431" s="36"/>
      <c r="W431" s="36"/>
      <c r="X431" s="36"/>
      <c r="Y431" s="36"/>
      <c r="Z431" s="36"/>
      <c r="AA431" s="36"/>
      <c r="AB431" s="36"/>
      <c r="AC431" s="36"/>
      <c r="AD431" s="36"/>
      <c r="AE431" s="36"/>
      <c r="AR431" s="204" t="s">
        <v>121</v>
      </c>
      <c r="AT431" s="204" t="s">
        <v>206</v>
      </c>
      <c r="AU431" s="204" t="s">
        <v>93</v>
      </c>
      <c r="AY431" s="18" t="s">
        <v>203</v>
      </c>
      <c r="BE431" s="205">
        <f>IF(N431="základní",J431,0)</f>
        <v>0</v>
      </c>
      <c r="BF431" s="205">
        <f>IF(N431="snížená",J431,0)</f>
        <v>0</v>
      </c>
      <c r="BG431" s="205">
        <f>IF(N431="zákl. přenesená",J431,0)</f>
        <v>0</v>
      </c>
      <c r="BH431" s="205">
        <f>IF(N431="sníž. přenesená",J431,0)</f>
        <v>0</v>
      </c>
      <c r="BI431" s="205">
        <f>IF(N431="nulová",J431,0)</f>
        <v>0</v>
      </c>
      <c r="BJ431" s="18" t="s">
        <v>91</v>
      </c>
      <c r="BK431" s="205">
        <f>ROUND(I431*H431,2)</f>
        <v>0</v>
      </c>
      <c r="BL431" s="18" t="s">
        <v>121</v>
      </c>
      <c r="BM431" s="204" t="s">
        <v>753</v>
      </c>
    </row>
    <row r="432" spans="2:51" s="13" customFormat="1" ht="10.2">
      <c r="B432" s="215"/>
      <c r="C432" s="216"/>
      <c r="D432" s="206" t="s">
        <v>309</v>
      </c>
      <c r="E432" s="217" t="s">
        <v>1</v>
      </c>
      <c r="F432" s="218" t="s">
        <v>609</v>
      </c>
      <c r="G432" s="216"/>
      <c r="H432" s="217" t="s">
        <v>1</v>
      </c>
      <c r="I432" s="219"/>
      <c r="J432" s="216"/>
      <c r="K432" s="216"/>
      <c r="L432" s="220"/>
      <c r="M432" s="221"/>
      <c r="N432" s="222"/>
      <c r="O432" s="222"/>
      <c r="P432" s="222"/>
      <c r="Q432" s="222"/>
      <c r="R432" s="222"/>
      <c r="S432" s="222"/>
      <c r="T432" s="223"/>
      <c r="AT432" s="224" t="s">
        <v>309</v>
      </c>
      <c r="AU432" s="224" t="s">
        <v>93</v>
      </c>
      <c r="AV432" s="13" t="s">
        <v>91</v>
      </c>
      <c r="AW432" s="13" t="s">
        <v>38</v>
      </c>
      <c r="AX432" s="13" t="s">
        <v>83</v>
      </c>
      <c r="AY432" s="224" t="s">
        <v>203</v>
      </c>
    </row>
    <row r="433" spans="2:51" s="14" customFormat="1" ht="10.2">
      <c r="B433" s="225"/>
      <c r="C433" s="226"/>
      <c r="D433" s="206" t="s">
        <v>309</v>
      </c>
      <c r="E433" s="227" t="s">
        <v>1</v>
      </c>
      <c r="F433" s="228" t="s">
        <v>743</v>
      </c>
      <c r="G433" s="226"/>
      <c r="H433" s="229">
        <v>1030.761</v>
      </c>
      <c r="I433" s="230"/>
      <c r="J433" s="226"/>
      <c r="K433" s="226"/>
      <c r="L433" s="231"/>
      <c r="M433" s="232"/>
      <c r="N433" s="233"/>
      <c r="O433" s="233"/>
      <c r="P433" s="233"/>
      <c r="Q433" s="233"/>
      <c r="R433" s="233"/>
      <c r="S433" s="233"/>
      <c r="T433" s="234"/>
      <c r="AT433" s="235" t="s">
        <v>309</v>
      </c>
      <c r="AU433" s="235" t="s">
        <v>93</v>
      </c>
      <c r="AV433" s="14" t="s">
        <v>93</v>
      </c>
      <c r="AW433" s="14" t="s">
        <v>38</v>
      </c>
      <c r="AX433" s="14" t="s">
        <v>83</v>
      </c>
      <c r="AY433" s="235" t="s">
        <v>203</v>
      </c>
    </row>
    <row r="434" spans="2:51" s="14" customFormat="1" ht="10.2">
      <c r="B434" s="225"/>
      <c r="C434" s="226"/>
      <c r="D434" s="206" t="s">
        <v>309</v>
      </c>
      <c r="E434" s="227" t="s">
        <v>1</v>
      </c>
      <c r="F434" s="228" t="s">
        <v>744</v>
      </c>
      <c r="G434" s="226"/>
      <c r="H434" s="229">
        <v>288.012</v>
      </c>
      <c r="I434" s="230"/>
      <c r="J434" s="226"/>
      <c r="K434" s="226"/>
      <c r="L434" s="231"/>
      <c r="M434" s="232"/>
      <c r="N434" s="233"/>
      <c r="O434" s="233"/>
      <c r="P434" s="233"/>
      <c r="Q434" s="233"/>
      <c r="R434" s="233"/>
      <c r="S434" s="233"/>
      <c r="T434" s="234"/>
      <c r="AT434" s="235" t="s">
        <v>309</v>
      </c>
      <c r="AU434" s="235" t="s">
        <v>93</v>
      </c>
      <c r="AV434" s="14" t="s">
        <v>93</v>
      </c>
      <c r="AW434" s="14" t="s">
        <v>38</v>
      </c>
      <c r="AX434" s="14" t="s">
        <v>83</v>
      </c>
      <c r="AY434" s="235" t="s">
        <v>203</v>
      </c>
    </row>
    <row r="435" spans="2:51" s="15" customFormat="1" ht="10.2">
      <c r="B435" s="236"/>
      <c r="C435" s="237"/>
      <c r="D435" s="206" t="s">
        <v>309</v>
      </c>
      <c r="E435" s="238" t="s">
        <v>1</v>
      </c>
      <c r="F435" s="239" t="s">
        <v>314</v>
      </c>
      <c r="G435" s="237"/>
      <c r="H435" s="240">
        <v>1318.773</v>
      </c>
      <c r="I435" s="241"/>
      <c r="J435" s="237"/>
      <c r="K435" s="237"/>
      <c r="L435" s="242"/>
      <c r="M435" s="243"/>
      <c r="N435" s="244"/>
      <c r="O435" s="244"/>
      <c r="P435" s="244"/>
      <c r="Q435" s="244"/>
      <c r="R435" s="244"/>
      <c r="S435" s="244"/>
      <c r="T435" s="245"/>
      <c r="AT435" s="246" t="s">
        <v>309</v>
      </c>
      <c r="AU435" s="246" t="s">
        <v>93</v>
      </c>
      <c r="AV435" s="15" t="s">
        <v>121</v>
      </c>
      <c r="AW435" s="15" t="s">
        <v>38</v>
      </c>
      <c r="AX435" s="15" t="s">
        <v>91</v>
      </c>
      <c r="AY435" s="246" t="s">
        <v>203</v>
      </c>
    </row>
    <row r="436" spans="1:65" s="2" customFormat="1" ht="16.5" customHeight="1">
      <c r="A436" s="36"/>
      <c r="B436" s="37"/>
      <c r="C436" s="193" t="s">
        <v>754</v>
      </c>
      <c r="D436" s="193" t="s">
        <v>206</v>
      </c>
      <c r="E436" s="194" t="s">
        <v>755</v>
      </c>
      <c r="F436" s="195" t="s">
        <v>756</v>
      </c>
      <c r="G436" s="196" t="s">
        <v>357</v>
      </c>
      <c r="H436" s="197">
        <v>1318.773</v>
      </c>
      <c r="I436" s="198"/>
      <c r="J436" s="199">
        <f>ROUND(I436*H436,2)</f>
        <v>0</v>
      </c>
      <c r="K436" s="195" t="s">
        <v>210</v>
      </c>
      <c r="L436" s="41"/>
      <c r="M436" s="200" t="s">
        <v>1</v>
      </c>
      <c r="N436" s="201" t="s">
        <v>48</v>
      </c>
      <c r="O436" s="73"/>
      <c r="P436" s="202">
        <f>O436*H436</f>
        <v>0</v>
      </c>
      <c r="Q436" s="202">
        <v>0</v>
      </c>
      <c r="R436" s="202">
        <f>Q436*H436</f>
        <v>0</v>
      </c>
      <c r="S436" s="202">
        <v>0</v>
      </c>
      <c r="T436" s="203">
        <f>S436*H436</f>
        <v>0</v>
      </c>
      <c r="U436" s="36"/>
      <c r="V436" s="36"/>
      <c r="W436" s="36"/>
      <c r="X436" s="36"/>
      <c r="Y436" s="36"/>
      <c r="Z436" s="36"/>
      <c r="AA436" s="36"/>
      <c r="AB436" s="36"/>
      <c r="AC436" s="36"/>
      <c r="AD436" s="36"/>
      <c r="AE436" s="36"/>
      <c r="AR436" s="204" t="s">
        <v>121</v>
      </c>
      <c r="AT436" s="204" t="s">
        <v>206</v>
      </c>
      <c r="AU436" s="204" t="s">
        <v>93</v>
      </c>
      <c r="AY436" s="18" t="s">
        <v>203</v>
      </c>
      <c r="BE436" s="205">
        <f>IF(N436="základní",J436,0)</f>
        <v>0</v>
      </c>
      <c r="BF436" s="205">
        <f>IF(N436="snížená",J436,0)</f>
        <v>0</v>
      </c>
      <c r="BG436" s="205">
        <f>IF(N436="zákl. přenesená",J436,0)</f>
        <v>0</v>
      </c>
      <c r="BH436" s="205">
        <f>IF(N436="sníž. přenesená",J436,0)</f>
        <v>0</v>
      </c>
      <c r="BI436" s="205">
        <f>IF(N436="nulová",J436,0)</f>
        <v>0</v>
      </c>
      <c r="BJ436" s="18" t="s">
        <v>91</v>
      </c>
      <c r="BK436" s="205">
        <f>ROUND(I436*H436,2)</f>
        <v>0</v>
      </c>
      <c r="BL436" s="18" t="s">
        <v>121</v>
      </c>
      <c r="BM436" s="204" t="s">
        <v>757</v>
      </c>
    </row>
    <row r="437" spans="2:51" s="13" customFormat="1" ht="10.2">
      <c r="B437" s="215"/>
      <c r="C437" s="216"/>
      <c r="D437" s="206" t="s">
        <v>309</v>
      </c>
      <c r="E437" s="217" t="s">
        <v>1</v>
      </c>
      <c r="F437" s="218" t="s">
        <v>609</v>
      </c>
      <c r="G437" s="216"/>
      <c r="H437" s="217" t="s">
        <v>1</v>
      </c>
      <c r="I437" s="219"/>
      <c r="J437" s="216"/>
      <c r="K437" s="216"/>
      <c r="L437" s="220"/>
      <c r="M437" s="221"/>
      <c r="N437" s="222"/>
      <c r="O437" s="222"/>
      <c r="P437" s="222"/>
      <c r="Q437" s="222"/>
      <c r="R437" s="222"/>
      <c r="S437" s="222"/>
      <c r="T437" s="223"/>
      <c r="AT437" s="224" t="s">
        <v>309</v>
      </c>
      <c r="AU437" s="224" t="s">
        <v>93</v>
      </c>
      <c r="AV437" s="13" t="s">
        <v>91</v>
      </c>
      <c r="AW437" s="13" t="s">
        <v>38</v>
      </c>
      <c r="AX437" s="13" t="s">
        <v>83</v>
      </c>
      <c r="AY437" s="224" t="s">
        <v>203</v>
      </c>
    </row>
    <row r="438" spans="2:51" s="14" customFormat="1" ht="10.2">
      <c r="B438" s="225"/>
      <c r="C438" s="226"/>
      <c r="D438" s="206" t="s">
        <v>309</v>
      </c>
      <c r="E438" s="227" t="s">
        <v>1</v>
      </c>
      <c r="F438" s="228" t="s">
        <v>743</v>
      </c>
      <c r="G438" s="226"/>
      <c r="H438" s="229">
        <v>1030.761</v>
      </c>
      <c r="I438" s="230"/>
      <c r="J438" s="226"/>
      <c r="K438" s="226"/>
      <c r="L438" s="231"/>
      <c r="M438" s="232"/>
      <c r="N438" s="233"/>
      <c r="O438" s="233"/>
      <c r="P438" s="233"/>
      <c r="Q438" s="233"/>
      <c r="R438" s="233"/>
      <c r="S438" s="233"/>
      <c r="T438" s="234"/>
      <c r="AT438" s="235" t="s">
        <v>309</v>
      </c>
      <c r="AU438" s="235" t="s">
        <v>93</v>
      </c>
      <c r="AV438" s="14" t="s">
        <v>93</v>
      </c>
      <c r="AW438" s="14" t="s">
        <v>38</v>
      </c>
      <c r="AX438" s="14" t="s">
        <v>83</v>
      </c>
      <c r="AY438" s="235" t="s">
        <v>203</v>
      </c>
    </row>
    <row r="439" spans="2:51" s="14" customFormat="1" ht="10.2">
      <c r="B439" s="225"/>
      <c r="C439" s="226"/>
      <c r="D439" s="206" t="s">
        <v>309</v>
      </c>
      <c r="E439" s="227" t="s">
        <v>1</v>
      </c>
      <c r="F439" s="228" t="s">
        <v>744</v>
      </c>
      <c r="G439" s="226"/>
      <c r="H439" s="229">
        <v>288.012</v>
      </c>
      <c r="I439" s="230"/>
      <c r="J439" s="226"/>
      <c r="K439" s="226"/>
      <c r="L439" s="231"/>
      <c r="M439" s="232"/>
      <c r="N439" s="233"/>
      <c r="O439" s="233"/>
      <c r="P439" s="233"/>
      <c r="Q439" s="233"/>
      <c r="R439" s="233"/>
      <c r="S439" s="233"/>
      <c r="T439" s="234"/>
      <c r="AT439" s="235" t="s">
        <v>309</v>
      </c>
      <c r="AU439" s="235" t="s">
        <v>93</v>
      </c>
      <c r="AV439" s="14" t="s">
        <v>93</v>
      </c>
      <c r="AW439" s="14" t="s">
        <v>38</v>
      </c>
      <c r="AX439" s="14" t="s">
        <v>83</v>
      </c>
      <c r="AY439" s="235" t="s">
        <v>203</v>
      </c>
    </row>
    <row r="440" spans="2:51" s="15" customFormat="1" ht="10.2">
      <c r="B440" s="236"/>
      <c r="C440" s="237"/>
      <c r="D440" s="206" t="s">
        <v>309</v>
      </c>
      <c r="E440" s="238" t="s">
        <v>1</v>
      </c>
      <c r="F440" s="239" t="s">
        <v>314</v>
      </c>
      <c r="G440" s="237"/>
      <c r="H440" s="240">
        <v>1318.773</v>
      </c>
      <c r="I440" s="241"/>
      <c r="J440" s="237"/>
      <c r="K440" s="237"/>
      <c r="L440" s="242"/>
      <c r="M440" s="243"/>
      <c r="N440" s="244"/>
      <c r="O440" s="244"/>
      <c r="P440" s="244"/>
      <c r="Q440" s="244"/>
      <c r="R440" s="244"/>
      <c r="S440" s="244"/>
      <c r="T440" s="245"/>
      <c r="AT440" s="246" t="s">
        <v>309</v>
      </c>
      <c r="AU440" s="246" t="s">
        <v>93</v>
      </c>
      <c r="AV440" s="15" t="s">
        <v>121</v>
      </c>
      <c r="AW440" s="15" t="s">
        <v>38</v>
      </c>
      <c r="AX440" s="15" t="s">
        <v>91</v>
      </c>
      <c r="AY440" s="246" t="s">
        <v>203</v>
      </c>
    </row>
    <row r="441" spans="1:65" s="2" customFormat="1" ht="16.5" customHeight="1">
      <c r="A441" s="36"/>
      <c r="B441" s="37"/>
      <c r="C441" s="193" t="s">
        <v>758</v>
      </c>
      <c r="D441" s="193" t="s">
        <v>206</v>
      </c>
      <c r="E441" s="194" t="s">
        <v>759</v>
      </c>
      <c r="F441" s="195" t="s">
        <v>760</v>
      </c>
      <c r="G441" s="196" t="s">
        <v>357</v>
      </c>
      <c r="H441" s="197">
        <v>79126.38</v>
      </c>
      <c r="I441" s="198"/>
      <c r="J441" s="199">
        <f>ROUND(I441*H441,2)</f>
        <v>0</v>
      </c>
      <c r="K441" s="195" t="s">
        <v>210</v>
      </c>
      <c r="L441" s="41"/>
      <c r="M441" s="200" t="s">
        <v>1</v>
      </c>
      <c r="N441" s="201" t="s">
        <v>48</v>
      </c>
      <c r="O441" s="73"/>
      <c r="P441" s="202">
        <f>O441*H441</f>
        <v>0</v>
      </c>
      <c r="Q441" s="202">
        <v>0</v>
      </c>
      <c r="R441" s="202">
        <f>Q441*H441</f>
        <v>0</v>
      </c>
      <c r="S441" s="202">
        <v>0</v>
      </c>
      <c r="T441" s="203">
        <f>S441*H441</f>
        <v>0</v>
      </c>
      <c r="U441" s="36"/>
      <c r="V441" s="36"/>
      <c r="W441" s="36"/>
      <c r="X441" s="36"/>
      <c r="Y441" s="36"/>
      <c r="Z441" s="36"/>
      <c r="AA441" s="36"/>
      <c r="AB441" s="36"/>
      <c r="AC441" s="36"/>
      <c r="AD441" s="36"/>
      <c r="AE441" s="36"/>
      <c r="AR441" s="204" t="s">
        <v>121</v>
      </c>
      <c r="AT441" s="204" t="s">
        <v>206</v>
      </c>
      <c r="AU441" s="204" t="s">
        <v>93</v>
      </c>
      <c r="AY441" s="18" t="s">
        <v>203</v>
      </c>
      <c r="BE441" s="205">
        <f>IF(N441="základní",J441,0)</f>
        <v>0</v>
      </c>
      <c r="BF441" s="205">
        <f>IF(N441="snížená",J441,0)</f>
        <v>0</v>
      </c>
      <c r="BG441" s="205">
        <f>IF(N441="zákl. přenesená",J441,0)</f>
        <v>0</v>
      </c>
      <c r="BH441" s="205">
        <f>IF(N441="sníž. přenesená",J441,0)</f>
        <v>0</v>
      </c>
      <c r="BI441" s="205">
        <f>IF(N441="nulová",J441,0)</f>
        <v>0</v>
      </c>
      <c r="BJ441" s="18" t="s">
        <v>91</v>
      </c>
      <c r="BK441" s="205">
        <f>ROUND(I441*H441,2)</f>
        <v>0</v>
      </c>
      <c r="BL441" s="18" t="s">
        <v>121</v>
      </c>
      <c r="BM441" s="204" t="s">
        <v>761</v>
      </c>
    </row>
    <row r="442" spans="2:51" s="14" customFormat="1" ht="10.2">
      <c r="B442" s="225"/>
      <c r="C442" s="226"/>
      <c r="D442" s="206" t="s">
        <v>309</v>
      </c>
      <c r="E442" s="226"/>
      <c r="F442" s="228" t="s">
        <v>749</v>
      </c>
      <c r="G442" s="226"/>
      <c r="H442" s="229">
        <v>79126.38</v>
      </c>
      <c r="I442" s="230"/>
      <c r="J442" s="226"/>
      <c r="K442" s="226"/>
      <c r="L442" s="231"/>
      <c r="M442" s="232"/>
      <c r="N442" s="233"/>
      <c r="O442" s="233"/>
      <c r="P442" s="233"/>
      <c r="Q442" s="233"/>
      <c r="R442" s="233"/>
      <c r="S442" s="233"/>
      <c r="T442" s="234"/>
      <c r="AT442" s="235" t="s">
        <v>309</v>
      </c>
      <c r="AU442" s="235" t="s">
        <v>93</v>
      </c>
      <c r="AV442" s="14" t="s">
        <v>93</v>
      </c>
      <c r="AW442" s="14" t="s">
        <v>4</v>
      </c>
      <c r="AX442" s="14" t="s">
        <v>91</v>
      </c>
      <c r="AY442" s="235" t="s">
        <v>203</v>
      </c>
    </row>
    <row r="443" spans="1:65" s="2" customFormat="1" ht="16.5" customHeight="1">
      <c r="A443" s="36"/>
      <c r="B443" s="37"/>
      <c r="C443" s="193" t="s">
        <v>762</v>
      </c>
      <c r="D443" s="193" t="s">
        <v>206</v>
      </c>
      <c r="E443" s="194" t="s">
        <v>763</v>
      </c>
      <c r="F443" s="195" t="s">
        <v>764</v>
      </c>
      <c r="G443" s="196" t="s">
        <v>357</v>
      </c>
      <c r="H443" s="197">
        <v>1318.773</v>
      </c>
      <c r="I443" s="198"/>
      <c r="J443" s="199">
        <f>ROUND(I443*H443,2)</f>
        <v>0</v>
      </c>
      <c r="K443" s="195" t="s">
        <v>210</v>
      </c>
      <c r="L443" s="41"/>
      <c r="M443" s="200" t="s">
        <v>1</v>
      </c>
      <c r="N443" s="201" t="s">
        <v>48</v>
      </c>
      <c r="O443" s="73"/>
      <c r="P443" s="202">
        <f>O443*H443</f>
        <v>0</v>
      </c>
      <c r="Q443" s="202">
        <v>0</v>
      </c>
      <c r="R443" s="202">
        <f>Q443*H443</f>
        <v>0</v>
      </c>
      <c r="S443" s="202">
        <v>0</v>
      </c>
      <c r="T443" s="203">
        <f>S443*H443</f>
        <v>0</v>
      </c>
      <c r="U443" s="36"/>
      <c r="V443" s="36"/>
      <c r="W443" s="36"/>
      <c r="X443" s="36"/>
      <c r="Y443" s="36"/>
      <c r="Z443" s="36"/>
      <c r="AA443" s="36"/>
      <c r="AB443" s="36"/>
      <c r="AC443" s="36"/>
      <c r="AD443" s="36"/>
      <c r="AE443" s="36"/>
      <c r="AR443" s="204" t="s">
        <v>121</v>
      </c>
      <c r="AT443" s="204" t="s">
        <v>206</v>
      </c>
      <c r="AU443" s="204" t="s">
        <v>93</v>
      </c>
      <c r="AY443" s="18" t="s">
        <v>203</v>
      </c>
      <c r="BE443" s="205">
        <f>IF(N443="základní",J443,0)</f>
        <v>0</v>
      </c>
      <c r="BF443" s="205">
        <f>IF(N443="snížená",J443,0)</f>
        <v>0</v>
      </c>
      <c r="BG443" s="205">
        <f>IF(N443="zákl. přenesená",J443,0)</f>
        <v>0</v>
      </c>
      <c r="BH443" s="205">
        <f>IF(N443="sníž. přenesená",J443,0)</f>
        <v>0</v>
      </c>
      <c r="BI443" s="205">
        <f>IF(N443="nulová",J443,0)</f>
        <v>0</v>
      </c>
      <c r="BJ443" s="18" t="s">
        <v>91</v>
      </c>
      <c r="BK443" s="205">
        <f>ROUND(I443*H443,2)</f>
        <v>0</v>
      </c>
      <c r="BL443" s="18" t="s">
        <v>121</v>
      </c>
      <c r="BM443" s="204" t="s">
        <v>765</v>
      </c>
    </row>
    <row r="444" spans="2:51" s="13" customFormat="1" ht="10.2">
      <c r="B444" s="215"/>
      <c r="C444" s="216"/>
      <c r="D444" s="206" t="s">
        <v>309</v>
      </c>
      <c r="E444" s="217" t="s">
        <v>1</v>
      </c>
      <c r="F444" s="218" t="s">
        <v>609</v>
      </c>
      <c r="G444" s="216"/>
      <c r="H444" s="217" t="s">
        <v>1</v>
      </c>
      <c r="I444" s="219"/>
      <c r="J444" s="216"/>
      <c r="K444" s="216"/>
      <c r="L444" s="220"/>
      <c r="M444" s="221"/>
      <c r="N444" s="222"/>
      <c r="O444" s="222"/>
      <c r="P444" s="222"/>
      <c r="Q444" s="222"/>
      <c r="R444" s="222"/>
      <c r="S444" s="222"/>
      <c r="T444" s="223"/>
      <c r="AT444" s="224" t="s">
        <v>309</v>
      </c>
      <c r="AU444" s="224" t="s">
        <v>93</v>
      </c>
      <c r="AV444" s="13" t="s">
        <v>91</v>
      </c>
      <c r="AW444" s="13" t="s">
        <v>38</v>
      </c>
      <c r="AX444" s="13" t="s">
        <v>83</v>
      </c>
      <c r="AY444" s="224" t="s">
        <v>203</v>
      </c>
    </row>
    <row r="445" spans="2:51" s="14" customFormat="1" ht="10.2">
      <c r="B445" s="225"/>
      <c r="C445" s="226"/>
      <c r="D445" s="206" t="s">
        <v>309</v>
      </c>
      <c r="E445" s="227" t="s">
        <v>1</v>
      </c>
      <c r="F445" s="228" t="s">
        <v>743</v>
      </c>
      <c r="G445" s="226"/>
      <c r="H445" s="229">
        <v>1030.761</v>
      </c>
      <c r="I445" s="230"/>
      <c r="J445" s="226"/>
      <c r="K445" s="226"/>
      <c r="L445" s="231"/>
      <c r="M445" s="232"/>
      <c r="N445" s="233"/>
      <c r="O445" s="233"/>
      <c r="P445" s="233"/>
      <c r="Q445" s="233"/>
      <c r="R445" s="233"/>
      <c r="S445" s="233"/>
      <c r="T445" s="234"/>
      <c r="AT445" s="235" t="s">
        <v>309</v>
      </c>
      <c r="AU445" s="235" t="s">
        <v>93</v>
      </c>
      <c r="AV445" s="14" t="s">
        <v>93</v>
      </c>
      <c r="AW445" s="14" t="s">
        <v>38</v>
      </c>
      <c r="AX445" s="14" t="s">
        <v>83</v>
      </c>
      <c r="AY445" s="235" t="s">
        <v>203</v>
      </c>
    </row>
    <row r="446" spans="2:51" s="14" customFormat="1" ht="10.2">
      <c r="B446" s="225"/>
      <c r="C446" s="226"/>
      <c r="D446" s="206" t="s">
        <v>309</v>
      </c>
      <c r="E446" s="227" t="s">
        <v>1</v>
      </c>
      <c r="F446" s="228" t="s">
        <v>744</v>
      </c>
      <c r="G446" s="226"/>
      <c r="H446" s="229">
        <v>288.012</v>
      </c>
      <c r="I446" s="230"/>
      <c r="J446" s="226"/>
      <c r="K446" s="226"/>
      <c r="L446" s="231"/>
      <c r="M446" s="232"/>
      <c r="N446" s="233"/>
      <c r="O446" s="233"/>
      <c r="P446" s="233"/>
      <c r="Q446" s="233"/>
      <c r="R446" s="233"/>
      <c r="S446" s="233"/>
      <c r="T446" s="234"/>
      <c r="AT446" s="235" t="s">
        <v>309</v>
      </c>
      <c r="AU446" s="235" t="s">
        <v>93</v>
      </c>
      <c r="AV446" s="14" t="s">
        <v>93</v>
      </c>
      <c r="AW446" s="14" t="s">
        <v>38</v>
      </c>
      <c r="AX446" s="14" t="s">
        <v>83</v>
      </c>
      <c r="AY446" s="235" t="s">
        <v>203</v>
      </c>
    </row>
    <row r="447" spans="2:51" s="15" customFormat="1" ht="10.2">
      <c r="B447" s="236"/>
      <c r="C447" s="237"/>
      <c r="D447" s="206" t="s">
        <v>309</v>
      </c>
      <c r="E447" s="238" t="s">
        <v>1</v>
      </c>
      <c r="F447" s="239" t="s">
        <v>314</v>
      </c>
      <c r="G447" s="237"/>
      <c r="H447" s="240">
        <v>1318.773</v>
      </c>
      <c r="I447" s="241"/>
      <c r="J447" s="237"/>
      <c r="K447" s="237"/>
      <c r="L447" s="242"/>
      <c r="M447" s="243"/>
      <c r="N447" s="244"/>
      <c r="O447" s="244"/>
      <c r="P447" s="244"/>
      <c r="Q447" s="244"/>
      <c r="R447" s="244"/>
      <c r="S447" s="244"/>
      <c r="T447" s="245"/>
      <c r="AT447" s="246" t="s">
        <v>309</v>
      </c>
      <c r="AU447" s="246" t="s">
        <v>93</v>
      </c>
      <c r="AV447" s="15" t="s">
        <v>121</v>
      </c>
      <c r="AW447" s="15" t="s">
        <v>38</v>
      </c>
      <c r="AX447" s="15" t="s">
        <v>91</v>
      </c>
      <c r="AY447" s="246" t="s">
        <v>203</v>
      </c>
    </row>
    <row r="448" spans="1:65" s="2" customFormat="1" ht="21.75" customHeight="1">
      <c r="A448" s="36"/>
      <c r="B448" s="37"/>
      <c r="C448" s="193" t="s">
        <v>766</v>
      </c>
      <c r="D448" s="193" t="s">
        <v>206</v>
      </c>
      <c r="E448" s="194" t="s">
        <v>767</v>
      </c>
      <c r="F448" s="195" t="s">
        <v>768</v>
      </c>
      <c r="G448" s="196" t="s">
        <v>357</v>
      </c>
      <c r="H448" s="197">
        <v>1320.232</v>
      </c>
      <c r="I448" s="198"/>
      <c r="J448" s="199">
        <f>ROUND(I448*H448,2)</f>
        <v>0</v>
      </c>
      <c r="K448" s="195" t="s">
        <v>210</v>
      </c>
      <c r="L448" s="41"/>
      <c r="M448" s="200" t="s">
        <v>1</v>
      </c>
      <c r="N448" s="201" t="s">
        <v>48</v>
      </c>
      <c r="O448" s="73"/>
      <c r="P448" s="202">
        <f>O448*H448</f>
        <v>0</v>
      </c>
      <c r="Q448" s="202">
        <v>0.00013</v>
      </c>
      <c r="R448" s="202">
        <f>Q448*H448</f>
        <v>0.17163015999999998</v>
      </c>
      <c r="S448" s="202">
        <v>0</v>
      </c>
      <c r="T448" s="203">
        <f>S448*H448</f>
        <v>0</v>
      </c>
      <c r="U448" s="36"/>
      <c r="V448" s="36"/>
      <c r="W448" s="36"/>
      <c r="X448" s="36"/>
      <c r="Y448" s="36"/>
      <c r="Z448" s="36"/>
      <c r="AA448" s="36"/>
      <c r="AB448" s="36"/>
      <c r="AC448" s="36"/>
      <c r="AD448" s="36"/>
      <c r="AE448" s="36"/>
      <c r="AR448" s="204" t="s">
        <v>121</v>
      </c>
      <c r="AT448" s="204" t="s">
        <v>206</v>
      </c>
      <c r="AU448" s="204" t="s">
        <v>93</v>
      </c>
      <c r="AY448" s="18" t="s">
        <v>203</v>
      </c>
      <c r="BE448" s="205">
        <f>IF(N448="základní",J448,0)</f>
        <v>0</v>
      </c>
      <c r="BF448" s="205">
        <f>IF(N448="snížená",J448,0)</f>
        <v>0</v>
      </c>
      <c r="BG448" s="205">
        <f>IF(N448="zákl. přenesená",J448,0)</f>
        <v>0</v>
      </c>
      <c r="BH448" s="205">
        <f>IF(N448="sníž. přenesená",J448,0)</f>
        <v>0</v>
      </c>
      <c r="BI448" s="205">
        <f>IF(N448="nulová",J448,0)</f>
        <v>0</v>
      </c>
      <c r="BJ448" s="18" t="s">
        <v>91</v>
      </c>
      <c r="BK448" s="205">
        <f>ROUND(I448*H448,2)</f>
        <v>0</v>
      </c>
      <c r="BL448" s="18" t="s">
        <v>121</v>
      </c>
      <c r="BM448" s="204" t="s">
        <v>769</v>
      </c>
    </row>
    <row r="449" spans="2:51" s="13" customFormat="1" ht="10.2">
      <c r="B449" s="215"/>
      <c r="C449" s="216"/>
      <c r="D449" s="206" t="s">
        <v>309</v>
      </c>
      <c r="E449" s="217" t="s">
        <v>1</v>
      </c>
      <c r="F449" s="218" t="s">
        <v>770</v>
      </c>
      <c r="G449" s="216"/>
      <c r="H449" s="217" t="s">
        <v>1</v>
      </c>
      <c r="I449" s="219"/>
      <c r="J449" s="216"/>
      <c r="K449" s="216"/>
      <c r="L449" s="220"/>
      <c r="M449" s="221"/>
      <c r="N449" s="222"/>
      <c r="O449" s="222"/>
      <c r="P449" s="222"/>
      <c r="Q449" s="222"/>
      <c r="R449" s="222"/>
      <c r="S449" s="222"/>
      <c r="T449" s="223"/>
      <c r="AT449" s="224" t="s">
        <v>309</v>
      </c>
      <c r="AU449" s="224" t="s">
        <v>93</v>
      </c>
      <c r="AV449" s="13" t="s">
        <v>91</v>
      </c>
      <c r="AW449" s="13" t="s">
        <v>38</v>
      </c>
      <c r="AX449" s="13" t="s">
        <v>83</v>
      </c>
      <c r="AY449" s="224" t="s">
        <v>203</v>
      </c>
    </row>
    <row r="450" spans="2:51" s="13" customFormat="1" ht="10.2">
      <c r="B450" s="215"/>
      <c r="C450" s="216"/>
      <c r="D450" s="206" t="s">
        <v>309</v>
      </c>
      <c r="E450" s="217" t="s">
        <v>1</v>
      </c>
      <c r="F450" s="218" t="s">
        <v>771</v>
      </c>
      <c r="G450" s="216"/>
      <c r="H450" s="217" t="s">
        <v>1</v>
      </c>
      <c r="I450" s="219"/>
      <c r="J450" s="216"/>
      <c r="K450" s="216"/>
      <c r="L450" s="220"/>
      <c r="M450" s="221"/>
      <c r="N450" s="222"/>
      <c r="O450" s="222"/>
      <c r="P450" s="222"/>
      <c r="Q450" s="222"/>
      <c r="R450" s="222"/>
      <c r="S450" s="222"/>
      <c r="T450" s="223"/>
      <c r="AT450" s="224" t="s">
        <v>309</v>
      </c>
      <c r="AU450" s="224" t="s">
        <v>93</v>
      </c>
      <c r="AV450" s="13" t="s">
        <v>91</v>
      </c>
      <c r="AW450" s="13" t="s">
        <v>38</v>
      </c>
      <c r="AX450" s="13" t="s">
        <v>83</v>
      </c>
      <c r="AY450" s="224" t="s">
        <v>203</v>
      </c>
    </row>
    <row r="451" spans="2:51" s="14" customFormat="1" ht="10.2">
      <c r="B451" s="225"/>
      <c r="C451" s="226"/>
      <c r="D451" s="206" t="s">
        <v>309</v>
      </c>
      <c r="E451" s="227" t="s">
        <v>1</v>
      </c>
      <c r="F451" s="228" t="s">
        <v>772</v>
      </c>
      <c r="G451" s="226"/>
      <c r="H451" s="229">
        <v>1195.232</v>
      </c>
      <c r="I451" s="230"/>
      <c r="J451" s="226"/>
      <c r="K451" s="226"/>
      <c r="L451" s="231"/>
      <c r="M451" s="232"/>
      <c r="N451" s="233"/>
      <c r="O451" s="233"/>
      <c r="P451" s="233"/>
      <c r="Q451" s="233"/>
      <c r="R451" s="233"/>
      <c r="S451" s="233"/>
      <c r="T451" s="234"/>
      <c r="AT451" s="235" t="s">
        <v>309</v>
      </c>
      <c r="AU451" s="235" t="s">
        <v>93</v>
      </c>
      <c r="AV451" s="14" t="s">
        <v>93</v>
      </c>
      <c r="AW451" s="14" t="s">
        <v>38</v>
      </c>
      <c r="AX451" s="14" t="s">
        <v>83</v>
      </c>
      <c r="AY451" s="235" t="s">
        <v>203</v>
      </c>
    </row>
    <row r="452" spans="2:51" s="16" customFormat="1" ht="10.2">
      <c r="B452" s="257"/>
      <c r="C452" s="258"/>
      <c r="D452" s="206" t="s">
        <v>309</v>
      </c>
      <c r="E452" s="259" t="s">
        <v>1</v>
      </c>
      <c r="F452" s="260" t="s">
        <v>399</v>
      </c>
      <c r="G452" s="258"/>
      <c r="H452" s="261">
        <v>1195.232</v>
      </c>
      <c r="I452" s="262"/>
      <c r="J452" s="258"/>
      <c r="K452" s="258"/>
      <c r="L452" s="263"/>
      <c r="M452" s="264"/>
      <c r="N452" s="265"/>
      <c r="O452" s="265"/>
      <c r="P452" s="265"/>
      <c r="Q452" s="265"/>
      <c r="R452" s="265"/>
      <c r="S452" s="265"/>
      <c r="T452" s="266"/>
      <c r="AT452" s="267" t="s">
        <v>309</v>
      </c>
      <c r="AU452" s="267" t="s">
        <v>93</v>
      </c>
      <c r="AV452" s="16" t="s">
        <v>112</v>
      </c>
      <c r="AW452" s="16" t="s">
        <v>38</v>
      </c>
      <c r="AX452" s="16" t="s">
        <v>83</v>
      </c>
      <c r="AY452" s="267" t="s">
        <v>203</v>
      </c>
    </row>
    <row r="453" spans="2:51" s="14" customFormat="1" ht="10.2">
      <c r="B453" s="225"/>
      <c r="C453" s="226"/>
      <c r="D453" s="206" t="s">
        <v>309</v>
      </c>
      <c r="E453" s="227" t="s">
        <v>1</v>
      </c>
      <c r="F453" s="228" t="s">
        <v>773</v>
      </c>
      <c r="G453" s="226"/>
      <c r="H453" s="229">
        <v>125</v>
      </c>
      <c r="I453" s="230"/>
      <c r="J453" s="226"/>
      <c r="K453" s="226"/>
      <c r="L453" s="231"/>
      <c r="M453" s="232"/>
      <c r="N453" s="233"/>
      <c r="O453" s="233"/>
      <c r="P453" s="233"/>
      <c r="Q453" s="233"/>
      <c r="R453" s="233"/>
      <c r="S453" s="233"/>
      <c r="T453" s="234"/>
      <c r="AT453" s="235" t="s">
        <v>309</v>
      </c>
      <c r="AU453" s="235" t="s">
        <v>93</v>
      </c>
      <c r="AV453" s="14" t="s">
        <v>93</v>
      </c>
      <c r="AW453" s="14" t="s">
        <v>38</v>
      </c>
      <c r="AX453" s="14" t="s">
        <v>83</v>
      </c>
      <c r="AY453" s="235" t="s">
        <v>203</v>
      </c>
    </row>
    <row r="454" spans="2:51" s="15" customFormat="1" ht="10.2">
      <c r="B454" s="236"/>
      <c r="C454" s="237"/>
      <c r="D454" s="206" t="s">
        <v>309</v>
      </c>
      <c r="E454" s="238" t="s">
        <v>1</v>
      </c>
      <c r="F454" s="239" t="s">
        <v>314</v>
      </c>
      <c r="G454" s="237"/>
      <c r="H454" s="240">
        <v>1320.232</v>
      </c>
      <c r="I454" s="241"/>
      <c r="J454" s="237"/>
      <c r="K454" s="237"/>
      <c r="L454" s="242"/>
      <c r="M454" s="243"/>
      <c r="N454" s="244"/>
      <c r="O454" s="244"/>
      <c r="P454" s="244"/>
      <c r="Q454" s="244"/>
      <c r="R454" s="244"/>
      <c r="S454" s="244"/>
      <c r="T454" s="245"/>
      <c r="AT454" s="246" t="s">
        <v>309</v>
      </c>
      <c r="AU454" s="246" t="s">
        <v>93</v>
      </c>
      <c r="AV454" s="15" t="s">
        <v>121</v>
      </c>
      <c r="AW454" s="15" t="s">
        <v>38</v>
      </c>
      <c r="AX454" s="15" t="s">
        <v>91</v>
      </c>
      <c r="AY454" s="246" t="s">
        <v>203</v>
      </c>
    </row>
    <row r="455" spans="1:65" s="2" customFormat="1" ht="21.75" customHeight="1">
      <c r="A455" s="36"/>
      <c r="B455" s="37"/>
      <c r="C455" s="193" t="s">
        <v>774</v>
      </c>
      <c r="D455" s="193" t="s">
        <v>206</v>
      </c>
      <c r="E455" s="194" t="s">
        <v>775</v>
      </c>
      <c r="F455" s="195" t="s">
        <v>776</v>
      </c>
      <c r="G455" s="196" t="s">
        <v>357</v>
      </c>
      <c r="H455" s="197">
        <v>58.271</v>
      </c>
      <c r="I455" s="198"/>
      <c r="J455" s="199">
        <f>ROUND(I455*H455,2)</f>
        <v>0</v>
      </c>
      <c r="K455" s="195" t="s">
        <v>210</v>
      </c>
      <c r="L455" s="41"/>
      <c r="M455" s="200" t="s">
        <v>1</v>
      </c>
      <c r="N455" s="201" t="s">
        <v>48</v>
      </c>
      <c r="O455" s="73"/>
      <c r="P455" s="202">
        <f>O455*H455</f>
        <v>0</v>
      </c>
      <c r="Q455" s="202">
        <v>0.00021</v>
      </c>
      <c r="R455" s="202">
        <f>Q455*H455</f>
        <v>0.01223691</v>
      </c>
      <c r="S455" s="202">
        <v>0</v>
      </c>
      <c r="T455" s="203">
        <f>S455*H455</f>
        <v>0</v>
      </c>
      <c r="U455" s="36"/>
      <c r="V455" s="36"/>
      <c r="W455" s="36"/>
      <c r="X455" s="36"/>
      <c r="Y455" s="36"/>
      <c r="Z455" s="36"/>
      <c r="AA455" s="36"/>
      <c r="AB455" s="36"/>
      <c r="AC455" s="36"/>
      <c r="AD455" s="36"/>
      <c r="AE455" s="36"/>
      <c r="AR455" s="204" t="s">
        <v>121</v>
      </c>
      <c r="AT455" s="204" t="s">
        <v>206</v>
      </c>
      <c r="AU455" s="204" t="s">
        <v>93</v>
      </c>
      <c r="AY455" s="18" t="s">
        <v>203</v>
      </c>
      <c r="BE455" s="205">
        <f>IF(N455="základní",J455,0)</f>
        <v>0</v>
      </c>
      <c r="BF455" s="205">
        <f>IF(N455="snížená",J455,0)</f>
        <v>0</v>
      </c>
      <c r="BG455" s="205">
        <f>IF(N455="zákl. přenesená",J455,0)</f>
        <v>0</v>
      </c>
      <c r="BH455" s="205">
        <f>IF(N455="sníž. přenesená",J455,0)</f>
        <v>0</v>
      </c>
      <c r="BI455" s="205">
        <f>IF(N455="nulová",J455,0)</f>
        <v>0</v>
      </c>
      <c r="BJ455" s="18" t="s">
        <v>91</v>
      </c>
      <c r="BK455" s="205">
        <f>ROUND(I455*H455,2)</f>
        <v>0</v>
      </c>
      <c r="BL455" s="18" t="s">
        <v>121</v>
      </c>
      <c r="BM455" s="204" t="s">
        <v>777</v>
      </c>
    </row>
    <row r="456" spans="2:51" s="14" customFormat="1" ht="10.2">
      <c r="B456" s="225"/>
      <c r="C456" s="226"/>
      <c r="D456" s="206" t="s">
        <v>309</v>
      </c>
      <c r="E456" s="227" t="s">
        <v>1</v>
      </c>
      <c r="F456" s="228" t="s">
        <v>778</v>
      </c>
      <c r="G456" s="226"/>
      <c r="H456" s="229">
        <v>58.271</v>
      </c>
      <c r="I456" s="230"/>
      <c r="J456" s="226"/>
      <c r="K456" s="226"/>
      <c r="L456" s="231"/>
      <c r="M456" s="232"/>
      <c r="N456" s="233"/>
      <c r="O456" s="233"/>
      <c r="P456" s="233"/>
      <c r="Q456" s="233"/>
      <c r="R456" s="233"/>
      <c r="S456" s="233"/>
      <c r="T456" s="234"/>
      <c r="AT456" s="235" t="s">
        <v>309</v>
      </c>
      <c r="AU456" s="235" t="s">
        <v>93</v>
      </c>
      <c r="AV456" s="14" t="s">
        <v>93</v>
      </c>
      <c r="AW456" s="14" t="s">
        <v>38</v>
      </c>
      <c r="AX456" s="14" t="s">
        <v>83</v>
      </c>
      <c r="AY456" s="235" t="s">
        <v>203</v>
      </c>
    </row>
    <row r="457" spans="2:51" s="15" customFormat="1" ht="10.2">
      <c r="B457" s="236"/>
      <c r="C457" s="237"/>
      <c r="D457" s="206" t="s">
        <v>309</v>
      </c>
      <c r="E457" s="238" t="s">
        <v>1</v>
      </c>
      <c r="F457" s="239" t="s">
        <v>314</v>
      </c>
      <c r="G457" s="237"/>
      <c r="H457" s="240">
        <v>58.271</v>
      </c>
      <c r="I457" s="241"/>
      <c r="J457" s="237"/>
      <c r="K457" s="237"/>
      <c r="L457" s="242"/>
      <c r="M457" s="243"/>
      <c r="N457" s="244"/>
      <c r="O457" s="244"/>
      <c r="P457" s="244"/>
      <c r="Q457" s="244"/>
      <c r="R457" s="244"/>
      <c r="S457" s="244"/>
      <c r="T457" s="245"/>
      <c r="AT457" s="246" t="s">
        <v>309</v>
      </c>
      <c r="AU457" s="246" t="s">
        <v>93</v>
      </c>
      <c r="AV457" s="15" t="s">
        <v>121</v>
      </c>
      <c r="AW457" s="15" t="s">
        <v>38</v>
      </c>
      <c r="AX457" s="15" t="s">
        <v>91</v>
      </c>
      <c r="AY457" s="246" t="s">
        <v>203</v>
      </c>
    </row>
    <row r="458" spans="1:65" s="2" customFormat="1" ht="16.5" customHeight="1">
      <c r="A458" s="36"/>
      <c r="B458" s="37"/>
      <c r="C458" s="193" t="s">
        <v>779</v>
      </c>
      <c r="D458" s="193" t="s">
        <v>206</v>
      </c>
      <c r="E458" s="194" t="s">
        <v>780</v>
      </c>
      <c r="F458" s="195" t="s">
        <v>781</v>
      </c>
      <c r="G458" s="196" t="s">
        <v>357</v>
      </c>
      <c r="H458" s="197">
        <v>1020</v>
      </c>
      <c r="I458" s="198"/>
      <c r="J458" s="199">
        <f>ROUND(I458*H458,2)</f>
        <v>0</v>
      </c>
      <c r="K458" s="195" t="s">
        <v>210</v>
      </c>
      <c r="L458" s="41"/>
      <c r="M458" s="200" t="s">
        <v>1</v>
      </c>
      <c r="N458" s="201" t="s">
        <v>48</v>
      </c>
      <c r="O458" s="73"/>
      <c r="P458" s="202">
        <f>O458*H458</f>
        <v>0</v>
      </c>
      <c r="Q458" s="202">
        <v>4E-05</v>
      </c>
      <c r="R458" s="202">
        <f>Q458*H458</f>
        <v>0.0408</v>
      </c>
      <c r="S458" s="202">
        <v>0</v>
      </c>
      <c r="T458" s="203">
        <f>S458*H458</f>
        <v>0</v>
      </c>
      <c r="U458" s="36"/>
      <c r="V458" s="36"/>
      <c r="W458" s="36"/>
      <c r="X458" s="36"/>
      <c r="Y458" s="36"/>
      <c r="Z458" s="36"/>
      <c r="AA458" s="36"/>
      <c r="AB458" s="36"/>
      <c r="AC458" s="36"/>
      <c r="AD458" s="36"/>
      <c r="AE458" s="36"/>
      <c r="AR458" s="204" t="s">
        <v>121</v>
      </c>
      <c r="AT458" s="204" t="s">
        <v>206</v>
      </c>
      <c r="AU458" s="204" t="s">
        <v>93</v>
      </c>
      <c r="AY458" s="18" t="s">
        <v>203</v>
      </c>
      <c r="BE458" s="205">
        <f>IF(N458="základní",J458,0)</f>
        <v>0</v>
      </c>
      <c r="BF458" s="205">
        <f>IF(N458="snížená",J458,0)</f>
        <v>0</v>
      </c>
      <c r="BG458" s="205">
        <f>IF(N458="zákl. přenesená",J458,0)</f>
        <v>0</v>
      </c>
      <c r="BH458" s="205">
        <f>IF(N458="sníž. přenesená",J458,0)</f>
        <v>0</v>
      </c>
      <c r="BI458" s="205">
        <f>IF(N458="nulová",J458,0)</f>
        <v>0</v>
      </c>
      <c r="BJ458" s="18" t="s">
        <v>91</v>
      </c>
      <c r="BK458" s="205">
        <f>ROUND(I458*H458,2)</f>
        <v>0</v>
      </c>
      <c r="BL458" s="18" t="s">
        <v>121</v>
      </c>
      <c r="BM458" s="204" t="s">
        <v>782</v>
      </c>
    </row>
    <row r="459" spans="1:65" s="2" customFormat="1" ht="16.5" customHeight="1">
      <c r="A459" s="36"/>
      <c r="B459" s="37"/>
      <c r="C459" s="193" t="s">
        <v>783</v>
      </c>
      <c r="D459" s="193" t="s">
        <v>206</v>
      </c>
      <c r="E459" s="194" t="s">
        <v>784</v>
      </c>
      <c r="F459" s="195" t="s">
        <v>785</v>
      </c>
      <c r="G459" s="196" t="s">
        <v>357</v>
      </c>
      <c r="H459" s="197">
        <v>61.072</v>
      </c>
      <c r="I459" s="198"/>
      <c r="J459" s="199">
        <f>ROUND(I459*H459,2)</f>
        <v>0</v>
      </c>
      <c r="K459" s="195" t="s">
        <v>210</v>
      </c>
      <c r="L459" s="41"/>
      <c r="M459" s="200" t="s">
        <v>1</v>
      </c>
      <c r="N459" s="201" t="s">
        <v>48</v>
      </c>
      <c r="O459" s="73"/>
      <c r="P459" s="202">
        <f>O459*H459</f>
        <v>0</v>
      </c>
      <c r="Q459" s="202">
        <v>0.0021</v>
      </c>
      <c r="R459" s="202">
        <f>Q459*H459</f>
        <v>0.1282512</v>
      </c>
      <c r="S459" s="202">
        <v>0</v>
      </c>
      <c r="T459" s="203">
        <f>S459*H459</f>
        <v>0</v>
      </c>
      <c r="U459" s="36"/>
      <c r="V459" s="36"/>
      <c r="W459" s="36"/>
      <c r="X459" s="36"/>
      <c r="Y459" s="36"/>
      <c r="Z459" s="36"/>
      <c r="AA459" s="36"/>
      <c r="AB459" s="36"/>
      <c r="AC459" s="36"/>
      <c r="AD459" s="36"/>
      <c r="AE459" s="36"/>
      <c r="AR459" s="204" t="s">
        <v>121</v>
      </c>
      <c r="AT459" s="204" t="s">
        <v>206</v>
      </c>
      <c r="AU459" s="204" t="s">
        <v>93</v>
      </c>
      <c r="AY459" s="18" t="s">
        <v>203</v>
      </c>
      <c r="BE459" s="205">
        <f>IF(N459="základní",J459,0)</f>
        <v>0</v>
      </c>
      <c r="BF459" s="205">
        <f>IF(N459="snížená",J459,0)</f>
        <v>0</v>
      </c>
      <c r="BG459" s="205">
        <f>IF(N459="zákl. přenesená",J459,0)</f>
        <v>0</v>
      </c>
      <c r="BH459" s="205">
        <f>IF(N459="sníž. přenesená",J459,0)</f>
        <v>0</v>
      </c>
      <c r="BI459" s="205">
        <f>IF(N459="nulová",J459,0)</f>
        <v>0</v>
      </c>
      <c r="BJ459" s="18" t="s">
        <v>91</v>
      </c>
      <c r="BK459" s="205">
        <f>ROUND(I459*H459,2)</f>
        <v>0</v>
      </c>
      <c r="BL459" s="18" t="s">
        <v>121</v>
      </c>
      <c r="BM459" s="204" t="s">
        <v>786</v>
      </c>
    </row>
    <row r="460" spans="2:51" s="13" customFormat="1" ht="10.2">
      <c r="B460" s="215"/>
      <c r="C460" s="216"/>
      <c r="D460" s="206" t="s">
        <v>309</v>
      </c>
      <c r="E460" s="217" t="s">
        <v>1</v>
      </c>
      <c r="F460" s="218" t="s">
        <v>310</v>
      </c>
      <c r="G460" s="216"/>
      <c r="H460" s="217" t="s">
        <v>1</v>
      </c>
      <c r="I460" s="219"/>
      <c r="J460" s="216"/>
      <c r="K460" s="216"/>
      <c r="L460" s="220"/>
      <c r="M460" s="221"/>
      <c r="N460" s="222"/>
      <c r="O460" s="222"/>
      <c r="P460" s="222"/>
      <c r="Q460" s="222"/>
      <c r="R460" s="222"/>
      <c r="S460" s="222"/>
      <c r="T460" s="223"/>
      <c r="AT460" s="224" t="s">
        <v>309</v>
      </c>
      <c r="AU460" s="224" t="s">
        <v>93</v>
      </c>
      <c r="AV460" s="13" t="s">
        <v>91</v>
      </c>
      <c r="AW460" s="13" t="s">
        <v>38</v>
      </c>
      <c r="AX460" s="13" t="s">
        <v>83</v>
      </c>
      <c r="AY460" s="224" t="s">
        <v>203</v>
      </c>
    </row>
    <row r="461" spans="2:51" s="14" customFormat="1" ht="10.2">
      <c r="B461" s="225"/>
      <c r="C461" s="226"/>
      <c r="D461" s="206" t="s">
        <v>309</v>
      </c>
      <c r="E461" s="227" t="s">
        <v>1</v>
      </c>
      <c r="F461" s="228" t="s">
        <v>787</v>
      </c>
      <c r="G461" s="226"/>
      <c r="H461" s="229">
        <v>61.072</v>
      </c>
      <c r="I461" s="230"/>
      <c r="J461" s="226"/>
      <c r="K461" s="226"/>
      <c r="L461" s="231"/>
      <c r="M461" s="232"/>
      <c r="N461" s="233"/>
      <c r="O461" s="233"/>
      <c r="P461" s="233"/>
      <c r="Q461" s="233"/>
      <c r="R461" s="233"/>
      <c r="S461" s="233"/>
      <c r="T461" s="234"/>
      <c r="AT461" s="235" t="s">
        <v>309</v>
      </c>
      <c r="AU461" s="235" t="s">
        <v>93</v>
      </c>
      <c r="AV461" s="14" t="s">
        <v>93</v>
      </c>
      <c r="AW461" s="14" t="s">
        <v>38</v>
      </c>
      <c r="AX461" s="14" t="s">
        <v>83</v>
      </c>
      <c r="AY461" s="235" t="s">
        <v>203</v>
      </c>
    </row>
    <row r="462" spans="2:51" s="15" customFormat="1" ht="10.2">
      <c r="B462" s="236"/>
      <c r="C462" s="237"/>
      <c r="D462" s="206" t="s">
        <v>309</v>
      </c>
      <c r="E462" s="238" t="s">
        <v>1</v>
      </c>
      <c r="F462" s="239" t="s">
        <v>314</v>
      </c>
      <c r="G462" s="237"/>
      <c r="H462" s="240">
        <v>61.072</v>
      </c>
      <c r="I462" s="241"/>
      <c r="J462" s="237"/>
      <c r="K462" s="237"/>
      <c r="L462" s="242"/>
      <c r="M462" s="243"/>
      <c r="N462" s="244"/>
      <c r="O462" s="244"/>
      <c r="P462" s="244"/>
      <c r="Q462" s="244"/>
      <c r="R462" s="244"/>
      <c r="S462" s="244"/>
      <c r="T462" s="245"/>
      <c r="AT462" s="246" t="s">
        <v>309</v>
      </c>
      <c r="AU462" s="246" t="s">
        <v>93</v>
      </c>
      <c r="AV462" s="15" t="s">
        <v>121</v>
      </c>
      <c r="AW462" s="15" t="s">
        <v>38</v>
      </c>
      <c r="AX462" s="15" t="s">
        <v>91</v>
      </c>
      <c r="AY462" s="246" t="s">
        <v>203</v>
      </c>
    </row>
    <row r="463" spans="1:65" s="2" customFormat="1" ht="16.5" customHeight="1">
      <c r="A463" s="36"/>
      <c r="B463" s="37"/>
      <c r="C463" s="193" t="s">
        <v>788</v>
      </c>
      <c r="D463" s="193" t="s">
        <v>206</v>
      </c>
      <c r="E463" s="194" t="s">
        <v>789</v>
      </c>
      <c r="F463" s="195" t="s">
        <v>790</v>
      </c>
      <c r="G463" s="196" t="s">
        <v>357</v>
      </c>
      <c r="H463" s="197">
        <v>214.714</v>
      </c>
      <c r="I463" s="198"/>
      <c r="J463" s="199">
        <f>ROUND(I463*H463,2)</f>
        <v>0</v>
      </c>
      <c r="K463" s="195" t="s">
        <v>210</v>
      </c>
      <c r="L463" s="41"/>
      <c r="M463" s="200" t="s">
        <v>1</v>
      </c>
      <c r="N463" s="201" t="s">
        <v>48</v>
      </c>
      <c r="O463" s="73"/>
      <c r="P463" s="202">
        <f>O463*H463</f>
        <v>0</v>
      </c>
      <c r="Q463" s="202">
        <v>0.00525</v>
      </c>
      <c r="R463" s="202">
        <f>Q463*H463</f>
        <v>1.1272485</v>
      </c>
      <c r="S463" s="202">
        <v>0</v>
      </c>
      <c r="T463" s="203">
        <f>S463*H463</f>
        <v>0</v>
      </c>
      <c r="U463" s="36"/>
      <c r="V463" s="36"/>
      <c r="W463" s="36"/>
      <c r="X463" s="36"/>
      <c r="Y463" s="36"/>
      <c r="Z463" s="36"/>
      <c r="AA463" s="36"/>
      <c r="AB463" s="36"/>
      <c r="AC463" s="36"/>
      <c r="AD463" s="36"/>
      <c r="AE463" s="36"/>
      <c r="AR463" s="204" t="s">
        <v>121</v>
      </c>
      <c r="AT463" s="204" t="s">
        <v>206</v>
      </c>
      <c r="AU463" s="204" t="s">
        <v>93</v>
      </c>
      <c r="AY463" s="18" t="s">
        <v>203</v>
      </c>
      <c r="BE463" s="205">
        <f>IF(N463="základní",J463,0)</f>
        <v>0</v>
      </c>
      <c r="BF463" s="205">
        <f>IF(N463="snížená",J463,0)</f>
        <v>0</v>
      </c>
      <c r="BG463" s="205">
        <f>IF(N463="zákl. přenesená",J463,0)</f>
        <v>0</v>
      </c>
      <c r="BH463" s="205">
        <f>IF(N463="sníž. přenesená",J463,0)</f>
        <v>0</v>
      </c>
      <c r="BI463" s="205">
        <f>IF(N463="nulová",J463,0)</f>
        <v>0</v>
      </c>
      <c r="BJ463" s="18" t="s">
        <v>91</v>
      </c>
      <c r="BK463" s="205">
        <f>ROUND(I463*H463,2)</f>
        <v>0</v>
      </c>
      <c r="BL463" s="18" t="s">
        <v>121</v>
      </c>
      <c r="BM463" s="204" t="s">
        <v>791</v>
      </c>
    </row>
    <row r="464" spans="1:47" s="2" customFormat="1" ht="19.2">
      <c r="A464" s="36"/>
      <c r="B464" s="37"/>
      <c r="C464" s="38"/>
      <c r="D464" s="206" t="s">
        <v>213</v>
      </c>
      <c r="E464" s="38"/>
      <c r="F464" s="207" t="s">
        <v>792</v>
      </c>
      <c r="G464" s="38"/>
      <c r="H464" s="38"/>
      <c r="I464" s="208"/>
      <c r="J464" s="38"/>
      <c r="K464" s="38"/>
      <c r="L464" s="41"/>
      <c r="M464" s="209"/>
      <c r="N464" s="210"/>
      <c r="O464" s="73"/>
      <c r="P464" s="73"/>
      <c r="Q464" s="73"/>
      <c r="R464" s="73"/>
      <c r="S464" s="73"/>
      <c r="T464" s="74"/>
      <c r="U464" s="36"/>
      <c r="V464" s="36"/>
      <c r="W464" s="36"/>
      <c r="X464" s="36"/>
      <c r="Y464" s="36"/>
      <c r="Z464" s="36"/>
      <c r="AA464" s="36"/>
      <c r="AB464" s="36"/>
      <c r="AC464" s="36"/>
      <c r="AD464" s="36"/>
      <c r="AE464" s="36"/>
      <c r="AT464" s="18" t="s">
        <v>213</v>
      </c>
      <c r="AU464" s="18" t="s">
        <v>93</v>
      </c>
    </row>
    <row r="465" spans="2:51" s="13" customFormat="1" ht="10.2">
      <c r="B465" s="215"/>
      <c r="C465" s="216"/>
      <c r="D465" s="206" t="s">
        <v>309</v>
      </c>
      <c r="E465" s="217" t="s">
        <v>1</v>
      </c>
      <c r="F465" s="218" t="s">
        <v>310</v>
      </c>
      <c r="G465" s="216"/>
      <c r="H465" s="217" t="s">
        <v>1</v>
      </c>
      <c r="I465" s="219"/>
      <c r="J465" s="216"/>
      <c r="K465" s="216"/>
      <c r="L465" s="220"/>
      <c r="M465" s="221"/>
      <c r="N465" s="222"/>
      <c r="O465" s="222"/>
      <c r="P465" s="222"/>
      <c r="Q465" s="222"/>
      <c r="R465" s="222"/>
      <c r="S465" s="222"/>
      <c r="T465" s="223"/>
      <c r="AT465" s="224" t="s">
        <v>309</v>
      </c>
      <c r="AU465" s="224" t="s">
        <v>93</v>
      </c>
      <c r="AV465" s="13" t="s">
        <v>91</v>
      </c>
      <c r="AW465" s="13" t="s">
        <v>38</v>
      </c>
      <c r="AX465" s="13" t="s">
        <v>83</v>
      </c>
      <c r="AY465" s="224" t="s">
        <v>203</v>
      </c>
    </row>
    <row r="466" spans="2:51" s="14" customFormat="1" ht="10.2">
      <c r="B466" s="225"/>
      <c r="C466" s="226"/>
      <c r="D466" s="206" t="s">
        <v>309</v>
      </c>
      <c r="E466" s="227" t="s">
        <v>1</v>
      </c>
      <c r="F466" s="228" t="s">
        <v>793</v>
      </c>
      <c r="G466" s="226"/>
      <c r="H466" s="229">
        <v>214.714</v>
      </c>
      <c r="I466" s="230"/>
      <c r="J466" s="226"/>
      <c r="K466" s="226"/>
      <c r="L466" s="231"/>
      <c r="M466" s="232"/>
      <c r="N466" s="233"/>
      <c r="O466" s="233"/>
      <c r="P466" s="233"/>
      <c r="Q466" s="233"/>
      <c r="R466" s="233"/>
      <c r="S466" s="233"/>
      <c r="T466" s="234"/>
      <c r="AT466" s="235" t="s">
        <v>309</v>
      </c>
      <c r="AU466" s="235" t="s">
        <v>93</v>
      </c>
      <c r="AV466" s="14" t="s">
        <v>93</v>
      </c>
      <c r="AW466" s="14" t="s">
        <v>38</v>
      </c>
      <c r="AX466" s="14" t="s">
        <v>83</v>
      </c>
      <c r="AY466" s="235" t="s">
        <v>203</v>
      </c>
    </row>
    <row r="467" spans="2:51" s="15" customFormat="1" ht="10.2">
      <c r="B467" s="236"/>
      <c r="C467" s="237"/>
      <c r="D467" s="206" t="s">
        <v>309</v>
      </c>
      <c r="E467" s="238" t="s">
        <v>1</v>
      </c>
      <c r="F467" s="239" t="s">
        <v>314</v>
      </c>
      <c r="G467" s="237"/>
      <c r="H467" s="240">
        <v>214.714</v>
      </c>
      <c r="I467" s="241"/>
      <c r="J467" s="237"/>
      <c r="K467" s="237"/>
      <c r="L467" s="242"/>
      <c r="M467" s="243"/>
      <c r="N467" s="244"/>
      <c r="O467" s="244"/>
      <c r="P467" s="244"/>
      <c r="Q467" s="244"/>
      <c r="R467" s="244"/>
      <c r="S467" s="244"/>
      <c r="T467" s="245"/>
      <c r="AT467" s="246" t="s">
        <v>309</v>
      </c>
      <c r="AU467" s="246" t="s">
        <v>93</v>
      </c>
      <c r="AV467" s="15" t="s">
        <v>121</v>
      </c>
      <c r="AW467" s="15" t="s">
        <v>38</v>
      </c>
      <c r="AX467" s="15" t="s">
        <v>91</v>
      </c>
      <c r="AY467" s="246" t="s">
        <v>203</v>
      </c>
    </row>
    <row r="468" spans="1:65" s="2" customFormat="1" ht="16.5" customHeight="1">
      <c r="A468" s="36"/>
      <c r="B468" s="37"/>
      <c r="C468" s="193" t="s">
        <v>794</v>
      </c>
      <c r="D468" s="193" t="s">
        <v>206</v>
      </c>
      <c r="E468" s="194" t="s">
        <v>795</v>
      </c>
      <c r="F468" s="195" t="s">
        <v>796</v>
      </c>
      <c r="G468" s="196" t="s">
        <v>307</v>
      </c>
      <c r="H468" s="197">
        <v>1.5</v>
      </c>
      <c r="I468" s="198"/>
      <c r="J468" s="199">
        <f>ROUND(I468*H468,2)</f>
        <v>0</v>
      </c>
      <c r="K468" s="195" t="s">
        <v>210</v>
      </c>
      <c r="L468" s="41"/>
      <c r="M468" s="200" t="s">
        <v>1</v>
      </c>
      <c r="N468" s="201" t="s">
        <v>48</v>
      </c>
      <c r="O468" s="73"/>
      <c r="P468" s="202">
        <f>O468*H468</f>
        <v>0</v>
      </c>
      <c r="Q468" s="202">
        <v>0</v>
      </c>
      <c r="R468" s="202">
        <f>Q468*H468</f>
        <v>0</v>
      </c>
      <c r="S468" s="202">
        <v>2.4</v>
      </c>
      <c r="T468" s="203">
        <f>S468*H468</f>
        <v>3.5999999999999996</v>
      </c>
      <c r="U468" s="36"/>
      <c r="V468" s="36"/>
      <c r="W468" s="36"/>
      <c r="X468" s="36"/>
      <c r="Y468" s="36"/>
      <c r="Z468" s="36"/>
      <c r="AA468" s="36"/>
      <c r="AB468" s="36"/>
      <c r="AC468" s="36"/>
      <c r="AD468" s="36"/>
      <c r="AE468" s="36"/>
      <c r="AR468" s="204" t="s">
        <v>121</v>
      </c>
      <c r="AT468" s="204" t="s">
        <v>206</v>
      </c>
      <c r="AU468" s="204" t="s">
        <v>93</v>
      </c>
      <c r="AY468" s="18" t="s">
        <v>203</v>
      </c>
      <c r="BE468" s="205">
        <f>IF(N468="základní",J468,0)</f>
        <v>0</v>
      </c>
      <c r="BF468" s="205">
        <f>IF(N468="snížená",J468,0)</f>
        <v>0</v>
      </c>
      <c r="BG468" s="205">
        <f>IF(N468="zákl. přenesená",J468,0)</f>
        <v>0</v>
      </c>
      <c r="BH468" s="205">
        <f>IF(N468="sníž. přenesená",J468,0)</f>
        <v>0</v>
      </c>
      <c r="BI468" s="205">
        <f>IF(N468="nulová",J468,0)</f>
        <v>0</v>
      </c>
      <c r="BJ468" s="18" t="s">
        <v>91</v>
      </c>
      <c r="BK468" s="205">
        <f>ROUND(I468*H468,2)</f>
        <v>0</v>
      </c>
      <c r="BL468" s="18" t="s">
        <v>121</v>
      </c>
      <c r="BM468" s="204" t="s">
        <v>797</v>
      </c>
    </row>
    <row r="469" spans="1:65" s="2" customFormat="1" ht="16.5" customHeight="1">
      <c r="A469" s="36"/>
      <c r="B469" s="37"/>
      <c r="C469" s="193" t="s">
        <v>798</v>
      </c>
      <c r="D469" s="193" t="s">
        <v>206</v>
      </c>
      <c r="E469" s="194" t="s">
        <v>799</v>
      </c>
      <c r="F469" s="195" t="s">
        <v>800</v>
      </c>
      <c r="G469" s="196" t="s">
        <v>357</v>
      </c>
      <c r="H469" s="197">
        <v>25.83</v>
      </c>
      <c r="I469" s="198"/>
      <c r="J469" s="199">
        <f>ROUND(I469*H469,2)</f>
        <v>0</v>
      </c>
      <c r="K469" s="195" t="s">
        <v>210</v>
      </c>
      <c r="L469" s="41"/>
      <c r="M469" s="200" t="s">
        <v>1</v>
      </c>
      <c r="N469" s="201" t="s">
        <v>48</v>
      </c>
      <c r="O469" s="73"/>
      <c r="P469" s="202">
        <f>O469*H469</f>
        <v>0</v>
      </c>
      <c r="Q469" s="202">
        <v>0</v>
      </c>
      <c r="R469" s="202">
        <f>Q469*H469</f>
        <v>0</v>
      </c>
      <c r="S469" s="202">
        <v>0.117</v>
      </c>
      <c r="T469" s="203">
        <f>S469*H469</f>
        <v>3.02211</v>
      </c>
      <c r="U469" s="36"/>
      <c r="V469" s="36"/>
      <c r="W469" s="36"/>
      <c r="X469" s="36"/>
      <c r="Y469" s="36"/>
      <c r="Z469" s="36"/>
      <c r="AA469" s="36"/>
      <c r="AB469" s="36"/>
      <c r="AC469" s="36"/>
      <c r="AD469" s="36"/>
      <c r="AE469" s="36"/>
      <c r="AR469" s="204" t="s">
        <v>121</v>
      </c>
      <c r="AT469" s="204" t="s">
        <v>206</v>
      </c>
      <c r="AU469" s="204" t="s">
        <v>93</v>
      </c>
      <c r="AY469" s="18" t="s">
        <v>203</v>
      </c>
      <c r="BE469" s="205">
        <f>IF(N469="základní",J469,0)</f>
        <v>0</v>
      </c>
      <c r="BF469" s="205">
        <f>IF(N469="snížená",J469,0)</f>
        <v>0</v>
      </c>
      <c r="BG469" s="205">
        <f>IF(N469="zákl. přenesená",J469,0)</f>
        <v>0</v>
      </c>
      <c r="BH469" s="205">
        <f>IF(N469="sníž. přenesená",J469,0)</f>
        <v>0</v>
      </c>
      <c r="BI469" s="205">
        <f>IF(N469="nulová",J469,0)</f>
        <v>0</v>
      </c>
      <c r="BJ469" s="18" t="s">
        <v>91</v>
      </c>
      <c r="BK469" s="205">
        <f>ROUND(I469*H469,2)</f>
        <v>0</v>
      </c>
      <c r="BL469" s="18" t="s">
        <v>121</v>
      </c>
      <c r="BM469" s="204" t="s">
        <v>801</v>
      </c>
    </row>
    <row r="470" spans="2:51" s="13" customFormat="1" ht="10.2">
      <c r="B470" s="215"/>
      <c r="C470" s="216"/>
      <c r="D470" s="206" t="s">
        <v>309</v>
      </c>
      <c r="E470" s="217" t="s">
        <v>1</v>
      </c>
      <c r="F470" s="218" t="s">
        <v>802</v>
      </c>
      <c r="G470" s="216"/>
      <c r="H470" s="217" t="s">
        <v>1</v>
      </c>
      <c r="I470" s="219"/>
      <c r="J470" s="216"/>
      <c r="K470" s="216"/>
      <c r="L470" s="220"/>
      <c r="M470" s="221"/>
      <c r="N470" s="222"/>
      <c r="O470" s="222"/>
      <c r="P470" s="222"/>
      <c r="Q470" s="222"/>
      <c r="R470" s="222"/>
      <c r="S470" s="222"/>
      <c r="T470" s="223"/>
      <c r="AT470" s="224" t="s">
        <v>309</v>
      </c>
      <c r="AU470" s="224" t="s">
        <v>93</v>
      </c>
      <c r="AV470" s="13" t="s">
        <v>91</v>
      </c>
      <c r="AW470" s="13" t="s">
        <v>38</v>
      </c>
      <c r="AX470" s="13" t="s">
        <v>83</v>
      </c>
      <c r="AY470" s="224" t="s">
        <v>203</v>
      </c>
    </row>
    <row r="471" spans="2:51" s="14" customFormat="1" ht="10.2">
      <c r="B471" s="225"/>
      <c r="C471" s="226"/>
      <c r="D471" s="206" t="s">
        <v>309</v>
      </c>
      <c r="E471" s="227" t="s">
        <v>1</v>
      </c>
      <c r="F471" s="228" t="s">
        <v>803</v>
      </c>
      <c r="G471" s="226"/>
      <c r="H471" s="229">
        <v>25.83</v>
      </c>
      <c r="I471" s="230"/>
      <c r="J471" s="226"/>
      <c r="K471" s="226"/>
      <c r="L471" s="231"/>
      <c r="M471" s="232"/>
      <c r="N471" s="233"/>
      <c r="O471" s="233"/>
      <c r="P471" s="233"/>
      <c r="Q471" s="233"/>
      <c r="R471" s="233"/>
      <c r="S471" s="233"/>
      <c r="T471" s="234"/>
      <c r="AT471" s="235" t="s">
        <v>309</v>
      </c>
      <c r="AU471" s="235" t="s">
        <v>93</v>
      </c>
      <c r="AV471" s="14" t="s">
        <v>93</v>
      </c>
      <c r="AW471" s="14" t="s">
        <v>38</v>
      </c>
      <c r="AX471" s="14" t="s">
        <v>83</v>
      </c>
      <c r="AY471" s="235" t="s">
        <v>203</v>
      </c>
    </row>
    <row r="472" spans="2:51" s="15" customFormat="1" ht="10.2">
      <c r="B472" s="236"/>
      <c r="C472" s="237"/>
      <c r="D472" s="206" t="s">
        <v>309</v>
      </c>
      <c r="E472" s="238" t="s">
        <v>1</v>
      </c>
      <c r="F472" s="239" t="s">
        <v>314</v>
      </c>
      <c r="G472" s="237"/>
      <c r="H472" s="240">
        <v>25.83</v>
      </c>
      <c r="I472" s="241"/>
      <c r="J472" s="237"/>
      <c r="K472" s="237"/>
      <c r="L472" s="242"/>
      <c r="M472" s="243"/>
      <c r="N472" s="244"/>
      <c r="O472" s="244"/>
      <c r="P472" s="244"/>
      <c r="Q472" s="244"/>
      <c r="R472" s="244"/>
      <c r="S472" s="244"/>
      <c r="T472" s="245"/>
      <c r="AT472" s="246" t="s">
        <v>309</v>
      </c>
      <c r="AU472" s="246" t="s">
        <v>93</v>
      </c>
      <c r="AV472" s="15" t="s">
        <v>121</v>
      </c>
      <c r="AW472" s="15" t="s">
        <v>38</v>
      </c>
      <c r="AX472" s="15" t="s">
        <v>91</v>
      </c>
      <c r="AY472" s="246" t="s">
        <v>203</v>
      </c>
    </row>
    <row r="473" spans="1:65" s="2" customFormat="1" ht="16.5" customHeight="1">
      <c r="A473" s="36"/>
      <c r="B473" s="37"/>
      <c r="C473" s="193" t="s">
        <v>804</v>
      </c>
      <c r="D473" s="193" t="s">
        <v>206</v>
      </c>
      <c r="E473" s="194" t="s">
        <v>805</v>
      </c>
      <c r="F473" s="195" t="s">
        <v>806</v>
      </c>
      <c r="G473" s="196" t="s">
        <v>307</v>
      </c>
      <c r="H473" s="197">
        <v>18.07</v>
      </c>
      <c r="I473" s="198"/>
      <c r="J473" s="199">
        <f>ROUND(I473*H473,2)</f>
        <v>0</v>
      </c>
      <c r="K473" s="195" t="s">
        <v>210</v>
      </c>
      <c r="L473" s="41"/>
      <c r="M473" s="200" t="s">
        <v>1</v>
      </c>
      <c r="N473" s="201" t="s">
        <v>48</v>
      </c>
      <c r="O473" s="73"/>
      <c r="P473" s="202">
        <f>O473*H473</f>
        <v>0</v>
      </c>
      <c r="Q473" s="202">
        <v>0</v>
      </c>
      <c r="R473" s="202">
        <f>Q473*H473</f>
        <v>0</v>
      </c>
      <c r="S473" s="202">
        <v>1.8</v>
      </c>
      <c r="T473" s="203">
        <f>S473*H473</f>
        <v>32.526</v>
      </c>
      <c r="U473" s="36"/>
      <c r="V473" s="36"/>
      <c r="W473" s="36"/>
      <c r="X473" s="36"/>
      <c r="Y473" s="36"/>
      <c r="Z473" s="36"/>
      <c r="AA473" s="36"/>
      <c r="AB473" s="36"/>
      <c r="AC473" s="36"/>
      <c r="AD473" s="36"/>
      <c r="AE473" s="36"/>
      <c r="AR473" s="204" t="s">
        <v>121</v>
      </c>
      <c r="AT473" s="204" t="s">
        <v>206</v>
      </c>
      <c r="AU473" s="204" t="s">
        <v>93</v>
      </c>
      <c r="AY473" s="18" t="s">
        <v>203</v>
      </c>
      <c r="BE473" s="205">
        <f>IF(N473="základní",J473,0)</f>
        <v>0</v>
      </c>
      <c r="BF473" s="205">
        <f>IF(N473="snížená",J473,0)</f>
        <v>0</v>
      </c>
      <c r="BG473" s="205">
        <f>IF(N473="zákl. přenesená",J473,0)</f>
        <v>0</v>
      </c>
      <c r="BH473" s="205">
        <f>IF(N473="sníž. přenesená",J473,0)</f>
        <v>0</v>
      </c>
      <c r="BI473" s="205">
        <f>IF(N473="nulová",J473,0)</f>
        <v>0</v>
      </c>
      <c r="BJ473" s="18" t="s">
        <v>91</v>
      </c>
      <c r="BK473" s="205">
        <f>ROUND(I473*H473,2)</f>
        <v>0</v>
      </c>
      <c r="BL473" s="18" t="s">
        <v>121</v>
      </c>
      <c r="BM473" s="204" t="s">
        <v>807</v>
      </c>
    </row>
    <row r="474" spans="2:51" s="13" customFormat="1" ht="10.2">
      <c r="B474" s="215"/>
      <c r="C474" s="216"/>
      <c r="D474" s="206" t="s">
        <v>309</v>
      </c>
      <c r="E474" s="217" t="s">
        <v>1</v>
      </c>
      <c r="F474" s="218" t="s">
        <v>802</v>
      </c>
      <c r="G474" s="216"/>
      <c r="H474" s="217" t="s">
        <v>1</v>
      </c>
      <c r="I474" s="219"/>
      <c r="J474" s="216"/>
      <c r="K474" s="216"/>
      <c r="L474" s="220"/>
      <c r="M474" s="221"/>
      <c r="N474" s="222"/>
      <c r="O474" s="222"/>
      <c r="P474" s="222"/>
      <c r="Q474" s="222"/>
      <c r="R474" s="222"/>
      <c r="S474" s="222"/>
      <c r="T474" s="223"/>
      <c r="AT474" s="224" t="s">
        <v>309</v>
      </c>
      <c r="AU474" s="224" t="s">
        <v>93</v>
      </c>
      <c r="AV474" s="13" t="s">
        <v>91</v>
      </c>
      <c r="AW474" s="13" t="s">
        <v>38</v>
      </c>
      <c r="AX474" s="13" t="s">
        <v>83</v>
      </c>
      <c r="AY474" s="224" t="s">
        <v>203</v>
      </c>
    </row>
    <row r="475" spans="2:51" s="14" customFormat="1" ht="10.2">
      <c r="B475" s="225"/>
      <c r="C475" s="226"/>
      <c r="D475" s="206" t="s">
        <v>309</v>
      </c>
      <c r="E475" s="227" t="s">
        <v>1</v>
      </c>
      <c r="F475" s="228" t="s">
        <v>808</v>
      </c>
      <c r="G475" s="226"/>
      <c r="H475" s="229">
        <v>8.3</v>
      </c>
      <c r="I475" s="230"/>
      <c r="J475" s="226"/>
      <c r="K475" s="226"/>
      <c r="L475" s="231"/>
      <c r="M475" s="232"/>
      <c r="N475" s="233"/>
      <c r="O475" s="233"/>
      <c r="P475" s="233"/>
      <c r="Q475" s="233"/>
      <c r="R475" s="233"/>
      <c r="S475" s="233"/>
      <c r="T475" s="234"/>
      <c r="AT475" s="235" t="s">
        <v>309</v>
      </c>
      <c r="AU475" s="235" t="s">
        <v>93</v>
      </c>
      <c r="AV475" s="14" t="s">
        <v>93</v>
      </c>
      <c r="AW475" s="14" t="s">
        <v>38</v>
      </c>
      <c r="AX475" s="14" t="s">
        <v>83</v>
      </c>
      <c r="AY475" s="235" t="s">
        <v>203</v>
      </c>
    </row>
    <row r="476" spans="2:51" s="14" customFormat="1" ht="10.2">
      <c r="B476" s="225"/>
      <c r="C476" s="226"/>
      <c r="D476" s="206" t="s">
        <v>309</v>
      </c>
      <c r="E476" s="227" t="s">
        <v>1</v>
      </c>
      <c r="F476" s="228" t="s">
        <v>809</v>
      </c>
      <c r="G476" s="226"/>
      <c r="H476" s="229">
        <v>4.77</v>
      </c>
      <c r="I476" s="230"/>
      <c r="J476" s="226"/>
      <c r="K476" s="226"/>
      <c r="L476" s="231"/>
      <c r="M476" s="232"/>
      <c r="N476" s="233"/>
      <c r="O476" s="233"/>
      <c r="P476" s="233"/>
      <c r="Q476" s="233"/>
      <c r="R476" s="233"/>
      <c r="S476" s="233"/>
      <c r="T476" s="234"/>
      <c r="AT476" s="235" t="s">
        <v>309</v>
      </c>
      <c r="AU476" s="235" t="s">
        <v>93</v>
      </c>
      <c r="AV476" s="14" t="s">
        <v>93</v>
      </c>
      <c r="AW476" s="14" t="s">
        <v>38</v>
      </c>
      <c r="AX476" s="14" t="s">
        <v>83</v>
      </c>
      <c r="AY476" s="235" t="s">
        <v>203</v>
      </c>
    </row>
    <row r="477" spans="2:51" s="14" customFormat="1" ht="10.2">
      <c r="B477" s="225"/>
      <c r="C477" s="226"/>
      <c r="D477" s="206" t="s">
        <v>309</v>
      </c>
      <c r="E477" s="227" t="s">
        <v>1</v>
      </c>
      <c r="F477" s="228" t="s">
        <v>810</v>
      </c>
      <c r="G477" s="226"/>
      <c r="H477" s="229">
        <v>5</v>
      </c>
      <c r="I477" s="230"/>
      <c r="J477" s="226"/>
      <c r="K477" s="226"/>
      <c r="L477" s="231"/>
      <c r="M477" s="232"/>
      <c r="N477" s="233"/>
      <c r="O477" s="233"/>
      <c r="P477" s="233"/>
      <c r="Q477" s="233"/>
      <c r="R477" s="233"/>
      <c r="S477" s="233"/>
      <c r="T477" s="234"/>
      <c r="AT477" s="235" t="s">
        <v>309</v>
      </c>
      <c r="AU477" s="235" t="s">
        <v>93</v>
      </c>
      <c r="AV477" s="14" t="s">
        <v>93</v>
      </c>
      <c r="AW477" s="14" t="s">
        <v>38</v>
      </c>
      <c r="AX477" s="14" t="s">
        <v>83</v>
      </c>
      <c r="AY477" s="235" t="s">
        <v>203</v>
      </c>
    </row>
    <row r="478" spans="2:51" s="15" customFormat="1" ht="10.2">
      <c r="B478" s="236"/>
      <c r="C478" s="237"/>
      <c r="D478" s="206" t="s">
        <v>309</v>
      </c>
      <c r="E478" s="238" t="s">
        <v>1</v>
      </c>
      <c r="F478" s="239" t="s">
        <v>314</v>
      </c>
      <c r="G478" s="237"/>
      <c r="H478" s="240">
        <v>18.07</v>
      </c>
      <c r="I478" s="241"/>
      <c r="J478" s="237"/>
      <c r="K478" s="237"/>
      <c r="L478" s="242"/>
      <c r="M478" s="243"/>
      <c r="N478" s="244"/>
      <c r="O478" s="244"/>
      <c r="P478" s="244"/>
      <c r="Q478" s="244"/>
      <c r="R478" s="244"/>
      <c r="S478" s="244"/>
      <c r="T478" s="245"/>
      <c r="AT478" s="246" t="s">
        <v>309</v>
      </c>
      <c r="AU478" s="246" t="s">
        <v>93</v>
      </c>
      <c r="AV478" s="15" t="s">
        <v>121</v>
      </c>
      <c r="AW478" s="15" t="s">
        <v>38</v>
      </c>
      <c r="AX478" s="15" t="s">
        <v>91</v>
      </c>
      <c r="AY478" s="246" t="s">
        <v>203</v>
      </c>
    </row>
    <row r="479" spans="1:65" s="2" customFormat="1" ht="16.5" customHeight="1">
      <c r="A479" s="36"/>
      <c r="B479" s="37"/>
      <c r="C479" s="193" t="s">
        <v>811</v>
      </c>
      <c r="D479" s="193" t="s">
        <v>206</v>
      </c>
      <c r="E479" s="194" t="s">
        <v>812</v>
      </c>
      <c r="F479" s="195" t="s">
        <v>813</v>
      </c>
      <c r="G479" s="196" t="s">
        <v>307</v>
      </c>
      <c r="H479" s="197">
        <v>7.709</v>
      </c>
      <c r="I479" s="198"/>
      <c r="J479" s="199">
        <f>ROUND(I479*H479,2)</f>
        <v>0</v>
      </c>
      <c r="K479" s="195" t="s">
        <v>210</v>
      </c>
      <c r="L479" s="41"/>
      <c r="M479" s="200" t="s">
        <v>1</v>
      </c>
      <c r="N479" s="201" t="s">
        <v>48</v>
      </c>
      <c r="O479" s="73"/>
      <c r="P479" s="202">
        <f>O479*H479</f>
        <v>0</v>
      </c>
      <c r="Q479" s="202">
        <v>0</v>
      </c>
      <c r="R479" s="202">
        <f>Q479*H479</f>
        <v>0</v>
      </c>
      <c r="S479" s="202">
        <v>2.4</v>
      </c>
      <c r="T479" s="203">
        <f>S479*H479</f>
        <v>18.5016</v>
      </c>
      <c r="U479" s="36"/>
      <c r="V479" s="36"/>
      <c r="W479" s="36"/>
      <c r="X479" s="36"/>
      <c r="Y479" s="36"/>
      <c r="Z479" s="36"/>
      <c r="AA479" s="36"/>
      <c r="AB479" s="36"/>
      <c r="AC479" s="36"/>
      <c r="AD479" s="36"/>
      <c r="AE479" s="36"/>
      <c r="AR479" s="204" t="s">
        <v>121</v>
      </c>
      <c r="AT479" s="204" t="s">
        <v>206</v>
      </c>
      <c r="AU479" s="204" t="s">
        <v>93</v>
      </c>
      <c r="AY479" s="18" t="s">
        <v>203</v>
      </c>
      <c r="BE479" s="205">
        <f>IF(N479="základní",J479,0)</f>
        <v>0</v>
      </c>
      <c r="BF479" s="205">
        <f>IF(N479="snížená",J479,0)</f>
        <v>0</v>
      </c>
      <c r="BG479" s="205">
        <f>IF(N479="zákl. přenesená",J479,0)</f>
        <v>0</v>
      </c>
      <c r="BH479" s="205">
        <f>IF(N479="sníž. přenesená",J479,0)</f>
        <v>0</v>
      </c>
      <c r="BI479" s="205">
        <f>IF(N479="nulová",J479,0)</f>
        <v>0</v>
      </c>
      <c r="BJ479" s="18" t="s">
        <v>91</v>
      </c>
      <c r="BK479" s="205">
        <f>ROUND(I479*H479,2)</f>
        <v>0</v>
      </c>
      <c r="BL479" s="18" t="s">
        <v>121</v>
      </c>
      <c r="BM479" s="204" t="s">
        <v>814</v>
      </c>
    </row>
    <row r="480" spans="2:51" s="13" customFormat="1" ht="10.2">
      <c r="B480" s="215"/>
      <c r="C480" s="216"/>
      <c r="D480" s="206" t="s">
        <v>309</v>
      </c>
      <c r="E480" s="217" t="s">
        <v>1</v>
      </c>
      <c r="F480" s="218" t="s">
        <v>802</v>
      </c>
      <c r="G480" s="216"/>
      <c r="H480" s="217" t="s">
        <v>1</v>
      </c>
      <c r="I480" s="219"/>
      <c r="J480" s="216"/>
      <c r="K480" s="216"/>
      <c r="L480" s="220"/>
      <c r="M480" s="221"/>
      <c r="N480" s="222"/>
      <c r="O480" s="222"/>
      <c r="P480" s="222"/>
      <c r="Q480" s="222"/>
      <c r="R480" s="222"/>
      <c r="S480" s="222"/>
      <c r="T480" s="223"/>
      <c r="AT480" s="224" t="s">
        <v>309</v>
      </c>
      <c r="AU480" s="224" t="s">
        <v>93</v>
      </c>
      <c r="AV480" s="13" t="s">
        <v>91</v>
      </c>
      <c r="AW480" s="13" t="s">
        <v>38</v>
      </c>
      <c r="AX480" s="13" t="s">
        <v>83</v>
      </c>
      <c r="AY480" s="224" t="s">
        <v>203</v>
      </c>
    </row>
    <row r="481" spans="2:51" s="14" customFormat="1" ht="10.2">
      <c r="B481" s="225"/>
      <c r="C481" s="226"/>
      <c r="D481" s="206" t="s">
        <v>309</v>
      </c>
      <c r="E481" s="227" t="s">
        <v>1</v>
      </c>
      <c r="F481" s="228" t="s">
        <v>815</v>
      </c>
      <c r="G481" s="226"/>
      <c r="H481" s="229">
        <v>7.709</v>
      </c>
      <c r="I481" s="230"/>
      <c r="J481" s="226"/>
      <c r="K481" s="226"/>
      <c r="L481" s="231"/>
      <c r="M481" s="232"/>
      <c r="N481" s="233"/>
      <c r="O481" s="233"/>
      <c r="P481" s="233"/>
      <c r="Q481" s="233"/>
      <c r="R481" s="233"/>
      <c r="S481" s="233"/>
      <c r="T481" s="234"/>
      <c r="AT481" s="235" t="s">
        <v>309</v>
      </c>
      <c r="AU481" s="235" t="s">
        <v>93</v>
      </c>
      <c r="AV481" s="14" t="s">
        <v>93</v>
      </c>
      <c r="AW481" s="14" t="s">
        <v>38</v>
      </c>
      <c r="AX481" s="14" t="s">
        <v>83</v>
      </c>
      <c r="AY481" s="235" t="s">
        <v>203</v>
      </c>
    </row>
    <row r="482" spans="2:51" s="15" customFormat="1" ht="10.2">
      <c r="B482" s="236"/>
      <c r="C482" s="237"/>
      <c r="D482" s="206" t="s">
        <v>309</v>
      </c>
      <c r="E482" s="238" t="s">
        <v>1</v>
      </c>
      <c r="F482" s="239" t="s">
        <v>314</v>
      </c>
      <c r="G482" s="237"/>
      <c r="H482" s="240">
        <v>7.709</v>
      </c>
      <c r="I482" s="241"/>
      <c r="J482" s="237"/>
      <c r="K482" s="237"/>
      <c r="L482" s="242"/>
      <c r="M482" s="243"/>
      <c r="N482" s="244"/>
      <c r="O482" s="244"/>
      <c r="P482" s="244"/>
      <c r="Q482" s="244"/>
      <c r="R482" s="244"/>
      <c r="S482" s="244"/>
      <c r="T482" s="245"/>
      <c r="AT482" s="246" t="s">
        <v>309</v>
      </c>
      <c r="AU482" s="246" t="s">
        <v>93</v>
      </c>
      <c r="AV482" s="15" t="s">
        <v>121</v>
      </c>
      <c r="AW482" s="15" t="s">
        <v>38</v>
      </c>
      <c r="AX482" s="15" t="s">
        <v>91</v>
      </c>
      <c r="AY482" s="246" t="s">
        <v>203</v>
      </c>
    </row>
    <row r="483" spans="1:65" s="2" customFormat="1" ht="16.5" customHeight="1">
      <c r="A483" s="36"/>
      <c r="B483" s="37"/>
      <c r="C483" s="193" t="s">
        <v>816</v>
      </c>
      <c r="D483" s="193" t="s">
        <v>206</v>
      </c>
      <c r="E483" s="194" t="s">
        <v>817</v>
      </c>
      <c r="F483" s="195" t="s">
        <v>818</v>
      </c>
      <c r="G483" s="196" t="s">
        <v>307</v>
      </c>
      <c r="H483" s="197">
        <v>3.842</v>
      </c>
      <c r="I483" s="198"/>
      <c r="J483" s="199">
        <f>ROUND(I483*H483,2)</f>
        <v>0</v>
      </c>
      <c r="K483" s="195" t="s">
        <v>210</v>
      </c>
      <c r="L483" s="41"/>
      <c r="M483" s="200" t="s">
        <v>1</v>
      </c>
      <c r="N483" s="201" t="s">
        <v>48</v>
      </c>
      <c r="O483" s="73"/>
      <c r="P483" s="202">
        <f>O483*H483</f>
        <v>0</v>
      </c>
      <c r="Q483" s="202">
        <v>0</v>
      </c>
      <c r="R483" s="202">
        <f>Q483*H483</f>
        <v>0</v>
      </c>
      <c r="S483" s="202">
        <v>2.4</v>
      </c>
      <c r="T483" s="203">
        <f>S483*H483</f>
        <v>9.2208</v>
      </c>
      <c r="U483" s="36"/>
      <c r="V483" s="36"/>
      <c r="W483" s="36"/>
      <c r="X483" s="36"/>
      <c r="Y483" s="36"/>
      <c r="Z483" s="36"/>
      <c r="AA483" s="36"/>
      <c r="AB483" s="36"/>
      <c r="AC483" s="36"/>
      <c r="AD483" s="36"/>
      <c r="AE483" s="36"/>
      <c r="AR483" s="204" t="s">
        <v>121</v>
      </c>
      <c r="AT483" s="204" t="s">
        <v>206</v>
      </c>
      <c r="AU483" s="204" t="s">
        <v>93</v>
      </c>
      <c r="AY483" s="18" t="s">
        <v>203</v>
      </c>
      <c r="BE483" s="205">
        <f>IF(N483="základní",J483,0)</f>
        <v>0</v>
      </c>
      <c r="BF483" s="205">
        <f>IF(N483="snížená",J483,0)</f>
        <v>0</v>
      </c>
      <c r="BG483" s="205">
        <f>IF(N483="zákl. přenesená",J483,0)</f>
        <v>0</v>
      </c>
      <c r="BH483" s="205">
        <f>IF(N483="sníž. přenesená",J483,0)</f>
        <v>0</v>
      </c>
      <c r="BI483" s="205">
        <f>IF(N483="nulová",J483,0)</f>
        <v>0</v>
      </c>
      <c r="BJ483" s="18" t="s">
        <v>91</v>
      </c>
      <c r="BK483" s="205">
        <f>ROUND(I483*H483,2)</f>
        <v>0</v>
      </c>
      <c r="BL483" s="18" t="s">
        <v>121</v>
      </c>
      <c r="BM483" s="204" t="s">
        <v>819</v>
      </c>
    </row>
    <row r="484" spans="2:51" s="13" customFormat="1" ht="10.2">
      <c r="B484" s="215"/>
      <c r="C484" s="216"/>
      <c r="D484" s="206" t="s">
        <v>309</v>
      </c>
      <c r="E484" s="217" t="s">
        <v>1</v>
      </c>
      <c r="F484" s="218" t="s">
        <v>802</v>
      </c>
      <c r="G484" s="216"/>
      <c r="H484" s="217" t="s">
        <v>1</v>
      </c>
      <c r="I484" s="219"/>
      <c r="J484" s="216"/>
      <c r="K484" s="216"/>
      <c r="L484" s="220"/>
      <c r="M484" s="221"/>
      <c r="N484" s="222"/>
      <c r="O484" s="222"/>
      <c r="P484" s="222"/>
      <c r="Q484" s="222"/>
      <c r="R484" s="222"/>
      <c r="S484" s="222"/>
      <c r="T484" s="223"/>
      <c r="AT484" s="224" t="s">
        <v>309</v>
      </c>
      <c r="AU484" s="224" t="s">
        <v>93</v>
      </c>
      <c r="AV484" s="13" t="s">
        <v>91</v>
      </c>
      <c r="AW484" s="13" t="s">
        <v>38</v>
      </c>
      <c r="AX484" s="13" t="s">
        <v>83</v>
      </c>
      <c r="AY484" s="224" t="s">
        <v>203</v>
      </c>
    </row>
    <row r="485" spans="2:51" s="14" customFormat="1" ht="10.2">
      <c r="B485" s="225"/>
      <c r="C485" s="226"/>
      <c r="D485" s="206" t="s">
        <v>309</v>
      </c>
      <c r="E485" s="227" t="s">
        <v>1</v>
      </c>
      <c r="F485" s="228" t="s">
        <v>820</v>
      </c>
      <c r="G485" s="226"/>
      <c r="H485" s="229">
        <v>3.842</v>
      </c>
      <c r="I485" s="230"/>
      <c r="J485" s="226"/>
      <c r="K485" s="226"/>
      <c r="L485" s="231"/>
      <c r="M485" s="232"/>
      <c r="N485" s="233"/>
      <c r="O485" s="233"/>
      <c r="P485" s="233"/>
      <c r="Q485" s="233"/>
      <c r="R485" s="233"/>
      <c r="S485" s="233"/>
      <c r="T485" s="234"/>
      <c r="AT485" s="235" t="s">
        <v>309</v>
      </c>
      <c r="AU485" s="235" t="s">
        <v>93</v>
      </c>
      <c r="AV485" s="14" t="s">
        <v>93</v>
      </c>
      <c r="AW485" s="14" t="s">
        <v>38</v>
      </c>
      <c r="AX485" s="14" t="s">
        <v>83</v>
      </c>
      <c r="AY485" s="235" t="s">
        <v>203</v>
      </c>
    </row>
    <row r="486" spans="2:51" s="15" customFormat="1" ht="10.2">
      <c r="B486" s="236"/>
      <c r="C486" s="237"/>
      <c r="D486" s="206" t="s">
        <v>309</v>
      </c>
      <c r="E486" s="238" t="s">
        <v>1</v>
      </c>
      <c r="F486" s="239" t="s">
        <v>314</v>
      </c>
      <c r="G486" s="237"/>
      <c r="H486" s="240">
        <v>3.842</v>
      </c>
      <c r="I486" s="241"/>
      <c r="J486" s="237"/>
      <c r="K486" s="237"/>
      <c r="L486" s="242"/>
      <c r="M486" s="243"/>
      <c r="N486" s="244"/>
      <c r="O486" s="244"/>
      <c r="P486" s="244"/>
      <c r="Q486" s="244"/>
      <c r="R486" s="244"/>
      <c r="S486" s="244"/>
      <c r="T486" s="245"/>
      <c r="AT486" s="246" t="s">
        <v>309</v>
      </c>
      <c r="AU486" s="246" t="s">
        <v>93</v>
      </c>
      <c r="AV486" s="15" t="s">
        <v>121</v>
      </c>
      <c r="AW486" s="15" t="s">
        <v>38</v>
      </c>
      <c r="AX486" s="15" t="s">
        <v>91</v>
      </c>
      <c r="AY486" s="246" t="s">
        <v>203</v>
      </c>
    </row>
    <row r="487" spans="1:65" s="2" customFormat="1" ht="16.5" customHeight="1">
      <c r="A487" s="36"/>
      <c r="B487" s="37"/>
      <c r="C487" s="193" t="s">
        <v>821</v>
      </c>
      <c r="D487" s="193" t="s">
        <v>206</v>
      </c>
      <c r="E487" s="194" t="s">
        <v>822</v>
      </c>
      <c r="F487" s="195" t="s">
        <v>823</v>
      </c>
      <c r="G487" s="196" t="s">
        <v>357</v>
      </c>
      <c r="H487" s="197">
        <v>304.96</v>
      </c>
      <c r="I487" s="198"/>
      <c r="J487" s="199">
        <f>ROUND(I487*H487,2)</f>
        <v>0</v>
      </c>
      <c r="K487" s="195" t="s">
        <v>210</v>
      </c>
      <c r="L487" s="41"/>
      <c r="M487" s="200" t="s">
        <v>1</v>
      </c>
      <c r="N487" s="201" t="s">
        <v>48</v>
      </c>
      <c r="O487" s="73"/>
      <c r="P487" s="202">
        <f>O487*H487</f>
        <v>0</v>
      </c>
      <c r="Q487" s="202">
        <v>0</v>
      </c>
      <c r="R487" s="202">
        <f>Q487*H487</f>
        <v>0</v>
      </c>
      <c r="S487" s="202">
        <v>0.09</v>
      </c>
      <c r="T487" s="203">
        <f>S487*H487</f>
        <v>27.446399999999997</v>
      </c>
      <c r="U487" s="36"/>
      <c r="V487" s="36"/>
      <c r="W487" s="36"/>
      <c r="X487" s="36"/>
      <c r="Y487" s="36"/>
      <c r="Z487" s="36"/>
      <c r="AA487" s="36"/>
      <c r="AB487" s="36"/>
      <c r="AC487" s="36"/>
      <c r="AD487" s="36"/>
      <c r="AE487" s="36"/>
      <c r="AR487" s="204" t="s">
        <v>121</v>
      </c>
      <c r="AT487" s="204" t="s">
        <v>206</v>
      </c>
      <c r="AU487" s="204" t="s">
        <v>93</v>
      </c>
      <c r="AY487" s="18" t="s">
        <v>203</v>
      </c>
      <c r="BE487" s="205">
        <f>IF(N487="základní",J487,0)</f>
        <v>0</v>
      </c>
      <c r="BF487" s="205">
        <f>IF(N487="snížená",J487,0)</f>
        <v>0</v>
      </c>
      <c r="BG487" s="205">
        <f>IF(N487="zákl. přenesená",J487,0)</f>
        <v>0</v>
      </c>
      <c r="BH487" s="205">
        <f>IF(N487="sníž. přenesená",J487,0)</f>
        <v>0</v>
      </c>
      <c r="BI487" s="205">
        <f>IF(N487="nulová",J487,0)</f>
        <v>0</v>
      </c>
      <c r="BJ487" s="18" t="s">
        <v>91</v>
      </c>
      <c r="BK487" s="205">
        <f>ROUND(I487*H487,2)</f>
        <v>0</v>
      </c>
      <c r="BL487" s="18" t="s">
        <v>121</v>
      </c>
      <c r="BM487" s="204" t="s">
        <v>824</v>
      </c>
    </row>
    <row r="488" spans="2:51" s="13" customFormat="1" ht="10.2">
      <c r="B488" s="215"/>
      <c r="C488" s="216"/>
      <c r="D488" s="206" t="s">
        <v>309</v>
      </c>
      <c r="E488" s="217" t="s">
        <v>1</v>
      </c>
      <c r="F488" s="218" t="s">
        <v>825</v>
      </c>
      <c r="G488" s="216"/>
      <c r="H488" s="217" t="s">
        <v>1</v>
      </c>
      <c r="I488" s="219"/>
      <c r="J488" s="216"/>
      <c r="K488" s="216"/>
      <c r="L488" s="220"/>
      <c r="M488" s="221"/>
      <c r="N488" s="222"/>
      <c r="O488" s="222"/>
      <c r="P488" s="222"/>
      <c r="Q488" s="222"/>
      <c r="R488" s="222"/>
      <c r="S488" s="222"/>
      <c r="T488" s="223"/>
      <c r="AT488" s="224" t="s">
        <v>309</v>
      </c>
      <c r="AU488" s="224" t="s">
        <v>93</v>
      </c>
      <c r="AV488" s="13" t="s">
        <v>91</v>
      </c>
      <c r="AW488" s="13" t="s">
        <v>38</v>
      </c>
      <c r="AX488" s="13" t="s">
        <v>83</v>
      </c>
      <c r="AY488" s="224" t="s">
        <v>203</v>
      </c>
    </row>
    <row r="489" spans="2:51" s="13" customFormat="1" ht="10.2">
      <c r="B489" s="215"/>
      <c r="C489" s="216"/>
      <c r="D489" s="206" t="s">
        <v>309</v>
      </c>
      <c r="E489" s="217" t="s">
        <v>1</v>
      </c>
      <c r="F489" s="218" t="s">
        <v>826</v>
      </c>
      <c r="G489" s="216"/>
      <c r="H489" s="217" t="s">
        <v>1</v>
      </c>
      <c r="I489" s="219"/>
      <c r="J489" s="216"/>
      <c r="K489" s="216"/>
      <c r="L489" s="220"/>
      <c r="M489" s="221"/>
      <c r="N489" s="222"/>
      <c r="O489" s="222"/>
      <c r="P489" s="222"/>
      <c r="Q489" s="222"/>
      <c r="R489" s="222"/>
      <c r="S489" s="222"/>
      <c r="T489" s="223"/>
      <c r="AT489" s="224" t="s">
        <v>309</v>
      </c>
      <c r="AU489" s="224" t="s">
        <v>93</v>
      </c>
      <c r="AV489" s="13" t="s">
        <v>91</v>
      </c>
      <c r="AW489" s="13" t="s">
        <v>38</v>
      </c>
      <c r="AX489" s="13" t="s">
        <v>83</v>
      </c>
      <c r="AY489" s="224" t="s">
        <v>203</v>
      </c>
    </row>
    <row r="490" spans="2:51" s="14" customFormat="1" ht="10.2">
      <c r="B490" s="225"/>
      <c r="C490" s="226"/>
      <c r="D490" s="206" t="s">
        <v>309</v>
      </c>
      <c r="E490" s="227" t="s">
        <v>1</v>
      </c>
      <c r="F490" s="228" t="s">
        <v>827</v>
      </c>
      <c r="G490" s="226"/>
      <c r="H490" s="229">
        <v>38.3</v>
      </c>
      <c r="I490" s="230"/>
      <c r="J490" s="226"/>
      <c r="K490" s="226"/>
      <c r="L490" s="231"/>
      <c r="M490" s="232"/>
      <c r="N490" s="233"/>
      <c r="O490" s="233"/>
      <c r="P490" s="233"/>
      <c r="Q490" s="233"/>
      <c r="R490" s="233"/>
      <c r="S490" s="233"/>
      <c r="T490" s="234"/>
      <c r="AT490" s="235" t="s">
        <v>309</v>
      </c>
      <c r="AU490" s="235" t="s">
        <v>93</v>
      </c>
      <c r="AV490" s="14" t="s">
        <v>93</v>
      </c>
      <c r="AW490" s="14" t="s">
        <v>38</v>
      </c>
      <c r="AX490" s="14" t="s">
        <v>83</v>
      </c>
      <c r="AY490" s="235" t="s">
        <v>203</v>
      </c>
    </row>
    <row r="491" spans="2:51" s="14" customFormat="1" ht="10.2">
      <c r="B491" s="225"/>
      <c r="C491" s="226"/>
      <c r="D491" s="206" t="s">
        <v>309</v>
      </c>
      <c r="E491" s="227" t="s">
        <v>1</v>
      </c>
      <c r="F491" s="228" t="s">
        <v>828</v>
      </c>
      <c r="G491" s="226"/>
      <c r="H491" s="229">
        <v>19.36</v>
      </c>
      <c r="I491" s="230"/>
      <c r="J491" s="226"/>
      <c r="K491" s="226"/>
      <c r="L491" s="231"/>
      <c r="M491" s="232"/>
      <c r="N491" s="233"/>
      <c r="O491" s="233"/>
      <c r="P491" s="233"/>
      <c r="Q491" s="233"/>
      <c r="R491" s="233"/>
      <c r="S491" s="233"/>
      <c r="T491" s="234"/>
      <c r="AT491" s="235" t="s">
        <v>309</v>
      </c>
      <c r="AU491" s="235" t="s">
        <v>93</v>
      </c>
      <c r="AV491" s="14" t="s">
        <v>93</v>
      </c>
      <c r="AW491" s="14" t="s">
        <v>38</v>
      </c>
      <c r="AX491" s="14" t="s">
        <v>83</v>
      </c>
      <c r="AY491" s="235" t="s">
        <v>203</v>
      </c>
    </row>
    <row r="492" spans="2:51" s="16" customFormat="1" ht="10.2">
      <c r="B492" s="257"/>
      <c r="C492" s="258"/>
      <c r="D492" s="206" t="s">
        <v>309</v>
      </c>
      <c r="E492" s="259" t="s">
        <v>1</v>
      </c>
      <c r="F492" s="260" t="s">
        <v>399</v>
      </c>
      <c r="G492" s="258"/>
      <c r="H492" s="261">
        <v>57.66</v>
      </c>
      <c r="I492" s="262"/>
      <c r="J492" s="258"/>
      <c r="K492" s="258"/>
      <c r="L492" s="263"/>
      <c r="M492" s="264"/>
      <c r="N492" s="265"/>
      <c r="O492" s="265"/>
      <c r="P492" s="265"/>
      <c r="Q492" s="265"/>
      <c r="R492" s="265"/>
      <c r="S492" s="265"/>
      <c r="T492" s="266"/>
      <c r="AT492" s="267" t="s">
        <v>309</v>
      </c>
      <c r="AU492" s="267" t="s">
        <v>93</v>
      </c>
      <c r="AV492" s="16" t="s">
        <v>112</v>
      </c>
      <c r="AW492" s="16" t="s">
        <v>38</v>
      </c>
      <c r="AX492" s="16" t="s">
        <v>83</v>
      </c>
      <c r="AY492" s="267" t="s">
        <v>203</v>
      </c>
    </row>
    <row r="493" spans="2:51" s="14" customFormat="1" ht="10.2">
      <c r="B493" s="225"/>
      <c r="C493" s="226"/>
      <c r="D493" s="206" t="s">
        <v>309</v>
      </c>
      <c r="E493" s="227" t="s">
        <v>1</v>
      </c>
      <c r="F493" s="228" t="s">
        <v>829</v>
      </c>
      <c r="G493" s="226"/>
      <c r="H493" s="229">
        <v>161.7</v>
      </c>
      <c r="I493" s="230"/>
      <c r="J493" s="226"/>
      <c r="K493" s="226"/>
      <c r="L493" s="231"/>
      <c r="M493" s="232"/>
      <c r="N493" s="233"/>
      <c r="O493" s="233"/>
      <c r="P493" s="233"/>
      <c r="Q493" s="233"/>
      <c r="R493" s="233"/>
      <c r="S493" s="233"/>
      <c r="T493" s="234"/>
      <c r="AT493" s="235" t="s">
        <v>309</v>
      </c>
      <c r="AU493" s="235" t="s">
        <v>93</v>
      </c>
      <c r="AV493" s="14" t="s">
        <v>93</v>
      </c>
      <c r="AW493" s="14" t="s">
        <v>38</v>
      </c>
      <c r="AX493" s="14" t="s">
        <v>83</v>
      </c>
      <c r="AY493" s="235" t="s">
        <v>203</v>
      </c>
    </row>
    <row r="494" spans="2:51" s="14" customFormat="1" ht="10.2">
      <c r="B494" s="225"/>
      <c r="C494" s="226"/>
      <c r="D494" s="206" t="s">
        <v>309</v>
      </c>
      <c r="E494" s="227" t="s">
        <v>1</v>
      </c>
      <c r="F494" s="228" t="s">
        <v>830</v>
      </c>
      <c r="G494" s="226"/>
      <c r="H494" s="229">
        <v>85.6</v>
      </c>
      <c r="I494" s="230"/>
      <c r="J494" s="226"/>
      <c r="K494" s="226"/>
      <c r="L494" s="231"/>
      <c r="M494" s="232"/>
      <c r="N494" s="233"/>
      <c r="O494" s="233"/>
      <c r="P494" s="233"/>
      <c r="Q494" s="233"/>
      <c r="R494" s="233"/>
      <c r="S494" s="233"/>
      <c r="T494" s="234"/>
      <c r="AT494" s="235" t="s">
        <v>309</v>
      </c>
      <c r="AU494" s="235" t="s">
        <v>93</v>
      </c>
      <c r="AV494" s="14" t="s">
        <v>93</v>
      </c>
      <c r="AW494" s="14" t="s">
        <v>38</v>
      </c>
      <c r="AX494" s="14" t="s">
        <v>83</v>
      </c>
      <c r="AY494" s="235" t="s">
        <v>203</v>
      </c>
    </row>
    <row r="495" spans="2:51" s="16" customFormat="1" ht="10.2">
      <c r="B495" s="257"/>
      <c r="C495" s="258"/>
      <c r="D495" s="206" t="s">
        <v>309</v>
      </c>
      <c r="E495" s="259" t="s">
        <v>1</v>
      </c>
      <c r="F495" s="260" t="s">
        <v>399</v>
      </c>
      <c r="G495" s="258"/>
      <c r="H495" s="261">
        <v>247.3</v>
      </c>
      <c r="I495" s="262"/>
      <c r="J495" s="258"/>
      <c r="K495" s="258"/>
      <c r="L495" s="263"/>
      <c r="M495" s="264"/>
      <c r="N495" s="265"/>
      <c r="O495" s="265"/>
      <c r="P495" s="265"/>
      <c r="Q495" s="265"/>
      <c r="R495" s="265"/>
      <c r="S495" s="265"/>
      <c r="T495" s="266"/>
      <c r="AT495" s="267" t="s">
        <v>309</v>
      </c>
      <c r="AU495" s="267" t="s">
        <v>93</v>
      </c>
      <c r="AV495" s="16" t="s">
        <v>112</v>
      </c>
      <c r="AW495" s="16" t="s">
        <v>38</v>
      </c>
      <c r="AX495" s="16" t="s">
        <v>83</v>
      </c>
      <c r="AY495" s="267" t="s">
        <v>203</v>
      </c>
    </row>
    <row r="496" spans="2:51" s="15" customFormat="1" ht="10.2">
      <c r="B496" s="236"/>
      <c r="C496" s="237"/>
      <c r="D496" s="206" t="s">
        <v>309</v>
      </c>
      <c r="E496" s="238" t="s">
        <v>1</v>
      </c>
      <c r="F496" s="239" t="s">
        <v>314</v>
      </c>
      <c r="G496" s="237"/>
      <c r="H496" s="240">
        <v>304.96</v>
      </c>
      <c r="I496" s="241"/>
      <c r="J496" s="237"/>
      <c r="K496" s="237"/>
      <c r="L496" s="242"/>
      <c r="M496" s="243"/>
      <c r="N496" s="244"/>
      <c r="O496" s="244"/>
      <c r="P496" s="244"/>
      <c r="Q496" s="244"/>
      <c r="R496" s="244"/>
      <c r="S496" s="244"/>
      <c r="T496" s="245"/>
      <c r="AT496" s="246" t="s">
        <v>309</v>
      </c>
      <c r="AU496" s="246" t="s">
        <v>93</v>
      </c>
      <c r="AV496" s="15" t="s">
        <v>121</v>
      </c>
      <c r="AW496" s="15" t="s">
        <v>38</v>
      </c>
      <c r="AX496" s="15" t="s">
        <v>91</v>
      </c>
      <c r="AY496" s="246" t="s">
        <v>203</v>
      </c>
    </row>
    <row r="497" spans="1:65" s="2" customFormat="1" ht="16.5" customHeight="1">
      <c r="A497" s="36"/>
      <c r="B497" s="37"/>
      <c r="C497" s="193" t="s">
        <v>831</v>
      </c>
      <c r="D497" s="193" t="s">
        <v>206</v>
      </c>
      <c r="E497" s="194" t="s">
        <v>832</v>
      </c>
      <c r="F497" s="195" t="s">
        <v>833</v>
      </c>
      <c r="G497" s="196" t="s">
        <v>357</v>
      </c>
      <c r="H497" s="197">
        <v>57.66</v>
      </c>
      <c r="I497" s="198"/>
      <c r="J497" s="199">
        <f>ROUND(I497*H497,2)</f>
        <v>0</v>
      </c>
      <c r="K497" s="195" t="s">
        <v>210</v>
      </c>
      <c r="L497" s="41"/>
      <c r="M497" s="200" t="s">
        <v>1</v>
      </c>
      <c r="N497" s="201" t="s">
        <v>48</v>
      </c>
      <c r="O497" s="73"/>
      <c r="P497" s="202">
        <f>O497*H497</f>
        <v>0</v>
      </c>
      <c r="Q497" s="202">
        <v>0</v>
      </c>
      <c r="R497" s="202">
        <f>Q497*H497</f>
        <v>0</v>
      </c>
      <c r="S497" s="202">
        <v>0.035</v>
      </c>
      <c r="T497" s="203">
        <f>S497*H497</f>
        <v>2.0181</v>
      </c>
      <c r="U497" s="36"/>
      <c r="V497" s="36"/>
      <c r="W497" s="36"/>
      <c r="X497" s="36"/>
      <c r="Y497" s="36"/>
      <c r="Z497" s="36"/>
      <c r="AA497" s="36"/>
      <c r="AB497" s="36"/>
      <c r="AC497" s="36"/>
      <c r="AD497" s="36"/>
      <c r="AE497" s="36"/>
      <c r="AR497" s="204" t="s">
        <v>121</v>
      </c>
      <c r="AT497" s="204" t="s">
        <v>206</v>
      </c>
      <c r="AU497" s="204" t="s">
        <v>93</v>
      </c>
      <c r="AY497" s="18" t="s">
        <v>203</v>
      </c>
      <c r="BE497" s="205">
        <f>IF(N497="základní",J497,0)</f>
        <v>0</v>
      </c>
      <c r="BF497" s="205">
        <f>IF(N497="snížená",J497,0)</f>
        <v>0</v>
      </c>
      <c r="BG497" s="205">
        <f>IF(N497="zákl. přenesená",J497,0)</f>
        <v>0</v>
      </c>
      <c r="BH497" s="205">
        <f>IF(N497="sníž. přenesená",J497,0)</f>
        <v>0</v>
      </c>
      <c r="BI497" s="205">
        <f>IF(N497="nulová",J497,0)</f>
        <v>0</v>
      </c>
      <c r="BJ497" s="18" t="s">
        <v>91</v>
      </c>
      <c r="BK497" s="205">
        <f>ROUND(I497*H497,2)</f>
        <v>0</v>
      </c>
      <c r="BL497" s="18" t="s">
        <v>121</v>
      </c>
      <c r="BM497" s="204" t="s">
        <v>834</v>
      </c>
    </row>
    <row r="498" spans="1:47" s="2" customFormat="1" ht="19.2">
      <c r="A498" s="36"/>
      <c r="B498" s="37"/>
      <c r="C498" s="38"/>
      <c r="D498" s="206" t="s">
        <v>213</v>
      </c>
      <c r="E498" s="38"/>
      <c r="F498" s="207" t="s">
        <v>835</v>
      </c>
      <c r="G498" s="38"/>
      <c r="H498" s="38"/>
      <c r="I498" s="208"/>
      <c r="J498" s="38"/>
      <c r="K498" s="38"/>
      <c r="L498" s="41"/>
      <c r="M498" s="209"/>
      <c r="N498" s="210"/>
      <c r="O498" s="73"/>
      <c r="P498" s="73"/>
      <c r="Q498" s="73"/>
      <c r="R498" s="73"/>
      <c r="S498" s="73"/>
      <c r="T498" s="74"/>
      <c r="U498" s="36"/>
      <c r="V498" s="36"/>
      <c r="W498" s="36"/>
      <c r="X498" s="36"/>
      <c r="Y498" s="36"/>
      <c r="Z498" s="36"/>
      <c r="AA498" s="36"/>
      <c r="AB498" s="36"/>
      <c r="AC498" s="36"/>
      <c r="AD498" s="36"/>
      <c r="AE498" s="36"/>
      <c r="AT498" s="18" t="s">
        <v>213</v>
      </c>
      <c r="AU498" s="18" t="s">
        <v>93</v>
      </c>
    </row>
    <row r="499" spans="2:51" s="13" customFormat="1" ht="10.2">
      <c r="B499" s="215"/>
      <c r="C499" s="216"/>
      <c r="D499" s="206" t="s">
        <v>309</v>
      </c>
      <c r="E499" s="217" t="s">
        <v>1</v>
      </c>
      <c r="F499" s="218" t="s">
        <v>825</v>
      </c>
      <c r="G499" s="216"/>
      <c r="H499" s="217" t="s">
        <v>1</v>
      </c>
      <c r="I499" s="219"/>
      <c r="J499" s="216"/>
      <c r="K499" s="216"/>
      <c r="L499" s="220"/>
      <c r="M499" s="221"/>
      <c r="N499" s="222"/>
      <c r="O499" s="222"/>
      <c r="P499" s="222"/>
      <c r="Q499" s="222"/>
      <c r="R499" s="222"/>
      <c r="S499" s="222"/>
      <c r="T499" s="223"/>
      <c r="AT499" s="224" t="s">
        <v>309</v>
      </c>
      <c r="AU499" s="224" t="s">
        <v>93</v>
      </c>
      <c r="AV499" s="13" t="s">
        <v>91</v>
      </c>
      <c r="AW499" s="13" t="s">
        <v>38</v>
      </c>
      <c r="AX499" s="13" t="s">
        <v>83</v>
      </c>
      <c r="AY499" s="224" t="s">
        <v>203</v>
      </c>
    </row>
    <row r="500" spans="2:51" s="14" customFormat="1" ht="10.2">
      <c r="B500" s="225"/>
      <c r="C500" s="226"/>
      <c r="D500" s="206" t="s">
        <v>309</v>
      </c>
      <c r="E500" s="227" t="s">
        <v>1</v>
      </c>
      <c r="F500" s="228" t="s">
        <v>827</v>
      </c>
      <c r="G500" s="226"/>
      <c r="H500" s="229">
        <v>38.3</v>
      </c>
      <c r="I500" s="230"/>
      <c r="J500" s="226"/>
      <c r="K500" s="226"/>
      <c r="L500" s="231"/>
      <c r="M500" s="232"/>
      <c r="N500" s="233"/>
      <c r="O500" s="233"/>
      <c r="P500" s="233"/>
      <c r="Q500" s="233"/>
      <c r="R500" s="233"/>
      <c r="S500" s="233"/>
      <c r="T500" s="234"/>
      <c r="AT500" s="235" t="s">
        <v>309</v>
      </c>
      <c r="AU500" s="235" t="s">
        <v>93</v>
      </c>
      <c r="AV500" s="14" t="s">
        <v>93</v>
      </c>
      <c r="AW500" s="14" t="s">
        <v>38</v>
      </c>
      <c r="AX500" s="14" t="s">
        <v>83</v>
      </c>
      <c r="AY500" s="235" t="s">
        <v>203</v>
      </c>
    </row>
    <row r="501" spans="2:51" s="14" customFormat="1" ht="10.2">
      <c r="B501" s="225"/>
      <c r="C501" s="226"/>
      <c r="D501" s="206" t="s">
        <v>309</v>
      </c>
      <c r="E501" s="227" t="s">
        <v>1</v>
      </c>
      <c r="F501" s="228" t="s">
        <v>828</v>
      </c>
      <c r="G501" s="226"/>
      <c r="H501" s="229">
        <v>19.36</v>
      </c>
      <c r="I501" s="230"/>
      <c r="J501" s="226"/>
      <c r="K501" s="226"/>
      <c r="L501" s="231"/>
      <c r="M501" s="232"/>
      <c r="N501" s="233"/>
      <c r="O501" s="233"/>
      <c r="P501" s="233"/>
      <c r="Q501" s="233"/>
      <c r="R501" s="233"/>
      <c r="S501" s="233"/>
      <c r="T501" s="234"/>
      <c r="AT501" s="235" t="s">
        <v>309</v>
      </c>
      <c r="AU501" s="235" t="s">
        <v>93</v>
      </c>
      <c r="AV501" s="14" t="s">
        <v>93</v>
      </c>
      <c r="AW501" s="14" t="s">
        <v>38</v>
      </c>
      <c r="AX501" s="14" t="s">
        <v>83</v>
      </c>
      <c r="AY501" s="235" t="s">
        <v>203</v>
      </c>
    </row>
    <row r="502" spans="2:51" s="15" customFormat="1" ht="10.2">
      <c r="B502" s="236"/>
      <c r="C502" s="237"/>
      <c r="D502" s="206" t="s">
        <v>309</v>
      </c>
      <c r="E502" s="238" t="s">
        <v>1</v>
      </c>
      <c r="F502" s="239" t="s">
        <v>314</v>
      </c>
      <c r="G502" s="237"/>
      <c r="H502" s="240">
        <v>57.66</v>
      </c>
      <c r="I502" s="241"/>
      <c r="J502" s="237"/>
      <c r="K502" s="237"/>
      <c r="L502" s="242"/>
      <c r="M502" s="243"/>
      <c r="N502" s="244"/>
      <c r="O502" s="244"/>
      <c r="P502" s="244"/>
      <c r="Q502" s="244"/>
      <c r="R502" s="244"/>
      <c r="S502" s="244"/>
      <c r="T502" s="245"/>
      <c r="AT502" s="246" t="s">
        <v>309</v>
      </c>
      <c r="AU502" s="246" t="s">
        <v>93</v>
      </c>
      <c r="AV502" s="15" t="s">
        <v>121</v>
      </c>
      <c r="AW502" s="15" t="s">
        <v>38</v>
      </c>
      <c r="AX502" s="15" t="s">
        <v>91</v>
      </c>
      <c r="AY502" s="246" t="s">
        <v>203</v>
      </c>
    </row>
    <row r="503" spans="1:65" s="2" customFormat="1" ht="16.5" customHeight="1">
      <c r="A503" s="36"/>
      <c r="B503" s="37"/>
      <c r="C503" s="193" t="s">
        <v>836</v>
      </c>
      <c r="D503" s="193" t="s">
        <v>206</v>
      </c>
      <c r="E503" s="194" t="s">
        <v>837</v>
      </c>
      <c r="F503" s="195" t="s">
        <v>838</v>
      </c>
      <c r="G503" s="196" t="s">
        <v>357</v>
      </c>
      <c r="H503" s="197">
        <v>163.255</v>
      </c>
      <c r="I503" s="198"/>
      <c r="J503" s="199">
        <f>ROUND(I503*H503,2)</f>
        <v>0</v>
      </c>
      <c r="K503" s="195" t="s">
        <v>210</v>
      </c>
      <c r="L503" s="41"/>
      <c r="M503" s="200" t="s">
        <v>1</v>
      </c>
      <c r="N503" s="201" t="s">
        <v>48</v>
      </c>
      <c r="O503" s="73"/>
      <c r="P503" s="202">
        <f>O503*H503</f>
        <v>0</v>
      </c>
      <c r="Q503" s="202">
        <v>0</v>
      </c>
      <c r="R503" s="202">
        <f>Q503*H503</f>
        <v>0</v>
      </c>
      <c r="S503" s="202">
        <v>0.016</v>
      </c>
      <c r="T503" s="203">
        <f>S503*H503</f>
        <v>2.61208</v>
      </c>
      <c r="U503" s="36"/>
      <c r="V503" s="36"/>
      <c r="W503" s="36"/>
      <c r="X503" s="36"/>
      <c r="Y503" s="36"/>
      <c r="Z503" s="36"/>
      <c r="AA503" s="36"/>
      <c r="AB503" s="36"/>
      <c r="AC503" s="36"/>
      <c r="AD503" s="36"/>
      <c r="AE503" s="36"/>
      <c r="AR503" s="204" t="s">
        <v>121</v>
      </c>
      <c r="AT503" s="204" t="s">
        <v>206</v>
      </c>
      <c r="AU503" s="204" t="s">
        <v>93</v>
      </c>
      <c r="AY503" s="18" t="s">
        <v>203</v>
      </c>
      <c r="BE503" s="205">
        <f>IF(N503="základní",J503,0)</f>
        <v>0</v>
      </c>
      <c r="BF503" s="205">
        <f>IF(N503="snížená",J503,0)</f>
        <v>0</v>
      </c>
      <c r="BG503" s="205">
        <f>IF(N503="zákl. přenesená",J503,0)</f>
        <v>0</v>
      </c>
      <c r="BH503" s="205">
        <f>IF(N503="sníž. přenesená",J503,0)</f>
        <v>0</v>
      </c>
      <c r="BI503" s="205">
        <f>IF(N503="nulová",J503,0)</f>
        <v>0</v>
      </c>
      <c r="BJ503" s="18" t="s">
        <v>91</v>
      </c>
      <c r="BK503" s="205">
        <f>ROUND(I503*H503,2)</f>
        <v>0</v>
      </c>
      <c r="BL503" s="18" t="s">
        <v>121</v>
      </c>
      <c r="BM503" s="204" t="s">
        <v>839</v>
      </c>
    </row>
    <row r="504" spans="1:65" s="2" customFormat="1" ht="16.5" customHeight="1">
      <c r="A504" s="36"/>
      <c r="B504" s="37"/>
      <c r="C504" s="193" t="s">
        <v>840</v>
      </c>
      <c r="D504" s="193" t="s">
        <v>206</v>
      </c>
      <c r="E504" s="194" t="s">
        <v>841</v>
      </c>
      <c r="F504" s="195" t="s">
        <v>842</v>
      </c>
      <c r="G504" s="196" t="s">
        <v>357</v>
      </c>
      <c r="H504" s="197">
        <v>5.765</v>
      </c>
      <c r="I504" s="198"/>
      <c r="J504" s="199">
        <f>ROUND(I504*H504,2)</f>
        <v>0</v>
      </c>
      <c r="K504" s="195" t="s">
        <v>601</v>
      </c>
      <c r="L504" s="41"/>
      <c r="M504" s="200" t="s">
        <v>1</v>
      </c>
      <c r="N504" s="201" t="s">
        <v>48</v>
      </c>
      <c r="O504" s="73"/>
      <c r="P504" s="202">
        <f>O504*H504</f>
        <v>0</v>
      </c>
      <c r="Q504" s="202">
        <v>0</v>
      </c>
      <c r="R504" s="202">
        <f>Q504*H504</f>
        <v>0</v>
      </c>
      <c r="S504" s="202">
        <v>0.062</v>
      </c>
      <c r="T504" s="203">
        <f>S504*H504</f>
        <v>0.35742999999999997</v>
      </c>
      <c r="U504" s="36"/>
      <c r="V504" s="36"/>
      <c r="W504" s="36"/>
      <c r="X504" s="36"/>
      <c r="Y504" s="36"/>
      <c r="Z504" s="36"/>
      <c r="AA504" s="36"/>
      <c r="AB504" s="36"/>
      <c r="AC504" s="36"/>
      <c r="AD504" s="36"/>
      <c r="AE504" s="36"/>
      <c r="AR504" s="204" t="s">
        <v>121</v>
      </c>
      <c r="AT504" s="204" t="s">
        <v>206</v>
      </c>
      <c r="AU504" s="204" t="s">
        <v>93</v>
      </c>
      <c r="AY504" s="18" t="s">
        <v>203</v>
      </c>
      <c r="BE504" s="205">
        <f>IF(N504="základní",J504,0)</f>
        <v>0</v>
      </c>
      <c r="BF504" s="205">
        <f>IF(N504="snížená",J504,0)</f>
        <v>0</v>
      </c>
      <c r="BG504" s="205">
        <f>IF(N504="zákl. přenesená",J504,0)</f>
        <v>0</v>
      </c>
      <c r="BH504" s="205">
        <f>IF(N504="sníž. přenesená",J504,0)</f>
        <v>0</v>
      </c>
      <c r="BI504" s="205">
        <f>IF(N504="nulová",J504,0)</f>
        <v>0</v>
      </c>
      <c r="BJ504" s="18" t="s">
        <v>91</v>
      </c>
      <c r="BK504" s="205">
        <f>ROUND(I504*H504,2)</f>
        <v>0</v>
      </c>
      <c r="BL504" s="18" t="s">
        <v>121</v>
      </c>
      <c r="BM504" s="204" t="s">
        <v>843</v>
      </c>
    </row>
    <row r="505" spans="1:47" s="2" customFormat="1" ht="105.6">
      <c r="A505" s="36"/>
      <c r="B505" s="37"/>
      <c r="C505" s="38"/>
      <c r="D505" s="206" t="s">
        <v>213</v>
      </c>
      <c r="E505" s="38"/>
      <c r="F505" s="207" t="s">
        <v>844</v>
      </c>
      <c r="G505" s="38"/>
      <c r="H505" s="38"/>
      <c r="I505" s="208"/>
      <c r="J505" s="38"/>
      <c r="K505" s="38"/>
      <c r="L505" s="41"/>
      <c r="M505" s="209"/>
      <c r="N505" s="210"/>
      <c r="O505" s="73"/>
      <c r="P505" s="73"/>
      <c r="Q505" s="73"/>
      <c r="R505" s="73"/>
      <c r="S505" s="73"/>
      <c r="T505" s="74"/>
      <c r="U505" s="36"/>
      <c r="V505" s="36"/>
      <c r="W505" s="36"/>
      <c r="X505" s="36"/>
      <c r="Y505" s="36"/>
      <c r="Z505" s="36"/>
      <c r="AA505" s="36"/>
      <c r="AB505" s="36"/>
      <c r="AC505" s="36"/>
      <c r="AD505" s="36"/>
      <c r="AE505" s="36"/>
      <c r="AT505" s="18" t="s">
        <v>213</v>
      </c>
      <c r="AU505" s="18" t="s">
        <v>93</v>
      </c>
    </row>
    <row r="506" spans="2:51" s="13" customFormat="1" ht="10.2">
      <c r="B506" s="215"/>
      <c r="C506" s="216"/>
      <c r="D506" s="206" t="s">
        <v>309</v>
      </c>
      <c r="E506" s="217" t="s">
        <v>1</v>
      </c>
      <c r="F506" s="218" t="s">
        <v>693</v>
      </c>
      <c r="G506" s="216"/>
      <c r="H506" s="217" t="s">
        <v>1</v>
      </c>
      <c r="I506" s="219"/>
      <c r="J506" s="216"/>
      <c r="K506" s="216"/>
      <c r="L506" s="220"/>
      <c r="M506" s="221"/>
      <c r="N506" s="222"/>
      <c r="O506" s="222"/>
      <c r="P506" s="222"/>
      <c r="Q506" s="222"/>
      <c r="R506" s="222"/>
      <c r="S506" s="222"/>
      <c r="T506" s="223"/>
      <c r="AT506" s="224" t="s">
        <v>309</v>
      </c>
      <c r="AU506" s="224" t="s">
        <v>93</v>
      </c>
      <c r="AV506" s="13" t="s">
        <v>91</v>
      </c>
      <c r="AW506" s="13" t="s">
        <v>38</v>
      </c>
      <c r="AX506" s="13" t="s">
        <v>83</v>
      </c>
      <c r="AY506" s="224" t="s">
        <v>203</v>
      </c>
    </row>
    <row r="507" spans="2:51" s="14" customFormat="1" ht="10.2">
      <c r="B507" s="225"/>
      <c r="C507" s="226"/>
      <c r="D507" s="206" t="s">
        <v>309</v>
      </c>
      <c r="E507" s="227" t="s">
        <v>1</v>
      </c>
      <c r="F507" s="228" t="s">
        <v>845</v>
      </c>
      <c r="G507" s="226"/>
      <c r="H507" s="229">
        <v>5.765</v>
      </c>
      <c r="I507" s="230"/>
      <c r="J507" s="226"/>
      <c r="K507" s="226"/>
      <c r="L507" s="231"/>
      <c r="M507" s="232"/>
      <c r="N507" s="233"/>
      <c r="O507" s="233"/>
      <c r="P507" s="233"/>
      <c r="Q507" s="233"/>
      <c r="R507" s="233"/>
      <c r="S507" s="233"/>
      <c r="T507" s="234"/>
      <c r="AT507" s="235" t="s">
        <v>309</v>
      </c>
      <c r="AU507" s="235" t="s">
        <v>93</v>
      </c>
      <c r="AV507" s="14" t="s">
        <v>93</v>
      </c>
      <c r="AW507" s="14" t="s">
        <v>38</v>
      </c>
      <c r="AX507" s="14" t="s">
        <v>83</v>
      </c>
      <c r="AY507" s="235" t="s">
        <v>203</v>
      </c>
    </row>
    <row r="508" spans="2:51" s="15" customFormat="1" ht="10.2">
      <c r="B508" s="236"/>
      <c r="C508" s="237"/>
      <c r="D508" s="206" t="s">
        <v>309</v>
      </c>
      <c r="E508" s="238" t="s">
        <v>1</v>
      </c>
      <c r="F508" s="239" t="s">
        <v>314</v>
      </c>
      <c r="G508" s="237"/>
      <c r="H508" s="240">
        <v>5.765</v>
      </c>
      <c r="I508" s="241"/>
      <c r="J508" s="237"/>
      <c r="K508" s="237"/>
      <c r="L508" s="242"/>
      <c r="M508" s="243"/>
      <c r="N508" s="244"/>
      <c r="O508" s="244"/>
      <c r="P508" s="244"/>
      <c r="Q508" s="244"/>
      <c r="R508" s="244"/>
      <c r="S508" s="244"/>
      <c r="T508" s="245"/>
      <c r="AT508" s="246" t="s">
        <v>309</v>
      </c>
      <c r="AU508" s="246" t="s">
        <v>93</v>
      </c>
      <c r="AV508" s="15" t="s">
        <v>121</v>
      </c>
      <c r="AW508" s="15" t="s">
        <v>38</v>
      </c>
      <c r="AX508" s="15" t="s">
        <v>91</v>
      </c>
      <c r="AY508" s="246" t="s">
        <v>203</v>
      </c>
    </row>
    <row r="509" spans="1:65" s="2" customFormat="1" ht="16.5" customHeight="1">
      <c r="A509" s="36"/>
      <c r="B509" s="37"/>
      <c r="C509" s="193" t="s">
        <v>846</v>
      </c>
      <c r="D509" s="193" t="s">
        <v>206</v>
      </c>
      <c r="E509" s="194" t="s">
        <v>847</v>
      </c>
      <c r="F509" s="195" t="s">
        <v>848</v>
      </c>
      <c r="G509" s="196" t="s">
        <v>357</v>
      </c>
      <c r="H509" s="197">
        <v>10</v>
      </c>
      <c r="I509" s="198"/>
      <c r="J509" s="199">
        <f>ROUND(I509*H509,2)</f>
        <v>0</v>
      </c>
      <c r="K509" s="195" t="s">
        <v>210</v>
      </c>
      <c r="L509" s="41"/>
      <c r="M509" s="200" t="s">
        <v>1</v>
      </c>
      <c r="N509" s="201" t="s">
        <v>48</v>
      </c>
      <c r="O509" s="73"/>
      <c r="P509" s="202">
        <f>O509*H509</f>
        <v>0</v>
      </c>
      <c r="Q509" s="202">
        <v>0</v>
      </c>
      <c r="R509" s="202">
        <f>Q509*H509</f>
        <v>0</v>
      </c>
      <c r="S509" s="202">
        <v>0.076</v>
      </c>
      <c r="T509" s="203">
        <f>S509*H509</f>
        <v>0.76</v>
      </c>
      <c r="U509" s="36"/>
      <c r="V509" s="36"/>
      <c r="W509" s="36"/>
      <c r="X509" s="36"/>
      <c r="Y509" s="36"/>
      <c r="Z509" s="36"/>
      <c r="AA509" s="36"/>
      <c r="AB509" s="36"/>
      <c r="AC509" s="36"/>
      <c r="AD509" s="36"/>
      <c r="AE509" s="36"/>
      <c r="AR509" s="204" t="s">
        <v>121</v>
      </c>
      <c r="AT509" s="204" t="s">
        <v>206</v>
      </c>
      <c r="AU509" s="204" t="s">
        <v>93</v>
      </c>
      <c r="AY509" s="18" t="s">
        <v>203</v>
      </c>
      <c r="BE509" s="205">
        <f>IF(N509="základní",J509,0)</f>
        <v>0</v>
      </c>
      <c r="BF509" s="205">
        <f>IF(N509="snížená",J509,0)</f>
        <v>0</v>
      </c>
      <c r="BG509" s="205">
        <f>IF(N509="zákl. přenesená",J509,0)</f>
        <v>0</v>
      </c>
      <c r="BH509" s="205">
        <f>IF(N509="sníž. přenesená",J509,0)</f>
        <v>0</v>
      </c>
      <c r="BI509" s="205">
        <f>IF(N509="nulová",J509,0)</f>
        <v>0</v>
      </c>
      <c r="BJ509" s="18" t="s">
        <v>91</v>
      </c>
      <c r="BK509" s="205">
        <f>ROUND(I509*H509,2)</f>
        <v>0</v>
      </c>
      <c r="BL509" s="18" t="s">
        <v>121</v>
      </c>
      <c r="BM509" s="204" t="s">
        <v>849</v>
      </c>
    </row>
    <row r="510" spans="1:65" s="2" customFormat="1" ht="16.5" customHeight="1">
      <c r="A510" s="36"/>
      <c r="B510" s="37"/>
      <c r="C510" s="193" t="s">
        <v>850</v>
      </c>
      <c r="D510" s="193" t="s">
        <v>206</v>
      </c>
      <c r="E510" s="194" t="s">
        <v>851</v>
      </c>
      <c r="F510" s="195" t="s">
        <v>852</v>
      </c>
      <c r="G510" s="196" t="s">
        <v>307</v>
      </c>
      <c r="H510" s="197">
        <v>2.45</v>
      </c>
      <c r="I510" s="198"/>
      <c r="J510" s="199">
        <f>ROUND(I510*H510,2)</f>
        <v>0</v>
      </c>
      <c r="K510" s="195" t="s">
        <v>601</v>
      </c>
      <c r="L510" s="41"/>
      <c r="M510" s="200" t="s">
        <v>1</v>
      </c>
      <c r="N510" s="201" t="s">
        <v>48</v>
      </c>
      <c r="O510" s="73"/>
      <c r="P510" s="202">
        <f>O510*H510</f>
        <v>0</v>
      </c>
      <c r="Q510" s="202">
        <v>0</v>
      </c>
      <c r="R510" s="202">
        <f>Q510*H510</f>
        <v>0</v>
      </c>
      <c r="S510" s="202">
        <v>1.8</v>
      </c>
      <c r="T510" s="203">
        <f>S510*H510</f>
        <v>4.41</v>
      </c>
      <c r="U510" s="36"/>
      <c r="V510" s="36"/>
      <c r="W510" s="36"/>
      <c r="X510" s="36"/>
      <c r="Y510" s="36"/>
      <c r="Z510" s="36"/>
      <c r="AA510" s="36"/>
      <c r="AB510" s="36"/>
      <c r="AC510" s="36"/>
      <c r="AD510" s="36"/>
      <c r="AE510" s="36"/>
      <c r="AR510" s="204" t="s">
        <v>121</v>
      </c>
      <c r="AT510" s="204" t="s">
        <v>206</v>
      </c>
      <c r="AU510" s="204" t="s">
        <v>93</v>
      </c>
      <c r="AY510" s="18" t="s">
        <v>203</v>
      </c>
      <c r="BE510" s="205">
        <f>IF(N510="základní",J510,0)</f>
        <v>0</v>
      </c>
      <c r="BF510" s="205">
        <f>IF(N510="snížená",J510,0)</f>
        <v>0</v>
      </c>
      <c r="BG510" s="205">
        <f>IF(N510="zákl. přenesená",J510,0)</f>
        <v>0</v>
      </c>
      <c r="BH510" s="205">
        <f>IF(N510="sníž. přenesená",J510,0)</f>
        <v>0</v>
      </c>
      <c r="BI510" s="205">
        <f>IF(N510="nulová",J510,0)</f>
        <v>0</v>
      </c>
      <c r="BJ510" s="18" t="s">
        <v>91</v>
      </c>
      <c r="BK510" s="205">
        <f>ROUND(I510*H510,2)</f>
        <v>0</v>
      </c>
      <c r="BL510" s="18" t="s">
        <v>121</v>
      </c>
      <c r="BM510" s="204" t="s">
        <v>853</v>
      </c>
    </row>
    <row r="511" spans="2:51" s="14" customFormat="1" ht="10.2">
      <c r="B511" s="225"/>
      <c r="C511" s="226"/>
      <c r="D511" s="206" t="s">
        <v>309</v>
      </c>
      <c r="E511" s="227" t="s">
        <v>1</v>
      </c>
      <c r="F511" s="228" t="s">
        <v>854</v>
      </c>
      <c r="G511" s="226"/>
      <c r="H511" s="229">
        <v>2.45</v>
      </c>
      <c r="I511" s="230"/>
      <c r="J511" s="226"/>
      <c r="K511" s="226"/>
      <c r="L511" s="231"/>
      <c r="M511" s="232"/>
      <c r="N511" s="233"/>
      <c r="O511" s="233"/>
      <c r="P511" s="233"/>
      <c r="Q511" s="233"/>
      <c r="R511" s="233"/>
      <c r="S511" s="233"/>
      <c r="T511" s="234"/>
      <c r="AT511" s="235" t="s">
        <v>309</v>
      </c>
      <c r="AU511" s="235" t="s">
        <v>93</v>
      </c>
      <c r="AV511" s="14" t="s">
        <v>93</v>
      </c>
      <c r="AW511" s="14" t="s">
        <v>38</v>
      </c>
      <c r="AX511" s="14" t="s">
        <v>83</v>
      </c>
      <c r="AY511" s="235" t="s">
        <v>203</v>
      </c>
    </row>
    <row r="512" spans="2:51" s="15" customFormat="1" ht="10.2">
      <c r="B512" s="236"/>
      <c r="C512" s="237"/>
      <c r="D512" s="206" t="s">
        <v>309</v>
      </c>
      <c r="E512" s="238" t="s">
        <v>1</v>
      </c>
      <c r="F512" s="239" t="s">
        <v>314</v>
      </c>
      <c r="G512" s="237"/>
      <c r="H512" s="240">
        <v>2.45</v>
      </c>
      <c r="I512" s="241"/>
      <c r="J512" s="237"/>
      <c r="K512" s="237"/>
      <c r="L512" s="242"/>
      <c r="M512" s="243"/>
      <c r="N512" s="244"/>
      <c r="O512" s="244"/>
      <c r="P512" s="244"/>
      <c r="Q512" s="244"/>
      <c r="R512" s="244"/>
      <c r="S512" s="244"/>
      <c r="T512" s="245"/>
      <c r="AT512" s="246" t="s">
        <v>309</v>
      </c>
      <c r="AU512" s="246" t="s">
        <v>93</v>
      </c>
      <c r="AV512" s="15" t="s">
        <v>121</v>
      </c>
      <c r="AW512" s="15" t="s">
        <v>38</v>
      </c>
      <c r="AX512" s="15" t="s">
        <v>91</v>
      </c>
      <c r="AY512" s="246" t="s">
        <v>203</v>
      </c>
    </row>
    <row r="513" spans="1:65" s="2" customFormat="1" ht="16.5" customHeight="1">
      <c r="A513" s="36"/>
      <c r="B513" s="37"/>
      <c r="C513" s="193" t="s">
        <v>855</v>
      </c>
      <c r="D513" s="193" t="s">
        <v>206</v>
      </c>
      <c r="E513" s="194" t="s">
        <v>856</v>
      </c>
      <c r="F513" s="195" t="s">
        <v>857</v>
      </c>
      <c r="G513" s="196" t="s">
        <v>307</v>
      </c>
      <c r="H513" s="197">
        <v>1.65</v>
      </c>
      <c r="I513" s="198"/>
      <c r="J513" s="199">
        <f>ROUND(I513*H513,2)</f>
        <v>0</v>
      </c>
      <c r="K513" s="195" t="s">
        <v>601</v>
      </c>
      <c r="L513" s="41"/>
      <c r="M513" s="200" t="s">
        <v>1</v>
      </c>
      <c r="N513" s="201" t="s">
        <v>48</v>
      </c>
      <c r="O513" s="73"/>
      <c r="P513" s="202">
        <f>O513*H513</f>
        <v>0</v>
      </c>
      <c r="Q513" s="202">
        <v>0</v>
      </c>
      <c r="R513" s="202">
        <f>Q513*H513</f>
        <v>0</v>
      </c>
      <c r="S513" s="202">
        <v>2.4</v>
      </c>
      <c r="T513" s="203">
        <f>S513*H513</f>
        <v>3.9599999999999995</v>
      </c>
      <c r="U513" s="36"/>
      <c r="V513" s="36"/>
      <c r="W513" s="36"/>
      <c r="X513" s="36"/>
      <c r="Y513" s="36"/>
      <c r="Z513" s="36"/>
      <c r="AA513" s="36"/>
      <c r="AB513" s="36"/>
      <c r="AC513" s="36"/>
      <c r="AD513" s="36"/>
      <c r="AE513" s="36"/>
      <c r="AR513" s="204" t="s">
        <v>121</v>
      </c>
      <c r="AT513" s="204" t="s">
        <v>206</v>
      </c>
      <c r="AU513" s="204" t="s">
        <v>93</v>
      </c>
      <c r="AY513" s="18" t="s">
        <v>203</v>
      </c>
      <c r="BE513" s="205">
        <f>IF(N513="základní",J513,0)</f>
        <v>0</v>
      </c>
      <c r="BF513" s="205">
        <f>IF(N513="snížená",J513,0)</f>
        <v>0</v>
      </c>
      <c r="BG513" s="205">
        <f>IF(N513="zákl. přenesená",J513,0)</f>
        <v>0</v>
      </c>
      <c r="BH513" s="205">
        <f>IF(N513="sníž. přenesená",J513,0)</f>
        <v>0</v>
      </c>
      <c r="BI513" s="205">
        <f>IF(N513="nulová",J513,0)</f>
        <v>0</v>
      </c>
      <c r="BJ513" s="18" t="s">
        <v>91</v>
      </c>
      <c r="BK513" s="205">
        <f>ROUND(I513*H513,2)</f>
        <v>0</v>
      </c>
      <c r="BL513" s="18" t="s">
        <v>121</v>
      </c>
      <c r="BM513" s="204" t="s">
        <v>858</v>
      </c>
    </row>
    <row r="514" spans="1:47" s="2" customFormat="1" ht="28.8">
      <c r="A514" s="36"/>
      <c r="B514" s="37"/>
      <c r="C514" s="38"/>
      <c r="D514" s="206" t="s">
        <v>213</v>
      </c>
      <c r="E514" s="38"/>
      <c r="F514" s="207" t="s">
        <v>859</v>
      </c>
      <c r="G514" s="38"/>
      <c r="H514" s="38"/>
      <c r="I514" s="208"/>
      <c r="J514" s="38"/>
      <c r="K514" s="38"/>
      <c r="L514" s="41"/>
      <c r="M514" s="209"/>
      <c r="N514" s="210"/>
      <c r="O514" s="73"/>
      <c r="P514" s="73"/>
      <c r="Q514" s="73"/>
      <c r="R514" s="73"/>
      <c r="S514" s="73"/>
      <c r="T514" s="74"/>
      <c r="U514" s="36"/>
      <c r="V514" s="36"/>
      <c r="W514" s="36"/>
      <c r="X514" s="36"/>
      <c r="Y514" s="36"/>
      <c r="Z514" s="36"/>
      <c r="AA514" s="36"/>
      <c r="AB514" s="36"/>
      <c r="AC514" s="36"/>
      <c r="AD514" s="36"/>
      <c r="AE514" s="36"/>
      <c r="AT514" s="18" t="s">
        <v>213</v>
      </c>
      <c r="AU514" s="18" t="s">
        <v>93</v>
      </c>
    </row>
    <row r="515" spans="2:51" s="14" customFormat="1" ht="10.2">
      <c r="B515" s="225"/>
      <c r="C515" s="226"/>
      <c r="D515" s="206" t="s">
        <v>309</v>
      </c>
      <c r="E515" s="227" t="s">
        <v>1</v>
      </c>
      <c r="F515" s="228" t="s">
        <v>860</v>
      </c>
      <c r="G515" s="226"/>
      <c r="H515" s="229">
        <v>1.65</v>
      </c>
      <c r="I515" s="230"/>
      <c r="J515" s="226"/>
      <c r="K515" s="226"/>
      <c r="L515" s="231"/>
      <c r="M515" s="232"/>
      <c r="N515" s="233"/>
      <c r="O515" s="233"/>
      <c r="P515" s="233"/>
      <c r="Q515" s="233"/>
      <c r="R515" s="233"/>
      <c r="S515" s="233"/>
      <c r="T515" s="234"/>
      <c r="AT515" s="235" t="s">
        <v>309</v>
      </c>
      <c r="AU515" s="235" t="s">
        <v>93</v>
      </c>
      <c r="AV515" s="14" t="s">
        <v>93</v>
      </c>
      <c r="AW515" s="14" t="s">
        <v>38</v>
      </c>
      <c r="AX515" s="14" t="s">
        <v>83</v>
      </c>
      <c r="AY515" s="235" t="s">
        <v>203</v>
      </c>
    </row>
    <row r="516" spans="2:51" s="15" customFormat="1" ht="10.2">
      <c r="B516" s="236"/>
      <c r="C516" s="237"/>
      <c r="D516" s="206" t="s">
        <v>309</v>
      </c>
      <c r="E516" s="238" t="s">
        <v>1</v>
      </c>
      <c r="F516" s="239" t="s">
        <v>314</v>
      </c>
      <c r="G516" s="237"/>
      <c r="H516" s="240">
        <v>1.65</v>
      </c>
      <c r="I516" s="241"/>
      <c r="J516" s="237"/>
      <c r="K516" s="237"/>
      <c r="L516" s="242"/>
      <c r="M516" s="243"/>
      <c r="N516" s="244"/>
      <c r="O516" s="244"/>
      <c r="P516" s="244"/>
      <c r="Q516" s="244"/>
      <c r="R516" s="244"/>
      <c r="S516" s="244"/>
      <c r="T516" s="245"/>
      <c r="AT516" s="246" t="s">
        <v>309</v>
      </c>
      <c r="AU516" s="246" t="s">
        <v>93</v>
      </c>
      <c r="AV516" s="15" t="s">
        <v>121</v>
      </c>
      <c r="AW516" s="15" t="s">
        <v>38</v>
      </c>
      <c r="AX516" s="15" t="s">
        <v>91</v>
      </c>
      <c r="AY516" s="246" t="s">
        <v>203</v>
      </c>
    </row>
    <row r="517" spans="1:65" s="2" customFormat="1" ht="16.5" customHeight="1">
      <c r="A517" s="36"/>
      <c r="B517" s="37"/>
      <c r="C517" s="193" t="s">
        <v>861</v>
      </c>
      <c r="D517" s="193" t="s">
        <v>206</v>
      </c>
      <c r="E517" s="194" t="s">
        <v>862</v>
      </c>
      <c r="F517" s="195" t="s">
        <v>863</v>
      </c>
      <c r="G517" s="196" t="s">
        <v>448</v>
      </c>
      <c r="H517" s="197">
        <v>18.5</v>
      </c>
      <c r="I517" s="198"/>
      <c r="J517" s="199">
        <f>ROUND(I517*H517,2)</f>
        <v>0</v>
      </c>
      <c r="K517" s="195" t="s">
        <v>210</v>
      </c>
      <c r="L517" s="41"/>
      <c r="M517" s="200" t="s">
        <v>1</v>
      </c>
      <c r="N517" s="201" t="s">
        <v>48</v>
      </c>
      <c r="O517" s="73"/>
      <c r="P517" s="202">
        <f>O517*H517</f>
        <v>0</v>
      </c>
      <c r="Q517" s="202">
        <v>0.00067</v>
      </c>
      <c r="R517" s="202">
        <f>Q517*H517</f>
        <v>0.012395</v>
      </c>
      <c r="S517" s="202">
        <v>0.031</v>
      </c>
      <c r="T517" s="203">
        <f>S517*H517</f>
        <v>0.5735</v>
      </c>
      <c r="U517" s="36"/>
      <c r="V517" s="36"/>
      <c r="W517" s="36"/>
      <c r="X517" s="36"/>
      <c r="Y517" s="36"/>
      <c r="Z517" s="36"/>
      <c r="AA517" s="36"/>
      <c r="AB517" s="36"/>
      <c r="AC517" s="36"/>
      <c r="AD517" s="36"/>
      <c r="AE517" s="36"/>
      <c r="AR517" s="204" t="s">
        <v>121</v>
      </c>
      <c r="AT517" s="204" t="s">
        <v>206</v>
      </c>
      <c r="AU517" s="204" t="s">
        <v>93</v>
      </c>
      <c r="AY517" s="18" t="s">
        <v>203</v>
      </c>
      <c r="BE517" s="205">
        <f>IF(N517="základní",J517,0)</f>
        <v>0</v>
      </c>
      <c r="BF517" s="205">
        <f>IF(N517="snížená",J517,0)</f>
        <v>0</v>
      </c>
      <c r="BG517" s="205">
        <f>IF(N517="zákl. přenesená",J517,0)</f>
        <v>0</v>
      </c>
      <c r="BH517" s="205">
        <f>IF(N517="sníž. přenesená",J517,0)</f>
        <v>0</v>
      </c>
      <c r="BI517" s="205">
        <f>IF(N517="nulová",J517,0)</f>
        <v>0</v>
      </c>
      <c r="BJ517" s="18" t="s">
        <v>91</v>
      </c>
      <c r="BK517" s="205">
        <f>ROUND(I517*H517,2)</f>
        <v>0</v>
      </c>
      <c r="BL517" s="18" t="s">
        <v>121</v>
      </c>
      <c r="BM517" s="204" t="s">
        <v>864</v>
      </c>
    </row>
    <row r="518" spans="2:51" s="14" customFormat="1" ht="10.2">
      <c r="B518" s="225"/>
      <c r="C518" s="226"/>
      <c r="D518" s="206" t="s">
        <v>309</v>
      </c>
      <c r="E518" s="227" t="s">
        <v>1</v>
      </c>
      <c r="F518" s="228" t="s">
        <v>865</v>
      </c>
      <c r="G518" s="226"/>
      <c r="H518" s="229">
        <v>18.5</v>
      </c>
      <c r="I518" s="230"/>
      <c r="J518" s="226"/>
      <c r="K518" s="226"/>
      <c r="L518" s="231"/>
      <c r="M518" s="232"/>
      <c r="N518" s="233"/>
      <c r="O518" s="233"/>
      <c r="P518" s="233"/>
      <c r="Q518" s="233"/>
      <c r="R518" s="233"/>
      <c r="S518" s="233"/>
      <c r="T518" s="234"/>
      <c r="AT518" s="235" t="s">
        <v>309</v>
      </c>
      <c r="AU518" s="235" t="s">
        <v>93</v>
      </c>
      <c r="AV518" s="14" t="s">
        <v>93</v>
      </c>
      <c r="AW518" s="14" t="s">
        <v>38</v>
      </c>
      <c r="AX518" s="14" t="s">
        <v>83</v>
      </c>
      <c r="AY518" s="235" t="s">
        <v>203</v>
      </c>
    </row>
    <row r="519" spans="2:51" s="15" customFormat="1" ht="10.2">
      <c r="B519" s="236"/>
      <c r="C519" s="237"/>
      <c r="D519" s="206" t="s">
        <v>309</v>
      </c>
      <c r="E519" s="238" t="s">
        <v>1</v>
      </c>
      <c r="F519" s="239" t="s">
        <v>314</v>
      </c>
      <c r="G519" s="237"/>
      <c r="H519" s="240">
        <v>18.5</v>
      </c>
      <c r="I519" s="241"/>
      <c r="J519" s="237"/>
      <c r="K519" s="237"/>
      <c r="L519" s="242"/>
      <c r="M519" s="243"/>
      <c r="N519" s="244"/>
      <c r="O519" s="244"/>
      <c r="P519" s="244"/>
      <c r="Q519" s="244"/>
      <c r="R519" s="244"/>
      <c r="S519" s="244"/>
      <c r="T519" s="245"/>
      <c r="AT519" s="246" t="s">
        <v>309</v>
      </c>
      <c r="AU519" s="246" t="s">
        <v>93</v>
      </c>
      <c r="AV519" s="15" t="s">
        <v>121</v>
      </c>
      <c r="AW519" s="15" t="s">
        <v>38</v>
      </c>
      <c r="AX519" s="15" t="s">
        <v>91</v>
      </c>
      <c r="AY519" s="246" t="s">
        <v>203</v>
      </c>
    </row>
    <row r="520" spans="1:65" s="2" customFormat="1" ht="16.5" customHeight="1">
      <c r="A520" s="36"/>
      <c r="B520" s="37"/>
      <c r="C520" s="193" t="s">
        <v>866</v>
      </c>
      <c r="D520" s="193" t="s">
        <v>206</v>
      </c>
      <c r="E520" s="194" t="s">
        <v>867</v>
      </c>
      <c r="F520" s="195" t="s">
        <v>868</v>
      </c>
      <c r="G520" s="196" t="s">
        <v>448</v>
      </c>
      <c r="H520" s="197">
        <v>16</v>
      </c>
      <c r="I520" s="198"/>
      <c r="J520" s="199">
        <f>ROUND(I520*H520,2)</f>
        <v>0</v>
      </c>
      <c r="K520" s="195" t="s">
        <v>210</v>
      </c>
      <c r="L520" s="41"/>
      <c r="M520" s="200" t="s">
        <v>1</v>
      </c>
      <c r="N520" s="201" t="s">
        <v>48</v>
      </c>
      <c r="O520" s="73"/>
      <c r="P520" s="202">
        <f>O520*H520</f>
        <v>0</v>
      </c>
      <c r="Q520" s="202">
        <v>0.00093</v>
      </c>
      <c r="R520" s="202">
        <f>Q520*H520</f>
        <v>0.01488</v>
      </c>
      <c r="S520" s="202">
        <v>0.07</v>
      </c>
      <c r="T520" s="203">
        <f>S520*H520</f>
        <v>1.12</v>
      </c>
      <c r="U520" s="36"/>
      <c r="V520" s="36"/>
      <c r="W520" s="36"/>
      <c r="X520" s="36"/>
      <c r="Y520" s="36"/>
      <c r="Z520" s="36"/>
      <c r="AA520" s="36"/>
      <c r="AB520" s="36"/>
      <c r="AC520" s="36"/>
      <c r="AD520" s="36"/>
      <c r="AE520" s="36"/>
      <c r="AR520" s="204" t="s">
        <v>121</v>
      </c>
      <c r="AT520" s="204" t="s">
        <v>206</v>
      </c>
      <c r="AU520" s="204" t="s">
        <v>93</v>
      </c>
      <c r="AY520" s="18" t="s">
        <v>203</v>
      </c>
      <c r="BE520" s="205">
        <f>IF(N520="základní",J520,0)</f>
        <v>0</v>
      </c>
      <c r="BF520" s="205">
        <f>IF(N520="snížená",J520,0)</f>
        <v>0</v>
      </c>
      <c r="BG520" s="205">
        <f>IF(N520="zákl. přenesená",J520,0)</f>
        <v>0</v>
      </c>
      <c r="BH520" s="205">
        <f>IF(N520="sníž. přenesená",J520,0)</f>
        <v>0</v>
      </c>
      <c r="BI520" s="205">
        <f>IF(N520="nulová",J520,0)</f>
        <v>0</v>
      </c>
      <c r="BJ520" s="18" t="s">
        <v>91</v>
      </c>
      <c r="BK520" s="205">
        <f>ROUND(I520*H520,2)</f>
        <v>0</v>
      </c>
      <c r="BL520" s="18" t="s">
        <v>121</v>
      </c>
      <c r="BM520" s="204" t="s">
        <v>869</v>
      </c>
    </row>
    <row r="521" spans="2:51" s="14" customFormat="1" ht="10.2">
      <c r="B521" s="225"/>
      <c r="C521" s="226"/>
      <c r="D521" s="206" t="s">
        <v>309</v>
      </c>
      <c r="E521" s="227" t="s">
        <v>1</v>
      </c>
      <c r="F521" s="228" t="s">
        <v>870</v>
      </c>
      <c r="G521" s="226"/>
      <c r="H521" s="229">
        <v>16</v>
      </c>
      <c r="I521" s="230"/>
      <c r="J521" s="226"/>
      <c r="K521" s="226"/>
      <c r="L521" s="231"/>
      <c r="M521" s="232"/>
      <c r="N521" s="233"/>
      <c r="O521" s="233"/>
      <c r="P521" s="233"/>
      <c r="Q521" s="233"/>
      <c r="R521" s="233"/>
      <c r="S521" s="233"/>
      <c r="T521" s="234"/>
      <c r="AT521" s="235" t="s">
        <v>309</v>
      </c>
      <c r="AU521" s="235" t="s">
        <v>93</v>
      </c>
      <c r="AV521" s="14" t="s">
        <v>93</v>
      </c>
      <c r="AW521" s="14" t="s">
        <v>38</v>
      </c>
      <c r="AX521" s="14" t="s">
        <v>83</v>
      </c>
      <c r="AY521" s="235" t="s">
        <v>203</v>
      </c>
    </row>
    <row r="522" spans="2:51" s="15" customFormat="1" ht="10.2">
      <c r="B522" s="236"/>
      <c r="C522" s="237"/>
      <c r="D522" s="206" t="s">
        <v>309</v>
      </c>
      <c r="E522" s="238" t="s">
        <v>1</v>
      </c>
      <c r="F522" s="239" t="s">
        <v>314</v>
      </c>
      <c r="G522" s="237"/>
      <c r="H522" s="240">
        <v>16</v>
      </c>
      <c r="I522" s="241"/>
      <c r="J522" s="237"/>
      <c r="K522" s="237"/>
      <c r="L522" s="242"/>
      <c r="M522" s="243"/>
      <c r="N522" s="244"/>
      <c r="O522" s="244"/>
      <c r="P522" s="244"/>
      <c r="Q522" s="244"/>
      <c r="R522" s="244"/>
      <c r="S522" s="244"/>
      <c r="T522" s="245"/>
      <c r="AT522" s="246" t="s">
        <v>309</v>
      </c>
      <c r="AU522" s="246" t="s">
        <v>93</v>
      </c>
      <c r="AV522" s="15" t="s">
        <v>121</v>
      </c>
      <c r="AW522" s="15" t="s">
        <v>38</v>
      </c>
      <c r="AX522" s="15" t="s">
        <v>91</v>
      </c>
      <c r="AY522" s="246" t="s">
        <v>203</v>
      </c>
    </row>
    <row r="523" spans="1:65" s="2" customFormat="1" ht="16.5" customHeight="1">
      <c r="A523" s="36"/>
      <c r="B523" s="37"/>
      <c r="C523" s="193" t="s">
        <v>871</v>
      </c>
      <c r="D523" s="193" t="s">
        <v>206</v>
      </c>
      <c r="E523" s="194" t="s">
        <v>872</v>
      </c>
      <c r="F523" s="195" t="s">
        <v>873</v>
      </c>
      <c r="G523" s="196" t="s">
        <v>448</v>
      </c>
      <c r="H523" s="197">
        <v>13.5</v>
      </c>
      <c r="I523" s="198"/>
      <c r="J523" s="199">
        <f>ROUND(I523*H523,2)</f>
        <v>0</v>
      </c>
      <c r="K523" s="195" t="s">
        <v>210</v>
      </c>
      <c r="L523" s="41"/>
      <c r="M523" s="200" t="s">
        <v>1</v>
      </c>
      <c r="N523" s="201" t="s">
        <v>48</v>
      </c>
      <c r="O523" s="73"/>
      <c r="P523" s="202">
        <f>O523*H523</f>
        <v>0</v>
      </c>
      <c r="Q523" s="202">
        <v>0.00259</v>
      </c>
      <c r="R523" s="202">
        <f>Q523*H523</f>
        <v>0.034964999999999996</v>
      </c>
      <c r="S523" s="202">
        <v>0.126</v>
      </c>
      <c r="T523" s="203">
        <f>S523*H523</f>
        <v>1.701</v>
      </c>
      <c r="U523" s="36"/>
      <c r="V523" s="36"/>
      <c r="W523" s="36"/>
      <c r="X523" s="36"/>
      <c r="Y523" s="36"/>
      <c r="Z523" s="36"/>
      <c r="AA523" s="36"/>
      <c r="AB523" s="36"/>
      <c r="AC523" s="36"/>
      <c r="AD523" s="36"/>
      <c r="AE523" s="36"/>
      <c r="AR523" s="204" t="s">
        <v>121</v>
      </c>
      <c r="AT523" s="204" t="s">
        <v>206</v>
      </c>
      <c r="AU523" s="204" t="s">
        <v>93</v>
      </c>
      <c r="AY523" s="18" t="s">
        <v>203</v>
      </c>
      <c r="BE523" s="205">
        <f>IF(N523="základní",J523,0)</f>
        <v>0</v>
      </c>
      <c r="BF523" s="205">
        <f>IF(N523="snížená",J523,0)</f>
        <v>0</v>
      </c>
      <c r="BG523" s="205">
        <f>IF(N523="zákl. přenesená",J523,0)</f>
        <v>0</v>
      </c>
      <c r="BH523" s="205">
        <f>IF(N523="sníž. přenesená",J523,0)</f>
        <v>0</v>
      </c>
      <c r="BI523" s="205">
        <f>IF(N523="nulová",J523,0)</f>
        <v>0</v>
      </c>
      <c r="BJ523" s="18" t="s">
        <v>91</v>
      </c>
      <c r="BK523" s="205">
        <f>ROUND(I523*H523,2)</f>
        <v>0</v>
      </c>
      <c r="BL523" s="18" t="s">
        <v>121</v>
      </c>
      <c r="BM523" s="204" t="s">
        <v>874</v>
      </c>
    </row>
    <row r="524" spans="2:51" s="14" customFormat="1" ht="10.2">
      <c r="B524" s="225"/>
      <c r="C524" s="226"/>
      <c r="D524" s="206" t="s">
        <v>309</v>
      </c>
      <c r="E524" s="227" t="s">
        <v>1</v>
      </c>
      <c r="F524" s="228" t="s">
        <v>875</v>
      </c>
      <c r="G524" s="226"/>
      <c r="H524" s="229">
        <v>13.5</v>
      </c>
      <c r="I524" s="230"/>
      <c r="J524" s="226"/>
      <c r="K524" s="226"/>
      <c r="L524" s="231"/>
      <c r="M524" s="232"/>
      <c r="N524" s="233"/>
      <c r="O524" s="233"/>
      <c r="P524" s="233"/>
      <c r="Q524" s="233"/>
      <c r="R524" s="233"/>
      <c r="S524" s="233"/>
      <c r="T524" s="234"/>
      <c r="AT524" s="235" t="s">
        <v>309</v>
      </c>
      <c r="AU524" s="235" t="s">
        <v>93</v>
      </c>
      <c r="AV524" s="14" t="s">
        <v>93</v>
      </c>
      <c r="AW524" s="14" t="s">
        <v>38</v>
      </c>
      <c r="AX524" s="14" t="s">
        <v>83</v>
      </c>
      <c r="AY524" s="235" t="s">
        <v>203</v>
      </c>
    </row>
    <row r="525" spans="2:51" s="15" customFormat="1" ht="10.2">
      <c r="B525" s="236"/>
      <c r="C525" s="237"/>
      <c r="D525" s="206" t="s">
        <v>309</v>
      </c>
      <c r="E525" s="238" t="s">
        <v>1</v>
      </c>
      <c r="F525" s="239" t="s">
        <v>314</v>
      </c>
      <c r="G525" s="237"/>
      <c r="H525" s="240">
        <v>13.5</v>
      </c>
      <c r="I525" s="241"/>
      <c r="J525" s="237"/>
      <c r="K525" s="237"/>
      <c r="L525" s="242"/>
      <c r="M525" s="243"/>
      <c r="N525" s="244"/>
      <c r="O525" s="244"/>
      <c r="P525" s="244"/>
      <c r="Q525" s="244"/>
      <c r="R525" s="244"/>
      <c r="S525" s="244"/>
      <c r="T525" s="245"/>
      <c r="AT525" s="246" t="s">
        <v>309</v>
      </c>
      <c r="AU525" s="246" t="s">
        <v>93</v>
      </c>
      <c r="AV525" s="15" t="s">
        <v>121</v>
      </c>
      <c r="AW525" s="15" t="s">
        <v>38</v>
      </c>
      <c r="AX525" s="15" t="s">
        <v>91</v>
      </c>
      <c r="AY525" s="246" t="s">
        <v>203</v>
      </c>
    </row>
    <row r="526" spans="1:65" s="2" customFormat="1" ht="16.5" customHeight="1">
      <c r="A526" s="36"/>
      <c r="B526" s="37"/>
      <c r="C526" s="193" t="s">
        <v>876</v>
      </c>
      <c r="D526" s="193" t="s">
        <v>206</v>
      </c>
      <c r="E526" s="194" t="s">
        <v>877</v>
      </c>
      <c r="F526" s="195" t="s">
        <v>878</v>
      </c>
      <c r="G526" s="196" t="s">
        <v>448</v>
      </c>
      <c r="H526" s="197">
        <v>34.5</v>
      </c>
      <c r="I526" s="198"/>
      <c r="J526" s="199">
        <f>ROUND(I526*H526,2)</f>
        <v>0</v>
      </c>
      <c r="K526" s="195" t="s">
        <v>210</v>
      </c>
      <c r="L526" s="41"/>
      <c r="M526" s="200" t="s">
        <v>1</v>
      </c>
      <c r="N526" s="201" t="s">
        <v>48</v>
      </c>
      <c r="O526" s="73"/>
      <c r="P526" s="202">
        <f>O526*H526</f>
        <v>0</v>
      </c>
      <c r="Q526" s="202">
        <v>0.00313</v>
      </c>
      <c r="R526" s="202">
        <f>Q526*H526</f>
        <v>0.107985</v>
      </c>
      <c r="S526" s="202">
        <v>0.196</v>
      </c>
      <c r="T526" s="203">
        <f>S526*H526</f>
        <v>6.7620000000000005</v>
      </c>
      <c r="U526" s="36"/>
      <c r="V526" s="36"/>
      <c r="W526" s="36"/>
      <c r="X526" s="36"/>
      <c r="Y526" s="36"/>
      <c r="Z526" s="36"/>
      <c r="AA526" s="36"/>
      <c r="AB526" s="36"/>
      <c r="AC526" s="36"/>
      <c r="AD526" s="36"/>
      <c r="AE526" s="36"/>
      <c r="AR526" s="204" t="s">
        <v>121</v>
      </c>
      <c r="AT526" s="204" t="s">
        <v>206</v>
      </c>
      <c r="AU526" s="204" t="s">
        <v>93</v>
      </c>
      <c r="AY526" s="18" t="s">
        <v>203</v>
      </c>
      <c r="BE526" s="205">
        <f>IF(N526="základní",J526,0)</f>
        <v>0</v>
      </c>
      <c r="BF526" s="205">
        <f>IF(N526="snížená",J526,0)</f>
        <v>0</v>
      </c>
      <c r="BG526" s="205">
        <f>IF(N526="zákl. přenesená",J526,0)</f>
        <v>0</v>
      </c>
      <c r="BH526" s="205">
        <f>IF(N526="sníž. přenesená",J526,0)</f>
        <v>0</v>
      </c>
      <c r="BI526" s="205">
        <f>IF(N526="nulová",J526,0)</f>
        <v>0</v>
      </c>
      <c r="BJ526" s="18" t="s">
        <v>91</v>
      </c>
      <c r="BK526" s="205">
        <f>ROUND(I526*H526,2)</f>
        <v>0</v>
      </c>
      <c r="BL526" s="18" t="s">
        <v>121</v>
      </c>
      <c r="BM526" s="204" t="s">
        <v>879</v>
      </c>
    </row>
    <row r="527" spans="2:51" s="14" customFormat="1" ht="10.2">
      <c r="B527" s="225"/>
      <c r="C527" s="226"/>
      <c r="D527" s="206" t="s">
        <v>309</v>
      </c>
      <c r="E527" s="227" t="s">
        <v>1</v>
      </c>
      <c r="F527" s="228" t="s">
        <v>880</v>
      </c>
      <c r="G527" s="226"/>
      <c r="H527" s="229">
        <v>34.5</v>
      </c>
      <c r="I527" s="230"/>
      <c r="J527" s="226"/>
      <c r="K527" s="226"/>
      <c r="L527" s="231"/>
      <c r="M527" s="232"/>
      <c r="N527" s="233"/>
      <c r="O527" s="233"/>
      <c r="P527" s="233"/>
      <c r="Q527" s="233"/>
      <c r="R527" s="233"/>
      <c r="S527" s="233"/>
      <c r="T527" s="234"/>
      <c r="AT527" s="235" t="s">
        <v>309</v>
      </c>
      <c r="AU527" s="235" t="s">
        <v>93</v>
      </c>
      <c r="AV527" s="14" t="s">
        <v>93</v>
      </c>
      <c r="AW527" s="14" t="s">
        <v>38</v>
      </c>
      <c r="AX527" s="14" t="s">
        <v>83</v>
      </c>
      <c r="AY527" s="235" t="s">
        <v>203</v>
      </c>
    </row>
    <row r="528" spans="2:51" s="15" customFormat="1" ht="10.2">
      <c r="B528" s="236"/>
      <c r="C528" s="237"/>
      <c r="D528" s="206" t="s">
        <v>309</v>
      </c>
      <c r="E528" s="238" t="s">
        <v>1</v>
      </c>
      <c r="F528" s="239" t="s">
        <v>314</v>
      </c>
      <c r="G528" s="237"/>
      <c r="H528" s="240">
        <v>34.5</v>
      </c>
      <c r="I528" s="241"/>
      <c r="J528" s="237"/>
      <c r="K528" s="237"/>
      <c r="L528" s="242"/>
      <c r="M528" s="243"/>
      <c r="N528" s="244"/>
      <c r="O528" s="244"/>
      <c r="P528" s="244"/>
      <c r="Q528" s="244"/>
      <c r="R528" s="244"/>
      <c r="S528" s="244"/>
      <c r="T528" s="245"/>
      <c r="AT528" s="246" t="s">
        <v>309</v>
      </c>
      <c r="AU528" s="246" t="s">
        <v>93</v>
      </c>
      <c r="AV528" s="15" t="s">
        <v>121</v>
      </c>
      <c r="AW528" s="15" t="s">
        <v>38</v>
      </c>
      <c r="AX528" s="15" t="s">
        <v>91</v>
      </c>
      <c r="AY528" s="246" t="s">
        <v>203</v>
      </c>
    </row>
    <row r="529" spans="1:65" s="2" customFormat="1" ht="16.5" customHeight="1">
      <c r="A529" s="36"/>
      <c r="B529" s="37"/>
      <c r="C529" s="193" t="s">
        <v>881</v>
      </c>
      <c r="D529" s="193" t="s">
        <v>206</v>
      </c>
      <c r="E529" s="194" t="s">
        <v>882</v>
      </c>
      <c r="F529" s="195" t="s">
        <v>883</v>
      </c>
      <c r="G529" s="196" t="s">
        <v>357</v>
      </c>
      <c r="H529" s="197">
        <v>304.96</v>
      </c>
      <c r="I529" s="198"/>
      <c r="J529" s="199">
        <f>ROUND(I529*H529,2)</f>
        <v>0</v>
      </c>
      <c r="K529" s="195" t="s">
        <v>210</v>
      </c>
      <c r="L529" s="41"/>
      <c r="M529" s="200" t="s">
        <v>1</v>
      </c>
      <c r="N529" s="201" t="s">
        <v>48</v>
      </c>
      <c r="O529" s="73"/>
      <c r="P529" s="202">
        <f>O529*H529</f>
        <v>0</v>
      </c>
      <c r="Q529" s="202">
        <v>0</v>
      </c>
      <c r="R529" s="202">
        <f>Q529*H529</f>
        <v>0</v>
      </c>
      <c r="S529" s="202">
        <v>0.05</v>
      </c>
      <c r="T529" s="203">
        <f>S529*H529</f>
        <v>15.248</v>
      </c>
      <c r="U529" s="36"/>
      <c r="V529" s="36"/>
      <c r="W529" s="36"/>
      <c r="X529" s="36"/>
      <c r="Y529" s="36"/>
      <c r="Z529" s="36"/>
      <c r="AA529" s="36"/>
      <c r="AB529" s="36"/>
      <c r="AC529" s="36"/>
      <c r="AD529" s="36"/>
      <c r="AE529" s="36"/>
      <c r="AR529" s="204" t="s">
        <v>121</v>
      </c>
      <c r="AT529" s="204" t="s">
        <v>206</v>
      </c>
      <c r="AU529" s="204" t="s">
        <v>93</v>
      </c>
      <c r="AY529" s="18" t="s">
        <v>203</v>
      </c>
      <c r="BE529" s="205">
        <f>IF(N529="základní",J529,0)</f>
        <v>0</v>
      </c>
      <c r="BF529" s="205">
        <f>IF(N529="snížená",J529,0)</f>
        <v>0</v>
      </c>
      <c r="BG529" s="205">
        <f>IF(N529="zákl. přenesená",J529,0)</f>
        <v>0</v>
      </c>
      <c r="BH529" s="205">
        <f>IF(N529="sníž. přenesená",J529,0)</f>
        <v>0</v>
      </c>
      <c r="BI529" s="205">
        <f>IF(N529="nulová",J529,0)</f>
        <v>0</v>
      </c>
      <c r="BJ529" s="18" t="s">
        <v>91</v>
      </c>
      <c r="BK529" s="205">
        <f>ROUND(I529*H529,2)</f>
        <v>0</v>
      </c>
      <c r="BL529" s="18" t="s">
        <v>121</v>
      </c>
      <c r="BM529" s="204" t="s">
        <v>884</v>
      </c>
    </row>
    <row r="530" spans="2:51" s="13" customFormat="1" ht="10.2">
      <c r="B530" s="215"/>
      <c r="C530" s="216"/>
      <c r="D530" s="206" t="s">
        <v>309</v>
      </c>
      <c r="E530" s="217" t="s">
        <v>1</v>
      </c>
      <c r="F530" s="218" t="s">
        <v>885</v>
      </c>
      <c r="G530" s="216"/>
      <c r="H530" s="217" t="s">
        <v>1</v>
      </c>
      <c r="I530" s="219"/>
      <c r="J530" s="216"/>
      <c r="K530" s="216"/>
      <c r="L530" s="220"/>
      <c r="M530" s="221"/>
      <c r="N530" s="222"/>
      <c r="O530" s="222"/>
      <c r="P530" s="222"/>
      <c r="Q530" s="222"/>
      <c r="R530" s="222"/>
      <c r="S530" s="222"/>
      <c r="T530" s="223"/>
      <c r="AT530" s="224" t="s">
        <v>309</v>
      </c>
      <c r="AU530" s="224" t="s">
        <v>93</v>
      </c>
      <c r="AV530" s="13" t="s">
        <v>91</v>
      </c>
      <c r="AW530" s="13" t="s">
        <v>38</v>
      </c>
      <c r="AX530" s="13" t="s">
        <v>83</v>
      </c>
      <c r="AY530" s="224" t="s">
        <v>203</v>
      </c>
    </row>
    <row r="531" spans="2:51" s="14" customFormat="1" ht="10.2">
      <c r="B531" s="225"/>
      <c r="C531" s="226"/>
      <c r="D531" s="206" t="s">
        <v>309</v>
      </c>
      <c r="E531" s="227" t="s">
        <v>1</v>
      </c>
      <c r="F531" s="228" t="s">
        <v>886</v>
      </c>
      <c r="G531" s="226"/>
      <c r="H531" s="229">
        <v>200</v>
      </c>
      <c r="I531" s="230"/>
      <c r="J531" s="226"/>
      <c r="K531" s="226"/>
      <c r="L531" s="231"/>
      <c r="M531" s="232"/>
      <c r="N531" s="233"/>
      <c r="O531" s="233"/>
      <c r="P531" s="233"/>
      <c r="Q531" s="233"/>
      <c r="R531" s="233"/>
      <c r="S531" s="233"/>
      <c r="T531" s="234"/>
      <c r="AT531" s="235" t="s">
        <v>309</v>
      </c>
      <c r="AU531" s="235" t="s">
        <v>93</v>
      </c>
      <c r="AV531" s="14" t="s">
        <v>93</v>
      </c>
      <c r="AW531" s="14" t="s">
        <v>38</v>
      </c>
      <c r="AX531" s="14" t="s">
        <v>83</v>
      </c>
      <c r="AY531" s="235" t="s">
        <v>203</v>
      </c>
    </row>
    <row r="532" spans="2:51" s="14" customFormat="1" ht="10.2">
      <c r="B532" s="225"/>
      <c r="C532" s="226"/>
      <c r="D532" s="206" t="s">
        <v>309</v>
      </c>
      <c r="E532" s="227" t="s">
        <v>1</v>
      </c>
      <c r="F532" s="228" t="s">
        <v>887</v>
      </c>
      <c r="G532" s="226"/>
      <c r="H532" s="229">
        <v>104.96</v>
      </c>
      <c r="I532" s="230"/>
      <c r="J532" s="226"/>
      <c r="K532" s="226"/>
      <c r="L532" s="231"/>
      <c r="M532" s="232"/>
      <c r="N532" s="233"/>
      <c r="O532" s="233"/>
      <c r="P532" s="233"/>
      <c r="Q532" s="233"/>
      <c r="R532" s="233"/>
      <c r="S532" s="233"/>
      <c r="T532" s="234"/>
      <c r="AT532" s="235" t="s">
        <v>309</v>
      </c>
      <c r="AU532" s="235" t="s">
        <v>93</v>
      </c>
      <c r="AV532" s="14" t="s">
        <v>93</v>
      </c>
      <c r="AW532" s="14" t="s">
        <v>38</v>
      </c>
      <c r="AX532" s="14" t="s">
        <v>83</v>
      </c>
      <c r="AY532" s="235" t="s">
        <v>203</v>
      </c>
    </row>
    <row r="533" spans="2:51" s="15" customFormat="1" ht="10.2">
      <c r="B533" s="236"/>
      <c r="C533" s="237"/>
      <c r="D533" s="206" t="s">
        <v>309</v>
      </c>
      <c r="E533" s="238" t="s">
        <v>1</v>
      </c>
      <c r="F533" s="239" t="s">
        <v>314</v>
      </c>
      <c r="G533" s="237"/>
      <c r="H533" s="240">
        <v>304.96</v>
      </c>
      <c r="I533" s="241"/>
      <c r="J533" s="237"/>
      <c r="K533" s="237"/>
      <c r="L533" s="242"/>
      <c r="M533" s="243"/>
      <c r="N533" s="244"/>
      <c r="O533" s="244"/>
      <c r="P533" s="244"/>
      <c r="Q533" s="244"/>
      <c r="R533" s="244"/>
      <c r="S533" s="244"/>
      <c r="T533" s="245"/>
      <c r="AT533" s="246" t="s">
        <v>309</v>
      </c>
      <c r="AU533" s="246" t="s">
        <v>93</v>
      </c>
      <c r="AV533" s="15" t="s">
        <v>121</v>
      </c>
      <c r="AW533" s="15" t="s">
        <v>38</v>
      </c>
      <c r="AX533" s="15" t="s">
        <v>91</v>
      </c>
      <c r="AY533" s="246" t="s">
        <v>203</v>
      </c>
    </row>
    <row r="534" spans="1:65" s="2" customFormat="1" ht="16.5" customHeight="1">
      <c r="A534" s="36"/>
      <c r="B534" s="37"/>
      <c r="C534" s="193" t="s">
        <v>888</v>
      </c>
      <c r="D534" s="193" t="s">
        <v>206</v>
      </c>
      <c r="E534" s="194" t="s">
        <v>889</v>
      </c>
      <c r="F534" s="195" t="s">
        <v>890</v>
      </c>
      <c r="G534" s="196" t="s">
        <v>357</v>
      </c>
      <c r="H534" s="197">
        <v>547.151</v>
      </c>
      <c r="I534" s="198"/>
      <c r="J534" s="199">
        <f>ROUND(I534*H534,2)</f>
        <v>0</v>
      </c>
      <c r="K534" s="195" t="s">
        <v>210</v>
      </c>
      <c r="L534" s="41"/>
      <c r="M534" s="200" t="s">
        <v>1</v>
      </c>
      <c r="N534" s="201" t="s">
        <v>48</v>
      </c>
      <c r="O534" s="73"/>
      <c r="P534" s="202">
        <f>O534*H534</f>
        <v>0</v>
      </c>
      <c r="Q534" s="202">
        <v>0</v>
      </c>
      <c r="R534" s="202">
        <f>Q534*H534</f>
        <v>0</v>
      </c>
      <c r="S534" s="202">
        <v>0.046</v>
      </c>
      <c r="T534" s="203">
        <f>S534*H534</f>
        <v>25.168946</v>
      </c>
      <c r="U534" s="36"/>
      <c r="V534" s="36"/>
      <c r="W534" s="36"/>
      <c r="X534" s="36"/>
      <c r="Y534" s="36"/>
      <c r="Z534" s="36"/>
      <c r="AA534" s="36"/>
      <c r="AB534" s="36"/>
      <c r="AC534" s="36"/>
      <c r="AD534" s="36"/>
      <c r="AE534" s="36"/>
      <c r="AR534" s="204" t="s">
        <v>121</v>
      </c>
      <c r="AT534" s="204" t="s">
        <v>206</v>
      </c>
      <c r="AU534" s="204" t="s">
        <v>93</v>
      </c>
      <c r="AY534" s="18" t="s">
        <v>203</v>
      </c>
      <c r="BE534" s="205">
        <f>IF(N534="základní",J534,0)</f>
        <v>0</v>
      </c>
      <c r="BF534" s="205">
        <f>IF(N534="snížená",J534,0)</f>
        <v>0</v>
      </c>
      <c r="BG534" s="205">
        <f>IF(N534="zákl. přenesená",J534,0)</f>
        <v>0</v>
      </c>
      <c r="BH534" s="205">
        <f>IF(N534="sníž. přenesená",J534,0)</f>
        <v>0</v>
      </c>
      <c r="BI534" s="205">
        <f>IF(N534="nulová",J534,0)</f>
        <v>0</v>
      </c>
      <c r="BJ534" s="18" t="s">
        <v>91</v>
      </c>
      <c r="BK534" s="205">
        <f>ROUND(I534*H534,2)</f>
        <v>0</v>
      </c>
      <c r="BL534" s="18" t="s">
        <v>121</v>
      </c>
      <c r="BM534" s="204" t="s">
        <v>891</v>
      </c>
    </row>
    <row r="535" spans="1:47" s="2" customFormat="1" ht="19.2">
      <c r="A535" s="36"/>
      <c r="B535" s="37"/>
      <c r="C535" s="38"/>
      <c r="D535" s="206" t="s">
        <v>213</v>
      </c>
      <c r="E535" s="38"/>
      <c r="F535" s="207" t="s">
        <v>892</v>
      </c>
      <c r="G535" s="38"/>
      <c r="H535" s="38"/>
      <c r="I535" s="208"/>
      <c r="J535" s="38"/>
      <c r="K535" s="38"/>
      <c r="L535" s="41"/>
      <c r="M535" s="209"/>
      <c r="N535" s="210"/>
      <c r="O535" s="73"/>
      <c r="P535" s="73"/>
      <c r="Q535" s="73"/>
      <c r="R535" s="73"/>
      <c r="S535" s="73"/>
      <c r="T535" s="74"/>
      <c r="U535" s="36"/>
      <c r="V535" s="36"/>
      <c r="W535" s="36"/>
      <c r="X535" s="36"/>
      <c r="Y535" s="36"/>
      <c r="Z535" s="36"/>
      <c r="AA535" s="36"/>
      <c r="AB535" s="36"/>
      <c r="AC535" s="36"/>
      <c r="AD535" s="36"/>
      <c r="AE535" s="36"/>
      <c r="AT535" s="18" t="s">
        <v>213</v>
      </c>
      <c r="AU535" s="18" t="s">
        <v>93</v>
      </c>
    </row>
    <row r="536" spans="2:51" s="13" customFormat="1" ht="10.2">
      <c r="B536" s="215"/>
      <c r="C536" s="216"/>
      <c r="D536" s="206" t="s">
        <v>309</v>
      </c>
      <c r="E536" s="217" t="s">
        <v>1</v>
      </c>
      <c r="F536" s="218" t="s">
        <v>802</v>
      </c>
      <c r="G536" s="216"/>
      <c r="H536" s="217" t="s">
        <v>1</v>
      </c>
      <c r="I536" s="219"/>
      <c r="J536" s="216"/>
      <c r="K536" s="216"/>
      <c r="L536" s="220"/>
      <c r="M536" s="221"/>
      <c r="N536" s="222"/>
      <c r="O536" s="222"/>
      <c r="P536" s="222"/>
      <c r="Q536" s="222"/>
      <c r="R536" s="222"/>
      <c r="S536" s="222"/>
      <c r="T536" s="223"/>
      <c r="AT536" s="224" t="s">
        <v>309</v>
      </c>
      <c r="AU536" s="224" t="s">
        <v>93</v>
      </c>
      <c r="AV536" s="13" t="s">
        <v>91</v>
      </c>
      <c r="AW536" s="13" t="s">
        <v>38</v>
      </c>
      <c r="AX536" s="13" t="s">
        <v>83</v>
      </c>
      <c r="AY536" s="224" t="s">
        <v>203</v>
      </c>
    </row>
    <row r="537" spans="2:51" s="14" customFormat="1" ht="10.2">
      <c r="B537" s="225"/>
      <c r="C537" s="226"/>
      <c r="D537" s="206" t="s">
        <v>309</v>
      </c>
      <c r="E537" s="227" t="s">
        <v>1</v>
      </c>
      <c r="F537" s="228" t="s">
        <v>893</v>
      </c>
      <c r="G537" s="226"/>
      <c r="H537" s="229">
        <v>334.338</v>
      </c>
      <c r="I537" s="230"/>
      <c r="J537" s="226"/>
      <c r="K537" s="226"/>
      <c r="L537" s="231"/>
      <c r="M537" s="232"/>
      <c r="N537" s="233"/>
      <c r="O537" s="233"/>
      <c r="P537" s="233"/>
      <c r="Q537" s="233"/>
      <c r="R537" s="233"/>
      <c r="S537" s="233"/>
      <c r="T537" s="234"/>
      <c r="AT537" s="235" t="s">
        <v>309</v>
      </c>
      <c r="AU537" s="235" t="s">
        <v>93</v>
      </c>
      <c r="AV537" s="14" t="s">
        <v>93</v>
      </c>
      <c r="AW537" s="14" t="s">
        <v>38</v>
      </c>
      <c r="AX537" s="14" t="s">
        <v>83</v>
      </c>
      <c r="AY537" s="235" t="s">
        <v>203</v>
      </c>
    </row>
    <row r="538" spans="2:51" s="14" customFormat="1" ht="10.2">
      <c r="B538" s="225"/>
      <c r="C538" s="226"/>
      <c r="D538" s="206" t="s">
        <v>309</v>
      </c>
      <c r="E538" s="227" t="s">
        <v>1</v>
      </c>
      <c r="F538" s="228" t="s">
        <v>894</v>
      </c>
      <c r="G538" s="226"/>
      <c r="H538" s="229">
        <v>212.813</v>
      </c>
      <c r="I538" s="230"/>
      <c r="J538" s="226"/>
      <c r="K538" s="226"/>
      <c r="L538" s="231"/>
      <c r="M538" s="232"/>
      <c r="N538" s="233"/>
      <c r="O538" s="233"/>
      <c r="P538" s="233"/>
      <c r="Q538" s="233"/>
      <c r="R538" s="233"/>
      <c r="S538" s="233"/>
      <c r="T538" s="234"/>
      <c r="AT538" s="235" t="s">
        <v>309</v>
      </c>
      <c r="AU538" s="235" t="s">
        <v>93</v>
      </c>
      <c r="AV538" s="14" t="s">
        <v>93</v>
      </c>
      <c r="AW538" s="14" t="s">
        <v>38</v>
      </c>
      <c r="AX538" s="14" t="s">
        <v>83</v>
      </c>
      <c r="AY538" s="235" t="s">
        <v>203</v>
      </c>
    </row>
    <row r="539" spans="2:51" s="15" customFormat="1" ht="10.2">
      <c r="B539" s="236"/>
      <c r="C539" s="237"/>
      <c r="D539" s="206" t="s">
        <v>309</v>
      </c>
      <c r="E539" s="238" t="s">
        <v>1</v>
      </c>
      <c r="F539" s="239" t="s">
        <v>314</v>
      </c>
      <c r="G539" s="237"/>
      <c r="H539" s="240">
        <v>547.151</v>
      </c>
      <c r="I539" s="241"/>
      <c r="J539" s="237"/>
      <c r="K539" s="237"/>
      <c r="L539" s="242"/>
      <c r="M539" s="243"/>
      <c r="N539" s="244"/>
      <c r="O539" s="244"/>
      <c r="P539" s="244"/>
      <c r="Q539" s="244"/>
      <c r="R539" s="244"/>
      <c r="S539" s="244"/>
      <c r="T539" s="245"/>
      <c r="AT539" s="246" t="s">
        <v>309</v>
      </c>
      <c r="AU539" s="246" t="s">
        <v>93</v>
      </c>
      <c r="AV539" s="15" t="s">
        <v>121</v>
      </c>
      <c r="AW539" s="15" t="s">
        <v>38</v>
      </c>
      <c r="AX539" s="15" t="s">
        <v>91</v>
      </c>
      <c r="AY539" s="246" t="s">
        <v>203</v>
      </c>
    </row>
    <row r="540" spans="1:65" s="2" customFormat="1" ht="16.5" customHeight="1">
      <c r="A540" s="36"/>
      <c r="B540" s="37"/>
      <c r="C540" s="193" t="s">
        <v>895</v>
      </c>
      <c r="D540" s="193" t="s">
        <v>206</v>
      </c>
      <c r="E540" s="194" t="s">
        <v>896</v>
      </c>
      <c r="F540" s="195" t="s">
        <v>897</v>
      </c>
      <c r="G540" s="196" t="s">
        <v>357</v>
      </c>
      <c r="H540" s="197">
        <v>14.03</v>
      </c>
      <c r="I540" s="198"/>
      <c r="J540" s="199">
        <f>ROUND(I540*H540,2)</f>
        <v>0</v>
      </c>
      <c r="K540" s="195" t="s">
        <v>210</v>
      </c>
      <c r="L540" s="41"/>
      <c r="M540" s="200" t="s">
        <v>1</v>
      </c>
      <c r="N540" s="201" t="s">
        <v>48</v>
      </c>
      <c r="O540" s="73"/>
      <c r="P540" s="202">
        <f>O540*H540</f>
        <v>0</v>
      </c>
      <c r="Q540" s="202">
        <v>0</v>
      </c>
      <c r="R540" s="202">
        <f>Q540*H540</f>
        <v>0</v>
      </c>
      <c r="S540" s="202">
        <v>0.068</v>
      </c>
      <c r="T540" s="203">
        <f>S540*H540</f>
        <v>0.95404</v>
      </c>
      <c r="U540" s="36"/>
      <c r="V540" s="36"/>
      <c r="W540" s="36"/>
      <c r="X540" s="36"/>
      <c r="Y540" s="36"/>
      <c r="Z540" s="36"/>
      <c r="AA540" s="36"/>
      <c r="AB540" s="36"/>
      <c r="AC540" s="36"/>
      <c r="AD540" s="36"/>
      <c r="AE540" s="36"/>
      <c r="AR540" s="204" t="s">
        <v>121</v>
      </c>
      <c r="AT540" s="204" t="s">
        <v>206</v>
      </c>
      <c r="AU540" s="204" t="s">
        <v>93</v>
      </c>
      <c r="AY540" s="18" t="s">
        <v>203</v>
      </c>
      <c r="BE540" s="205">
        <f>IF(N540="základní",J540,0)</f>
        <v>0</v>
      </c>
      <c r="BF540" s="205">
        <f>IF(N540="snížená",J540,0)</f>
        <v>0</v>
      </c>
      <c r="BG540" s="205">
        <f>IF(N540="zákl. přenesená",J540,0)</f>
        <v>0</v>
      </c>
      <c r="BH540" s="205">
        <f>IF(N540="sníž. přenesená",J540,0)</f>
        <v>0</v>
      </c>
      <c r="BI540" s="205">
        <f>IF(N540="nulová",J540,0)</f>
        <v>0</v>
      </c>
      <c r="BJ540" s="18" t="s">
        <v>91</v>
      </c>
      <c r="BK540" s="205">
        <f>ROUND(I540*H540,2)</f>
        <v>0</v>
      </c>
      <c r="BL540" s="18" t="s">
        <v>121</v>
      </c>
      <c r="BM540" s="204" t="s">
        <v>898</v>
      </c>
    </row>
    <row r="541" spans="2:51" s="13" customFormat="1" ht="10.2">
      <c r="B541" s="215"/>
      <c r="C541" s="216"/>
      <c r="D541" s="206" t="s">
        <v>309</v>
      </c>
      <c r="E541" s="217" t="s">
        <v>1</v>
      </c>
      <c r="F541" s="218" t="s">
        <v>802</v>
      </c>
      <c r="G541" s="216"/>
      <c r="H541" s="217" t="s">
        <v>1</v>
      </c>
      <c r="I541" s="219"/>
      <c r="J541" s="216"/>
      <c r="K541" s="216"/>
      <c r="L541" s="220"/>
      <c r="M541" s="221"/>
      <c r="N541" s="222"/>
      <c r="O541" s="222"/>
      <c r="P541" s="222"/>
      <c r="Q541" s="222"/>
      <c r="R541" s="222"/>
      <c r="S541" s="222"/>
      <c r="T541" s="223"/>
      <c r="AT541" s="224" t="s">
        <v>309</v>
      </c>
      <c r="AU541" s="224" t="s">
        <v>93</v>
      </c>
      <c r="AV541" s="13" t="s">
        <v>91</v>
      </c>
      <c r="AW541" s="13" t="s">
        <v>38</v>
      </c>
      <c r="AX541" s="13" t="s">
        <v>83</v>
      </c>
      <c r="AY541" s="224" t="s">
        <v>203</v>
      </c>
    </row>
    <row r="542" spans="2:51" s="14" customFormat="1" ht="10.2">
      <c r="B542" s="225"/>
      <c r="C542" s="226"/>
      <c r="D542" s="206" t="s">
        <v>309</v>
      </c>
      <c r="E542" s="227" t="s">
        <v>1</v>
      </c>
      <c r="F542" s="228" t="s">
        <v>899</v>
      </c>
      <c r="G542" s="226"/>
      <c r="H542" s="229">
        <v>9.032</v>
      </c>
      <c r="I542" s="230"/>
      <c r="J542" s="226"/>
      <c r="K542" s="226"/>
      <c r="L542" s="231"/>
      <c r="M542" s="232"/>
      <c r="N542" s="233"/>
      <c r="O542" s="233"/>
      <c r="P542" s="233"/>
      <c r="Q542" s="233"/>
      <c r="R542" s="233"/>
      <c r="S542" s="233"/>
      <c r="T542" s="234"/>
      <c r="AT542" s="235" t="s">
        <v>309</v>
      </c>
      <c r="AU542" s="235" t="s">
        <v>93</v>
      </c>
      <c r="AV542" s="14" t="s">
        <v>93</v>
      </c>
      <c r="AW542" s="14" t="s">
        <v>38</v>
      </c>
      <c r="AX542" s="14" t="s">
        <v>83</v>
      </c>
      <c r="AY542" s="235" t="s">
        <v>203</v>
      </c>
    </row>
    <row r="543" spans="2:51" s="14" customFormat="1" ht="10.2">
      <c r="B543" s="225"/>
      <c r="C543" s="226"/>
      <c r="D543" s="206" t="s">
        <v>309</v>
      </c>
      <c r="E543" s="227" t="s">
        <v>1</v>
      </c>
      <c r="F543" s="228" t="s">
        <v>900</v>
      </c>
      <c r="G543" s="226"/>
      <c r="H543" s="229">
        <v>4.998</v>
      </c>
      <c r="I543" s="230"/>
      <c r="J543" s="226"/>
      <c r="K543" s="226"/>
      <c r="L543" s="231"/>
      <c r="M543" s="232"/>
      <c r="N543" s="233"/>
      <c r="O543" s="233"/>
      <c r="P543" s="233"/>
      <c r="Q543" s="233"/>
      <c r="R543" s="233"/>
      <c r="S543" s="233"/>
      <c r="T543" s="234"/>
      <c r="AT543" s="235" t="s">
        <v>309</v>
      </c>
      <c r="AU543" s="235" t="s">
        <v>93</v>
      </c>
      <c r="AV543" s="14" t="s">
        <v>93</v>
      </c>
      <c r="AW543" s="14" t="s">
        <v>38</v>
      </c>
      <c r="AX543" s="14" t="s">
        <v>83</v>
      </c>
      <c r="AY543" s="235" t="s">
        <v>203</v>
      </c>
    </row>
    <row r="544" spans="2:51" s="15" customFormat="1" ht="10.2">
      <c r="B544" s="236"/>
      <c r="C544" s="237"/>
      <c r="D544" s="206" t="s">
        <v>309</v>
      </c>
      <c r="E544" s="238" t="s">
        <v>1</v>
      </c>
      <c r="F544" s="239" t="s">
        <v>314</v>
      </c>
      <c r="G544" s="237"/>
      <c r="H544" s="240">
        <v>14.03</v>
      </c>
      <c r="I544" s="241"/>
      <c r="J544" s="237"/>
      <c r="K544" s="237"/>
      <c r="L544" s="242"/>
      <c r="M544" s="243"/>
      <c r="N544" s="244"/>
      <c r="O544" s="244"/>
      <c r="P544" s="244"/>
      <c r="Q544" s="244"/>
      <c r="R544" s="244"/>
      <c r="S544" s="244"/>
      <c r="T544" s="245"/>
      <c r="AT544" s="246" t="s">
        <v>309</v>
      </c>
      <c r="AU544" s="246" t="s">
        <v>93</v>
      </c>
      <c r="AV544" s="15" t="s">
        <v>121</v>
      </c>
      <c r="AW544" s="15" t="s">
        <v>38</v>
      </c>
      <c r="AX544" s="15" t="s">
        <v>91</v>
      </c>
      <c r="AY544" s="246" t="s">
        <v>203</v>
      </c>
    </row>
    <row r="545" spans="1:65" s="2" customFormat="1" ht="16.5" customHeight="1">
      <c r="A545" s="36"/>
      <c r="B545" s="37"/>
      <c r="C545" s="193" t="s">
        <v>901</v>
      </c>
      <c r="D545" s="193" t="s">
        <v>206</v>
      </c>
      <c r="E545" s="194" t="s">
        <v>902</v>
      </c>
      <c r="F545" s="195" t="s">
        <v>903</v>
      </c>
      <c r="G545" s="196" t="s">
        <v>307</v>
      </c>
      <c r="H545" s="197">
        <v>122.526</v>
      </c>
      <c r="I545" s="198"/>
      <c r="J545" s="199">
        <f>ROUND(I545*H545,2)</f>
        <v>0</v>
      </c>
      <c r="K545" s="195" t="s">
        <v>210</v>
      </c>
      <c r="L545" s="41"/>
      <c r="M545" s="200" t="s">
        <v>1</v>
      </c>
      <c r="N545" s="201" t="s">
        <v>48</v>
      </c>
      <c r="O545" s="73"/>
      <c r="P545" s="202">
        <f>O545*H545</f>
        <v>0</v>
      </c>
      <c r="Q545" s="202">
        <v>0</v>
      </c>
      <c r="R545" s="202">
        <f>Q545*H545</f>
        <v>0</v>
      </c>
      <c r="S545" s="202">
        <v>0.55</v>
      </c>
      <c r="T545" s="203">
        <f>S545*H545</f>
        <v>67.3893</v>
      </c>
      <c r="U545" s="36"/>
      <c r="V545" s="36"/>
      <c r="W545" s="36"/>
      <c r="X545" s="36"/>
      <c r="Y545" s="36"/>
      <c r="Z545" s="36"/>
      <c r="AA545" s="36"/>
      <c r="AB545" s="36"/>
      <c r="AC545" s="36"/>
      <c r="AD545" s="36"/>
      <c r="AE545" s="36"/>
      <c r="AR545" s="204" t="s">
        <v>121</v>
      </c>
      <c r="AT545" s="204" t="s">
        <v>206</v>
      </c>
      <c r="AU545" s="204" t="s">
        <v>93</v>
      </c>
      <c r="AY545" s="18" t="s">
        <v>203</v>
      </c>
      <c r="BE545" s="205">
        <f>IF(N545="základní",J545,0)</f>
        <v>0</v>
      </c>
      <c r="BF545" s="205">
        <f>IF(N545="snížená",J545,0)</f>
        <v>0</v>
      </c>
      <c r="BG545" s="205">
        <f>IF(N545="zákl. přenesená",J545,0)</f>
        <v>0</v>
      </c>
      <c r="BH545" s="205">
        <f>IF(N545="sníž. přenesená",J545,0)</f>
        <v>0</v>
      </c>
      <c r="BI545" s="205">
        <f>IF(N545="nulová",J545,0)</f>
        <v>0</v>
      </c>
      <c r="BJ545" s="18" t="s">
        <v>91</v>
      </c>
      <c r="BK545" s="205">
        <f>ROUND(I545*H545,2)</f>
        <v>0</v>
      </c>
      <c r="BL545" s="18" t="s">
        <v>121</v>
      </c>
      <c r="BM545" s="204" t="s">
        <v>904</v>
      </c>
    </row>
    <row r="546" spans="1:47" s="2" customFormat="1" ht="19.2">
      <c r="A546" s="36"/>
      <c r="B546" s="37"/>
      <c r="C546" s="38"/>
      <c r="D546" s="206" t="s">
        <v>213</v>
      </c>
      <c r="E546" s="38"/>
      <c r="F546" s="207" t="s">
        <v>905</v>
      </c>
      <c r="G546" s="38"/>
      <c r="H546" s="38"/>
      <c r="I546" s="208"/>
      <c r="J546" s="38"/>
      <c r="K546" s="38"/>
      <c r="L546" s="41"/>
      <c r="M546" s="209"/>
      <c r="N546" s="210"/>
      <c r="O546" s="73"/>
      <c r="P546" s="73"/>
      <c r="Q546" s="73"/>
      <c r="R546" s="73"/>
      <c r="S546" s="73"/>
      <c r="T546" s="74"/>
      <c r="U546" s="36"/>
      <c r="V546" s="36"/>
      <c r="W546" s="36"/>
      <c r="X546" s="36"/>
      <c r="Y546" s="36"/>
      <c r="Z546" s="36"/>
      <c r="AA546" s="36"/>
      <c r="AB546" s="36"/>
      <c r="AC546" s="36"/>
      <c r="AD546" s="36"/>
      <c r="AE546" s="36"/>
      <c r="AT546" s="18" t="s">
        <v>213</v>
      </c>
      <c r="AU546" s="18" t="s">
        <v>93</v>
      </c>
    </row>
    <row r="547" spans="2:51" s="13" customFormat="1" ht="10.2">
      <c r="B547" s="215"/>
      <c r="C547" s="216"/>
      <c r="D547" s="206" t="s">
        <v>309</v>
      </c>
      <c r="E547" s="217" t="s">
        <v>1</v>
      </c>
      <c r="F547" s="218" t="s">
        <v>802</v>
      </c>
      <c r="G547" s="216"/>
      <c r="H547" s="217" t="s">
        <v>1</v>
      </c>
      <c r="I547" s="219"/>
      <c r="J547" s="216"/>
      <c r="K547" s="216"/>
      <c r="L547" s="220"/>
      <c r="M547" s="221"/>
      <c r="N547" s="222"/>
      <c r="O547" s="222"/>
      <c r="P547" s="222"/>
      <c r="Q547" s="222"/>
      <c r="R547" s="222"/>
      <c r="S547" s="222"/>
      <c r="T547" s="223"/>
      <c r="AT547" s="224" t="s">
        <v>309</v>
      </c>
      <c r="AU547" s="224" t="s">
        <v>93</v>
      </c>
      <c r="AV547" s="13" t="s">
        <v>91</v>
      </c>
      <c r="AW547" s="13" t="s">
        <v>38</v>
      </c>
      <c r="AX547" s="13" t="s">
        <v>83</v>
      </c>
      <c r="AY547" s="224" t="s">
        <v>203</v>
      </c>
    </row>
    <row r="548" spans="2:51" s="14" customFormat="1" ht="10.2">
      <c r="B548" s="225"/>
      <c r="C548" s="226"/>
      <c r="D548" s="206" t="s">
        <v>309</v>
      </c>
      <c r="E548" s="227" t="s">
        <v>1</v>
      </c>
      <c r="F548" s="228" t="s">
        <v>906</v>
      </c>
      <c r="G548" s="226"/>
      <c r="H548" s="229">
        <v>122.526</v>
      </c>
      <c r="I548" s="230"/>
      <c r="J548" s="226"/>
      <c r="K548" s="226"/>
      <c r="L548" s="231"/>
      <c r="M548" s="232"/>
      <c r="N548" s="233"/>
      <c r="O548" s="233"/>
      <c r="P548" s="233"/>
      <c r="Q548" s="233"/>
      <c r="R548" s="233"/>
      <c r="S548" s="233"/>
      <c r="T548" s="234"/>
      <c r="AT548" s="235" t="s">
        <v>309</v>
      </c>
      <c r="AU548" s="235" t="s">
        <v>93</v>
      </c>
      <c r="AV548" s="14" t="s">
        <v>93</v>
      </c>
      <c r="AW548" s="14" t="s">
        <v>38</v>
      </c>
      <c r="AX548" s="14" t="s">
        <v>83</v>
      </c>
      <c r="AY548" s="235" t="s">
        <v>203</v>
      </c>
    </row>
    <row r="549" spans="2:51" s="15" customFormat="1" ht="10.2">
      <c r="B549" s="236"/>
      <c r="C549" s="237"/>
      <c r="D549" s="206" t="s">
        <v>309</v>
      </c>
      <c r="E549" s="238" t="s">
        <v>1</v>
      </c>
      <c r="F549" s="239" t="s">
        <v>314</v>
      </c>
      <c r="G549" s="237"/>
      <c r="H549" s="240">
        <v>122.526</v>
      </c>
      <c r="I549" s="241"/>
      <c r="J549" s="237"/>
      <c r="K549" s="237"/>
      <c r="L549" s="242"/>
      <c r="M549" s="243"/>
      <c r="N549" s="244"/>
      <c r="O549" s="244"/>
      <c r="P549" s="244"/>
      <c r="Q549" s="244"/>
      <c r="R549" s="244"/>
      <c r="S549" s="244"/>
      <c r="T549" s="245"/>
      <c r="AT549" s="246" t="s">
        <v>309</v>
      </c>
      <c r="AU549" s="246" t="s">
        <v>93</v>
      </c>
      <c r="AV549" s="15" t="s">
        <v>121</v>
      </c>
      <c r="AW549" s="15" t="s">
        <v>38</v>
      </c>
      <c r="AX549" s="15" t="s">
        <v>91</v>
      </c>
      <c r="AY549" s="246" t="s">
        <v>203</v>
      </c>
    </row>
    <row r="550" spans="1:65" s="2" customFormat="1" ht="16.5" customHeight="1">
      <c r="A550" s="36"/>
      <c r="B550" s="37"/>
      <c r="C550" s="193" t="s">
        <v>907</v>
      </c>
      <c r="D550" s="193" t="s">
        <v>206</v>
      </c>
      <c r="E550" s="194" t="s">
        <v>908</v>
      </c>
      <c r="F550" s="195" t="s">
        <v>909</v>
      </c>
      <c r="G550" s="196" t="s">
        <v>307</v>
      </c>
      <c r="H550" s="197">
        <v>490.105</v>
      </c>
      <c r="I550" s="198"/>
      <c r="J550" s="199">
        <f>ROUND(I550*H550,2)</f>
        <v>0</v>
      </c>
      <c r="K550" s="195" t="s">
        <v>210</v>
      </c>
      <c r="L550" s="41"/>
      <c r="M550" s="200" t="s">
        <v>1</v>
      </c>
      <c r="N550" s="201" t="s">
        <v>48</v>
      </c>
      <c r="O550" s="73"/>
      <c r="P550" s="202">
        <f>O550*H550</f>
        <v>0</v>
      </c>
      <c r="Q550" s="202">
        <v>0</v>
      </c>
      <c r="R550" s="202">
        <f>Q550*H550</f>
        <v>0</v>
      </c>
      <c r="S550" s="202">
        <v>0.55</v>
      </c>
      <c r="T550" s="203">
        <f>S550*H550</f>
        <v>269.55775000000006</v>
      </c>
      <c r="U550" s="36"/>
      <c r="V550" s="36"/>
      <c r="W550" s="36"/>
      <c r="X550" s="36"/>
      <c r="Y550" s="36"/>
      <c r="Z550" s="36"/>
      <c r="AA550" s="36"/>
      <c r="AB550" s="36"/>
      <c r="AC550" s="36"/>
      <c r="AD550" s="36"/>
      <c r="AE550" s="36"/>
      <c r="AR550" s="204" t="s">
        <v>121</v>
      </c>
      <c r="AT550" s="204" t="s">
        <v>206</v>
      </c>
      <c r="AU550" s="204" t="s">
        <v>93</v>
      </c>
      <c r="AY550" s="18" t="s">
        <v>203</v>
      </c>
      <c r="BE550" s="205">
        <f>IF(N550="základní",J550,0)</f>
        <v>0</v>
      </c>
      <c r="BF550" s="205">
        <f>IF(N550="snížená",J550,0)</f>
        <v>0</v>
      </c>
      <c r="BG550" s="205">
        <f>IF(N550="zákl. přenesená",J550,0)</f>
        <v>0</v>
      </c>
      <c r="BH550" s="205">
        <f>IF(N550="sníž. přenesená",J550,0)</f>
        <v>0</v>
      </c>
      <c r="BI550" s="205">
        <f>IF(N550="nulová",J550,0)</f>
        <v>0</v>
      </c>
      <c r="BJ550" s="18" t="s">
        <v>91</v>
      </c>
      <c r="BK550" s="205">
        <f>ROUND(I550*H550,2)</f>
        <v>0</v>
      </c>
      <c r="BL550" s="18" t="s">
        <v>121</v>
      </c>
      <c r="BM550" s="204" t="s">
        <v>910</v>
      </c>
    </row>
    <row r="551" spans="1:47" s="2" customFormat="1" ht="19.2">
      <c r="A551" s="36"/>
      <c r="B551" s="37"/>
      <c r="C551" s="38"/>
      <c r="D551" s="206" t="s">
        <v>213</v>
      </c>
      <c r="E551" s="38"/>
      <c r="F551" s="207" t="s">
        <v>905</v>
      </c>
      <c r="G551" s="38"/>
      <c r="H551" s="38"/>
      <c r="I551" s="208"/>
      <c r="J551" s="38"/>
      <c r="K551" s="38"/>
      <c r="L551" s="41"/>
      <c r="M551" s="209"/>
      <c r="N551" s="210"/>
      <c r="O551" s="73"/>
      <c r="P551" s="73"/>
      <c r="Q551" s="73"/>
      <c r="R551" s="73"/>
      <c r="S551" s="73"/>
      <c r="T551" s="74"/>
      <c r="U551" s="36"/>
      <c r="V551" s="36"/>
      <c r="W551" s="36"/>
      <c r="X551" s="36"/>
      <c r="Y551" s="36"/>
      <c r="Z551" s="36"/>
      <c r="AA551" s="36"/>
      <c r="AB551" s="36"/>
      <c r="AC551" s="36"/>
      <c r="AD551" s="36"/>
      <c r="AE551" s="36"/>
      <c r="AT551" s="18" t="s">
        <v>213</v>
      </c>
      <c r="AU551" s="18" t="s">
        <v>93</v>
      </c>
    </row>
    <row r="552" spans="2:51" s="13" customFormat="1" ht="10.2">
      <c r="B552" s="215"/>
      <c r="C552" s="216"/>
      <c r="D552" s="206" t="s">
        <v>309</v>
      </c>
      <c r="E552" s="217" t="s">
        <v>1</v>
      </c>
      <c r="F552" s="218" t="s">
        <v>802</v>
      </c>
      <c r="G552" s="216"/>
      <c r="H552" s="217" t="s">
        <v>1</v>
      </c>
      <c r="I552" s="219"/>
      <c r="J552" s="216"/>
      <c r="K552" s="216"/>
      <c r="L552" s="220"/>
      <c r="M552" s="221"/>
      <c r="N552" s="222"/>
      <c r="O552" s="222"/>
      <c r="P552" s="222"/>
      <c r="Q552" s="222"/>
      <c r="R552" s="222"/>
      <c r="S552" s="222"/>
      <c r="T552" s="223"/>
      <c r="AT552" s="224" t="s">
        <v>309</v>
      </c>
      <c r="AU552" s="224" t="s">
        <v>93</v>
      </c>
      <c r="AV552" s="13" t="s">
        <v>91</v>
      </c>
      <c r="AW552" s="13" t="s">
        <v>38</v>
      </c>
      <c r="AX552" s="13" t="s">
        <v>83</v>
      </c>
      <c r="AY552" s="224" t="s">
        <v>203</v>
      </c>
    </row>
    <row r="553" spans="2:51" s="14" customFormat="1" ht="10.2">
      <c r="B553" s="225"/>
      <c r="C553" s="226"/>
      <c r="D553" s="206" t="s">
        <v>309</v>
      </c>
      <c r="E553" s="227" t="s">
        <v>1</v>
      </c>
      <c r="F553" s="228" t="s">
        <v>911</v>
      </c>
      <c r="G553" s="226"/>
      <c r="H553" s="229">
        <v>490.105</v>
      </c>
      <c r="I553" s="230"/>
      <c r="J553" s="226"/>
      <c r="K553" s="226"/>
      <c r="L553" s="231"/>
      <c r="M553" s="232"/>
      <c r="N553" s="233"/>
      <c r="O553" s="233"/>
      <c r="P553" s="233"/>
      <c r="Q553" s="233"/>
      <c r="R553" s="233"/>
      <c r="S553" s="233"/>
      <c r="T553" s="234"/>
      <c r="AT553" s="235" t="s">
        <v>309</v>
      </c>
      <c r="AU553" s="235" t="s">
        <v>93</v>
      </c>
      <c r="AV553" s="14" t="s">
        <v>93</v>
      </c>
      <c r="AW553" s="14" t="s">
        <v>38</v>
      </c>
      <c r="AX553" s="14" t="s">
        <v>83</v>
      </c>
      <c r="AY553" s="235" t="s">
        <v>203</v>
      </c>
    </row>
    <row r="554" spans="2:51" s="15" customFormat="1" ht="10.2">
      <c r="B554" s="236"/>
      <c r="C554" s="237"/>
      <c r="D554" s="206" t="s">
        <v>309</v>
      </c>
      <c r="E554" s="238" t="s">
        <v>1</v>
      </c>
      <c r="F554" s="239" t="s">
        <v>314</v>
      </c>
      <c r="G554" s="237"/>
      <c r="H554" s="240">
        <v>490.105</v>
      </c>
      <c r="I554" s="241"/>
      <c r="J554" s="237"/>
      <c r="K554" s="237"/>
      <c r="L554" s="242"/>
      <c r="M554" s="243"/>
      <c r="N554" s="244"/>
      <c r="O554" s="244"/>
      <c r="P554" s="244"/>
      <c r="Q554" s="244"/>
      <c r="R554" s="244"/>
      <c r="S554" s="244"/>
      <c r="T554" s="245"/>
      <c r="AT554" s="246" t="s">
        <v>309</v>
      </c>
      <c r="AU554" s="246" t="s">
        <v>93</v>
      </c>
      <c r="AV554" s="15" t="s">
        <v>121</v>
      </c>
      <c r="AW554" s="15" t="s">
        <v>38</v>
      </c>
      <c r="AX554" s="15" t="s">
        <v>91</v>
      </c>
      <c r="AY554" s="246" t="s">
        <v>203</v>
      </c>
    </row>
    <row r="555" spans="2:63" s="12" customFormat="1" ht="22.8" customHeight="1">
      <c r="B555" s="177"/>
      <c r="C555" s="178"/>
      <c r="D555" s="179" t="s">
        <v>82</v>
      </c>
      <c r="E555" s="191" t="s">
        <v>912</v>
      </c>
      <c r="F555" s="191" t="s">
        <v>913</v>
      </c>
      <c r="G555" s="178"/>
      <c r="H555" s="178"/>
      <c r="I555" s="181"/>
      <c r="J555" s="192">
        <f>BK555</f>
        <v>0</v>
      </c>
      <c r="K555" s="178"/>
      <c r="L555" s="183"/>
      <c r="M555" s="184"/>
      <c r="N555" s="185"/>
      <c r="O555" s="185"/>
      <c r="P555" s="186">
        <f>SUM(P556:P562)</f>
        <v>0</v>
      </c>
      <c r="Q555" s="185"/>
      <c r="R555" s="186">
        <f>SUM(R556:R562)</f>
        <v>0</v>
      </c>
      <c r="S555" s="185"/>
      <c r="T555" s="187">
        <f>SUM(T556:T562)</f>
        <v>0</v>
      </c>
      <c r="AR555" s="188" t="s">
        <v>91</v>
      </c>
      <c r="AT555" s="189" t="s">
        <v>82</v>
      </c>
      <c r="AU555" s="189" t="s">
        <v>91</v>
      </c>
      <c r="AY555" s="188" t="s">
        <v>203</v>
      </c>
      <c r="BK555" s="190">
        <f>SUM(BK556:BK562)</f>
        <v>0</v>
      </c>
    </row>
    <row r="556" spans="1:65" s="2" customFormat="1" ht="21.75" customHeight="1">
      <c r="A556" s="36"/>
      <c r="B556" s="37"/>
      <c r="C556" s="193" t="s">
        <v>914</v>
      </c>
      <c r="D556" s="193" t="s">
        <v>206</v>
      </c>
      <c r="E556" s="194" t="s">
        <v>915</v>
      </c>
      <c r="F556" s="195" t="s">
        <v>916</v>
      </c>
      <c r="G556" s="196" t="s">
        <v>338</v>
      </c>
      <c r="H556" s="197">
        <v>501.976</v>
      </c>
      <c r="I556" s="198"/>
      <c r="J556" s="199">
        <f>ROUND(I556*H556,2)</f>
        <v>0</v>
      </c>
      <c r="K556" s="195" t="s">
        <v>210</v>
      </c>
      <c r="L556" s="41"/>
      <c r="M556" s="200" t="s">
        <v>1</v>
      </c>
      <c r="N556" s="201" t="s">
        <v>48</v>
      </c>
      <c r="O556" s="73"/>
      <c r="P556" s="202">
        <f>O556*H556</f>
        <v>0</v>
      </c>
      <c r="Q556" s="202">
        <v>0</v>
      </c>
      <c r="R556" s="202">
        <f>Q556*H556</f>
        <v>0</v>
      </c>
      <c r="S556" s="202">
        <v>0</v>
      </c>
      <c r="T556" s="203">
        <f>S556*H556</f>
        <v>0</v>
      </c>
      <c r="U556" s="36"/>
      <c r="V556" s="36"/>
      <c r="W556" s="36"/>
      <c r="X556" s="36"/>
      <c r="Y556" s="36"/>
      <c r="Z556" s="36"/>
      <c r="AA556" s="36"/>
      <c r="AB556" s="36"/>
      <c r="AC556" s="36"/>
      <c r="AD556" s="36"/>
      <c r="AE556" s="36"/>
      <c r="AR556" s="204" t="s">
        <v>121</v>
      </c>
      <c r="AT556" s="204" t="s">
        <v>206</v>
      </c>
      <c r="AU556" s="204" t="s">
        <v>93</v>
      </c>
      <c r="AY556" s="18" t="s">
        <v>203</v>
      </c>
      <c r="BE556" s="205">
        <f>IF(N556="základní",J556,0)</f>
        <v>0</v>
      </c>
      <c r="BF556" s="205">
        <f>IF(N556="snížená",J556,0)</f>
        <v>0</v>
      </c>
      <c r="BG556" s="205">
        <f>IF(N556="zákl. přenesená",J556,0)</f>
        <v>0</v>
      </c>
      <c r="BH556" s="205">
        <f>IF(N556="sníž. přenesená",J556,0)</f>
        <v>0</v>
      </c>
      <c r="BI556" s="205">
        <f>IF(N556="nulová",J556,0)</f>
        <v>0</v>
      </c>
      <c r="BJ556" s="18" t="s">
        <v>91</v>
      </c>
      <c r="BK556" s="205">
        <f>ROUND(I556*H556,2)</f>
        <v>0</v>
      </c>
      <c r="BL556" s="18" t="s">
        <v>121</v>
      </c>
      <c r="BM556" s="204" t="s">
        <v>917</v>
      </c>
    </row>
    <row r="557" spans="1:65" s="2" customFormat="1" ht="16.5" customHeight="1">
      <c r="A557" s="36"/>
      <c r="B557" s="37"/>
      <c r="C557" s="193" t="s">
        <v>918</v>
      </c>
      <c r="D557" s="193" t="s">
        <v>206</v>
      </c>
      <c r="E557" s="194" t="s">
        <v>919</v>
      </c>
      <c r="F557" s="195" t="s">
        <v>920</v>
      </c>
      <c r="G557" s="196" t="s">
        <v>338</v>
      </c>
      <c r="H557" s="197">
        <v>501.976</v>
      </c>
      <c r="I557" s="198"/>
      <c r="J557" s="199">
        <f>ROUND(I557*H557,2)</f>
        <v>0</v>
      </c>
      <c r="K557" s="195" t="s">
        <v>601</v>
      </c>
      <c r="L557" s="41"/>
      <c r="M557" s="200" t="s">
        <v>1</v>
      </c>
      <c r="N557" s="201" t="s">
        <v>48</v>
      </c>
      <c r="O557" s="73"/>
      <c r="P557" s="202">
        <f>O557*H557</f>
        <v>0</v>
      </c>
      <c r="Q557" s="202">
        <v>0</v>
      </c>
      <c r="R557" s="202">
        <f>Q557*H557</f>
        <v>0</v>
      </c>
      <c r="S557" s="202">
        <v>0</v>
      </c>
      <c r="T557" s="203">
        <f>S557*H557</f>
        <v>0</v>
      </c>
      <c r="U557" s="36"/>
      <c r="V557" s="36"/>
      <c r="W557" s="36"/>
      <c r="X557" s="36"/>
      <c r="Y557" s="36"/>
      <c r="Z557" s="36"/>
      <c r="AA557" s="36"/>
      <c r="AB557" s="36"/>
      <c r="AC557" s="36"/>
      <c r="AD557" s="36"/>
      <c r="AE557" s="36"/>
      <c r="AR557" s="204" t="s">
        <v>121</v>
      </c>
      <c r="AT557" s="204" t="s">
        <v>206</v>
      </c>
      <c r="AU557" s="204" t="s">
        <v>93</v>
      </c>
      <c r="AY557" s="18" t="s">
        <v>203</v>
      </c>
      <c r="BE557" s="205">
        <f>IF(N557="základní",J557,0)</f>
        <v>0</v>
      </c>
      <c r="BF557" s="205">
        <f>IF(N557="snížená",J557,0)</f>
        <v>0</v>
      </c>
      <c r="BG557" s="205">
        <f>IF(N557="zákl. přenesená",J557,0)</f>
        <v>0</v>
      </c>
      <c r="BH557" s="205">
        <f>IF(N557="sníž. přenesená",J557,0)</f>
        <v>0</v>
      </c>
      <c r="BI557" s="205">
        <f>IF(N557="nulová",J557,0)</f>
        <v>0</v>
      </c>
      <c r="BJ557" s="18" t="s">
        <v>91</v>
      </c>
      <c r="BK557" s="205">
        <f>ROUND(I557*H557,2)</f>
        <v>0</v>
      </c>
      <c r="BL557" s="18" t="s">
        <v>121</v>
      </c>
      <c r="BM557" s="204" t="s">
        <v>921</v>
      </c>
    </row>
    <row r="558" spans="1:47" s="2" customFormat="1" ht="28.8">
      <c r="A558" s="36"/>
      <c r="B558" s="37"/>
      <c r="C558" s="38"/>
      <c r="D558" s="206" t="s">
        <v>213</v>
      </c>
      <c r="E558" s="38"/>
      <c r="F558" s="207" t="s">
        <v>922</v>
      </c>
      <c r="G558" s="38"/>
      <c r="H558" s="38"/>
      <c r="I558" s="208"/>
      <c r="J558" s="38"/>
      <c r="K558" s="38"/>
      <c r="L558" s="41"/>
      <c r="M558" s="209"/>
      <c r="N558" s="210"/>
      <c r="O558" s="73"/>
      <c r="P558" s="73"/>
      <c r="Q558" s="73"/>
      <c r="R558" s="73"/>
      <c r="S558" s="73"/>
      <c r="T558" s="74"/>
      <c r="U558" s="36"/>
      <c r="V558" s="36"/>
      <c r="W558" s="36"/>
      <c r="X558" s="36"/>
      <c r="Y558" s="36"/>
      <c r="Z558" s="36"/>
      <c r="AA558" s="36"/>
      <c r="AB558" s="36"/>
      <c r="AC558" s="36"/>
      <c r="AD558" s="36"/>
      <c r="AE558" s="36"/>
      <c r="AT558" s="18" t="s">
        <v>213</v>
      </c>
      <c r="AU558" s="18" t="s">
        <v>93</v>
      </c>
    </row>
    <row r="559" spans="1:65" s="2" customFormat="1" ht="16.5" customHeight="1">
      <c r="A559" s="36"/>
      <c r="B559" s="37"/>
      <c r="C559" s="193" t="s">
        <v>923</v>
      </c>
      <c r="D559" s="193" t="s">
        <v>206</v>
      </c>
      <c r="E559" s="194" t="s">
        <v>924</v>
      </c>
      <c r="F559" s="195" t="s">
        <v>925</v>
      </c>
      <c r="G559" s="196" t="s">
        <v>338</v>
      </c>
      <c r="H559" s="197">
        <v>501.976</v>
      </c>
      <c r="I559" s="198"/>
      <c r="J559" s="199">
        <f>ROUND(I559*H559,2)</f>
        <v>0</v>
      </c>
      <c r="K559" s="195" t="s">
        <v>210</v>
      </c>
      <c r="L559" s="41"/>
      <c r="M559" s="200" t="s">
        <v>1</v>
      </c>
      <c r="N559" s="201" t="s">
        <v>48</v>
      </c>
      <c r="O559" s="73"/>
      <c r="P559" s="202">
        <f>O559*H559</f>
        <v>0</v>
      </c>
      <c r="Q559" s="202">
        <v>0</v>
      </c>
      <c r="R559" s="202">
        <f>Q559*H559</f>
        <v>0</v>
      </c>
      <c r="S559" s="202">
        <v>0</v>
      </c>
      <c r="T559" s="203">
        <f>S559*H559</f>
        <v>0</v>
      </c>
      <c r="U559" s="36"/>
      <c r="V559" s="36"/>
      <c r="W559" s="36"/>
      <c r="X559" s="36"/>
      <c r="Y559" s="36"/>
      <c r="Z559" s="36"/>
      <c r="AA559" s="36"/>
      <c r="AB559" s="36"/>
      <c r="AC559" s="36"/>
      <c r="AD559" s="36"/>
      <c r="AE559" s="36"/>
      <c r="AR559" s="204" t="s">
        <v>121</v>
      </c>
      <c r="AT559" s="204" t="s">
        <v>206</v>
      </c>
      <c r="AU559" s="204" t="s">
        <v>93</v>
      </c>
      <c r="AY559" s="18" t="s">
        <v>203</v>
      </c>
      <c r="BE559" s="205">
        <f>IF(N559="základní",J559,0)</f>
        <v>0</v>
      </c>
      <c r="BF559" s="205">
        <f>IF(N559="snížená",J559,0)</f>
        <v>0</v>
      </c>
      <c r="BG559" s="205">
        <f>IF(N559="zákl. přenesená",J559,0)</f>
        <v>0</v>
      </c>
      <c r="BH559" s="205">
        <f>IF(N559="sníž. přenesená",J559,0)</f>
        <v>0</v>
      </c>
      <c r="BI559" s="205">
        <f>IF(N559="nulová",J559,0)</f>
        <v>0</v>
      </c>
      <c r="BJ559" s="18" t="s">
        <v>91</v>
      </c>
      <c r="BK559" s="205">
        <f>ROUND(I559*H559,2)</f>
        <v>0</v>
      </c>
      <c r="BL559" s="18" t="s">
        <v>121</v>
      </c>
      <c r="BM559" s="204" t="s">
        <v>926</v>
      </c>
    </row>
    <row r="560" spans="1:65" s="2" customFormat="1" ht="16.5" customHeight="1">
      <c r="A560" s="36"/>
      <c r="B560" s="37"/>
      <c r="C560" s="193" t="s">
        <v>927</v>
      </c>
      <c r="D560" s="193" t="s">
        <v>206</v>
      </c>
      <c r="E560" s="194" t="s">
        <v>928</v>
      </c>
      <c r="F560" s="195" t="s">
        <v>929</v>
      </c>
      <c r="G560" s="196" t="s">
        <v>338</v>
      </c>
      <c r="H560" s="197">
        <v>10039.52</v>
      </c>
      <c r="I560" s="198"/>
      <c r="J560" s="199">
        <f>ROUND(I560*H560,2)</f>
        <v>0</v>
      </c>
      <c r="K560" s="195" t="s">
        <v>210</v>
      </c>
      <c r="L560" s="41"/>
      <c r="M560" s="200" t="s">
        <v>1</v>
      </c>
      <c r="N560" s="201" t="s">
        <v>48</v>
      </c>
      <c r="O560" s="73"/>
      <c r="P560" s="202">
        <f>O560*H560</f>
        <v>0</v>
      </c>
      <c r="Q560" s="202">
        <v>0</v>
      </c>
      <c r="R560" s="202">
        <f>Q560*H560</f>
        <v>0</v>
      </c>
      <c r="S560" s="202">
        <v>0</v>
      </c>
      <c r="T560" s="203">
        <f>S560*H560</f>
        <v>0</v>
      </c>
      <c r="U560" s="36"/>
      <c r="V560" s="36"/>
      <c r="W560" s="36"/>
      <c r="X560" s="36"/>
      <c r="Y560" s="36"/>
      <c r="Z560" s="36"/>
      <c r="AA560" s="36"/>
      <c r="AB560" s="36"/>
      <c r="AC560" s="36"/>
      <c r="AD560" s="36"/>
      <c r="AE560" s="36"/>
      <c r="AR560" s="204" t="s">
        <v>121</v>
      </c>
      <c r="AT560" s="204" t="s">
        <v>206</v>
      </c>
      <c r="AU560" s="204" t="s">
        <v>93</v>
      </c>
      <c r="AY560" s="18" t="s">
        <v>203</v>
      </c>
      <c r="BE560" s="205">
        <f>IF(N560="základní",J560,0)</f>
        <v>0</v>
      </c>
      <c r="BF560" s="205">
        <f>IF(N560="snížená",J560,0)</f>
        <v>0</v>
      </c>
      <c r="BG560" s="205">
        <f>IF(N560="zákl. přenesená",J560,0)</f>
        <v>0</v>
      </c>
      <c r="BH560" s="205">
        <f>IF(N560="sníž. přenesená",J560,0)</f>
        <v>0</v>
      </c>
      <c r="BI560" s="205">
        <f>IF(N560="nulová",J560,0)</f>
        <v>0</v>
      </c>
      <c r="BJ560" s="18" t="s">
        <v>91</v>
      </c>
      <c r="BK560" s="205">
        <f>ROUND(I560*H560,2)</f>
        <v>0</v>
      </c>
      <c r="BL560" s="18" t="s">
        <v>121</v>
      </c>
      <c r="BM560" s="204" t="s">
        <v>930</v>
      </c>
    </row>
    <row r="561" spans="2:51" s="14" customFormat="1" ht="10.2">
      <c r="B561" s="225"/>
      <c r="C561" s="226"/>
      <c r="D561" s="206" t="s">
        <v>309</v>
      </c>
      <c r="E561" s="226"/>
      <c r="F561" s="228" t="s">
        <v>931</v>
      </c>
      <c r="G561" s="226"/>
      <c r="H561" s="229">
        <v>10039.52</v>
      </c>
      <c r="I561" s="230"/>
      <c r="J561" s="226"/>
      <c r="K561" s="226"/>
      <c r="L561" s="231"/>
      <c r="M561" s="232"/>
      <c r="N561" s="233"/>
      <c r="O561" s="233"/>
      <c r="P561" s="233"/>
      <c r="Q561" s="233"/>
      <c r="R561" s="233"/>
      <c r="S561" s="233"/>
      <c r="T561" s="234"/>
      <c r="AT561" s="235" t="s">
        <v>309</v>
      </c>
      <c r="AU561" s="235" t="s">
        <v>93</v>
      </c>
      <c r="AV561" s="14" t="s">
        <v>93</v>
      </c>
      <c r="AW561" s="14" t="s">
        <v>4</v>
      </c>
      <c r="AX561" s="14" t="s">
        <v>91</v>
      </c>
      <c r="AY561" s="235" t="s">
        <v>203</v>
      </c>
    </row>
    <row r="562" spans="1:65" s="2" customFormat="1" ht="16.5" customHeight="1">
      <c r="A562" s="36"/>
      <c r="B562" s="37"/>
      <c r="C562" s="193" t="s">
        <v>932</v>
      </c>
      <c r="D562" s="193" t="s">
        <v>206</v>
      </c>
      <c r="E562" s="194" t="s">
        <v>933</v>
      </c>
      <c r="F562" s="195" t="s">
        <v>934</v>
      </c>
      <c r="G562" s="196" t="s">
        <v>338</v>
      </c>
      <c r="H562" s="197">
        <v>501.976</v>
      </c>
      <c r="I562" s="198"/>
      <c r="J562" s="199">
        <f>ROUND(I562*H562,2)</f>
        <v>0</v>
      </c>
      <c r="K562" s="195" t="s">
        <v>210</v>
      </c>
      <c r="L562" s="41"/>
      <c r="M562" s="200" t="s">
        <v>1</v>
      </c>
      <c r="N562" s="201" t="s">
        <v>48</v>
      </c>
      <c r="O562" s="73"/>
      <c r="P562" s="202">
        <f>O562*H562</f>
        <v>0</v>
      </c>
      <c r="Q562" s="202">
        <v>0</v>
      </c>
      <c r="R562" s="202">
        <f>Q562*H562</f>
        <v>0</v>
      </c>
      <c r="S562" s="202">
        <v>0</v>
      </c>
      <c r="T562" s="203">
        <f>S562*H562</f>
        <v>0</v>
      </c>
      <c r="U562" s="36"/>
      <c r="V562" s="36"/>
      <c r="W562" s="36"/>
      <c r="X562" s="36"/>
      <c r="Y562" s="36"/>
      <c r="Z562" s="36"/>
      <c r="AA562" s="36"/>
      <c r="AB562" s="36"/>
      <c r="AC562" s="36"/>
      <c r="AD562" s="36"/>
      <c r="AE562" s="36"/>
      <c r="AR562" s="204" t="s">
        <v>121</v>
      </c>
      <c r="AT562" s="204" t="s">
        <v>206</v>
      </c>
      <c r="AU562" s="204" t="s">
        <v>93</v>
      </c>
      <c r="AY562" s="18" t="s">
        <v>203</v>
      </c>
      <c r="BE562" s="205">
        <f>IF(N562="základní",J562,0)</f>
        <v>0</v>
      </c>
      <c r="BF562" s="205">
        <f>IF(N562="snížená",J562,0)</f>
        <v>0</v>
      </c>
      <c r="BG562" s="205">
        <f>IF(N562="zákl. přenesená",J562,0)</f>
        <v>0</v>
      </c>
      <c r="BH562" s="205">
        <f>IF(N562="sníž. přenesená",J562,0)</f>
        <v>0</v>
      </c>
      <c r="BI562" s="205">
        <f>IF(N562="nulová",J562,0)</f>
        <v>0</v>
      </c>
      <c r="BJ562" s="18" t="s">
        <v>91</v>
      </c>
      <c r="BK562" s="205">
        <f>ROUND(I562*H562,2)</f>
        <v>0</v>
      </c>
      <c r="BL562" s="18" t="s">
        <v>121</v>
      </c>
      <c r="BM562" s="204" t="s">
        <v>935</v>
      </c>
    </row>
    <row r="563" spans="2:63" s="12" customFormat="1" ht="22.8" customHeight="1">
      <c r="B563" s="177"/>
      <c r="C563" s="178"/>
      <c r="D563" s="179" t="s">
        <v>82</v>
      </c>
      <c r="E563" s="191" t="s">
        <v>936</v>
      </c>
      <c r="F563" s="191" t="s">
        <v>937</v>
      </c>
      <c r="G563" s="178"/>
      <c r="H563" s="178"/>
      <c r="I563" s="181"/>
      <c r="J563" s="192">
        <f>BK563</f>
        <v>0</v>
      </c>
      <c r="K563" s="178"/>
      <c r="L563" s="183"/>
      <c r="M563" s="184"/>
      <c r="N563" s="185"/>
      <c r="O563" s="185"/>
      <c r="P563" s="186">
        <f>P564</f>
        <v>0</v>
      </c>
      <c r="Q563" s="185"/>
      <c r="R563" s="186">
        <f>R564</f>
        <v>0</v>
      </c>
      <c r="S563" s="185"/>
      <c r="T563" s="187">
        <f>T564</f>
        <v>0</v>
      </c>
      <c r="AR563" s="188" t="s">
        <v>91</v>
      </c>
      <c r="AT563" s="189" t="s">
        <v>82</v>
      </c>
      <c r="AU563" s="189" t="s">
        <v>91</v>
      </c>
      <c r="AY563" s="188" t="s">
        <v>203</v>
      </c>
      <c r="BK563" s="190">
        <f>BK564</f>
        <v>0</v>
      </c>
    </row>
    <row r="564" spans="1:65" s="2" customFormat="1" ht="16.5" customHeight="1">
      <c r="A564" s="36"/>
      <c r="B564" s="37"/>
      <c r="C564" s="193" t="s">
        <v>938</v>
      </c>
      <c r="D564" s="193" t="s">
        <v>206</v>
      </c>
      <c r="E564" s="194" t="s">
        <v>939</v>
      </c>
      <c r="F564" s="195" t="s">
        <v>940</v>
      </c>
      <c r="G564" s="196" t="s">
        <v>338</v>
      </c>
      <c r="H564" s="197">
        <v>1259.912</v>
      </c>
      <c r="I564" s="198"/>
      <c r="J564" s="199">
        <f>ROUND(I564*H564,2)</f>
        <v>0</v>
      </c>
      <c r="K564" s="195" t="s">
        <v>210</v>
      </c>
      <c r="L564" s="41"/>
      <c r="M564" s="200" t="s">
        <v>1</v>
      </c>
      <c r="N564" s="201" t="s">
        <v>48</v>
      </c>
      <c r="O564" s="73"/>
      <c r="P564" s="202">
        <f>O564*H564</f>
        <v>0</v>
      </c>
      <c r="Q564" s="202">
        <v>0</v>
      </c>
      <c r="R564" s="202">
        <f>Q564*H564</f>
        <v>0</v>
      </c>
      <c r="S564" s="202">
        <v>0</v>
      </c>
      <c r="T564" s="203">
        <f>S564*H564</f>
        <v>0</v>
      </c>
      <c r="U564" s="36"/>
      <c r="V564" s="36"/>
      <c r="W564" s="36"/>
      <c r="X564" s="36"/>
      <c r="Y564" s="36"/>
      <c r="Z564" s="36"/>
      <c r="AA564" s="36"/>
      <c r="AB564" s="36"/>
      <c r="AC564" s="36"/>
      <c r="AD564" s="36"/>
      <c r="AE564" s="36"/>
      <c r="AR564" s="204" t="s">
        <v>121</v>
      </c>
      <c r="AT564" s="204" t="s">
        <v>206</v>
      </c>
      <c r="AU564" s="204" t="s">
        <v>93</v>
      </c>
      <c r="AY564" s="18" t="s">
        <v>203</v>
      </c>
      <c r="BE564" s="205">
        <f>IF(N564="základní",J564,0)</f>
        <v>0</v>
      </c>
      <c r="BF564" s="205">
        <f>IF(N564="snížená",J564,0)</f>
        <v>0</v>
      </c>
      <c r="BG564" s="205">
        <f>IF(N564="zákl. přenesená",J564,0)</f>
        <v>0</v>
      </c>
      <c r="BH564" s="205">
        <f>IF(N564="sníž. přenesená",J564,0)</f>
        <v>0</v>
      </c>
      <c r="BI564" s="205">
        <f>IF(N564="nulová",J564,0)</f>
        <v>0</v>
      </c>
      <c r="BJ564" s="18" t="s">
        <v>91</v>
      </c>
      <c r="BK564" s="205">
        <f>ROUND(I564*H564,2)</f>
        <v>0</v>
      </c>
      <c r="BL564" s="18" t="s">
        <v>121</v>
      </c>
      <c r="BM564" s="204" t="s">
        <v>941</v>
      </c>
    </row>
    <row r="565" spans="2:63" s="12" customFormat="1" ht="25.95" customHeight="1">
      <c r="B565" s="177"/>
      <c r="C565" s="178"/>
      <c r="D565" s="179" t="s">
        <v>82</v>
      </c>
      <c r="E565" s="180" t="s">
        <v>942</v>
      </c>
      <c r="F565" s="180" t="s">
        <v>943</v>
      </c>
      <c r="G565" s="178"/>
      <c r="H565" s="178"/>
      <c r="I565" s="181"/>
      <c r="J565" s="182">
        <f>BK565</f>
        <v>0</v>
      </c>
      <c r="K565" s="178"/>
      <c r="L565" s="183"/>
      <c r="M565" s="184"/>
      <c r="N565" s="185"/>
      <c r="O565" s="185"/>
      <c r="P565" s="186">
        <f>P566+P598+P671+P748+P754+P832+P873+P922+P1011+P1028+P1085+P1108+P1120</f>
        <v>0</v>
      </c>
      <c r="Q565" s="185"/>
      <c r="R565" s="186">
        <f>R566+R598+R671+R748+R754+R832+R873+R922+R1011+R1028+R1085+R1108+R1120</f>
        <v>71.59276609</v>
      </c>
      <c r="S565" s="185"/>
      <c r="T565" s="187">
        <f>T566+T598+T671+T748+T754+T832+T873+T922+T1011+T1028+T1085+T1108+T1120</f>
        <v>5.067151149999999</v>
      </c>
      <c r="AR565" s="188" t="s">
        <v>93</v>
      </c>
      <c r="AT565" s="189" t="s">
        <v>82</v>
      </c>
      <c r="AU565" s="189" t="s">
        <v>83</v>
      </c>
      <c r="AY565" s="188" t="s">
        <v>203</v>
      </c>
      <c r="BK565" s="190">
        <f>BK566+BK598+BK671+BK748+BK754+BK832+BK873+BK922+BK1011+BK1028+BK1085+BK1108+BK1120</f>
        <v>0</v>
      </c>
    </row>
    <row r="566" spans="2:63" s="12" customFormat="1" ht="22.8" customHeight="1">
      <c r="B566" s="177"/>
      <c r="C566" s="178"/>
      <c r="D566" s="179" t="s">
        <v>82</v>
      </c>
      <c r="E566" s="191" t="s">
        <v>944</v>
      </c>
      <c r="F566" s="191" t="s">
        <v>945</v>
      </c>
      <c r="G566" s="178"/>
      <c r="H566" s="178"/>
      <c r="I566" s="181"/>
      <c r="J566" s="192">
        <f>BK566</f>
        <v>0</v>
      </c>
      <c r="K566" s="178"/>
      <c r="L566" s="183"/>
      <c r="M566" s="184"/>
      <c r="N566" s="185"/>
      <c r="O566" s="185"/>
      <c r="P566" s="186">
        <f>SUM(P567:P597)</f>
        <v>0</v>
      </c>
      <c r="Q566" s="185"/>
      <c r="R566" s="186">
        <f>SUM(R567:R597)</f>
        <v>2.960914</v>
      </c>
      <c r="S566" s="185"/>
      <c r="T566" s="187">
        <f>SUM(T567:T597)</f>
        <v>0</v>
      </c>
      <c r="AR566" s="188" t="s">
        <v>93</v>
      </c>
      <c r="AT566" s="189" t="s">
        <v>82</v>
      </c>
      <c r="AU566" s="189" t="s">
        <v>91</v>
      </c>
      <c r="AY566" s="188" t="s">
        <v>203</v>
      </c>
      <c r="BK566" s="190">
        <f>SUM(BK567:BK597)</f>
        <v>0</v>
      </c>
    </row>
    <row r="567" spans="1:65" s="2" customFormat="1" ht="16.5" customHeight="1">
      <c r="A567" s="36"/>
      <c r="B567" s="37"/>
      <c r="C567" s="193" t="s">
        <v>946</v>
      </c>
      <c r="D567" s="193" t="s">
        <v>206</v>
      </c>
      <c r="E567" s="194" t="s">
        <v>947</v>
      </c>
      <c r="F567" s="195" t="s">
        <v>948</v>
      </c>
      <c r="G567" s="196" t="s">
        <v>357</v>
      </c>
      <c r="H567" s="197">
        <v>270.308</v>
      </c>
      <c r="I567" s="198"/>
      <c r="J567" s="199">
        <f>ROUND(I567*H567,2)</f>
        <v>0</v>
      </c>
      <c r="K567" s="195" t="s">
        <v>210</v>
      </c>
      <c r="L567" s="41"/>
      <c r="M567" s="200" t="s">
        <v>1</v>
      </c>
      <c r="N567" s="201" t="s">
        <v>48</v>
      </c>
      <c r="O567" s="73"/>
      <c r="P567" s="202">
        <f>O567*H567</f>
        <v>0</v>
      </c>
      <c r="Q567" s="202">
        <v>0</v>
      </c>
      <c r="R567" s="202">
        <f>Q567*H567</f>
        <v>0</v>
      </c>
      <c r="S567" s="202">
        <v>0</v>
      </c>
      <c r="T567" s="203">
        <f>S567*H567</f>
        <v>0</v>
      </c>
      <c r="U567" s="36"/>
      <c r="V567" s="36"/>
      <c r="W567" s="36"/>
      <c r="X567" s="36"/>
      <c r="Y567" s="36"/>
      <c r="Z567" s="36"/>
      <c r="AA567" s="36"/>
      <c r="AB567" s="36"/>
      <c r="AC567" s="36"/>
      <c r="AD567" s="36"/>
      <c r="AE567" s="36"/>
      <c r="AR567" s="204" t="s">
        <v>378</v>
      </c>
      <c r="AT567" s="204" t="s">
        <v>206</v>
      </c>
      <c r="AU567" s="204" t="s">
        <v>93</v>
      </c>
      <c r="AY567" s="18" t="s">
        <v>203</v>
      </c>
      <c r="BE567" s="205">
        <f>IF(N567="základní",J567,0)</f>
        <v>0</v>
      </c>
      <c r="BF567" s="205">
        <f>IF(N567="snížená",J567,0)</f>
        <v>0</v>
      </c>
      <c r="BG567" s="205">
        <f>IF(N567="zákl. přenesená",J567,0)</f>
        <v>0</v>
      </c>
      <c r="BH567" s="205">
        <f>IF(N567="sníž. přenesená",J567,0)</f>
        <v>0</v>
      </c>
      <c r="BI567" s="205">
        <f>IF(N567="nulová",J567,0)</f>
        <v>0</v>
      </c>
      <c r="BJ567" s="18" t="s">
        <v>91</v>
      </c>
      <c r="BK567" s="205">
        <f>ROUND(I567*H567,2)</f>
        <v>0</v>
      </c>
      <c r="BL567" s="18" t="s">
        <v>378</v>
      </c>
      <c r="BM567" s="204" t="s">
        <v>949</v>
      </c>
    </row>
    <row r="568" spans="2:51" s="13" customFormat="1" ht="10.2">
      <c r="B568" s="215"/>
      <c r="C568" s="216"/>
      <c r="D568" s="206" t="s">
        <v>309</v>
      </c>
      <c r="E568" s="217" t="s">
        <v>1</v>
      </c>
      <c r="F568" s="218" t="s">
        <v>310</v>
      </c>
      <c r="G568" s="216"/>
      <c r="H568" s="217" t="s">
        <v>1</v>
      </c>
      <c r="I568" s="219"/>
      <c r="J568" s="216"/>
      <c r="K568" s="216"/>
      <c r="L568" s="220"/>
      <c r="M568" s="221"/>
      <c r="N568" s="222"/>
      <c r="O568" s="222"/>
      <c r="P568" s="222"/>
      <c r="Q568" s="222"/>
      <c r="R568" s="222"/>
      <c r="S568" s="222"/>
      <c r="T568" s="223"/>
      <c r="AT568" s="224" t="s">
        <v>309</v>
      </c>
      <c r="AU568" s="224" t="s">
        <v>93</v>
      </c>
      <c r="AV568" s="13" t="s">
        <v>91</v>
      </c>
      <c r="AW568" s="13" t="s">
        <v>38</v>
      </c>
      <c r="AX568" s="13" t="s">
        <v>83</v>
      </c>
      <c r="AY568" s="224" t="s">
        <v>203</v>
      </c>
    </row>
    <row r="569" spans="2:51" s="14" customFormat="1" ht="10.2">
      <c r="B569" s="225"/>
      <c r="C569" s="226"/>
      <c r="D569" s="206" t="s">
        <v>309</v>
      </c>
      <c r="E569" s="227" t="s">
        <v>1</v>
      </c>
      <c r="F569" s="228" t="s">
        <v>523</v>
      </c>
      <c r="G569" s="226"/>
      <c r="H569" s="229">
        <v>270.308</v>
      </c>
      <c r="I569" s="230"/>
      <c r="J569" s="226"/>
      <c r="K569" s="226"/>
      <c r="L569" s="231"/>
      <c r="M569" s="232"/>
      <c r="N569" s="233"/>
      <c r="O569" s="233"/>
      <c r="P569" s="233"/>
      <c r="Q569" s="233"/>
      <c r="R569" s="233"/>
      <c r="S569" s="233"/>
      <c r="T569" s="234"/>
      <c r="AT569" s="235" t="s">
        <v>309</v>
      </c>
      <c r="AU569" s="235" t="s">
        <v>93</v>
      </c>
      <c r="AV569" s="14" t="s">
        <v>93</v>
      </c>
      <c r="AW569" s="14" t="s">
        <v>38</v>
      </c>
      <c r="AX569" s="14" t="s">
        <v>83</v>
      </c>
      <c r="AY569" s="235" t="s">
        <v>203</v>
      </c>
    </row>
    <row r="570" spans="2:51" s="15" customFormat="1" ht="10.2">
      <c r="B570" s="236"/>
      <c r="C570" s="237"/>
      <c r="D570" s="206" t="s">
        <v>309</v>
      </c>
      <c r="E570" s="238" t="s">
        <v>1</v>
      </c>
      <c r="F570" s="239" t="s">
        <v>314</v>
      </c>
      <c r="G570" s="237"/>
      <c r="H570" s="240">
        <v>270.308</v>
      </c>
      <c r="I570" s="241"/>
      <c r="J570" s="237"/>
      <c r="K570" s="237"/>
      <c r="L570" s="242"/>
      <c r="M570" s="243"/>
      <c r="N570" s="244"/>
      <c r="O570" s="244"/>
      <c r="P570" s="244"/>
      <c r="Q570" s="244"/>
      <c r="R570" s="244"/>
      <c r="S570" s="244"/>
      <c r="T570" s="245"/>
      <c r="AT570" s="246" t="s">
        <v>309</v>
      </c>
      <c r="AU570" s="246" t="s">
        <v>93</v>
      </c>
      <c r="AV570" s="15" t="s">
        <v>121</v>
      </c>
      <c r="AW570" s="15" t="s">
        <v>38</v>
      </c>
      <c r="AX570" s="15" t="s">
        <v>91</v>
      </c>
      <c r="AY570" s="246" t="s">
        <v>203</v>
      </c>
    </row>
    <row r="571" spans="1:65" s="2" customFormat="1" ht="16.5" customHeight="1">
      <c r="A571" s="36"/>
      <c r="B571" s="37"/>
      <c r="C571" s="247" t="s">
        <v>950</v>
      </c>
      <c r="D571" s="247" t="s">
        <v>350</v>
      </c>
      <c r="E571" s="248" t="s">
        <v>951</v>
      </c>
      <c r="F571" s="249" t="s">
        <v>952</v>
      </c>
      <c r="G571" s="250" t="s">
        <v>338</v>
      </c>
      <c r="H571" s="251">
        <v>0.081</v>
      </c>
      <c r="I571" s="252"/>
      <c r="J571" s="253">
        <f>ROUND(I571*H571,2)</f>
        <v>0</v>
      </c>
      <c r="K571" s="249" t="s">
        <v>210</v>
      </c>
      <c r="L571" s="254"/>
      <c r="M571" s="255" t="s">
        <v>1</v>
      </c>
      <c r="N571" s="256" t="s">
        <v>48</v>
      </c>
      <c r="O571" s="73"/>
      <c r="P571" s="202">
        <f>O571*H571</f>
        <v>0</v>
      </c>
      <c r="Q571" s="202">
        <v>1</v>
      </c>
      <c r="R571" s="202">
        <f>Q571*H571</f>
        <v>0.081</v>
      </c>
      <c r="S571" s="202">
        <v>0</v>
      </c>
      <c r="T571" s="203">
        <f>S571*H571</f>
        <v>0</v>
      </c>
      <c r="U571" s="36"/>
      <c r="V571" s="36"/>
      <c r="W571" s="36"/>
      <c r="X571" s="36"/>
      <c r="Y571" s="36"/>
      <c r="Z571" s="36"/>
      <c r="AA571" s="36"/>
      <c r="AB571" s="36"/>
      <c r="AC571" s="36"/>
      <c r="AD571" s="36"/>
      <c r="AE571" s="36"/>
      <c r="AR571" s="204" t="s">
        <v>450</v>
      </c>
      <c r="AT571" s="204" t="s">
        <v>350</v>
      </c>
      <c r="AU571" s="204" t="s">
        <v>93</v>
      </c>
      <c r="AY571" s="18" t="s">
        <v>203</v>
      </c>
      <c r="BE571" s="205">
        <f>IF(N571="základní",J571,0)</f>
        <v>0</v>
      </c>
      <c r="BF571" s="205">
        <f>IF(N571="snížená",J571,0)</f>
        <v>0</v>
      </c>
      <c r="BG571" s="205">
        <f>IF(N571="zákl. přenesená",J571,0)</f>
        <v>0</v>
      </c>
      <c r="BH571" s="205">
        <f>IF(N571="sníž. přenesená",J571,0)</f>
        <v>0</v>
      </c>
      <c r="BI571" s="205">
        <f>IF(N571="nulová",J571,0)</f>
        <v>0</v>
      </c>
      <c r="BJ571" s="18" t="s">
        <v>91</v>
      </c>
      <c r="BK571" s="205">
        <f>ROUND(I571*H571,2)</f>
        <v>0</v>
      </c>
      <c r="BL571" s="18" t="s">
        <v>378</v>
      </c>
      <c r="BM571" s="204" t="s">
        <v>953</v>
      </c>
    </row>
    <row r="572" spans="2:51" s="14" customFormat="1" ht="10.2">
      <c r="B572" s="225"/>
      <c r="C572" s="226"/>
      <c r="D572" s="206" t="s">
        <v>309</v>
      </c>
      <c r="E572" s="226"/>
      <c r="F572" s="228" t="s">
        <v>954</v>
      </c>
      <c r="G572" s="226"/>
      <c r="H572" s="229">
        <v>0.081</v>
      </c>
      <c r="I572" s="230"/>
      <c r="J572" s="226"/>
      <c r="K572" s="226"/>
      <c r="L572" s="231"/>
      <c r="M572" s="232"/>
      <c r="N572" s="233"/>
      <c r="O572" s="233"/>
      <c r="P572" s="233"/>
      <c r="Q572" s="233"/>
      <c r="R572" s="233"/>
      <c r="S572" s="233"/>
      <c r="T572" s="234"/>
      <c r="AT572" s="235" t="s">
        <v>309</v>
      </c>
      <c r="AU572" s="235" t="s">
        <v>93</v>
      </c>
      <c r="AV572" s="14" t="s">
        <v>93</v>
      </c>
      <c r="AW572" s="14" t="s">
        <v>4</v>
      </c>
      <c r="AX572" s="14" t="s">
        <v>91</v>
      </c>
      <c r="AY572" s="235" t="s">
        <v>203</v>
      </c>
    </row>
    <row r="573" spans="1:65" s="2" customFormat="1" ht="16.5" customHeight="1">
      <c r="A573" s="36"/>
      <c r="B573" s="37"/>
      <c r="C573" s="193" t="s">
        <v>955</v>
      </c>
      <c r="D573" s="193" t="s">
        <v>206</v>
      </c>
      <c r="E573" s="194" t="s">
        <v>956</v>
      </c>
      <c r="F573" s="195" t="s">
        <v>957</v>
      </c>
      <c r="G573" s="196" t="s">
        <v>357</v>
      </c>
      <c r="H573" s="197">
        <v>113.965</v>
      </c>
      <c r="I573" s="198"/>
      <c r="J573" s="199">
        <f>ROUND(I573*H573,2)</f>
        <v>0</v>
      </c>
      <c r="K573" s="195" t="s">
        <v>210</v>
      </c>
      <c r="L573" s="41"/>
      <c r="M573" s="200" t="s">
        <v>1</v>
      </c>
      <c r="N573" s="201" t="s">
        <v>48</v>
      </c>
      <c r="O573" s="73"/>
      <c r="P573" s="202">
        <f>O573*H573</f>
        <v>0</v>
      </c>
      <c r="Q573" s="202">
        <v>0</v>
      </c>
      <c r="R573" s="202">
        <f>Q573*H573</f>
        <v>0</v>
      </c>
      <c r="S573" s="202">
        <v>0</v>
      </c>
      <c r="T573" s="203">
        <f>S573*H573</f>
        <v>0</v>
      </c>
      <c r="U573" s="36"/>
      <c r="V573" s="36"/>
      <c r="W573" s="36"/>
      <c r="X573" s="36"/>
      <c r="Y573" s="36"/>
      <c r="Z573" s="36"/>
      <c r="AA573" s="36"/>
      <c r="AB573" s="36"/>
      <c r="AC573" s="36"/>
      <c r="AD573" s="36"/>
      <c r="AE573" s="36"/>
      <c r="AR573" s="204" t="s">
        <v>378</v>
      </c>
      <c r="AT573" s="204" t="s">
        <v>206</v>
      </c>
      <c r="AU573" s="204" t="s">
        <v>93</v>
      </c>
      <c r="AY573" s="18" t="s">
        <v>203</v>
      </c>
      <c r="BE573" s="205">
        <f>IF(N573="základní",J573,0)</f>
        <v>0</v>
      </c>
      <c r="BF573" s="205">
        <f>IF(N573="snížená",J573,0)</f>
        <v>0</v>
      </c>
      <c r="BG573" s="205">
        <f>IF(N573="zákl. přenesená",J573,0)</f>
        <v>0</v>
      </c>
      <c r="BH573" s="205">
        <f>IF(N573="sníž. přenesená",J573,0)</f>
        <v>0</v>
      </c>
      <c r="BI573" s="205">
        <f>IF(N573="nulová",J573,0)</f>
        <v>0</v>
      </c>
      <c r="BJ573" s="18" t="s">
        <v>91</v>
      </c>
      <c r="BK573" s="205">
        <f>ROUND(I573*H573,2)</f>
        <v>0</v>
      </c>
      <c r="BL573" s="18" t="s">
        <v>378</v>
      </c>
      <c r="BM573" s="204" t="s">
        <v>958</v>
      </c>
    </row>
    <row r="574" spans="2:51" s="13" customFormat="1" ht="10.2">
      <c r="B574" s="215"/>
      <c r="C574" s="216"/>
      <c r="D574" s="206" t="s">
        <v>309</v>
      </c>
      <c r="E574" s="217" t="s">
        <v>1</v>
      </c>
      <c r="F574" s="218" t="s">
        <v>959</v>
      </c>
      <c r="G574" s="216"/>
      <c r="H574" s="217" t="s">
        <v>1</v>
      </c>
      <c r="I574" s="219"/>
      <c r="J574" s="216"/>
      <c r="K574" s="216"/>
      <c r="L574" s="220"/>
      <c r="M574" s="221"/>
      <c r="N574" s="222"/>
      <c r="O574" s="222"/>
      <c r="P574" s="222"/>
      <c r="Q574" s="222"/>
      <c r="R574" s="222"/>
      <c r="S574" s="222"/>
      <c r="T574" s="223"/>
      <c r="AT574" s="224" t="s">
        <v>309</v>
      </c>
      <c r="AU574" s="224" t="s">
        <v>93</v>
      </c>
      <c r="AV574" s="13" t="s">
        <v>91</v>
      </c>
      <c r="AW574" s="13" t="s">
        <v>38</v>
      </c>
      <c r="AX574" s="13" t="s">
        <v>83</v>
      </c>
      <c r="AY574" s="224" t="s">
        <v>203</v>
      </c>
    </row>
    <row r="575" spans="2:51" s="14" customFormat="1" ht="10.2">
      <c r="B575" s="225"/>
      <c r="C575" s="226"/>
      <c r="D575" s="206" t="s">
        <v>309</v>
      </c>
      <c r="E575" s="227" t="s">
        <v>1</v>
      </c>
      <c r="F575" s="228" t="s">
        <v>960</v>
      </c>
      <c r="G575" s="226"/>
      <c r="H575" s="229">
        <v>113.965</v>
      </c>
      <c r="I575" s="230"/>
      <c r="J575" s="226"/>
      <c r="K575" s="226"/>
      <c r="L575" s="231"/>
      <c r="M575" s="232"/>
      <c r="N575" s="233"/>
      <c r="O575" s="233"/>
      <c r="P575" s="233"/>
      <c r="Q575" s="233"/>
      <c r="R575" s="233"/>
      <c r="S575" s="233"/>
      <c r="T575" s="234"/>
      <c r="AT575" s="235" t="s">
        <v>309</v>
      </c>
      <c r="AU575" s="235" t="s">
        <v>93</v>
      </c>
      <c r="AV575" s="14" t="s">
        <v>93</v>
      </c>
      <c r="AW575" s="14" t="s">
        <v>38</v>
      </c>
      <c r="AX575" s="14" t="s">
        <v>83</v>
      </c>
      <c r="AY575" s="235" t="s">
        <v>203</v>
      </c>
    </row>
    <row r="576" spans="2:51" s="15" customFormat="1" ht="10.2">
      <c r="B576" s="236"/>
      <c r="C576" s="237"/>
      <c r="D576" s="206" t="s">
        <v>309</v>
      </c>
      <c r="E576" s="238" t="s">
        <v>1</v>
      </c>
      <c r="F576" s="239" t="s">
        <v>314</v>
      </c>
      <c r="G576" s="237"/>
      <c r="H576" s="240">
        <v>113.965</v>
      </c>
      <c r="I576" s="241"/>
      <c r="J576" s="237"/>
      <c r="K576" s="237"/>
      <c r="L576" s="242"/>
      <c r="M576" s="243"/>
      <c r="N576" s="244"/>
      <c r="O576" s="244"/>
      <c r="P576" s="244"/>
      <c r="Q576" s="244"/>
      <c r="R576" s="244"/>
      <c r="S576" s="244"/>
      <c r="T576" s="245"/>
      <c r="AT576" s="246" t="s">
        <v>309</v>
      </c>
      <c r="AU576" s="246" t="s">
        <v>93</v>
      </c>
      <c r="AV576" s="15" t="s">
        <v>121</v>
      </c>
      <c r="AW576" s="15" t="s">
        <v>38</v>
      </c>
      <c r="AX576" s="15" t="s">
        <v>91</v>
      </c>
      <c r="AY576" s="246" t="s">
        <v>203</v>
      </c>
    </row>
    <row r="577" spans="1:65" s="2" customFormat="1" ht="16.5" customHeight="1">
      <c r="A577" s="36"/>
      <c r="B577" s="37"/>
      <c r="C577" s="247" t="s">
        <v>961</v>
      </c>
      <c r="D577" s="247" t="s">
        <v>350</v>
      </c>
      <c r="E577" s="248" t="s">
        <v>951</v>
      </c>
      <c r="F577" s="249" t="s">
        <v>952</v>
      </c>
      <c r="G577" s="250" t="s">
        <v>338</v>
      </c>
      <c r="H577" s="251">
        <v>0.04</v>
      </c>
      <c r="I577" s="252"/>
      <c r="J577" s="253">
        <f>ROUND(I577*H577,2)</f>
        <v>0</v>
      </c>
      <c r="K577" s="249" t="s">
        <v>210</v>
      </c>
      <c r="L577" s="254"/>
      <c r="M577" s="255" t="s">
        <v>1</v>
      </c>
      <c r="N577" s="256" t="s">
        <v>48</v>
      </c>
      <c r="O577" s="73"/>
      <c r="P577" s="202">
        <f>O577*H577</f>
        <v>0</v>
      </c>
      <c r="Q577" s="202">
        <v>1</v>
      </c>
      <c r="R577" s="202">
        <f>Q577*H577</f>
        <v>0.04</v>
      </c>
      <c r="S577" s="202">
        <v>0</v>
      </c>
      <c r="T577" s="203">
        <f>S577*H577</f>
        <v>0</v>
      </c>
      <c r="U577" s="36"/>
      <c r="V577" s="36"/>
      <c r="W577" s="36"/>
      <c r="X577" s="36"/>
      <c r="Y577" s="36"/>
      <c r="Z577" s="36"/>
      <c r="AA577" s="36"/>
      <c r="AB577" s="36"/>
      <c r="AC577" s="36"/>
      <c r="AD577" s="36"/>
      <c r="AE577" s="36"/>
      <c r="AR577" s="204" t="s">
        <v>450</v>
      </c>
      <c r="AT577" s="204" t="s">
        <v>350</v>
      </c>
      <c r="AU577" s="204" t="s">
        <v>93</v>
      </c>
      <c r="AY577" s="18" t="s">
        <v>203</v>
      </c>
      <c r="BE577" s="205">
        <f>IF(N577="základní",J577,0)</f>
        <v>0</v>
      </c>
      <c r="BF577" s="205">
        <f>IF(N577="snížená",J577,0)</f>
        <v>0</v>
      </c>
      <c r="BG577" s="205">
        <f>IF(N577="zákl. přenesená",J577,0)</f>
        <v>0</v>
      </c>
      <c r="BH577" s="205">
        <f>IF(N577="sníž. přenesená",J577,0)</f>
        <v>0</v>
      </c>
      <c r="BI577" s="205">
        <f>IF(N577="nulová",J577,0)</f>
        <v>0</v>
      </c>
      <c r="BJ577" s="18" t="s">
        <v>91</v>
      </c>
      <c r="BK577" s="205">
        <f>ROUND(I577*H577,2)</f>
        <v>0</v>
      </c>
      <c r="BL577" s="18" t="s">
        <v>378</v>
      </c>
      <c r="BM577" s="204" t="s">
        <v>962</v>
      </c>
    </row>
    <row r="578" spans="2:51" s="14" customFormat="1" ht="10.2">
      <c r="B578" s="225"/>
      <c r="C578" s="226"/>
      <c r="D578" s="206" t="s">
        <v>309</v>
      </c>
      <c r="E578" s="226"/>
      <c r="F578" s="228" t="s">
        <v>963</v>
      </c>
      <c r="G578" s="226"/>
      <c r="H578" s="229">
        <v>0.04</v>
      </c>
      <c r="I578" s="230"/>
      <c r="J578" s="226"/>
      <c r="K578" s="226"/>
      <c r="L578" s="231"/>
      <c r="M578" s="232"/>
      <c r="N578" s="233"/>
      <c r="O578" s="233"/>
      <c r="P578" s="233"/>
      <c r="Q578" s="233"/>
      <c r="R578" s="233"/>
      <c r="S578" s="233"/>
      <c r="T578" s="234"/>
      <c r="AT578" s="235" t="s">
        <v>309</v>
      </c>
      <c r="AU578" s="235" t="s">
        <v>93</v>
      </c>
      <c r="AV578" s="14" t="s">
        <v>93</v>
      </c>
      <c r="AW578" s="14" t="s">
        <v>4</v>
      </c>
      <c r="AX578" s="14" t="s">
        <v>91</v>
      </c>
      <c r="AY578" s="235" t="s">
        <v>203</v>
      </c>
    </row>
    <row r="579" spans="1:65" s="2" customFormat="1" ht="16.5" customHeight="1">
      <c r="A579" s="36"/>
      <c r="B579" s="37"/>
      <c r="C579" s="193" t="s">
        <v>964</v>
      </c>
      <c r="D579" s="193" t="s">
        <v>206</v>
      </c>
      <c r="E579" s="194" t="s">
        <v>965</v>
      </c>
      <c r="F579" s="195" t="s">
        <v>966</v>
      </c>
      <c r="G579" s="196" t="s">
        <v>357</v>
      </c>
      <c r="H579" s="197">
        <v>270.308</v>
      </c>
      <c r="I579" s="198"/>
      <c r="J579" s="199">
        <f>ROUND(I579*H579,2)</f>
        <v>0</v>
      </c>
      <c r="K579" s="195" t="s">
        <v>210</v>
      </c>
      <c r="L579" s="41"/>
      <c r="M579" s="200" t="s">
        <v>1</v>
      </c>
      <c r="N579" s="201" t="s">
        <v>48</v>
      </c>
      <c r="O579" s="73"/>
      <c r="P579" s="202">
        <f>O579*H579</f>
        <v>0</v>
      </c>
      <c r="Q579" s="202">
        <v>0.0004</v>
      </c>
      <c r="R579" s="202">
        <f>Q579*H579</f>
        <v>0.1081232</v>
      </c>
      <c r="S579" s="202">
        <v>0</v>
      </c>
      <c r="T579" s="203">
        <f>S579*H579</f>
        <v>0</v>
      </c>
      <c r="U579" s="36"/>
      <c r="V579" s="36"/>
      <c r="W579" s="36"/>
      <c r="X579" s="36"/>
      <c r="Y579" s="36"/>
      <c r="Z579" s="36"/>
      <c r="AA579" s="36"/>
      <c r="AB579" s="36"/>
      <c r="AC579" s="36"/>
      <c r="AD579" s="36"/>
      <c r="AE579" s="36"/>
      <c r="AR579" s="204" t="s">
        <v>378</v>
      </c>
      <c r="AT579" s="204" t="s">
        <v>206</v>
      </c>
      <c r="AU579" s="204" t="s">
        <v>93</v>
      </c>
      <c r="AY579" s="18" t="s">
        <v>203</v>
      </c>
      <c r="BE579" s="205">
        <f>IF(N579="základní",J579,0)</f>
        <v>0</v>
      </c>
      <c r="BF579" s="205">
        <f>IF(N579="snížená",J579,0)</f>
        <v>0</v>
      </c>
      <c r="BG579" s="205">
        <f>IF(N579="zákl. přenesená",J579,0)</f>
        <v>0</v>
      </c>
      <c r="BH579" s="205">
        <f>IF(N579="sníž. přenesená",J579,0)</f>
        <v>0</v>
      </c>
      <c r="BI579" s="205">
        <f>IF(N579="nulová",J579,0)</f>
        <v>0</v>
      </c>
      <c r="BJ579" s="18" t="s">
        <v>91</v>
      </c>
      <c r="BK579" s="205">
        <f>ROUND(I579*H579,2)</f>
        <v>0</v>
      </c>
      <c r="BL579" s="18" t="s">
        <v>378</v>
      </c>
      <c r="BM579" s="204" t="s">
        <v>967</v>
      </c>
    </row>
    <row r="580" spans="2:51" s="13" customFormat="1" ht="10.2">
      <c r="B580" s="215"/>
      <c r="C580" s="216"/>
      <c r="D580" s="206" t="s">
        <v>309</v>
      </c>
      <c r="E580" s="217" t="s">
        <v>1</v>
      </c>
      <c r="F580" s="218" t="s">
        <v>310</v>
      </c>
      <c r="G580" s="216"/>
      <c r="H580" s="217" t="s">
        <v>1</v>
      </c>
      <c r="I580" s="219"/>
      <c r="J580" s="216"/>
      <c r="K580" s="216"/>
      <c r="L580" s="220"/>
      <c r="M580" s="221"/>
      <c r="N580" s="222"/>
      <c r="O580" s="222"/>
      <c r="P580" s="222"/>
      <c r="Q580" s="222"/>
      <c r="R580" s="222"/>
      <c r="S580" s="222"/>
      <c r="T580" s="223"/>
      <c r="AT580" s="224" t="s">
        <v>309</v>
      </c>
      <c r="AU580" s="224" t="s">
        <v>93</v>
      </c>
      <c r="AV580" s="13" t="s">
        <v>91</v>
      </c>
      <c r="AW580" s="13" t="s">
        <v>38</v>
      </c>
      <c r="AX580" s="13" t="s">
        <v>83</v>
      </c>
      <c r="AY580" s="224" t="s">
        <v>203</v>
      </c>
    </row>
    <row r="581" spans="2:51" s="14" customFormat="1" ht="10.2">
      <c r="B581" s="225"/>
      <c r="C581" s="226"/>
      <c r="D581" s="206" t="s">
        <v>309</v>
      </c>
      <c r="E581" s="227" t="s">
        <v>1</v>
      </c>
      <c r="F581" s="228" t="s">
        <v>523</v>
      </c>
      <c r="G581" s="226"/>
      <c r="H581" s="229">
        <v>270.308</v>
      </c>
      <c r="I581" s="230"/>
      <c r="J581" s="226"/>
      <c r="K581" s="226"/>
      <c r="L581" s="231"/>
      <c r="M581" s="232"/>
      <c r="N581" s="233"/>
      <c r="O581" s="233"/>
      <c r="P581" s="233"/>
      <c r="Q581" s="233"/>
      <c r="R581" s="233"/>
      <c r="S581" s="233"/>
      <c r="T581" s="234"/>
      <c r="AT581" s="235" t="s">
        <v>309</v>
      </c>
      <c r="AU581" s="235" t="s">
        <v>93</v>
      </c>
      <c r="AV581" s="14" t="s">
        <v>93</v>
      </c>
      <c r="AW581" s="14" t="s">
        <v>38</v>
      </c>
      <c r="AX581" s="14" t="s">
        <v>83</v>
      </c>
      <c r="AY581" s="235" t="s">
        <v>203</v>
      </c>
    </row>
    <row r="582" spans="2:51" s="15" customFormat="1" ht="10.2">
      <c r="B582" s="236"/>
      <c r="C582" s="237"/>
      <c r="D582" s="206" t="s">
        <v>309</v>
      </c>
      <c r="E582" s="238" t="s">
        <v>1</v>
      </c>
      <c r="F582" s="239" t="s">
        <v>314</v>
      </c>
      <c r="G582" s="237"/>
      <c r="H582" s="240">
        <v>270.308</v>
      </c>
      <c r="I582" s="241"/>
      <c r="J582" s="237"/>
      <c r="K582" s="237"/>
      <c r="L582" s="242"/>
      <c r="M582" s="243"/>
      <c r="N582" s="244"/>
      <c r="O582" s="244"/>
      <c r="P582" s="244"/>
      <c r="Q582" s="244"/>
      <c r="R582" s="244"/>
      <c r="S582" s="244"/>
      <c r="T582" s="245"/>
      <c r="AT582" s="246" t="s">
        <v>309</v>
      </c>
      <c r="AU582" s="246" t="s">
        <v>93</v>
      </c>
      <c r="AV582" s="15" t="s">
        <v>121</v>
      </c>
      <c r="AW582" s="15" t="s">
        <v>38</v>
      </c>
      <c r="AX582" s="15" t="s">
        <v>91</v>
      </c>
      <c r="AY582" s="246" t="s">
        <v>203</v>
      </c>
    </row>
    <row r="583" spans="1:65" s="2" customFormat="1" ht="24.15" customHeight="1">
      <c r="A583" s="36"/>
      <c r="B583" s="37"/>
      <c r="C583" s="247" t="s">
        <v>968</v>
      </c>
      <c r="D583" s="247" t="s">
        <v>350</v>
      </c>
      <c r="E583" s="248" t="s">
        <v>969</v>
      </c>
      <c r="F583" s="249" t="s">
        <v>970</v>
      </c>
      <c r="G583" s="250" t="s">
        <v>357</v>
      </c>
      <c r="H583" s="251">
        <v>310.854</v>
      </c>
      <c r="I583" s="252"/>
      <c r="J583" s="253">
        <f>ROUND(I583*H583,2)</f>
        <v>0</v>
      </c>
      <c r="K583" s="249" t="s">
        <v>210</v>
      </c>
      <c r="L583" s="254"/>
      <c r="M583" s="255" t="s">
        <v>1</v>
      </c>
      <c r="N583" s="256" t="s">
        <v>48</v>
      </c>
      <c r="O583" s="73"/>
      <c r="P583" s="202">
        <f>O583*H583</f>
        <v>0</v>
      </c>
      <c r="Q583" s="202">
        <v>0.0054</v>
      </c>
      <c r="R583" s="202">
        <f>Q583*H583</f>
        <v>1.6786116</v>
      </c>
      <c r="S583" s="202">
        <v>0</v>
      </c>
      <c r="T583" s="203">
        <f>S583*H583</f>
        <v>0</v>
      </c>
      <c r="U583" s="36"/>
      <c r="V583" s="36"/>
      <c r="W583" s="36"/>
      <c r="X583" s="36"/>
      <c r="Y583" s="36"/>
      <c r="Z583" s="36"/>
      <c r="AA583" s="36"/>
      <c r="AB583" s="36"/>
      <c r="AC583" s="36"/>
      <c r="AD583" s="36"/>
      <c r="AE583" s="36"/>
      <c r="AR583" s="204" t="s">
        <v>450</v>
      </c>
      <c r="AT583" s="204" t="s">
        <v>350</v>
      </c>
      <c r="AU583" s="204" t="s">
        <v>93</v>
      </c>
      <c r="AY583" s="18" t="s">
        <v>203</v>
      </c>
      <c r="BE583" s="205">
        <f>IF(N583="základní",J583,0)</f>
        <v>0</v>
      </c>
      <c r="BF583" s="205">
        <f>IF(N583="snížená",J583,0)</f>
        <v>0</v>
      </c>
      <c r="BG583" s="205">
        <f>IF(N583="zákl. přenesená",J583,0)</f>
        <v>0</v>
      </c>
      <c r="BH583" s="205">
        <f>IF(N583="sníž. přenesená",J583,0)</f>
        <v>0</v>
      </c>
      <c r="BI583" s="205">
        <f>IF(N583="nulová",J583,0)</f>
        <v>0</v>
      </c>
      <c r="BJ583" s="18" t="s">
        <v>91</v>
      </c>
      <c r="BK583" s="205">
        <f>ROUND(I583*H583,2)</f>
        <v>0</v>
      </c>
      <c r="BL583" s="18" t="s">
        <v>378</v>
      </c>
      <c r="BM583" s="204" t="s">
        <v>971</v>
      </c>
    </row>
    <row r="584" spans="2:51" s="14" customFormat="1" ht="10.2">
      <c r="B584" s="225"/>
      <c r="C584" s="226"/>
      <c r="D584" s="206" t="s">
        <v>309</v>
      </c>
      <c r="E584" s="226"/>
      <c r="F584" s="228" t="s">
        <v>972</v>
      </c>
      <c r="G584" s="226"/>
      <c r="H584" s="229">
        <v>310.854</v>
      </c>
      <c r="I584" s="230"/>
      <c r="J584" s="226"/>
      <c r="K584" s="226"/>
      <c r="L584" s="231"/>
      <c r="M584" s="232"/>
      <c r="N584" s="233"/>
      <c r="O584" s="233"/>
      <c r="P584" s="233"/>
      <c r="Q584" s="233"/>
      <c r="R584" s="233"/>
      <c r="S584" s="233"/>
      <c r="T584" s="234"/>
      <c r="AT584" s="235" t="s">
        <v>309</v>
      </c>
      <c r="AU584" s="235" t="s">
        <v>93</v>
      </c>
      <c r="AV584" s="14" t="s">
        <v>93</v>
      </c>
      <c r="AW584" s="14" t="s">
        <v>4</v>
      </c>
      <c r="AX584" s="14" t="s">
        <v>91</v>
      </c>
      <c r="AY584" s="235" t="s">
        <v>203</v>
      </c>
    </row>
    <row r="585" spans="1:65" s="2" customFormat="1" ht="16.5" customHeight="1">
      <c r="A585" s="36"/>
      <c r="B585" s="37"/>
      <c r="C585" s="193" t="s">
        <v>973</v>
      </c>
      <c r="D585" s="193" t="s">
        <v>206</v>
      </c>
      <c r="E585" s="194" t="s">
        <v>974</v>
      </c>
      <c r="F585" s="195" t="s">
        <v>975</v>
      </c>
      <c r="G585" s="196" t="s">
        <v>357</v>
      </c>
      <c r="H585" s="197">
        <v>113.965</v>
      </c>
      <c r="I585" s="198"/>
      <c r="J585" s="199">
        <f>ROUND(I585*H585,2)</f>
        <v>0</v>
      </c>
      <c r="K585" s="195" t="s">
        <v>210</v>
      </c>
      <c r="L585" s="41"/>
      <c r="M585" s="200" t="s">
        <v>1</v>
      </c>
      <c r="N585" s="201" t="s">
        <v>48</v>
      </c>
      <c r="O585" s="73"/>
      <c r="P585" s="202">
        <f>O585*H585</f>
        <v>0</v>
      </c>
      <c r="Q585" s="202">
        <v>0.0004</v>
      </c>
      <c r="R585" s="202">
        <f>Q585*H585</f>
        <v>0.045586</v>
      </c>
      <c r="S585" s="202">
        <v>0</v>
      </c>
      <c r="T585" s="203">
        <f>S585*H585</f>
        <v>0</v>
      </c>
      <c r="U585" s="36"/>
      <c r="V585" s="36"/>
      <c r="W585" s="36"/>
      <c r="X585" s="36"/>
      <c r="Y585" s="36"/>
      <c r="Z585" s="36"/>
      <c r="AA585" s="36"/>
      <c r="AB585" s="36"/>
      <c r="AC585" s="36"/>
      <c r="AD585" s="36"/>
      <c r="AE585" s="36"/>
      <c r="AR585" s="204" t="s">
        <v>378</v>
      </c>
      <c r="AT585" s="204" t="s">
        <v>206</v>
      </c>
      <c r="AU585" s="204" t="s">
        <v>93</v>
      </c>
      <c r="AY585" s="18" t="s">
        <v>203</v>
      </c>
      <c r="BE585" s="205">
        <f>IF(N585="základní",J585,0)</f>
        <v>0</v>
      </c>
      <c r="BF585" s="205">
        <f>IF(N585="snížená",J585,0)</f>
        <v>0</v>
      </c>
      <c r="BG585" s="205">
        <f>IF(N585="zákl. přenesená",J585,0)</f>
        <v>0</v>
      </c>
      <c r="BH585" s="205">
        <f>IF(N585="sníž. přenesená",J585,0)</f>
        <v>0</v>
      </c>
      <c r="BI585" s="205">
        <f>IF(N585="nulová",J585,0)</f>
        <v>0</v>
      </c>
      <c r="BJ585" s="18" t="s">
        <v>91</v>
      </c>
      <c r="BK585" s="205">
        <f>ROUND(I585*H585,2)</f>
        <v>0</v>
      </c>
      <c r="BL585" s="18" t="s">
        <v>378</v>
      </c>
      <c r="BM585" s="204" t="s">
        <v>976</v>
      </c>
    </row>
    <row r="586" spans="2:51" s="13" customFormat="1" ht="10.2">
      <c r="B586" s="215"/>
      <c r="C586" s="216"/>
      <c r="D586" s="206" t="s">
        <v>309</v>
      </c>
      <c r="E586" s="217" t="s">
        <v>1</v>
      </c>
      <c r="F586" s="218" t="s">
        <v>959</v>
      </c>
      <c r="G586" s="216"/>
      <c r="H586" s="217" t="s">
        <v>1</v>
      </c>
      <c r="I586" s="219"/>
      <c r="J586" s="216"/>
      <c r="K586" s="216"/>
      <c r="L586" s="220"/>
      <c r="M586" s="221"/>
      <c r="N586" s="222"/>
      <c r="O586" s="222"/>
      <c r="P586" s="222"/>
      <c r="Q586" s="222"/>
      <c r="R586" s="222"/>
      <c r="S586" s="222"/>
      <c r="T586" s="223"/>
      <c r="AT586" s="224" t="s">
        <v>309</v>
      </c>
      <c r="AU586" s="224" t="s">
        <v>93</v>
      </c>
      <c r="AV586" s="13" t="s">
        <v>91</v>
      </c>
      <c r="AW586" s="13" t="s">
        <v>38</v>
      </c>
      <c r="AX586" s="13" t="s">
        <v>83</v>
      </c>
      <c r="AY586" s="224" t="s">
        <v>203</v>
      </c>
    </row>
    <row r="587" spans="2:51" s="14" customFormat="1" ht="10.2">
      <c r="B587" s="225"/>
      <c r="C587" s="226"/>
      <c r="D587" s="206" t="s">
        <v>309</v>
      </c>
      <c r="E587" s="227" t="s">
        <v>1</v>
      </c>
      <c r="F587" s="228" t="s">
        <v>960</v>
      </c>
      <c r="G587" s="226"/>
      <c r="H587" s="229">
        <v>113.965</v>
      </c>
      <c r="I587" s="230"/>
      <c r="J587" s="226"/>
      <c r="K587" s="226"/>
      <c r="L587" s="231"/>
      <c r="M587" s="232"/>
      <c r="N587" s="233"/>
      <c r="O587" s="233"/>
      <c r="P587" s="233"/>
      <c r="Q587" s="233"/>
      <c r="R587" s="233"/>
      <c r="S587" s="233"/>
      <c r="T587" s="234"/>
      <c r="AT587" s="235" t="s">
        <v>309</v>
      </c>
      <c r="AU587" s="235" t="s">
        <v>93</v>
      </c>
      <c r="AV587" s="14" t="s">
        <v>93</v>
      </c>
      <c r="AW587" s="14" t="s">
        <v>38</v>
      </c>
      <c r="AX587" s="14" t="s">
        <v>83</v>
      </c>
      <c r="AY587" s="235" t="s">
        <v>203</v>
      </c>
    </row>
    <row r="588" spans="2:51" s="15" customFormat="1" ht="10.2">
      <c r="B588" s="236"/>
      <c r="C588" s="237"/>
      <c r="D588" s="206" t="s">
        <v>309</v>
      </c>
      <c r="E588" s="238" t="s">
        <v>1</v>
      </c>
      <c r="F588" s="239" t="s">
        <v>314</v>
      </c>
      <c r="G588" s="237"/>
      <c r="H588" s="240">
        <v>113.965</v>
      </c>
      <c r="I588" s="241"/>
      <c r="J588" s="237"/>
      <c r="K588" s="237"/>
      <c r="L588" s="242"/>
      <c r="M588" s="243"/>
      <c r="N588" s="244"/>
      <c r="O588" s="244"/>
      <c r="P588" s="244"/>
      <c r="Q588" s="244"/>
      <c r="R588" s="244"/>
      <c r="S588" s="244"/>
      <c r="T588" s="245"/>
      <c r="AT588" s="246" t="s">
        <v>309</v>
      </c>
      <c r="AU588" s="246" t="s">
        <v>93</v>
      </c>
      <c r="AV588" s="15" t="s">
        <v>121</v>
      </c>
      <c r="AW588" s="15" t="s">
        <v>38</v>
      </c>
      <c r="AX588" s="15" t="s">
        <v>91</v>
      </c>
      <c r="AY588" s="246" t="s">
        <v>203</v>
      </c>
    </row>
    <row r="589" spans="1:65" s="2" customFormat="1" ht="24.15" customHeight="1">
      <c r="A589" s="36"/>
      <c r="B589" s="37"/>
      <c r="C589" s="247" t="s">
        <v>977</v>
      </c>
      <c r="D589" s="247" t="s">
        <v>350</v>
      </c>
      <c r="E589" s="248" t="s">
        <v>969</v>
      </c>
      <c r="F589" s="249" t="s">
        <v>970</v>
      </c>
      <c r="G589" s="250" t="s">
        <v>357</v>
      </c>
      <c r="H589" s="251">
        <v>136.758</v>
      </c>
      <c r="I589" s="252"/>
      <c r="J589" s="253">
        <f>ROUND(I589*H589,2)</f>
        <v>0</v>
      </c>
      <c r="K589" s="249" t="s">
        <v>210</v>
      </c>
      <c r="L589" s="254"/>
      <c r="M589" s="255" t="s">
        <v>1</v>
      </c>
      <c r="N589" s="256" t="s">
        <v>48</v>
      </c>
      <c r="O589" s="73"/>
      <c r="P589" s="202">
        <f>O589*H589</f>
        <v>0</v>
      </c>
      <c r="Q589" s="202">
        <v>0.0054</v>
      </c>
      <c r="R589" s="202">
        <f>Q589*H589</f>
        <v>0.7384932000000001</v>
      </c>
      <c r="S589" s="202">
        <v>0</v>
      </c>
      <c r="T589" s="203">
        <f>S589*H589</f>
        <v>0</v>
      </c>
      <c r="U589" s="36"/>
      <c r="V589" s="36"/>
      <c r="W589" s="36"/>
      <c r="X589" s="36"/>
      <c r="Y589" s="36"/>
      <c r="Z589" s="36"/>
      <c r="AA589" s="36"/>
      <c r="AB589" s="36"/>
      <c r="AC589" s="36"/>
      <c r="AD589" s="36"/>
      <c r="AE589" s="36"/>
      <c r="AR589" s="204" t="s">
        <v>450</v>
      </c>
      <c r="AT589" s="204" t="s">
        <v>350</v>
      </c>
      <c r="AU589" s="204" t="s">
        <v>93</v>
      </c>
      <c r="AY589" s="18" t="s">
        <v>203</v>
      </c>
      <c r="BE589" s="205">
        <f>IF(N589="základní",J589,0)</f>
        <v>0</v>
      </c>
      <c r="BF589" s="205">
        <f>IF(N589="snížená",J589,0)</f>
        <v>0</v>
      </c>
      <c r="BG589" s="205">
        <f>IF(N589="zákl. přenesená",J589,0)</f>
        <v>0</v>
      </c>
      <c r="BH589" s="205">
        <f>IF(N589="sníž. přenesená",J589,0)</f>
        <v>0</v>
      </c>
      <c r="BI589" s="205">
        <f>IF(N589="nulová",J589,0)</f>
        <v>0</v>
      </c>
      <c r="BJ589" s="18" t="s">
        <v>91</v>
      </c>
      <c r="BK589" s="205">
        <f>ROUND(I589*H589,2)</f>
        <v>0</v>
      </c>
      <c r="BL589" s="18" t="s">
        <v>378</v>
      </c>
      <c r="BM589" s="204" t="s">
        <v>978</v>
      </c>
    </row>
    <row r="590" spans="2:51" s="14" customFormat="1" ht="10.2">
      <c r="B590" s="225"/>
      <c r="C590" s="226"/>
      <c r="D590" s="206" t="s">
        <v>309</v>
      </c>
      <c r="E590" s="226"/>
      <c r="F590" s="228" t="s">
        <v>979</v>
      </c>
      <c r="G590" s="226"/>
      <c r="H590" s="229">
        <v>136.758</v>
      </c>
      <c r="I590" s="230"/>
      <c r="J590" s="226"/>
      <c r="K590" s="226"/>
      <c r="L590" s="231"/>
      <c r="M590" s="232"/>
      <c r="N590" s="233"/>
      <c r="O590" s="233"/>
      <c r="P590" s="233"/>
      <c r="Q590" s="233"/>
      <c r="R590" s="233"/>
      <c r="S590" s="233"/>
      <c r="T590" s="234"/>
      <c r="AT590" s="235" t="s">
        <v>309</v>
      </c>
      <c r="AU590" s="235" t="s">
        <v>93</v>
      </c>
      <c r="AV590" s="14" t="s">
        <v>93</v>
      </c>
      <c r="AW590" s="14" t="s">
        <v>4</v>
      </c>
      <c r="AX590" s="14" t="s">
        <v>91</v>
      </c>
      <c r="AY590" s="235" t="s">
        <v>203</v>
      </c>
    </row>
    <row r="591" spans="1:65" s="2" customFormat="1" ht="16.5" customHeight="1">
      <c r="A591" s="36"/>
      <c r="B591" s="37"/>
      <c r="C591" s="193" t="s">
        <v>980</v>
      </c>
      <c r="D591" s="193" t="s">
        <v>206</v>
      </c>
      <c r="E591" s="194" t="s">
        <v>981</v>
      </c>
      <c r="F591" s="195" t="s">
        <v>982</v>
      </c>
      <c r="G591" s="196" t="s">
        <v>357</v>
      </c>
      <c r="H591" s="197">
        <v>59.8</v>
      </c>
      <c r="I591" s="198"/>
      <c r="J591" s="199">
        <f>ROUND(I591*H591,2)</f>
        <v>0</v>
      </c>
      <c r="K591" s="195" t="s">
        <v>210</v>
      </c>
      <c r="L591" s="41"/>
      <c r="M591" s="200" t="s">
        <v>1</v>
      </c>
      <c r="N591" s="201" t="s">
        <v>48</v>
      </c>
      <c r="O591" s="73"/>
      <c r="P591" s="202">
        <f>O591*H591</f>
        <v>0</v>
      </c>
      <c r="Q591" s="202">
        <v>0.0045</v>
      </c>
      <c r="R591" s="202">
        <f>Q591*H591</f>
        <v>0.26909999999999995</v>
      </c>
      <c r="S591" s="202">
        <v>0</v>
      </c>
      <c r="T591" s="203">
        <f>S591*H591</f>
        <v>0</v>
      </c>
      <c r="U591" s="36"/>
      <c r="V591" s="36"/>
      <c r="W591" s="36"/>
      <c r="X591" s="36"/>
      <c r="Y591" s="36"/>
      <c r="Z591" s="36"/>
      <c r="AA591" s="36"/>
      <c r="AB591" s="36"/>
      <c r="AC591" s="36"/>
      <c r="AD591" s="36"/>
      <c r="AE591" s="36"/>
      <c r="AR591" s="204" t="s">
        <v>378</v>
      </c>
      <c r="AT591" s="204" t="s">
        <v>206</v>
      </c>
      <c r="AU591" s="204" t="s">
        <v>93</v>
      </c>
      <c r="AY591" s="18" t="s">
        <v>203</v>
      </c>
      <c r="BE591" s="205">
        <f>IF(N591="základní",J591,0)</f>
        <v>0</v>
      </c>
      <c r="BF591" s="205">
        <f>IF(N591="snížená",J591,0)</f>
        <v>0</v>
      </c>
      <c r="BG591" s="205">
        <f>IF(N591="zákl. přenesená",J591,0)</f>
        <v>0</v>
      </c>
      <c r="BH591" s="205">
        <f>IF(N591="sníž. přenesená",J591,0)</f>
        <v>0</v>
      </c>
      <c r="BI591" s="205">
        <f>IF(N591="nulová",J591,0)</f>
        <v>0</v>
      </c>
      <c r="BJ591" s="18" t="s">
        <v>91</v>
      </c>
      <c r="BK591" s="205">
        <f>ROUND(I591*H591,2)</f>
        <v>0</v>
      </c>
      <c r="BL591" s="18" t="s">
        <v>378</v>
      </c>
      <c r="BM591" s="204" t="s">
        <v>983</v>
      </c>
    </row>
    <row r="592" spans="1:47" s="2" customFormat="1" ht="67.2">
      <c r="A592" s="36"/>
      <c r="B592" s="37"/>
      <c r="C592" s="38"/>
      <c r="D592" s="206" t="s">
        <v>213</v>
      </c>
      <c r="E592" s="38"/>
      <c r="F592" s="207" t="s">
        <v>984</v>
      </c>
      <c r="G592" s="38"/>
      <c r="H592" s="38"/>
      <c r="I592" s="208"/>
      <c r="J592" s="38"/>
      <c r="K592" s="38"/>
      <c r="L592" s="41"/>
      <c r="M592" s="209"/>
      <c r="N592" s="210"/>
      <c r="O592" s="73"/>
      <c r="P592" s="73"/>
      <c r="Q592" s="73"/>
      <c r="R592" s="73"/>
      <c r="S592" s="73"/>
      <c r="T592" s="74"/>
      <c r="U592" s="36"/>
      <c r="V592" s="36"/>
      <c r="W592" s="36"/>
      <c r="X592" s="36"/>
      <c r="Y592" s="36"/>
      <c r="Z592" s="36"/>
      <c r="AA592" s="36"/>
      <c r="AB592" s="36"/>
      <c r="AC592" s="36"/>
      <c r="AD592" s="36"/>
      <c r="AE592" s="36"/>
      <c r="AT592" s="18" t="s">
        <v>213</v>
      </c>
      <c r="AU592" s="18" t="s">
        <v>93</v>
      </c>
    </row>
    <row r="593" spans="2:51" s="13" customFormat="1" ht="10.2">
      <c r="B593" s="215"/>
      <c r="C593" s="216"/>
      <c r="D593" s="206" t="s">
        <v>309</v>
      </c>
      <c r="E593" s="217" t="s">
        <v>1</v>
      </c>
      <c r="F593" s="218" t="s">
        <v>706</v>
      </c>
      <c r="G593" s="216"/>
      <c r="H593" s="217" t="s">
        <v>1</v>
      </c>
      <c r="I593" s="219"/>
      <c r="J593" s="216"/>
      <c r="K593" s="216"/>
      <c r="L593" s="220"/>
      <c r="M593" s="221"/>
      <c r="N593" s="222"/>
      <c r="O593" s="222"/>
      <c r="P593" s="222"/>
      <c r="Q593" s="222"/>
      <c r="R593" s="222"/>
      <c r="S593" s="222"/>
      <c r="T593" s="223"/>
      <c r="AT593" s="224" t="s">
        <v>309</v>
      </c>
      <c r="AU593" s="224" t="s">
        <v>93</v>
      </c>
      <c r="AV593" s="13" t="s">
        <v>91</v>
      </c>
      <c r="AW593" s="13" t="s">
        <v>38</v>
      </c>
      <c r="AX593" s="13" t="s">
        <v>83</v>
      </c>
      <c r="AY593" s="224" t="s">
        <v>203</v>
      </c>
    </row>
    <row r="594" spans="2:51" s="14" customFormat="1" ht="10.2">
      <c r="B594" s="225"/>
      <c r="C594" s="226"/>
      <c r="D594" s="206" t="s">
        <v>309</v>
      </c>
      <c r="E594" s="227" t="s">
        <v>1</v>
      </c>
      <c r="F594" s="228" t="s">
        <v>985</v>
      </c>
      <c r="G594" s="226"/>
      <c r="H594" s="229">
        <v>30.2</v>
      </c>
      <c r="I594" s="230"/>
      <c r="J594" s="226"/>
      <c r="K594" s="226"/>
      <c r="L594" s="231"/>
      <c r="M594" s="232"/>
      <c r="N594" s="233"/>
      <c r="O594" s="233"/>
      <c r="P594" s="233"/>
      <c r="Q594" s="233"/>
      <c r="R594" s="233"/>
      <c r="S594" s="233"/>
      <c r="T594" s="234"/>
      <c r="AT594" s="235" t="s">
        <v>309</v>
      </c>
      <c r="AU594" s="235" t="s">
        <v>93</v>
      </c>
      <c r="AV594" s="14" t="s">
        <v>93</v>
      </c>
      <c r="AW594" s="14" t="s">
        <v>38</v>
      </c>
      <c r="AX594" s="14" t="s">
        <v>83</v>
      </c>
      <c r="AY594" s="235" t="s">
        <v>203</v>
      </c>
    </row>
    <row r="595" spans="2:51" s="14" customFormat="1" ht="10.2">
      <c r="B595" s="225"/>
      <c r="C595" s="226"/>
      <c r="D595" s="206" t="s">
        <v>309</v>
      </c>
      <c r="E595" s="227" t="s">
        <v>1</v>
      </c>
      <c r="F595" s="228" t="s">
        <v>986</v>
      </c>
      <c r="G595" s="226"/>
      <c r="H595" s="229">
        <v>29.6</v>
      </c>
      <c r="I595" s="230"/>
      <c r="J595" s="226"/>
      <c r="K595" s="226"/>
      <c r="L595" s="231"/>
      <c r="M595" s="232"/>
      <c r="N595" s="233"/>
      <c r="O595" s="233"/>
      <c r="P595" s="233"/>
      <c r="Q595" s="233"/>
      <c r="R595" s="233"/>
      <c r="S595" s="233"/>
      <c r="T595" s="234"/>
      <c r="AT595" s="235" t="s">
        <v>309</v>
      </c>
      <c r="AU595" s="235" t="s">
        <v>93</v>
      </c>
      <c r="AV595" s="14" t="s">
        <v>93</v>
      </c>
      <c r="AW595" s="14" t="s">
        <v>38</v>
      </c>
      <c r="AX595" s="14" t="s">
        <v>83</v>
      </c>
      <c r="AY595" s="235" t="s">
        <v>203</v>
      </c>
    </row>
    <row r="596" spans="2:51" s="15" customFormat="1" ht="10.2">
      <c r="B596" s="236"/>
      <c r="C596" s="237"/>
      <c r="D596" s="206" t="s">
        <v>309</v>
      </c>
      <c r="E596" s="238" t="s">
        <v>1</v>
      </c>
      <c r="F596" s="239" t="s">
        <v>314</v>
      </c>
      <c r="G596" s="237"/>
      <c r="H596" s="240">
        <v>59.8</v>
      </c>
      <c r="I596" s="241"/>
      <c r="J596" s="237"/>
      <c r="K596" s="237"/>
      <c r="L596" s="242"/>
      <c r="M596" s="243"/>
      <c r="N596" s="244"/>
      <c r="O596" s="244"/>
      <c r="P596" s="244"/>
      <c r="Q596" s="244"/>
      <c r="R596" s="244"/>
      <c r="S596" s="244"/>
      <c r="T596" s="245"/>
      <c r="AT596" s="246" t="s">
        <v>309</v>
      </c>
      <c r="AU596" s="246" t="s">
        <v>93</v>
      </c>
      <c r="AV596" s="15" t="s">
        <v>121</v>
      </c>
      <c r="AW596" s="15" t="s">
        <v>38</v>
      </c>
      <c r="AX596" s="15" t="s">
        <v>91</v>
      </c>
      <c r="AY596" s="246" t="s">
        <v>203</v>
      </c>
    </row>
    <row r="597" spans="1:65" s="2" customFormat="1" ht="16.5" customHeight="1">
      <c r="A597" s="36"/>
      <c r="B597" s="37"/>
      <c r="C597" s="193" t="s">
        <v>987</v>
      </c>
      <c r="D597" s="193" t="s">
        <v>206</v>
      </c>
      <c r="E597" s="194" t="s">
        <v>988</v>
      </c>
      <c r="F597" s="195" t="s">
        <v>989</v>
      </c>
      <c r="G597" s="196" t="s">
        <v>990</v>
      </c>
      <c r="H597" s="268"/>
      <c r="I597" s="198"/>
      <c r="J597" s="199">
        <f>ROUND(I597*H597,2)</f>
        <v>0</v>
      </c>
      <c r="K597" s="195" t="s">
        <v>210</v>
      </c>
      <c r="L597" s="41"/>
      <c r="M597" s="200" t="s">
        <v>1</v>
      </c>
      <c r="N597" s="201" t="s">
        <v>48</v>
      </c>
      <c r="O597" s="73"/>
      <c r="P597" s="202">
        <f>O597*H597</f>
        <v>0</v>
      </c>
      <c r="Q597" s="202">
        <v>0</v>
      </c>
      <c r="R597" s="202">
        <f>Q597*H597</f>
        <v>0</v>
      </c>
      <c r="S597" s="202">
        <v>0</v>
      </c>
      <c r="T597" s="203">
        <f>S597*H597</f>
        <v>0</v>
      </c>
      <c r="U597" s="36"/>
      <c r="V597" s="36"/>
      <c r="W597" s="36"/>
      <c r="X597" s="36"/>
      <c r="Y597" s="36"/>
      <c r="Z597" s="36"/>
      <c r="AA597" s="36"/>
      <c r="AB597" s="36"/>
      <c r="AC597" s="36"/>
      <c r="AD597" s="36"/>
      <c r="AE597" s="36"/>
      <c r="AR597" s="204" t="s">
        <v>378</v>
      </c>
      <c r="AT597" s="204" t="s">
        <v>206</v>
      </c>
      <c r="AU597" s="204" t="s">
        <v>93</v>
      </c>
      <c r="AY597" s="18" t="s">
        <v>203</v>
      </c>
      <c r="BE597" s="205">
        <f>IF(N597="základní",J597,0)</f>
        <v>0</v>
      </c>
      <c r="BF597" s="205">
        <f>IF(N597="snížená",J597,0)</f>
        <v>0</v>
      </c>
      <c r="BG597" s="205">
        <f>IF(N597="zákl. přenesená",J597,0)</f>
        <v>0</v>
      </c>
      <c r="BH597" s="205">
        <f>IF(N597="sníž. přenesená",J597,0)</f>
        <v>0</v>
      </c>
      <c r="BI597" s="205">
        <f>IF(N597="nulová",J597,0)</f>
        <v>0</v>
      </c>
      <c r="BJ597" s="18" t="s">
        <v>91</v>
      </c>
      <c r="BK597" s="205">
        <f>ROUND(I597*H597,2)</f>
        <v>0</v>
      </c>
      <c r="BL597" s="18" t="s">
        <v>378</v>
      </c>
      <c r="BM597" s="204" t="s">
        <v>991</v>
      </c>
    </row>
    <row r="598" spans="2:63" s="12" customFormat="1" ht="22.8" customHeight="1">
      <c r="B598" s="177"/>
      <c r="C598" s="178"/>
      <c r="D598" s="179" t="s">
        <v>82</v>
      </c>
      <c r="E598" s="191" t="s">
        <v>992</v>
      </c>
      <c r="F598" s="191" t="s">
        <v>993</v>
      </c>
      <c r="G598" s="178"/>
      <c r="H598" s="178"/>
      <c r="I598" s="181"/>
      <c r="J598" s="192">
        <f>BK598</f>
        <v>0</v>
      </c>
      <c r="K598" s="178"/>
      <c r="L598" s="183"/>
      <c r="M598" s="184"/>
      <c r="N598" s="185"/>
      <c r="O598" s="185"/>
      <c r="P598" s="186">
        <f>SUM(P599:P670)</f>
        <v>0</v>
      </c>
      <c r="Q598" s="185"/>
      <c r="R598" s="186">
        <f>SUM(R599:R670)</f>
        <v>4.71681324</v>
      </c>
      <c r="S598" s="185"/>
      <c r="T598" s="187">
        <f>SUM(T599:T670)</f>
        <v>0</v>
      </c>
      <c r="AR598" s="188" t="s">
        <v>93</v>
      </c>
      <c r="AT598" s="189" t="s">
        <v>82</v>
      </c>
      <c r="AU598" s="189" t="s">
        <v>91</v>
      </c>
      <c r="AY598" s="188" t="s">
        <v>203</v>
      </c>
      <c r="BK598" s="190">
        <f>SUM(BK599:BK670)</f>
        <v>0</v>
      </c>
    </row>
    <row r="599" spans="1:65" s="2" customFormat="1" ht="16.5" customHeight="1">
      <c r="A599" s="36"/>
      <c r="B599" s="37"/>
      <c r="C599" s="193" t="s">
        <v>994</v>
      </c>
      <c r="D599" s="193" t="s">
        <v>206</v>
      </c>
      <c r="E599" s="194" t="s">
        <v>995</v>
      </c>
      <c r="F599" s="195" t="s">
        <v>996</v>
      </c>
      <c r="G599" s="196" t="s">
        <v>357</v>
      </c>
      <c r="H599" s="197">
        <v>34.673</v>
      </c>
      <c r="I599" s="198"/>
      <c r="J599" s="199">
        <f>ROUND(I599*H599,2)</f>
        <v>0</v>
      </c>
      <c r="K599" s="195" t="s">
        <v>210</v>
      </c>
      <c r="L599" s="41"/>
      <c r="M599" s="200" t="s">
        <v>1</v>
      </c>
      <c r="N599" s="201" t="s">
        <v>48</v>
      </c>
      <c r="O599" s="73"/>
      <c r="P599" s="202">
        <f>O599*H599</f>
        <v>0</v>
      </c>
      <c r="Q599" s="202">
        <v>0</v>
      </c>
      <c r="R599" s="202">
        <f>Q599*H599</f>
        <v>0</v>
      </c>
      <c r="S599" s="202">
        <v>0</v>
      </c>
      <c r="T599" s="203">
        <f>S599*H599</f>
        <v>0</v>
      </c>
      <c r="U599" s="36"/>
      <c r="V599" s="36"/>
      <c r="W599" s="36"/>
      <c r="X599" s="36"/>
      <c r="Y599" s="36"/>
      <c r="Z599" s="36"/>
      <c r="AA599" s="36"/>
      <c r="AB599" s="36"/>
      <c r="AC599" s="36"/>
      <c r="AD599" s="36"/>
      <c r="AE599" s="36"/>
      <c r="AR599" s="204" t="s">
        <v>378</v>
      </c>
      <c r="AT599" s="204" t="s">
        <v>206</v>
      </c>
      <c r="AU599" s="204" t="s">
        <v>93</v>
      </c>
      <c r="AY599" s="18" t="s">
        <v>203</v>
      </c>
      <c r="BE599" s="205">
        <f>IF(N599="základní",J599,0)</f>
        <v>0</v>
      </c>
      <c r="BF599" s="205">
        <f>IF(N599="snížená",J599,0)</f>
        <v>0</v>
      </c>
      <c r="BG599" s="205">
        <f>IF(N599="zákl. přenesená",J599,0)</f>
        <v>0</v>
      </c>
      <c r="BH599" s="205">
        <f>IF(N599="sníž. přenesená",J599,0)</f>
        <v>0</v>
      </c>
      <c r="BI599" s="205">
        <f>IF(N599="nulová",J599,0)</f>
        <v>0</v>
      </c>
      <c r="BJ599" s="18" t="s">
        <v>91</v>
      </c>
      <c r="BK599" s="205">
        <f>ROUND(I599*H599,2)</f>
        <v>0</v>
      </c>
      <c r="BL599" s="18" t="s">
        <v>378</v>
      </c>
      <c r="BM599" s="204" t="s">
        <v>997</v>
      </c>
    </row>
    <row r="600" spans="2:51" s="13" customFormat="1" ht="10.2">
      <c r="B600" s="215"/>
      <c r="C600" s="216"/>
      <c r="D600" s="206" t="s">
        <v>309</v>
      </c>
      <c r="E600" s="217" t="s">
        <v>1</v>
      </c>
      <c r="F600" s="218" t="s">
        <v>706</v>
      </c>
      <c r="G600" s="216"/>
      <c r="H600" s="217" t="s">
        <v>1</v>
      </c>
      <c r="I600" s="219"/>
      <c r="J600" s="216"/>
      <c r="K600" s="216"/>
      <c r="L600" s="220"/>
      <c r="M600" s="221"/>
      <c r="N600" s="222"/>
      <c r="O600" s="222"/>
      <c r="P600" s="222"/>
      <c r="Q600" s="222"/>
      <c r="R600" s="222"/>
      <c r="S600" s="222"/>
      <c r="T600" s="223"/>
      <c r="AT600" s="224" t="s">
        <v>309</v>
      </c>
      <c r="AU600" s="224" t="s">
        <v>93</v>
      </c>
      <c r="AV600" s="13" t="s">
        <v>91</v>
      </c>
      <c r="AW600" s="13" t="s">
        <v>38</v>
      </c>
      <c r="AX600" s="13" t="s">
        <v>83</v>
      </c>
      <c r="AY600" s="224" t="s">
        <v>203</v>
      </c>
    </row>
    <row r="601" spans="2:51" s="14" customFormat="1" ht="10.2">
      <c r="B601" s="225"/>
      <c r="C601" s="226"/>
      <c r="D601" s="206" t="s">
        <v>309</v>
      </c>
      <c r="E601" s="227" t="s">
        <v>1</v>
      </c>
      <c r="F601" s="228" t="s">
        <v>998</v>
      </c>
      <c r="G601" s="226"/>
      <c r="H601" s="229">
        <v>34.673</v>
      </c>
      <c r="I601" s="230"/>
      <c r="J601" s="226"/>
      <c r="K601" s="226"/>
      <c r="L601" s="231"/>
      <c r="M601" s="232"/>
      <c r="N601" s="233"/>
      <c r="O601" s="233"/>
      <c r="P601" s="233"/>
      <c r="Q601" s="233"/>
      <c r="R601" s="233"/>
      <c r="S601" s="233"/>
      <c r="T601" s="234"/>
      <c r="AT601" s="235" t="s">
        <v>309</v>
      </c>
      <c r="AU601" s="235" t="s">
        <v>93</v>
      </c>
      <c r="AV601" s="14" t="s">
        <v>93</v>
      </c>
      <c r="AW601" s="14" t="s">
        <v>38</v>
      </c>
      <c r="AX601" s="14" t="s">
        <v>83</v>
      </c>
      <c r="AY601" s="235" t="s">
        <v>203</v>
      </c>
    </row>
    <row r="602" spans="2:51" s="15" customFormat="1" ht="10.2">
      <c r="B602" s="236"/>
      <c r="C602" s="237"/>
      <c r="D602" s="206" t="s">
        <v>309</v>
      </c>
      <c r="E602" s="238" t="s">
        <v>1</v>
      </c>
      <c r="F602" s="239" t="s">
        <v>314</v>
      </c>
      <c r="G602" s="237"/>
      <c r="H602" s="240">
        <v>34.673</v>
      </c>
      <c r="I602" s="241"/>
      <c r="J602" s="237"/>
      <c r="K602" s="237"/>
      <c r="L602" s="242"/>
      <c r="M602" s="243"/>
      <c r="N602" s="244"/>
      <c r="O602" s="244"/>
      <c r="P602" s="244"/>
      <c r="Q602" s="244"/>
      <c r="R602" s="244"/>
      <c r="S602" s="244"/>
      <c r="T602" s="245"/>
      <c r="AT602" s="246" t="s">
        <v>309</v>
      </c>
      <c r="AU602" s="246" t="s">
        <v>93</v>
      </c>
      <c r="AV602" s="15" t="s">
        <v>121</v>
      </c>
      <c r="AW602" s="15" t="s">
        <v>38</v>
      </c>
      <c r="AX602" s="15" t="s">
        <v>91</v>
      </c>
      <c r="AY602" s="246" t="s">
        <v>203</v>
      </c>
    </row>
    <row r="603" spans="1:65" s="2" customFormat="1" ht="16.5" customHeight="1">
      <c r="A603" s="36"/>
      <c r="B603" s="37"/>
      <c r="C603" s="247" t="s">
        <v>999</v>
      </c>
      <c r="D603" s="247" t="s">
        <v>350</v>
      </c>
      <c r="E603" s="248" t="s">
        <v>951</v>
      </c>
      <c r="F603" s="249" t="s">
        <v>952</v>
      </c>
      <c r="G603" s="250" t="s">
        <v>338</v>
      </c>
      <c r="H603" s="251">
        <v>0.01</v>
      </c>
      <c r="I603" s="252"/>
      <c r="J603" s="253">
        <f>ROUND(I603*H603,2)</f>
        <v>0</v>
      </c>
      <c r="K603" s="249" t="s">
        <v>210</v>
      </c>
      <c r="L603" s="254"/>
      <c r="M603" s="255" t="s">
        <v>1</v>
      </c>
      <c r="N603" s="256" t="s">
        <v>48</v>
      </c>
      <c r="O603" s="73"/>
      <c r="P603" s="202">
        <f>O603*H603</f>
        <v>0</v>
      </c>
      <c r="Q603" s="202">
        <v>1</v>
      </c>
      <c r="R603" s="202">
        <f>Q603*H603</f>
        <v>0.01</v>
      </c>
      <c r="S603" s="202">
        <v>0</v>
      </c>
      <c r="T603" s="203">
        <f>S603*H603</f>
        <v>0</v>
      </c>
      <c r="U603" s="36"/>
      <c r="V603" s="36"/>
      <c r="W603" s="36"/>
      <c r="X603" s="36"/>
      <c r="Y603" s="36"/>
      <c r="Z603" s="36"/>
      <c r="AA603" s="36"/>
      <c r="AB603" s="36"/>
      <c r="AC603" s="36"/>
      <c r="AD603" s="36"/>
      <c r="AE603" s="36"/>
      <c r="AR603" s="204" t="s">
        <v>450</v>
      </c>
      <c r="AT603" s="204" t="s">
        <v>350</v>
      </c>
      <c r="AU603" s="204" t="s">
        <v>93</v>
      </c>
      <c r="AY603" s="18" t="s">
        <v>203</v>
      </c>
      <c r="BE603" s="205">
        <f>IF(N603="základní",J603,0)</f>
        <v>0</v>
      </c>
      <c r="BF603" s="205">
        <f>IF(N603="snížená",J603,0)</f>
        <v>0</v>
      </c>
      <c r="BG603" s="205">
        <f>IF(N603="zákl. přenesená",J603,0)</f>
        <v>0</v>
      </c>
      <c r="BH603" s="205">
        <f>IF(N603="sníž. přenesená",J603,0)</f>
        <v>0</v>
      </c>
      <c r="BI603" s="205">
        <f>IF(N603="nulová",J603,0)</f>
        <v>0</v>
      </c>
      <c r="BJ603" s="18" t="s">
        <v>91</v>
      </c>
      <c r="BK603" s="205">
        <f>ROUND(I603*H603,2)</f>
        <v>0</v>
      </c>
      <c r="BL603" s="18" t="s">
        <v>378</v>
      </c>
      <c r="BM603" s="204" t="s">
        <v>1000</v>
      </c>
    </row>
    <row r="604" spans="2:51" s="14" customFormat="1" ht="10.2">
      <c r="B604" s="225"/>
      <c r="C604" s="226"/>
      <c r="D604" s="206" t="s">
        <v>309</v>
      </c>
      <c r="E604" s="226"/>
      <c r="F604" s="228" t="s">
        <v>1001</v>
      </c>
      <c r="G604" s="226"/>
      <c r="H604" s="229">
        <v>0.01</v>
      </c>
      <c r="I604" s="230"/>
      <c r="J604" s="226"/>
      <c r="K604" s="226"/>
      <c r="L604" s="231"/>
      <c r="M604" s="232"/>
      <c r="N604" s="233"/>
      <c r="O604" s="233"/>
      <c r="P604" s="233"/>
      <c r="Q604" s="233"/>
      <c r="R604" s="233"/>
      <c r="S604" s="233"/>
      <c r="T604" s="234"/>
      <c r="AT604" s="235" t="s">
        <v>309</v>
      </c>
      <c r="AU604" s="235" t="s">
        <v>93</v>
      </c>
      <c r="AV604" s="14" t="s">
        <v>93</v>
      </c>
      <c r="AW604" s="14" t="s">
        <v>4</v>
      </c>
      <c r="AX604" s="14" t="s">
        <v>91</v>
      </c>
      <c r="AY604" s="235" t="s">
        <v>203</v>
      </c>
    </row>
    <row r="605" spans="1:65" s="2" customFormat="1" ht="16.5" customHeight="1">
      <c r="A605" s="36"/>
      <c r="B605" s="37"/>
      <c r="C605" s="193" t="s">
        <v>1002</v>
      </c>
      <c r="D605" s="193" t="s">
        <v>206</v>
      </c>
      <c r="E605" s="194" t="s">
        <v>995</v>
      </c>
      <c r="F605" s="195" t="s">
        <v>996</v>
      </c>
      <c r="G605" s="196" t="s">
        <v>357</v>
      </c>
      <c r="H605" s="197">
        <v>471.707</v>
      </c>
      <c r="I605" s="198"/>
      <c r="J605" s="199">
        <f>ROUND(I605*H605,2)</f>
        <v>0</v>
      </c>
      <c r="K605" s="195" t="s">
        <v>210</v>
      </c>
      <c r="L605" s="41"/>
      <c r="M605" s="200" t="s">
        <v>1</v>
      </c>
      <c r="N605" s="201" t="s">
        <v>48</v>
      </c>
      <c r="O605" s="73"/>
      <c r="P605" s="202">
        <f>O605*H605</f>
        <v>0</v>
      </c>
      <c r="Q605" s="202">
        <v>0</v>
      </c>
      <c r="R605" s="202">
        <f>Q605*H605</f>
        <v>0</v>
      </c>
      <c r="S605" s="202">
        <v>0</v>
      </c>
      <c r="T605" s="203">
        <f>S605*H605</f>
        <v>0</v>
      </c>
      <c r="U605" s="36"/>
      <c r="V605" s="36"/>
      <c r="W605" s="36"/>
      <c r="X605" s="36"/>
      <c r="Y605" s="36"/>
      <c r="Z605" s="36"/>
      <c r="AA605" s="36"/>
      <c r="AB605" s="36"/>
      <c r="AC605" s="36"/>
      <c r="AD605" s="36"/>
      <c r="AE605" s="36"/>
      <c r="AR605" s="204" t="s">
        <v>378</v>
      </c>
      <c r="AT605" s="204" t="s">
        <v>206</v>
      </c>
      <c r="AU605" s="204" t="s">
        <v>93</v>
      </c>
      <c r="AY605" s="18" t="s">
        <v>203</v>
      </c>
      <c r="BE605" s="205">
        <f>IF(N605="základní",J605,0)</f>
        <v>0</v>
      </c>
      <c r="BF605" s="205">
        <f>IF(N605="snížená",J605,0)</f>
        <v>0</v>
      </c>
      <c r="BG605" s="205">
        <f>IF(N605="zákl. přenesená",J605,0)</f>
        <v>0</v>
      </c>
      <c r="BH605" s="205">
        <f>IF(N605="sníž. přenesená",J605,0)</f>
        <v>0</v>
      </c>
      <c r="BI605" s="205">
        <f>IF(N605="nulová",J605,0)</f>
        <v>0</v>
      </c>
      <c r="BJ605" s="18" t="s">
        <v>91</v>
      </c>
      <c r="BK605" s="205">
        <f>ROUND(I605*H605,2)</f>
        <v>0</v>
      </c>
      <c r="BL605" s="18" t="s">
        <v>378</v>
      </c>
      <c r="BM605" s="204" t="s">
        <v>1003</v>
      </c>
    </row>
    <row r="606" spans="2:51" s="13" customFormat="1" ht="10.2">
      <c r="B606" s="215"/>
      <c r="C606" s="216"/>
      <c r="D606" s="206" t="s">
        <v>309</v>
      </c>
      <c r="E606" s="217" t="s">
        <v>1</v>
      </c>
      <c r="F606" s="218" t="s">
        <v>1004</v>
      </c>
      <c r="G606" s="216"/>
      <c r="H606" s="217" t="s">
        <v>1</v>
      </c>
      <c r="I606" s="219"/>
      <c r="J606" s="216"/>
      <c r="K606" s="216"/>
      <c r="L606" s="220"/>
      <c r="M606" s="221"/>
      <c r="N606" s="222"/>
      <c r="O606" s="222"/>
      <c r="P606" s="222"/>
      <c r="Q606" s="222"/>
      <c r="R606" s="222"/>
      <c r="S606" s="222"/>
      <c r="T606" s="223"/>
      <c r="AT606" s="224" t="s">
        <v>309</v>
      </c>
      <c r="AU606" s="224" t="s">
        <v>93</v>
      </c>
      <c r="AV606" s="13" t="s">
        <v>91</v>
      </c>
      <c r="AW606" s="13" t="s">
        <v>38</v>
      </c>
      <c r="AX606" s="13" t="s">
        <v>83</v>
      </c>
      <c r="AY606" s="224" t="s">
        <v>203</v>
      </c>
    </row>
    <row r="607" spans="2:51" s="14" customFormat="1" ht="10.2">
      <c r="B607" s="225"/>
      <c r="C607" s="226"/>
      <c r="D607" s="206" t="s">
        <v>309</v>
      </c>
      <c r="E607" s="227" t="s">
        <v>1</v>
      </c>
      <c r="F607" s="228" t="s">
        <v>1005</v>
      </c>
      <c r="G607" s="226"/>
      <c r="H607" s="229">
        <v>342.677</v>
      </c>
      <c r="I607" s="230"/>
      <c r="J607" s="226"/>
      <c r="K607" s="226"/>
      <c r="L607" s="231"/>
      <c r="M607" s="232"/>
      <c r="N607" s="233"/>
      <c r="O607" s="233"/>
      <c r="P607" s="233"/>
      <c r="Q607" s="233"/>
      <c r="R607" s="233"/>
      <c r="S607" s="233"/>
      <c r="T607" s="234"/>
      <c r="AT607" s="235" t="s">
        <v>309</v>
      </c>
      <c r="AU607" s="235" t="s">
        <v>93</v>
      </c>
      <c r="AV607" s="14" t="s">
        <v>93</v>
      </c>
      <c r="AW607" s="14" t="s">
        <v>38</v>
      </c>
      <c r="AX607" s="14" t="s">
        <v>83</v>
      </c>
      <c r="AY607" s="235" t="s">
        <v>203</v>
      </c>
    </row>
    <row r="608" spans="2:51" s="14" customFormat="1" ht="10.2">
      <c r="B608" s="225"/>
      <c r="C608" s="226"/>
      <c r="D608" s="206" t="s">
        <v>309</v>
      </c>
      <c r="E608" s="227" t="s">
        <v>1</v>
      </c>
      <c r="F608" s="228" t="s">
        <v>1006</v>
      </c>
      <c r="G608" s="226"/>
      <c r="H608" s="229">
        <v>129.03</v>
      </c>
      <c r="I608" s="230"/>
      <c r="J608" s="226"/>
      <c r="K608" s="226"/>
      <c r="L608" s="231"/>
      <c r="M608" s="232"/>
      <c r="N608" s="233"/>
      <c r="O608" s="233"/>
      <c r="P608" s="233"/>
      <c r="Q608" s="233"/>
      <c r="R608" s="233"/>
      <c r="S608" s="233"/>
      <c r="T608" s="234"/>
      <c r="AT608" s="235" t="s">
        <v>309</v>
      </c>
      <c r="AU608" s="235" t="s">
        <v>93</v>
      </c>
      <c r="AV608" s="14" t="s">
        <v>93</v>
      </c>
      <c r="AW608" s="14" t="s">
        <v>38</v>
      </c>
      <c r="AX608" s="14" t="s">
        <v>83</v>
      </c>
      <c r="AY608" s="235" t="s">
        <v>203</v>
      </c>
    </row>
    <row r="609" spans="2:51" s="15" customFormat="1" ht="10.2">
      <c r="B609" s="236"/>
      <c r="C609" s="237"/>
      <c r="D609" s="206" t="s">
        <v>309</v>
      </c>
      <c r="E609" s="238" t="s">
        <v>1</v>
      </c>
      <c r="F609" s="239" t="s">
        <v>314</v>
      </c>
      <c r="G609" s="237"/>
      <c r="H609" s="240">
        <v>471.707</v>
      </c>
      <c r="I609" s="241"/>
      <c r="J609" s="237"/>
      <c r="K609" s="237"/>
      <c r="L609" s="242"/>
      <c r="M609" s="243"/>
      <c r="N609" s="244"/>
      <c r="O609" s="244"/>
      <c r="P609" s="244"/>
      <c r="Q609" s="244"/>
      <c r="R609" s="244"/>
      <c r="S609" s="244"/>
      <c r="T609" s="245"/>
      <c r="AT609" s="246" t="s">
        <v>309</v>
      </c>
      <c r="AU609" s="246" t="s">
        <v>93</v>
      </c>
      <c r="AV609" s="15" t="s">
        <v>121</v>
      </c>
      <c r="AW609" s="15" t="s">
        <v>38</v>
      </c>
      <c r="AX609" s="15" t="s">
        <v>91</v>
      </c>
      <c r="AY609" s="246" t="s">
        <v>203</v>
      </c>
    </row>
    <row r="610" spans="1:65" s="2" customFormat="1" ht="16.5" customHeight="1">
      <c r="A610" s="36"/>
      <c r="B610" s="37"/>
      <c r="C610" s="247" t="s">
        <v>1007</v>
      </c>
      <c r="D610" s="247" t="s">
        <v>350</v>
      </c>
      <c r="E610" s="248" t="s">
        <v>951</v>
      </c>
      <c r="F610" s="249" t="s">
        <v>952</v>
      </c>
      <c r="G610" s="250" t="s">
        <v>338</v>
      </c>
      <c r="H610" s="251">
        <v>0.142</v>
      </c>
      <c r="I610" s="252"/>
      <c r="J610" s="253">
        <f>ROUND(I610*H610,2)</f>
        <v>0</v>
      </c>
      <c r="K610" s="249" t="s">
        <v>210</v>
      </c>
      <c r="L610" s="254"/>
      <c r="M610" s="255" t="s">
        <v>1</v>
      </c>
      <c r="N610" s="256" t="s">
        <v>48</v>
      </c>
      <c r="O610" s="73"/>
      <c r="P610" s="202">
        <f>O610*H610</f>
        <v>0</v>
      </c>
      <c r="Q610" s="202">
        <v>1</v>
      </c>
      <c r="R610" s="202">
        <f>Q610*H610</f>
        <v>0.142</v>
      </c>
      <c r="S610" s="202">
        <v>0</v>
      </c>
      <c r="T610" s="203">
        <f>S610*H610</f>
        <v>0</v>
      </c>
      <c r="U610" s="36"/>
      <c r="V610" s="36"/>
      <c r="W610" s="36"/>
      <c r="X610" s="36"/>
      <c r="Y610" s="36"/>
      <c r="Z610" s="36"/>
      <c r="AA610" s="36"/>
      <c r="AB610" s="36"/>
      <c r="AC610" s="36"/>
      <c r="AD610" s="36"/>
      <c r="AE610" s="36"/>
      <c r="AR610" s="204" t="s">
        <v>450</v>
      </c>
      <c r="AT610" s="204" t="s">
        <v>350</v>
      </c>
      <c r="AU610" s="204" t="s">
        <v>93</v>
      </c>
      <c r="AY610" s="18" t="s">
        <v>203</v>
      </c>
      <c r="BE610" s="205">
        <f>IF(N610="základní",J610,0)</f>
        <v>0</v>
      </c>
      <c r="BF610" s="205">
        <f>IF(N610="snížená",J610,0)</f>
        <v>0</v>
      </c>
      <c r="BG610" s="205">
        <f>IF(N610="zákl. přenesená",J610,0)</f>
        <v>0</v>
      </c>
      <c r="BH610" s="205">
        <f>IF(N610="sníž. přenesená",J610,0)</f>
        <v>0</v>
      </c>
      <c r="BI610" s="205">
        <f>IF(N610="nulová",J610,0)</f>
        <v>0</v>
      </c>
      <c r="BJ610" s="18" t="s">
        <v>91</v>
      </c>
      <c r="BK610" s="205">
        <f>ROUND(I610*H610,2)</f>
        <v>0</v>
      </c>
      <c r="BL610" s="18" t="s">
        <v>378</v>
      </c>
      <c r="BM610" s="204" t="s">
        <v>1008</v>
      </c>
    </row>
    <row r="611" spans="2:51" s="14" customFormat="1" ht="10.2">
      <c r="B611" s="225"/>
      <c r="C611" s="226"/>
      <c r="D611" s="206" t="s">
        <v>309</v>
      </c>
      <c r="E611" s="226"/>
      <c r="F611" s="228" t="s">
        <v>1009</v>
      </c>
      <c r="G611" s="226"/>
      <c r="H611" s="229">
        <v>0.142</v>
      </c>
      <c r="I611" s="230"/>
      <c r="J611" s="226"/>
      <c r="K611" s="226"/>
      <c r="L611" s="231"/>
      <c r="M611" s="232"/>
      <c r="N611" s="233"/>
      <c r="O611" s="233"/>
      <c r="P611" s="233"/>
      <c r="Q611" s="233"/>
      <c r="R611" s="233"/>
      <c r="S611" s="233"/>
      <c r="T611" s="234"/>
      <c r="AT611" s="235" t="s">
        <v>309</v>
      </c>
      <c r="AU611" s="235" t="s">
        <v>93</v>
      </c>
      <c r="AV611" s="14" t="s">
        <v>93</v>
      </c>
      <c r="AW611" s="14" t="s">
        <v>4</v>
      </c>
      <c r="AX611" s="14" t="s">
        <v>91</v>
      </c>
      <c r="AY611" s="235" t="s">
        <v>203</v>
      </c>
    </row>
    <row r="612" spans="1:65" s="2" customFormat="1" ht="16.5" customHeight="1">
      <c r="A612" s="36"/>
      <c r="B612" s="37"/>
      <c r="C612" s="193" t="s">
        <v>1010</v>
      </c>
      <c r="D612" s="193" t="s">
        <v>206</v>
      </c>
      <c r="E612" s="194" t="s">
        <v>1011</v>
      </c>
      <c r="F612" s="195" t="s">
        <v>1012</v>
      </c>
      <c r="G612" s="196" t="s">
        <v>357</v>
      </c>
      <c r="H612" s="197">
        <v>34.673</v>
      </c>
      <c r="I612" s="198"/>
      <c r="J612" s="199">
        <f>ROUND(I612*H612,2)</f>
        <v>0</v>
      </c>
      <c r="K612" s="195" t="s">
        <v>210</v>
      </c>
      <c r="L612" s="41"/>
      <c r="M612" s="200" t="s">
        <v>1</v>
      </c>
      <c r="N612" s="201" t="s">
        <v>48</v>
      </c>
      <c r="O612" s="73"/>
      <c r="P612" s="202">
        <f>O612*H612</f>
        <v>0</v>
      </c>
      <c r="Q612" s="202">
        <v>0.00088</v>
      </c>
      <c r="R612" s="202">
        <f>Q612*H612</f>
        <v>0.030512240000000003</v>
      </c>
      <c r="S612" s="202">
        <v>0</v>
      </c>
      <c r="T612" s="203">
        <f>S612*H612</f>
        <v>0</v>
      </c>
      <c r="U612" s="36"/>
      <c r="V612" s="36"/>
      <c r="W612" s="36"/>
      <c r="X612" s="36"/>
      <c r="Y612" s="36"/>
      <c r="Z612" s="36"/>
      <c r="AA612" s="36"/>
      <c r="AB612" s="36"/>
      <c r="AC612" s="36"/>
      <c r="AD612" s="36"/>
      <c r="AE612" s="36"/>
      <c r="AR612" s="204" t="s">
        <v>378</v>
      </c>
      <c r="AT612" s="204" t="s">
        <v>206</v>
      </c>
      <c r="AU612" s="204" t="s">
        <v>93</v>
      </c>
      <c r="AY612" s="18" t="s">
        <v>203</v>
      </c>
      <c r="BE612" s="205">
        <f>IF(N612="základní",J612,0)</f>
        <v>0</v>
      </c>
      <c r="BF612" s="205">
        <f>IF(N612="snížená",J612,0)</f>
        <v>0</v>
      </c>
      <c r="BG612" s="205">
        <f>IF(N612="zákl. přenesená",J612,0)</f>
        <v>0</v>
      </c>
      <c r="BH612" s="205">
        <f>IF(N612="sníž. přenesená",J612,0)</f>
        <v>0</v>
      </c>
      <c r="BI612" s="205">
        <f>IF(N612="nulová",J612,0)</f>
        <v>0</v>
      </c>
      <c r="BJ612" s="18" t="s">
        <v>91</v>
      </c>
      <c r="BK612" s="205">
        <f>ROUND(I612*H612,2)</f>
        <v>0</v>
      </c>
      <c r="BL612" s="18" t="s">
        <v>378</v>
      </c>
      <c r="BM612" s="204" t="s">
        <v>1013</v>
      </c>
    </row>
    <row r="613" spans="2:51" s="13" customFormat="1" ht="10.2">
      <c r="B613" s="215"/>
      <c r="C613" s="216"/>
      <c r="D613" s="206" t="s">
        <v>309</v>
      </c>
      <c r="E613" s="217" t="s">
        <v>1</v>
      </c>
      <c r="F613" s="218" t="s">
        <v>706</v>
      </c>
      <c r="G613" s="216"/>
      <c r="H613" s="217" t="s">
        <v>1</v>
      </c>
      <c r="I613" s="219"/>
      <c r="J613" s="216"/>
      <c r="K613" s="216"/>
      <c r="L613" s="220"/>
      <c r="M613" s="221"/>
      <c r="N613" s="222"/>
      <c r="O613" s="222"/>
      <c r="P613" s="222"/>
      <c r="Q613" s="222"/>
      <c r="R613" s="222"/>
      <c r="S613" s="222"/>
      <c r="T613" s="223"/>
      <c r="AT613" s="224" t="s">
        <v>309</v>
      </c>
      <c r="AU613" s="224" t="s">
        <v>93</v>
      </c>
      <c r="AV613" s="13" t="s">
        <v>91</v>
      </c>
      <c r="AW613" s="13" t="s">
        <v>38</v>
      </c>
      <c r="AX613" s="13" t="s">
        <v>83</v>
      </c>
      <c r="AY613" s="224" t="s">
        <v>203</v>
      </c>
    </row>
    <row r="614" spans="2:51" s="14" customFormat="1" ht="10.2">
      <c r="B614" s="225"/>
      <c r="C614" s="226"/>
      <c r="D614" s="206" t="s">
        <v>309</v>
      </c>
      <c r="E614" s="227" t="s">
        <v>1</v>
      </c>
      <c r="F614" s="228" t="s">
        <v>998</v>
      </c>
      <c r="G614" s="226"/>
      <c r="H614" s="229">
        <v>34.673</v>
      </c>
      <c r="I614" s="230"/>
      <c r="J614" s="226"/>
      <c r="K614" s="226"/>
      <c r="L614" s="231"/>
      <c r="M614" s="232"/>
      <c r="N614" s="233"/>
      <c r="O614" s="233"/>
      <c r="P614" s="233"/>
      <c r="Q614" s="233"/>
      <c r="R614" s="233"/>
      <c r="S614" s="233"/>
      <c r="T614" s="234"/>
      <c r="AT614" s="235" t="s">
        <v>309</v>
      </c>
      <c r="AU614" s="235" t="s">
        <v>93</v>
      </c>
      <c r="AV614" s="14" t="s">
        <v>93</v>
      </c>
      <c r="AW614" s="14" t="s">
        <v>38</v>
      </c>
      <c r="AX614" s="14" t="s">
        <v>83</v>
      </c>
      <c r="AY614" s="235" t="s">
        <v>203</v>
      </c>
    </row>
    <row r="615" spans="2:51" s="15" customFormat="1" ht="10.2">
      <c r="B615" s="236"/>
      <c r="C615" s="237"/>
      <c r="D615" s="206" t="s">
        <v>309</v>
      </c>
      <c r="E615" s="238" t="s">
        <v>1</v>
      </c>
      <c r="F615" s="239" t="s">
        <v>314</v>
      </c>
      <c r="G615" s="237"/>
      <c r="H615" s="240">
        <v>34.673</v>
      </c>
      <c r="I615" s="241"/>
      <c r="J615" s="237"/>
      <c r="K615" s="237"/>
      <c r="L615" s="242"/>
      <c r="M615" s="243"/>
      <c r="N615" s="244"/>
      <c r="O615" s="244"/>
      <c r="P615" s="244"/>
      <c r="Q615" s="244"/>
      <c r="R615" s="244"/>
      <c r="S615" s="244"/>
      <c r="T615" s="245"/>
      <c r="AT615" s="246" t="s">
        <v>309</v>
      </c>
      <c r="AU615" s="246" t="s">
        <v>93</v>
      </c>
      <c r="AV615" s="15" t="s">
        <v>121</v>
      </c>
      <c r="AW615" s="15" t="s">
        <v>38</v>
      </c>
      <c r="AX615" s="15" t="s">
        <v>91</v>
      </c>
      <c r="AY615" s="246" t="s">
        <v>203</v>
      </c>
    </row>
    <row r="616" spans="1:65" s="2" customFormat="1" ht="24.15" customHeight="1">
      <c r="A616" s="36"/>
      <c r="B616" s="37"/>
      <c r="C616" s="247" t="s">
        <v>1014</v>
      </c>
      <c r="D616" s="247" t="s">
        <v>350</v>
      </c>
      <c r="E616" s="248" t="s">
        <v>1015</v>
      </c>
      <c r="F616" s="249" t="s">
        <v>1016</v>
      </c>
      <c r="G616" s="250" t="s">
        <v>357</v>
      </c>
      <c r="H616" s="251">
        <v>39.874</v>
      </c>
      <c r="I616" s="252"/>
      <c r="J616" s="253">
        <f>ROUND(I616*H616,2)</f>
        <v>0</v>
      </c>
      <c r="K616" s="249" t="s">
        <v>210</v>
      </c>
      <c r="L616" s="254"/>
      <c r="M616" s="255" t="s">
        <v>1</v>
      </c>
      <c r="N616" s="256" t="s">
        <v>48</v>
      </c>
      <c r="O616" s="73"/>
      <c r="P616" s="202">
        <f>O616*H616</f>
        <v>0</v>
      </c>
      <c r="Q616" s="202">
        <v>0.0053</v>
      </c>
      <c r="R616" s="202">
        <f>Q616*H616</f>
        <v>0.21133220000000003</v>
      </c>
      <c r="S616" s="202">
        <v>0</v>
      </c>
      <c r="T616" s="203">
        <f>S616*H616</f>
        <v>0</v>
      </c>
      <c r="U616" s="36"/>
      <c r="V616" s="36"/>
      <c r="W616" s="36"/>
      <c r="X616" s="36"/>
      <c r="Y616" s="36"/>
      <c r="Z616" s="36"/>
      <c r="AA616" s="36"/>
      <c r="AB616" s="36"/>
      <c r="AC616" s="36"/>
      <c r="AD616" s="36"/>
      <c r="AE616" s="36"/>
      <c r="AR616" s="204" t="s">
        <v>450</v>
      </c>
      <c r="AT616" s="204" t="s">
        <v>350</v>
      </c>
      <c r="AU616" s="204" t="s">
        <v>93</v>
      </c>
      <c r="AY616" s="18" t="s">
        <v>203</v>
      </c>
      <c r="BE616" s="205">
        <f>IF(N616="základní",J616,0)</f>
        <v>0</v>
      </c>
      <c r="BF616" s="205">
        <f>IF(N616="snížená",J616,0)</f>
        <v>0</v>
      </c>
      <c r="BG616" s="205">
        <f>IF(N616="zákl. přenesená",J616,0)</f>
        <v>0</v>
      </c>
      <c r="BH616" s="205">
        <f>IF(N616="sníž. přenesená",J616,0)</f>
        <v>0</v>
      </c>
      <c r="BI616" s="205">
        <f>IF(N616="nulová",J616,0)</f>
        <v>0</v>
      </c>
      <c r="BJ616" s="18" t="s">
        <v>91</v>
      </c>
      <c r="BK616" s="205">
        <f>ROUND(I616*H616,2)</f>
        <v>0</v>
      </c>
      <c r="BL616" s="18" t="s">
        <v>378</v>
      </c>
      <c r="BM616" s="204" t="s">
        <v>1017</v>
      </c>
    </row>
    <row r="617" spans="2:51" s="14" customFormat="1" ht="10.2">
      <c r="B617" s="225"/>
      <c r="C617" s="226"/>
      <c r="D617" s="206" t="s">
        <v>309</v>
      </c>
      <c r="E617" s="226"/>
      <c r="F617" s="228" t="s">
        <v>1018</v>
      </c>
      <c r="G617" s="226"/>
      <c r="H617" s="229">
        <v>39.874</v>
      </c>
      <c r="I617" s="230"/>
      <c r="J617" s="226"/>
      <c r="K617" s="226"/>
      <c r="L617" s="231"/>
      <c r="M617" s="232"/>
      <c r="N617" s="233"/>
      <c r="O617" s="233"/>
      <c r="P617" s="233"/>
      <c r="Q617" s="233"/>
      <c r="R617" s="233"/>
      <c r="S617" s="233"/>
      <c r="T617" s="234"/>
      <c r="AT617" s="235" t="s">
        <v>309</v>
      </c>
      <c r="AU617" s="235" t="s">
        <v>93</v>
      </c>
      <c r="AV617" s="14" t="s">
        <v>93</v>
      </c>
      <c r="AW617" s="14" t="s">
        <v>4</v>
      </c>
      <c r="AX617" s="14" t="s">
        <v>91</v>
      </c>
      <c r="AY617" s="235" t="s">
        <v>203</v>
      </c>
    </row>
    <row r="618" spans="1:65" s="2" customFormat="1" ht="16.5" customHeight="1">
      <c r="A618" s="36"/>
      <c r="B618" s="37"/>
      <c r="C618" s="193" t="s">
        <v>1019</v>
      </c>
      <c r="D618" s="193" t="s">
        <v>206</v>
      </c>
      <c r="E618" s="194" t="s">
        <v>1011</v>
      </c>
      <c r="F618" s="195" t="s">
        <v>1012</v>
      </c>
      <c r="G618" s="196" t="s">
        <v>357</v>
      </c>
      <c r="H618" s="197">
        <v>471.707</v>
      </c>
      <c r="I618" s="198"/>
      <c r="J618" s="199">
        <f>ROUND(I618*H618,2)</f>
        <v>0</v>
      </c>
      <c r="K618" s="195" t="s">
        <v>210</v>
      </c>
      <c r="L618" s="41"/>
      <c r="M618" s="200" t="s">
        <v>1</v>
      </c>
      <c r="N618" s="201" t="s">
        <v>48</v>
      </c>
      <c r="O618" s="73"/>
      <c r="P618" s="202">
        <f>O618*H618</f>
        <v>0</v>
      </c>
      <c r="Q618" s="202">
        <v>0.00088</v>
      </c>
      <c r="R618" s="202">
        <f>Q618*H618</f>
        <v>0.41510216</v>
      </c>
      <c r="S618" s="202">
        <v>0</v>
      </c>
      <c r="T618" s="203">
        <f>S618*H618</f>
        <v>0</v>
      </c>
      <c r="U618" s="36"/>
      <c r="V618" s="36"/>
      <c r="W618" s="36"/>
      <c r="X618" s="36"/>
      <c r="Y618" s="36"/>
      <c r="Z618" s="36"/>
      <c r="AA618" s="36"/>
      <c r="AB618" s="36"/>
      <c r="AC618" s="36"/>
      <c r="AD618" s="36"/>
      <c r="AE618" s="36"/>
      <c r="AR618" s="204" t="s">
        <v>378</v>
      </c>
      <c r="AT618" s="204" t="s">
        <v>206</v>
      </c>
      <c r="AU618" s="204" t="s">
        <v>93</v>
      </c>
      <c r="AY618" s="18" t="s">
        <v>203</v>
      </c>
      <c r="BE618" s="205">
        <f>IF(N618="základní",J618,0)</f>
        <v>0</v>
      </c>
      <c r="BF618" s="205">
        <f>IF(N618="snížená",J618,0)</f>
        <v>0</v>
      </c>
      <c r="BG618" s="205">
        <f>IF(N618="zákl. přenesená",J618,0)</f>
        <v>0</v>
      </c>
      <c r="BH618" s="205">
        <f>IF(N618="sníž. přenesená",J618,0)</f>
        <v>0</v>
      </c>
      <c r="BI618" s="205">
        <f>IF(N618="nulová",J618,0)</f>
        <v>0</v>
      </c>
      <c r="BJ618" s="18" t="s">
        <v>91</v>
      </c>
      <c r="BK618" s="205">
        <f>ROUND(I618*H618,2)</f>
        <v>0</v>
      </c>
      <c r="BL618" s="18" t="s">
        <v>378</v>
      </c>
      <c r="BM618" s="204" t="s">
        <v>1020</v>
      </c>
    </row>
    <row r="619" spans="2:51" s="13" customFormat="1" ht="10.2">
      <c r="B619" s="215"/>
      <c r="C619" s="216"/>
      <c r="D619" s="206" t="s">
        <v>309</v>
      </c>
      <c r="E619" s="217" t="s">
        <v>1</v>
      </c>
      <c r="F619" s="218" t="s">
        <v>1004</v>
      </c>
      <c r="G619" s="216"/>
      <c r="H619" s="217" t="s">
        <v>1</v>
      </c>
      <c r="I619" s="219"/>
      <c r="J619" s="216"/>
      <c r="K619" s="216"/>
      <c r="L619" s="220"/>
      <c r="M619" s="221"/>
      <c r="N619" s="222"/>
      <c r="O619" s="222"/>
      <c r="P619" s="222"/>
      <c r="Q619" s="222"/>
      <c r="R619" s="222"/>
      <c r="S619" s="222"/>
      <c r="T619" s="223"/>
      <c r="AT619" s="224" t="s">
        <v>309</v>
      </c>
      <c r="AU619" s="224" t="s">
        <v>93</v>
      </c>
      <c r="AV619" s="13" t="s">
        <v>91</v>
      </c>
      <c r="AW619" s="13" t="s">
        <v>38</v>
      </c>
      <c r="AX619" s="13" t="s">
        <v>83</v>
      </c>
      <c r="AY619" s="224" t="s">
        <v>203</v>
      </c>
    </row>
    <row r="620" spans="2:51" s="14" customFormat="1" ht="10.2">
      <c r="B620" s="225"/>
      <c r="C620" s="226"/>
      <c r="D620" s="206" t="s">
        <v>309</v>
      </c>
      <c r="E620" s="227" t="s">
        <v>1</v>
      </c>
      <c r="F620" s="228" t="s">
        <v>1005</v>
      </c>
      <c r="G620" s="226"/>
      <c r="H620" s="229">
        <v>342.677</v>
      </c>
      <c r="I620" s="230"/>
      <c r="J620" s="226"/>
      <c r="K620" s="226"/>
      <c r="L620" s="231"/>
      <c r="M620" s="232"/>
      <c r="N620" s="233"/>
      <c r="O620" s="233"/>
      <c r="P620" s="233"/>
      <c r="Q620" s="233"/>
      <c r="R620" s="233"/>
      <c r="S620" s="233"/>
      <c r="T620" s="234"/>
      <c r="AT620" s="235" t="s">
        <v>309</v>
      </c>
      <c r="AU620" s="235" t="s">
        <v>93</v>
      </c>
      <c r="AV620" s="14" t="s">
        <v>93</v>
      </c>
      <c r="AW620" s="14" t="s">
        <v>38</v>
      </c>
      <c r="AX620" s="14" t="s">
        <v>83</v>
      </c>
      <c r="AY620" s="235" t="s">
        <v>203</v>
      </c>
    </row>
    <row r="621" spans="2:51" s="14" customFormat="1" ht="10.2">
      <c r="B621" s="225"/>
      <c r="C621" s="226"/>
      <c r="D621" s="206" t="s">
        <v>309</v>
      </c>
      <c r="E621" s="227" t="s">
        <v>1</v>
      </c>
      <c r="F621" s="228" t="s">
        <v>1006</v>
      </c>
      <c r="G621" s="226"/>
      <c r="H621" s="229">
        <v>129.03</v>
      </c>
      <c r="I621" s="230"/>
      <c r="J621" s="226"/>
      <c r="K621" s="226"/>
      <c r="L621" s="231"/>
      <c r="M621" s="232"/>
      <c r="N621" s="233"/>
      <c r="O621" s="233"/>
      <c r="P621" s="233"/>
      <c r="Q621" s="233"/>
      <c r="R621" s="233"/>
      <c r="S621" s="233"/>
      <c r="T621" s="234"/>
      <c r="AT621" s="235" t="s">
        <v>309</v>
      </c>
      <c r="AU621" s="235" t="s">
        <v>93</v>
      </c>
      <c r="AV621" s="14" t="s">
        <v>93</v>
      </c>
      <c r="AW621" s="14" t="s">
        <v>38</v>
      </c>
      <c r="AX621" s="14" t="s">
        <v>83</v>
      </c>
      <c r="AY621" s="235" t="s">
        <v>203</v>
      </c>
    </row>
    <row r="622" spans="2:51" s="15" customFormat="1" ht="10.2">
      <c r="B622" s="236"/>
      <c r="C622" s="237"/>
      <c r="D622" s="206" t="s">
        <v>309</v>
      </c>
      <c r="E622" s="238" t="s">
        <v>1</v>
      </c>
      <c r="F622" s="239" t="s">
        <v>314</v>
      </c>
      <c r="G622" s="237"/>
      <c r="H622" s="240">
        <v>471.707</v>
      </c>
      <c r="I622" s="241"/>
      <c r="J622" s="237"/>
      <c r="K622" s="237"/>
      <c r="L622" s="242"/>
      <c r="M622" s="243"/>
      <c r="N622" s="244"/>
      <c r="O622" s="244"/>
      <c r="P622" s="244"/>
      <c r="Q622" s="244"/>
      <c r="R622" s="244"/>
      <c r="S622" s="244"/>
      <c r="T622" s="245"/>
      <c r="AT622" s="246" t="s">
        <v>309</v>
      </c>
      <c r="AU622" s="246" t="s">
        <v>93</v>
      </c>
      <c r="AV622" s="15" t="s">
        <v>121</v>
      </c>
      <c r="AW622" s="15" t="s">
        <v>38</v>
      </c>
      <c r="AX622" s="15" t="s">
        <v>91</v>
      </c>
      <c r="AY622" s="246" t="s">
        <v>203</v>
      </c>
    </row>
    <row r="623" spans="1:65" s="2" customFormat="1" ht="24.15" customHeight="1">
      <c r="A623" s="36"/>
      <c r="B623" s="37"/>
      <c r="C623" s="247" t="s">
        <v>1021</v>
      </c>
      <c r="D623" s="247" t="s">
        <v>350</v>
      </c>
      <c r="E623" s="248" t="s">
        <v>1015</v>
      </c>
      <c r="F623" s="249" t="s">
        <v>1016</v>
      </c>
      <c r="G623" s="250" t="s">
        <v>357</v>
      </c>
      <c r="H623" s="251">
        <v>542.463</v>
      </c>
      <c r="I623" s="252"/>
      <c r="J623" s="253">
        <f>ROUND(I623*H623,2)</f>
        <v>0</v>
      </c>
      <c r="K623" s="249" t="s">
        <v>210</v>
      </c>
      <c r="L623" s="254"/>
      <c r="M623" s="255" t="s">
        <v>1</v>
      </c>
      <c r="N623" s="256" t="s">
        <v>48</v>
      </c>
      <c r="O623" s="73"/>
      <c r="P623" s="202">
        <f>O623*H623</f>
        <v>0</v>
      </c>
      <c r="Q623" s="202">
        <v>0.0053</v>
      </c>
      <c r="R623" s="202">
        <f>Q623*H623</f>
        <v>2.8750538999999997</v>
      </c>
      <c r="S623" s="202">
        <v>0</v>
      </c>
      <c r="T623" s="203">
        <f>S623*H623</f>
        <v>0</v>
      </c>
      <c r="U623" s="36"/>
      <c r="V623" s="36"/>
      <c r="W623" s="36"/>
      <c r="X623" s="36"/>
      <c r="Y623" s="36"/>
      <c r="Z623" s="36"/>
      <c r="AA623" s="36"/>
      <c r="AB623" s="36"/>
      <c r="AC623" s="36"/>
      <c r="AD623" s="36"/>
      <c r="AE623" s="36"/>
      <c r="AR623" s="204" t="s">
        <v>450</v>
      </c>
      <c r="AT623" s="204" t="s">
        <v>350</v>
      </c>
      <c r="AU623" s="204" t="s">
        <v>93</v>
      </c>
      <c r="AY623" s="18" t="s">
        <v>203</v>
      </c>
      <c r="BE623" s="205">
        <f>IF(N623="základní",J623,0)</f>
        <v>0</v>
      </c>
      <c r="BF623" s="205">
        <f>IF(N623="snížená",J623,0)</f>
        <v>0</v>
      </c>
      <c r="BG623" s="205">
        <f>IF(N623="zákl. přenesená",J623,0)</f>
        <v>0</v>
      </c>
      <c r="BH623" s="205">
        <f>IF(N623="sníž. přenesená",J623,0)</f>
        <v>0</v>
      </c>
      <c r="BI623" s="205">
        <f>IF(N623="nulová",J623,0)</f>
        <v>0</v>
      </c>
      <c r="BJ623" s="18" t="s">
        <v>91</v>
      </c>
      <c r="BK623" s="205">
        <f>ROUND(I623*H623,2)</f>
        <v>0</v>
      </c>
      <c r="BL623" s="18" t="s">
        <v>378</v>
      </c>
      <c r="BM623" s="204" t="s">
        <v>1022</v>
      </c>
    </row>
    <row r="624" spans="2:51" s="14" customFormat="1" ht="10.2">
      <c r="B624" s="225"/>
      <c r="C624" s="226"/>
      <c r="D624" s="206" t="s">
        <v>309</v>
      </c>
      <c r="E624" s="226"/>
      <c r="F624" s="228" t="s">
        <v>1023</v>
      </c>
      <c r="G624" s="226"/>
      <c r="H624" s="229">
        <v>542.463</v>
      </c>
      <c r="I624" s="230"/>
      <c r="J624" s="226"/>
      <c r="K624" s="226"/>
      <c r="L624" s="231"/>
      <c r="M624" s="232"/>
      <c r="N624" s="233"/>
      <c r="O624" s="233"/>
      <c r="P624" s="233"/>
      <c r="Q624" s="233"/>
      <c r="R624" s="233"/>
      <c r="S624" s="233"/>
      <c r="T624" s="234"/>
      <c r="AT624" s="235" t="s">
        <v>309</v>
      </c>
      <c r="AU624" s="235" t="s">
        <v>93</v>
      </c>
      <c r="AV624" s="14" t="s">
        <v>93</v>
      </c>
      <c r="AW624" s="14" t="s">
        <v>4</v>
      </c>
      <c r="AX624" s="14" t="s">
        <v>91</v>
      </c>
      <c r="AY624" s="235" t="s">
        <v>203</v>
      </c>
    </row>
    <row r="625" spans="1:65" s="2" customFormat="1" ht="24.15" customHeight="1">
      <c r="A625" s="36"/>
      <c r="B625" s="37"/>
      <c r="C625" s="193" t="s">
        <v>1024</v>
      </c>
      <c r="D625" s="193" t="s">
        <v>206</v>
      </c>
      <c r="E625" s="194" t="s">
        <v>1025</v>
      </c>
      <c r="F625" s="195" t="s">
        <v>1026</v>
      </c>
      <c r="G625" s="196" t="s">
        <v>357</v>
      </c>
      <c r="H625" s="197">
        <v>50.873</v>
      </c>
      <c r="I625" s="198"/>
      <c r="J625" s="199">
        <f>ROUND(I625*H625,2)</f>
        <v>0</v>
      </c>
      <c r="K625" s="195" t="s">
        <v>601</v>
      </c>
      <c r="L625" s="41"/>
      <c r="M625" s="200" t="s">
        <v>1</v>
      </c>
      <c r="N625" s="201" t="s">
        <v>48</v>
      </c>
      <c r="O625" s="73"/>
      <c r="P625" s="202">
        <f>O625*H625</f>
        <v>0</v>
      </c>
      <c r="Q625" s="202">
        <v>0</v>
      </c>
      <c r="R625" s="202">
        <f>Q625*H625</f>
        <v>0</v>
      </c>
      <c r="S625" s="202">
        <v>0</v>
      </c>
      <c r="T625" s="203">
        <f>S625*H625</f>
        <v>0</v>
      </c>
      <c r="U625" s="36"/>
      <c r="V625" s="36"/>
      <c r="W625" s="36"/>
      <c r="X625" s="36"/>
      <c r="Y625" s="36"/>
      <c r="Z625" s="36"/>
      <c r="AA625" s="36"/>
      <c r="AB625" s="36"/>
      <c r="AC625" s="36"/>
      <c r="AD625" s="36"/>
      <c r="AE625" s="36"/>
      <c r="AR625" s="204" t="s">
        <v>378</v>
      </c>
      <c r="AT625" s="204" t="s">
        <v>206</v>
      </c>
      <c r="AU625" s="204" t="s">
        <v>93</v>
      </c>
      <c r="AY625" s="18" t="s">
        <v>203</v>
      </c>
      <c r="BE625" s="205">
        <f>IF(N625="základní",J625,0)</f>
        <v>0</v>
      </c>
      <c r="BF625" s="205">
        <f>IF(N625="snížená",J625,0)</f>
        <v>0</v>
      </c>
      <c r="BG625" s="205">
        <f>IF(N625="zákl. přenesená",J625,0)</f>
        <v>0</v>
      </c>
      <c r="BH625" s="205">
        <f>IF(N625="sníž. přenesená",J625,0)</f>
        <v>0</v>
      </c>
      <c r="BI625" s="205">
        <f>IF(N625="nulová",J625,0)</f>
        <v>0</v>
      </c>
      <c r="BJ625" s="18" t="s">
        <v>91</v>
      </c>
      <c r="BK625" s="205">
        <f>ROUND(I625*H625,2)</f>
        <v>0</v>
      </c>
      <c r="BL625" s="18" t="s">
        <v>378</v>
      </c>
      <c r="BM625" s="204" t="s">
        <v>1027</v>
      </c>
    </row>
    <row r="626" spans="1:47" s="2" customFormat="1" ht="144">
      <c r="A626" s="36"/>
      <c r="B626" s="37"/>
      <c r="C626" s="38"/>
      <c r="D626" s="206" t="s">
        <v>213</v>
      </c>
      <c r="E626" s="38"/>
      <c r="F626" s="207" t="s">
        <v>1028</v>
      </c>
      <c r="G626" s="38"/>
      <c r="H626" s="38"/>
      <c r="I626" s="208"/>
      <c r="J626" s="38"/>
      <c r="K626" s="38"/>
      <c r="L626" s="41"/>
      <c r="M626" s="209"/>
      <c r="N626" s="210"/>
      <c r="O626" s="73"/>
      <c r="P626" s="73"/>
      <c r="Q626" s="73"/>
      <c r="R626" s="73"/>
      <c r="S626" s="73"/>
      <c r="T626" s="74"/>
      <c r="U626" s="36"/>
      <c r="V626" s="36"/>
      <c r="W626" s="36"/>
      <c r="X626" s="36"/>
      <c r="Y626" s="36"/>
      <c r="Z626" s="36"/>
      <c r="AA626" s="36"/>
      <c r="AB626" s="36"/>
      <c r="AC626" s="36"/>
      <c r="AD626" s="36"/>
      <c r="AE626" s="36"/>
      <c r="AT626" s="18" t="s">
        <v>213</v>
      </c>
      <c r="AU626" s="18" t="s">
        <v>93</v>
      </c>
    </row>
    <row r="627" spans="2:51" s="13" customFormat="1" ht="10.2">
      <c r="B627" s="215"/>
      <c r="C627" s="216"/>
      <c r="D627" s="206" t="s">
        <v>309</v>
      </c>
      <c r="E627" s="217" t="s">
        <v>1</v>
      </c>
      <c r="F627" s="218" t="s">
        <v>693</v>
      </c>
      <c r="G627" s="216"/>
      <c r="H627" s="217" t="s">
        <v>1</v>
      </c>
      <c r="I627" s="219"/>
      <c r="J627" s="216"/>
      <c r="K627" s="216"/>
      <c r="L627" s="220"/>
      <c r="M627" s="221"/>
      <c r="N627" s="222"/>
      <c r="O627" s="222"/>
      <c r="P627" s="222"/>
      <c r="Q627" s="222"/>
      <c r="R627" s="222"/>
      <c r="S627" s="222"/>
      <c r="T627" s="223"/>
      <c r="AT627" s="224" t="s">
        <v>309</v>
      </c>
      <c r="AU627" s="224" t="s">
        <v>93</v>
      </c>
      <c r="AV627" s="13" t="s">
        <v>91</v>
      </c>
      <c r="AW627" s="13" t="s">
        <v>38</v>
      </c>
      <c r="AX627" s="13" t="s">
        <v>83</v>
      </c>
      <c r="AY627" s="224" t="s">
        <v>203</v>
      </c>
    </row>
    <row r="628" spans="2:51" s="13" customFormat="1" ht="10.2">
      <c r="B628" s="215"/>
      <c r="C628" s="216"/>
      <c r="D628" s="206" t="s">
        <v>309</v>
      </c>
      <c r="E628" s="217" t="s">
        <v>1</v>
      </c>
      <c r="F628" s="218" t="s">
        <v>1029</v>
      </c>
      <c r="G628" s="216"/>
      <c r="H628" s="217" t="s">
        <v>1</v>
      </c>
      <c r="I628" s="219"/>
      <c r="J628" s="216"/>
      <c r="K628" s="216"/>
      <c r="L628" s="220"/>
      <c r="M628" s="221"/>
      <c r="N628" s="222"/>
      <c r="O628" s="222"/>
      <c r="P628" s="222"/>
      <c r="Q628" s="222"/>
      <c r="R628" s="222"/>
      <c r="S628" s="222"/>
      <c r="T628" s="223"/>
      <c r="AT628" s="224" t="s">
        <v>309</v>
      </c>
      <c r="AU628" s="224" t="s">
        <v>93</v>
      </c>
      <c r="AV628" s="13" t="s">
        <v>91</v>
      </c>
      <c r="AW628" s="13" t="s">
        <v>38</v>
      </c>
      <c r="AX628" s="13" t="s">
        <v>83</v>
      </c>
      <c r="AY628" s="224" t="s">
        <v>203</v>
      </c>
    </row>
    <row r="629" spans="2:51" s="13" customFormat="1" ht="10.2">
      <c r="B629" s="215"/>
      <c r="C629" s="216"/>
      <c r="D629" s="206" t="s">
        <v>309</v>
      </c>
      <c r="E629" s="217" t="s">
        <v>1</v>
      </c>
      <c r="F629" s="218" t="s">
        <v>1030</v>
      </c>
      <c r="G629" s="216"/>
      <c r="H629" s="217" t="s">
        <v>1</v>
      </c>
      <c r="I629" s="219"/>
      <c r="J629" s="216"/>
      <c r="K629" s="216"/>
      <c r="L629" s="220"/>
      <c r="M629" s="221"/>
      <c r="N629" s="222"/>
      <c r="O629" s="222"/>
      <c r="P629" s="222"/>
      <c r="Q629" s="222"/>
      <c r="R629" s="222"/>
      <c r="S629" s="222"/>
      <c r="T629" s="223"/>
      <c r="AT629" s="224" t="s">
        <v>309</v>
      </c>
      <c r="AU629" s="224" t="s">
        <v>93</v>
      </c>
      <c r="AV629" s="13" t="s">
        <v>91</v>
      </c>
      <c r="AW629" s="13" t="s">
        <v>38</v>
      </c>
      <c r="AX629" s="13" t="s">
        <v>83</v>
      </c>
      <c r="AY629" s="224" t="s">
        <v>203</v>
      </c>
    </row>
    <row r="630" spans="2:51" s="13" customFormat="1" ht="10.2">
      <c r="B630" s="215"/>
      <c r="C630" s="216"/>
      <c r="D630" s="206" t="s">
        <v>309</v>
      </c>
      <c r="E630" s="217" t="s">
        <v>1</v>
      </c>
      <c r="F630" s="218" t="s">
        <v>1031</v>
      </c>
      <c r="G630" s="216"/>
      <c r="H630" s="217" t="s">
        <v>1</v>
      </c>
      <c r="I630" s="219"/>
      <c r="J630" s="216"/>
      <c r="K630" s="216"/>
      <c r="L630" s="220"/>
      <c r="M630" s="221"/>
      <c r="N630" s="222"/>
      <c r="O630" s="222"/>
      <c r="P630" s="222"/>
      <c r="Q630" s="222"/>
      <c r="R630" s="222"/>
      <c r="S630" s="222"/>
      <c r="T630" s="223"/>
      <c r="AT630" s="224" t="s">
        <v>309</v>
      </c>
      <c r="AU630" s="224" t="s">
        <v>93</v>
      </c>
      <c r="AV630" s="13" t="s">
        <v>91</v>
      </c>
      <c r="AW630" s="13" t="s">
        <v>38</v>
      </c>
      <c r="AX630" s="13" t="s">
        <v>83</v>
      </c>
      <c r="AY630" s="224" t="s">
        <v>203</v>
      </c>
    </row>
    <row r="631" spans="2:51" s="13" customFormat="1" ht="10.2">
      <c r="B631" s="215"/>
      <c r="C631" s="216"/>
      <c r="D631" s="206" t="s">
        <v>309</v>
      </c>
      <c r="E631" s="217" t="s">
        <v>1</v>
      </c>
      <c r="F631" s="218" t="s">
        <v>1032</v>
      </c>
      <c r="G631" s="216"/>
      <c r="H631" s="217" t="s">
        <v>1</v>
      </c>
      <c r="I631" s="219"/>
      <c r="J631" s="216"/>
      <c r="K631" s="216"/>
      <c r="L631" s="220"/>
      <c r="M631" s="221"/>
      <c r="N631" s="222"/>
      <c r="O631" s="222"/>
      <c r="P631" s="222"/>
      <c r="Q631" s="222"/>
      <c r="R631" s="222"/>
      <c r="S631" s="222"/>
      <c r="T631" s="223"/>
      <c r="AT631" s="224" t="s">
        <v>309</v>
      </c>
      <c r="AU631" s="224" t="s">
        <v>93</v>
      </c>
      <c r="AV631" s="13" t="s">
        <v>91</v>
      </c>
      <c r="AW631" s="13" t="s">
        <v>38</v>
      </c>
      <c r="AX631" s="13" t="s">
        <v>83</v>
      </c>
      <c r="AY631" s="224" t="s">
        <v>203</v>
      </c>
    </row>
    <row r="632" spans="2:51" s="14" customFormat="1" ht="10.2">
      <c r="B632" s="225"/>
      <c r="C632" s="226"/>
      <c r="D632" s="206" t="s">
        <v>309</v>
      </c>
      <c r="E632" s="227" t="s">
        <v>1</v>
      </c>
      <c r="F632" s="228" t="s">
        <v>1033</v>
      </c>
      <c r="G632" s="226"/>
      <c r="H632" s="229">
        <v>50.873</v>
      </c>
      <c r="I632" s="230"/>
      <c r="J632" s="226"/>
      <c r="K632" s="226"/>
      <c r="L632" s="231"/>
      <c r="M632" s="232"/>
      <c r="N632" s="233"/>
      <c r="O632" s="233"/>
      <c r="P632" s="233"/>
      <c r="Q632" s="233"/>
      <c r="R632" s="233"/>
      <c r="S632" s="233"/>
      <c r="T632" s="234"/>
      <c r="AT632" s="235" t="s">
        <v>309</v>
      </c>
      <c r="AU632" s="235" t="s">
        <v>93</v>
      </c>
      <c r="AV632" s="14" t="s">
        <v>93</v>
      </c>
      <c r="AW632" s="14" t="s">
        <v>38</v>
      </c>
      <c r="AX632" s="14" t="s">
        <v>83</v>
      </c>
      <c r="AY632" s="235" t="s">
        <v>203</v>
      </c>
    </row>
    <row r="633" spans="2:51" s="15" customFormat="1" ht="10.2">
      <c r="B633" s="236"/>
      <c r="C633" s="237"/>
      <c r="D633" s="206" t="s">
        <v>309</v>
      </c>
      <c r="E633" s="238" t="s">
        <v>1</v>
      </c>
      <c r="F633" s="239" t="s">
        <v>314</v>
      </c>
      <c r="G633" s="237"/>
      <c r="H633" s="240">
        <v>50.873</v>
      </c>
      <c r="I633" s="241"/>
      <c r="J633" s="237"/>
      <c r="K633" s="237"/>
      <c r="L633" s="242"/>
      <c r="M633" s="243"/>
      <c r="N633" s="244"/>
      <c r="O633" s="244"/>
      <c r="P633" s="244"/>
      <c r="Q633" s="244"/>
      <c r="R633" s="244"/>
      <c r="S633" s="244"/>
      <c r="T633" s="245"/>
      <c r="AT633" s="246" t="s">
        <v>309</v>
      </c>
      <c r="AU633" s="246" t="s">
        <v>93</v>
      </c>
      <c r="AV633" s="15" t="s">
        <v>121</v>
      </c>
      <c r="AW633" s="15" t="s">
        <v>38</v>
      </c>
      <c r="AX633" s="15" t="s">
        <v>91</v>
      </c>
      <c r="AY633" s="246" t="s">
        <v>203</v>
      </c>
    </row>
    <row r="634" spans="1:65" s="2" customFormat="1" ht="24.15" customHeight="1">
      <c r="A634" s="36"/>
      <c r="B634" s="37"/>
      <c r="C634" s="193" t="s">
        <v>1034</v>
      </c>
      <c r="D634" s="193" t="s">
        <v>206</v>
      </c>
      <c r="E634" s="194" t="s">
        <v>1035</v>
      </c>
      <c r="F634" s="195" t="s">
        <v>1036</v>
      </c>
      <c r="G634" s="196" t="s">
        <v>357</v>
      </c>
      <c r="H634" s="197">
        <v>548.018</v>
      </c>
      <c r="I634" s="198"/>
      <c r="J634" s="199">
        <f>ROUND(I634*H634,2)</f>
        <v>0</v>
      </c>
      <c r="K634" s="195" t="s">
        <v>601</v>
      </c>
      <c r="L634" s="41"/>
      <c r="M634" s="200" t="s">
        <v>1</v>
      </c>
      <c r="N634" s="201" t="s">
        <v>48</v>
      </c>
      <c r="O634" s="73"/>
      <c r="P634" s="202">
        <f>O634*H634</f>
        <v>0</v>
      </c>
      <c r="Q634" s="202">
        <v>0</v>
      </c>
      <c r="R634" s="202">
        <f>Q634*H634</f>
        <v>0</v>
      </c>
      <c r="S634" s="202">
        <v>0</v>
      </c>
      <c r="T634" s="203">
        <f>S634*H634</f>
        <v>0</v>
      </c>
      <c r="U634" s="36"/>
      <c r="V634" s="36"/>
      <c r="W634" s="36"/>
      <c r="X634" s="36"/>
      <c r="Y634" s="36"/>
      <c r="Z634" s="36"/>
      <c r="AA634" s="36"/>
      <c r="AB634" s="36"/>
      <c r="AC634" s="36"/>
      <c r="AD634" s="36"/>
      <c r="AE634" s="36"/>
      <c r="AR634" s="204" t="s">
        <v>378</v>
      </c>
      <c r="AT634" s="204" t="s">
        <v>206</v>
      </c>
      <c r="AU634" s="204" t="s">
        <v>93</v>
      </c>
      <c r="AY634" s="18" t="s">
        <v>203</v>
      </c>
      <c r="BE634" s="205">
        <f>IF(N634="základní",J634,0)</f>
        <v>0</v>
      </c>
      <c r="BF634" s="205">
        <f>IF(N634="snížená",J634,0)</f>
        <v>0</v>
      </c>
      <c r="BG634" s="205">
        <f>IF(N634="zákl. přenesená",J634,0)</f>
        <v>0</v>
      </c>
      <c r="BH634" s="205">
        <f>IF(N634="sníž. přenesená",J634,0)</f>
        <v>0</v>
      </c>
      <c r="BI634" s="205">
        <f>IF(N634="nulová",J634,0)</f>
        <v>0</v>
      </c>
      <c r="BJ634" s="18" t="s">
        <v>91</v>
      </c>
      <c r="BK634" s="205">
        <f>ROUND(I634*H634,2)</f>
        <v>0</v>
      </c>
      <c r="BL634" s="18" t="s">
        <v>378</v>
      </c>
      <c r="BM634" s="204" t="s">
        <v>1037</v>
      </c>
    </row>
    <row r="635" spans="1:47" s="2" customFormat="1" ht="144">
      <c r="A635" s="36"/>
      <c r="B635" s="37"/>
      <c r="C635" s="38"/>
      <c r="D635" s="206" t="s">
        <v>213</v>
      </c>
      <c r="E635" s="38"/>
      <c r="F635" s="207" t="s">
        <v>1038</v>
      </c>
      <c r="G635" s="38"/>
      <c r="H635" s="38"/>
      <c r="I635" s="208"/>
      <c r="J635" s="38"/>
      <c r="K635" s="38"/>
      <c r="L635" s="41"/>
      <c r="M635" s="209"/>
      <c r="N635" s="210"/>
      <c r="O635" s="73"/>
      <c r="P635" s="73"/>
      <c r="Q635" s="73"/>
      <c r="R635" s="73"/>
      <c r="S635" s="73"/>
      <c r="T635" s="74"/>
      <c r="U635" s="36"/>
      <c r="V635" s="36"/>
      <c r="W635" s="36"/>
      <c r="X635" s="36"/>
      <c r="Y635" s="36"/>
      <c r="Z635" s="36"/>
      <c r="AA635" s="36"/>
      <c r="AB635" s="36"/>
      <c r="AC635" s="36"/>
      <c r="AD635" s="36"/>
      <c r="AE635" s="36"/>
      <c r="AT635" s="18" t="s">
        <v>213</v>
      </c>
      <c r="AU635" s="18" t="s">
        <v>93</v>
      </c>
    </row>
    <row r="636" spans="2:51" s="13" customFormat="1" ht="10.2">
      <c r="B636" s="215"/>
      <c r="C636" s="216"/>
      <c r="D636" s="206" t="s">
        <v>309</v>
      </c>
      <c r="E636" s="217" t="s">
        <v>1</v>
      </c>
      <c r="F636" s="218" t="s">
        <v>693</v>
      </c>
      <c r="G636" s="216"/>
      <c r="H636" s="217" t="s">
        <v>1</v>
      </c>
      <c r="I636" s="219"/>
      <c r="J636" s="216"/>
      <c r="K636" s="216"/>
      <c r="L636" s="220"/>
      <c r="M636" s="221"/>
      <c r="N636" s="222"/>
      <c r="O636" s="222"/>
      <c r="P636" s="222"/>
      <c r="Q636" s="222"/>
      <c r="R636" s="222"/>
      <c r="S636" s="222"/>
      <c r="T636" s="223"/>
      <c r="AT636" s="224" t="s">
        <v>309</v>
      </c>
      <c r="AU636" s="224" t="s">
        <v>93</v>
      </c>
      <c r="AV636" s="13" t="s">
        <v>91</v>
      </c>
      <c r="AW636" s="13" t="s">
        <v>38</v>
      </c>
      <c r="AX636" s="13" t="s">
        <v>83</v>
      </c>
      <c r="AY636" s="224" t="s">
        <v>203</v>
      </c>
    </row>
    <row r="637" spans="2:51" s="13" customFormat="1" ht="10.2">
      <c r="B637" s="215"/>
      <c r="C637" s="216"/>
      <c r="D637" s="206" t="s">
        <v>309</v>
      </c>
      <c r="E637" s="217" t="s">
        <v>1</v>
      </c>
      <c r="F637" s="218" t="s">
        <v>1029</v>
      </c>
      <c r="G637" s="216"/>
      <c r="H637" s="217" t="s">
        <v>1</v>
      </c>
      <c r="I637" s="219"/>
      <c r="J637" s="216"/>
      <c r="K637" s="216"/>
      <c r="L637" s="220"/>
      <c r="M637" s="221"/>
      <c r="N637" s="222"/>
      <c r="O637" s="222"/>
      <c r="P637" s="222"/>
      <c r="Q637" s="222"/>
      <c r="R637" s="222"/>
      <c r="S637" s="222"/>
      <c r="T637" s="223"/>
      <c r="AT637" s="224" t="s">
        <v>309</v>
      </c>
      <c r="AU637" s="224" t="s">
        <v>93</v>
      </c>
      <c r="AV637" s="13" t="s">
        <v>91</v>
      </c>
      <c r="AW637" s="13" t="s">
        <v>38</v>
      </c>
      <c r="AX637" s="13" t="s">
        <v>83</v>
      </c>
      <c r="AY637" s="224" t="s">
        <v>203</v>
      </c>
    </row>
    <row r="638" spans="2:51" s="13" customFormat="1" ht="10.2">
      <c r="B638" s="215"/>
      <c r="C638" s="216"/>
      <c r="D638" s="206" t="s">
        <v>309</v>
      </c>
      <c r="E638" s="217" t="s">
        <v>1</v>
      </c>
      <c r="F638" s="218" t="s">
        <v>1030</v>
      </c>
      <c r="G638" s="216"/>
      <c r="H638" s="217" t="s">
        <v>1</v>
      </c>
      <c r="I638" s="219"/>
      <c r="J638" s="216"/>
      <c r="K638" s="216"/>
      <c r="L638" s="220"/>
      <c r="M638" s="221"/>
      <c r="N638" s="222"/>
      <c r="O638" s="222"/>
      <c r="P638" s="222"/>
      <c r="Q638" s="222"/>
      <c r="R638" s="222"/>
      <c r="S638" s="222"/>
      <c r="T638" s="223"/>
      <c r="AT638" s="224" t="s">
        <v>309</v>
      </c>
      <c r="AU638" s="224" t="s">
        <v>93</v>
      </c>
      <c r="AV638" s="13" t="s">
        <v>91</v>
      </c>
      <c r="AW638" s="13" t="s">
        <v>38</v>
      </c>
      <c r="AX638" s="13" t="s">
        <v>83</v>
      </c>
      <c r="AY638" s="224" t="s">
        <v>203</v>
      </c>
    </row>
    <row r="639" spans="2:51" s="13" customFormat="1" ht="10.2">
      <c r="B639" s="215"/>
      <c r="C639" s="216"/>
      <c r="D639" s="206" t="s">
        <v>309</v>
      </c>
      <c r="E639" s="217" t="s">
        <v>1</v>
      </c>
      <c r="F639" s="218" t="s">
        <v>1031</v>
      </c>
      <c r="G639" s="216"/>
      <c r="H639" s="217" t="s">
        <v>1</v>
      </c>
      <c r="I639" s="219"/>
      <c r="J639" s="216"/>
      <c r="K639" s="216"/>
      <c r="L639" s="220"/>
      <c r="M639" s="221"/>
      <c r="N639" s="222"/>
      <c r="O639" s="222"/>
      <c r="P639" s="222"/>
      <c r="Q639" s="222"/>
      <c r="R639" s="222"/>
      <c r="S639" s="222"/>
      <c r="T639" s="223"/>
      <c r="AT639" s="224" t="s">
        <v>309</v>
      </c>
      <c r="AU639" s="224" t="s">
        <v>93</v>
      </c>
      <c r="AV639" s="13" t="s">
        <v>91</v>
      </c>
      <c r="AW639" s="13" t="s">
        <v>38</v>
      </c>
      <c r="AX639" s="13" t="s">
        <v>83</v>
      </c>
      <c r="AY639" s="224" t="s">
        <v>203</v>
      </c>
    </row>
    <row r="640" spans="2:51" s="13" customFormat="1" ht="10.2">
      <c r="B640" s="215"/>
      <c r="C640" s="216"/>
      <c r="D640" s="206" t="s">
        <v>309</v>
      </c>
      <c r="E640" s="217" t="s">
        <v>1</v>
      </c>
      <c r="F640" s="218" t="s">
        <v>1032</v>
      </c>
      <c r="G640" s="216"/>
      <c r="H640" s="217" t="s">
        <v>1</v>
      </c>
      <c r="I640" s="219"/>
      <c r="J640" s="216"/>
      <c r="K640" s="216"/>
      <c r="L640" s="220"/>
      <c r="M640" s="221"/>
      <c r="N640" s="222"/>
      <c r="O640" s="222"/>
      <c r="P640" s="222"/>
      <c r="Q640" s="222"/>
      <c r="R640" s="222"/>
      <c r="S640" s="222"/>
      <c r="T640" s="223"/>
      <c r="AT640" s="224" t="s">
        <v>309</v>
      </c>
      <c r="AU640" s="224" t="s">
        <v>93</v>
      </c>
      <c r="AV640" s="13" t="s">
        <v>91</v>
      </c>
      <c r="AW640" s="13" t="s">
        <v>38</v>
      </c>
      <c r="AX640" s="13" t="s">
        <v>83</v>
      </c>
      <c r="AY640" s="224" t="s">
        <v>203</v>
      </c>
    </row>
    <row r="641" spans="2:51" s="13" customFormat="1" ht="10.2">
      <c r="B641" s="215"/>
      <c r="C641" s="216"/>
      <c r="D641" s="206" t="s">
        <v>309</v>
      </c>
      <c r="E641" s="217" t="s">
        <v>1</v>
      </c>
      <c r="F641" s="218" t="s">
        <v>1004</v>
      </c>
      <c r="G641" s="216"/>
      <c r="H641" s="217" t="s">
        <v>1</v>
      </c>
      <c r="I641" s="219"/>
      <c r="J641" s="216"/>
      <c r="K641" s="216"/>
      <c r="L641" s="220"/>
      <c r="M641" s="221"/>
      <c r="N641" s="222"/>
      <c r="O641" s="222"/>
      <c r="P641" s="222"/>
      <c r="Q641" s="222"/>
      <c r="R641" s="222"/>
      <c r="S641" s="222"/>
      <c r="T641" s="223"/>
      <c r="AT641" s="224" t="s">
        <v>309</v>
      </c>
      <c r="AU641" s="224" t="s">
        <v>93</v>
      </c>
      <c r="AV641" s="13" t="s">
        <v>91</v>
      </c>
      <c r="AW641" s="13" t="s">
        <v>38</v>
      </c>
      <c r="AX641" s="13" t="s">
        <v>83</v>
      </c>
      <c r="AY641" s="224" t="s">
        <v>203</v>
      </c>
    </row>
    <row r="642" spans="2:51" s="14" customFormat="1" ht="10.2">
      <c r="B642" s="225"/>
      <c r="C642" s="226"/>
      <c r="D642" s="206" t="s">
        <v>309</v>
      </c>
      <c r="E642" s="227" t="s">
        <v>1</v>
      </c>
      <c r="F642" s="228" t="s">
        <v>1039</v>
      </c>
      <c r="G642" s="226"/>
      <c r="H642" s="229">
        <v>76.311</v>
      </c>
      <c r="I642" s="230"/>
      <c r="J642" s="226"/>
      <c r="K642" s="226"/>
      <c r="L642" s="231"/>
      <c r="M642" s="232"/>
      <c r="N642" s="233"/>
      <c r="O642" s="233"/>
      <c r="P642" s="233"/>
      <c r="Q642" s="233"/>
      <c r="R642" s="233"/>
      <c r="S642" s="233"/>
      <c r="T642" s="234"/>
      <c r="AT642" s="235" t="s">
        <v>309</v>
      </c>
      <c r="AU642" s="235" t="s">
        <v>93</v>
      </c>
      <c r="AV642" s="14" t="s">
        <v>93</v>
      </c>
      <c r="AW642" s="14" t="s">
        <v>38</v>
      </c>
      <c r="AX642" s="14" t="s">
        <v>83</v>
      </c>
      <c r="AY642" s="235" t="s">
        <v>203</v>
      </c>
    </row>
    <row r="643" spans="2:51" s="14" customFormat="1" ht="10.2">
      <c r="B643" s="225"/>
      <c r="C643" s="226"/>
      <c r="D643" s="206" t="s">
        <v>309</v>
      </c>
      <c r="E643" s="227" t="s">
        <v>1</v>
      </c>
      <c r="F643" s="228" t="s">
        <v>1005</v>
      </c>
      <c r="G643" s="226"/>
      <c r="H643" s="229">
        <v>342.677</v>
      </c>
      <c r="I643" s="230"/>
      <c r="J643" s="226"/>
      <c r="K643" s="226"/>
      <c r="L643" s="231"/>
      <c r="M643" s="232"/>
      <c r="N643" s="233"/>
      <c r="O643" s="233"/>
      <c r="P643" s="233"/>
      <c r="Q643" s="233"/>
      <c r="R643" s="233"/>
      <c r="S643" s="233"/>
      <c r="T643" s="234"/>
      <c r="AT643" s="235" t="s">
        <v>309</v>
      </c>
      <c r="AU643" s="235" t="s">
        <v>93</v>
      </c>
      <c r="AV643" s="14" t="s">
        <v>93</v>
      </c>
      <c r="AW643" s="14" t="s">
        <v>38</v>
      </c>
      <c r="AX643" s="14" t="s">
        <v>83</v>
      </c>
      <c r="AY643" s="235" t="s">
        <v>203</v>
      </c>
    </row>
    <row r="644" spans="2:51" s="14" customFormat="1" ht="10.2">
      <c r="B644" s="225"/>
      <c r="C644" s="226"/>
      <c r="D644" s="206" t="s">
        <v>309</v>
      </c>
      <c r="E644" s="227" t="s">
        <v>1</v>
      </c>
      <c r="F644" s="228" t="s">
        <v>1006</v>
      </c>
      <c r="G644" s="226"/>
      <c r="H644" s="229">
        <v>129.03</v>
      </c>
      <c r="I644" s="230"/>
      <c r="J644" s="226"/>
      <c r="K644" s="226"/>
      <c r="L644" s="231"/>
      <c r="M644" s="232"/>
      <c r="N644" s="233"/>
      <c r="O644" s="233"/>
      <c r="P644" s="233"/>
      <c r="Q644" s="233"/>
      <c r="R644" s="233"/>
      <c r="S644" s="233"/>
      <c r="T644" s="234"/>
      <c r="AT644" s="235" t="s">
        <v>309</v>
      </c>
      <c r="AU644" s="235" t="s">
        <v>93</v>
      </c>
      <c r="AV644" s="14" t="s">
        <v>93</v>
      </c>
      <c r="AW644" s="14" t="s">
        <v>38</v>
      </c>
      <c r="AX644" s="14" t="s">
        <v>83</v>
      </c>
      <c r="AY644" s="235" t="s">
        <v>203</v>
      </c>
    </row>
    <row r="645" spans="2:51" s="15" customFormat="1" ht="10.2">
      <c r="B645" s="236"/>
      <c r="C645" s="237"/>
      <c r="D645" s="206" t="s">
        <v>309</v>
      </c>
      <c r="E645" s="238" t="s">
        <v>1</v>
      </c>
      <c r="F645" s="239" t="s">
        <v>314</v>
      </c>
      <c r="G645" s="237"/>
      <c r="H645" s="240">
        <v>548.018</v>
      </c>
      <c r="I645" s="241"/>
      <c r="J645" s="237"/>
      <c r="K645" s="237"/>
      <c r="L645" s="242"/>
      <c r="M645" s="243"/>
      <c r="N645" s="244"/>
      <c r="O645" s="244"/>
      <c r="P645" s="244"/>
      <c r="Q645" s="244"/>
      <c r="R645" s="244"/>
      <c r="S645" s="244"/>
      <c r="T645" s="245"/>
      <c r="AT645" s="246" t="s">
        <v>309</v>
      </c>
      <c r="AU645" s="246" t="s">
        <v>93</v>
      </c>
      <c r="AV645" s="15" t="s">
        <v>121</v>
      </c>
      <c r="AW645" s="15" t="s">
        <v>38</v>
      </c>
      <c r="AX645" s="15" t="s">
        <v>91</v>
      </c>
      <c r="AY645" s="246" t="s">
        <v>203</v>
      </c>
    </row>
    <row r="646" spans="1:65" s="2" customFormat="1" ht="16.5" customHeight="1">
      <c r="A646" s="36"/>
      <c r="B646" s="37"/>
      <c r="C646" s="193" t="s">
        <v>1040</v>
      </c>
      <c r="D646" s="193" t="s">
        <v>206</v>
      </c>
      <c r="E646" s="194" t="s">
        <v>1041</v>
      </c>
      <c r="F646" s="195" t="s">
        <v>1042</v>
      </c>
      <c r="G646" s="196" t="s">
        <v>357</v>
      </c>
      <c r="H646" s="197">
        <v>16.2</v>
      </c>
      <c r="I646" s="198"/>
      <c r="J646" s="199">
        <f>ROUND(I646*H646,2)</f>
        <v>0</v>
      </c>
      <c r="K646" s="195" t="s">
        <v>210</v>
      </c>
      <c r="L646" s="41"/>
      <c r="M646" s="200" t="s">
        <v>1</v>
      </c>
      <c r="N646" s="201" t="s">
        <v>48</v>
      </c>
      <c r="O646" s="73"/>
      <c r="P646" s="202">
        <f>O646*H646</f>
        <v>0</v>
      </c>
      <c r="Q646" s="202">
        <v>0</v>
      </c>
      <c r="R646" s="202">
        <f>Q646*H646</f>
        <v>0</v>
      </c>
      <c r="S646" s="202">
        <v>0</v>
      </c>
      <c r="T646" s="203">
        <f>S646*H646</f>
        <v>0</v>
      </c>
      <c r="U646" s="36"/>
      <c r="V646" s="36"/>
      <c r="W646" s="36"/>
      <c r="X646" s="36"/>
      <c r="Y646" s="36"/>
      <c r="Z646" s="36"/>
      <c r="AA646" s="36"/>
      <c r="AB646" s="36"/>
      <c r="AC646" s="36"/>
      <c r="AD646" s="36"/>
      <c r="AE646" s="36"/>
      <c r="AR646" s="204" t="s">
        <v>378</v>
      </c>
      <c r="AT646" s="204" t="s">
        <v>206</v>
      </c>
      <c r="AU646" s="204" t="s">
        <v>93</v>
      </c>
      <c r="AY646" s="18" t="s">
        <v>203</v>
      </c>
      <c r="BE646" s="205">
        <f>IF(N646="základní",J646,0)</f>
        <v>0</v>
      </c>
      <c r="BF646" s="205">
        <f>IF(N646="snížená",J646,0)</f>
        <v>0</v>
      </c>
      <c r="BG646" s="205">
        <f>IF(N646="zákl. přenesená",J646,0)</f>
        <v>0</v>
      </c>
      <c r="BH646" s="205">
        <f>IF(N646="sníž. přenesená",J646,0)</f>
        <v>0</v>
      </c>
      <c r="BI646" s="205">
        <f>IF(N646="nulová",J646,0)</f>
        <v>0</v>
      </c>
      <c r="BJ646" s="18" t="s">
        <v>91</v>
      </c>
      <c r="BK646" s="205">
        <f>ROUND(I646*H646,2)</f>
        <v>0</v>
      </c>
      <c r="BL646" s="18" t="s">
        <v>378</v>
      </c>
      <c r="BM646" s="204" t="s">
        <v>1043</v>
      </c>
    </row>
    <row r="647" spans="2:51" s="13" customFormat="1" ht="10.2">
      <c r="B647" s="215"/>
      <c r="C647" s="216"/>
      <c r="D647" s="206" t="s">
        <v>309</v>
      </c>
      <c r="E647" s="217" t="s">
        <v>1</v>
      </c>
      <c r="F647" s="218" t="s">
        <v>706</v>
      </c>
      <c r="G647" s="216"/>
      <c r="H647" s="217" t="s">
        <v>1</v>
      </c>
      <c r="I647" s="219"/>
      <c r="J647" s="216"/>
      <c r="K647" s="216"/>
      <c r="L647" s="220"/>
      <c r="M647" s="221"/>
      <c r="N647" s="222"/>
      <c r="O647" s="222"/>
      <c r="P647" s="222"/>
      <c r="Q647" s="222"/>
      <c r="R647" s="222"/>
      <c r="S647" s="222"/>
      <c r="T647" s="223"/>
      <c r="AT647" s="224" t="s">
        <v>309</v>
      </c>
      <c r="AU647" s="224" t="s">
        <v>93</v>
      </c>
      <c r="AV647" s="13" t="s">
        <v>91</v>
      </c>
      <c r="AW647" s="13" t="s">
        <v>38</v>
      </c>
      <c r="AX647" s="13" t="s">
        <v>83</v>
      </c>
      <c r="AY647" s="224" t="s">
        <v>203</v>
      </c>
    </row>
    <row r="648" spans="2:51" s="14" customFormat="1" ht="10.2">
      <c r="B648" s="225"/>
      <c r="C648" s="226"/>
      <c r="D648" s="206" t="s">
        <v>309</v>
      </c>
      <c r="E648" s="227" t="s">
        <v>1</v>
      </c>
      <c r="F648" s="228" t="s">
        <v>1044</v>
      </c>
      <c r="G648" s="226"/>
      <c r="H648" s="229">
        <v>16.2</v>
      </c>
      <c r="I648" s="230"/>
      <c r="J648" s="226"/>
      <c r="K648" s="226"/>
      <c r="L648" s="231"/>
      <c r="M648" s="232"/>
      <c r="N648" s="233"/>
      <c r="O648" s="233"/>
      <c r="P648" s="233"/>
      <c r="Q648" s="233"/>
      <c r="R648" s="233"/>
      <c r="S648" s="233"/>
      <c r="T648" s="234"/>
      <c r="AT648" s="235" t="s">
        <v>309</v>
      </c>
      <c r="AU648" s="235" t="s">
        <v>93</v>
      </c>
      <c r="AV648" s="14" t="s">
        <v>93</v>
      </c>
      <c r="AW648" s="14" t="s">
        <v>38</v>
      </c>
      <c r="AX648" s="14" t="s">
        <v>83</v>
      </c>
      <c r="AY648" s="235" t="s">
        <v>203</v>
      </c>
    </row>
    <row r="649" spans="2:51" s="15" customFormat="1" ht="10.2">
      <c r="B649" s="236"/>
      <c r="C649" s="237"/>
      <c r="D649" s="206" t="s">
        <v>309</v>
      </c>
      <c r="E649" s="238" t="s">
        <v>1</v>
      </c>
      <c r="F649" s="239" t="s">
        <v>314</v>
      </c>
      <c r="G649" s="237"/>
      <c r="H649" s="240">
        <v>16.2</v>
      </c>
      <c r="I649" s="241"/>
      <c r="J649" s="237"/>
      <c r="K649" s="237"/>
      <c r="L649" s="242"/>
      <c r="M649" s="243"/>
      <c r="N649" s="244"/>
      <c r="O649" s="244"/>
      <c r="P649" s="244"/>
      <c r="Q649" s="244"/>
      <c r="R649" s="244"/>
      <c r="S649" s="244"/>
      <c r="T649" s="245"/>
      <c r="AT649" s="246" t="s">
        <v>309</v>
      </c>
      <c r="AU649" s="246" t="s">
        <v>93</v>
      </c>
      <c r="AV649" s="15" t="s">
        <v>121</v>
      </c>
      <c r="AW649" s="15" t="s">
        <v>38</v>
      </c>
      <c r="AX649" s="15" t="s">
        <v>91</v>
      </c>
      <c r="AY649" s="246" t="s">
        <v>203</v>
      </c>
    </row>
    <row r="650" spans="1:65" s="2" customFormat="1" ht="16.5" customHeight="1">
      <c r="A650" s="36"/>
      <c r="B650" s="37"/>
      <c r="C650" s="247" t="s">
        <v>1045</v>
      </c>
      <c r="D650" s="247" t="s">
        <v>350</v>
      </c>
      <c r="E650" s="248" t="s">
        <v>951</v>
      </c>
      <c r="F650" s="249" t="s">
        <v>952</v>
      </c>
      <c r="G650" s="250" t="s">
        <v>338</v>
      </c>
      <c r="H650" s="251">
        <v>0.006</v>
      </c>
      <c r="I650" s="252"/>
      <c r="J650" s="253">
        <f>ROUND(I650*H650,2)</f>
        <v>0</v>
      </c>
      <c r="K650" s="249" t="s">
        <v>210</v>
      </c>
      <c r="L650" s="254"/>
      <c r="M650" s="255" t="s">
        <v>1</v>
      </c>
      <c r="N650" s="256" t="s">
        <v>48</v>
      </c>
      <c r="O650" s="73"/>
      <c r="P650" s="202">
        <f>O650*H650</f>
        <v>0</v>
      </c>
      <c r="Q650" s="202">
        <v>1</v>
      </c>
      <c r="R650" s="202">
        <f>Q650*H650</f>
        <v>0.006</v>
      </c>
      <c r="S650" s="202">
        <v>0</v>
      </c>
      <c r="T650" s="203">
        <f>S650*H650</f>
        <v>0</v>
      </c>
      <c r="U650" s="36"/>
      <c r="V650" s="36"/>
      <c r="W650" s="36"/>
      <c r="X650" s="36"/>
      <c r="Y650" s="36"/>
      <c r="Z650" s="36"/>
      <c r="AA650" s="36"/>
      <c r="AB650" s="36"/>
      <c r="AC650" s="36"/>
      <c r="AD650" s="36"/>
      <c r="AE650" s="36"/>
      <c r="AR650" s="204" t="s">
        <v>450</v>
      </c>
      <c r="AT650" s="204" t="s">
        <v>350</v>
      </c>
      <c r="AU650" s="204" t="s">
        <v>93</v>
      </c>
      <c r="AY650" s="18" t="s">
        <v>203</v>
      </c>
      <c r="BE650" s="205">
        <f>IF(N650="základní",J650,0)</f>
        <v>0</v>
      </c>
      <c r="BF650" s="205">
        <f>IF(N650="snížená",J650,0)</f>
        <v>0</v>
      </c>
      <c r="BG650" s="205">
        <f>IF(N650="zákl. přenesená",J650,0)</f>
        <v>0</v>
      </c>
      <c r="BH650" s="205">
        <f>IF(N650="sníž. přenesená",J650,0)</f>
        <v>0</v>
      </c>
      <c r="BI650" s="205">
        <f>IF(N650="nulová",J650,0)</f>
        <v>0</v>
      </c>
      <c r="BJ650" s="18" t="s">
        <v>91</v>
      </c>
      <c r="BK650" s="205">
        <f>ROUND(I650*H650,2)</f>
        <v>0</v>
      </c>
      <c r="BL650" s="18" t="s">
        <v>378</v>
      </c>
      <c r="BM650" s="204" t="s">
        <v>1046</v>
      </c>
    </row>
    <row r="651" spans="2:51" s="14" customFormat="1" ht="10.2">
      <c r="B651" s="225"/>
      <c r="C651" s="226"/>
      <c r="D651" s="206" t="s">
        <v>309</v>
      </c>
      <c r="E651" s="226"/>
      <c r="F651" s="228" t="s">
        <v>1047</v>
      </c>
      <c r="G651" s="226"/>
      <c r="H651" s="229">
        <v>0.006</v>
      </c>
      <c r="I651" s="230"/>
      <c r="J651" s="226"/>
      <c r="K651" s="226"/>
      <c r="L651" s="231"/>
      <c r="M651" s="232"/>
      <c r="N651" s="233"/>
      <c r="O651" s="233"/>
      <c r="P651" s="233"/>
      <c r="Q651" s="233"/>
      <c r="R651" s="233"/>
      <c r="S651" s="233"/>
      <c r="T651" s="234"/>
      <c r="AT651" s="235" t="s">
        <v>309</v>
      </c>
      <c r="AU651" s="235" t="s">
        <v>93</v>
      </c>
      <c r="AV651" s="14" t="s">
        <v>93</v>
      </c>
      <c r="AW651" s="14" t="s">
        <v>4</v>
      </c>
      <c r="AX651" s="14" t="s">
        <v>91</v>
      </c>
      <c r="AY651" s="235" t="s">
        <v>203</v>
      </c>
    </row>
    <row r="652" spans="1:65" s="2" customFormat="1" ht="16.5" customHeight="1">
      <c r="A652" s="36"/>
      <c r="B652" s="37"/>
      <c r="C652" s="193" t="s">
        <v>1048</v>
      </c>
      <c r="D652" s="193" t="s">
        <v>206</v>
      </c>
      <c r="E652" s="194" t="s">
        <v>1041</v>
      </c>
      <c r="F652" s="195" t="s">
        <v>1042</v>
      </c>
      <c r="G652" s="196" t="s">
        <v>357</v>
      </c>
      <c r="H652" s="197">
        <v>118.706</v>
      </c>
      <c r="I652" s="198"/>
      <c r="J652" s="199">
        <f>ROUND(I652*H652,2)</f>
        <v>0</v>
      </c>
      <c r="K652" s="195" t="s">
        <v>210</v>
      </c>
      <c r="L652" s="41"/>
      <c r="M652" s="200" t="s">
        <v>1</v>
      </c>
      <c r="N652" s="201" t="s">
        <v>48</v>
      </c>
      <c r="O652" s="73"/>
      <c r="P652" s="202">
        <f>O652*H652</f>
        <v>0</v>
      </c>
      <c r="Q652" s="202">
        <v>0</v>
      </c>
      <c r="R652" s="202">
        <f>Q652*H652</f>
        <v>0</v>
      </c>
      <c r="S652" s="202">
        <v>0</v>
      </c>
      <c r="T652" s="203">
        <f>S652*H652</f>
        <v>0</v>
      </c>
      <c r="U652" s="36"/>
      <c r="V652" s="36"/>
      <c r="W652" s="36"/>
      <c r="X652" s="36"/>
      <c r="Y652" s="36"/>
      <c r="Z652" s="36"/>
      <c r="AA652" s="36"/>
      <c r="AB652" s="36"/>
      <c r="AC652" s="36"/>
      <c r="AD652" s="36"/>
      <c r="AE652" s="36"/>
      <c r="AR652" s="204" t="s">
        <v>378</v>
      </c>
      <c r="AT652" s="204" t="s">
        <v>206</v>
      </c>
      <c r="AU652" s="204" t="s">
        <v>93</v>
      </c>
      <c r="AY652" s="18" t="s">
        <v>203</v>
      </c>
      <c r="BE652" s="205">
        <f>IF(N652="základní",J652,0)</f>
        <v>0</v>
      </c>
      <c r="BF652" s="205">
        <f>IF(N652="snížená",J652,0)</f>
        <v>0</v>
      </c>
      <c r="BG652" s="205">
        <f>IF(N652="zákl. přenesená",J652,0)</f>
        <v>0</v>
      </c>
      <c r="BH652" s="205">
        <f>IF(N652="sníž. přenesená",J652,0)</f>
        <v>0</v>
      </c>
      <c r="BI652" s="205">
        <f>IF(N652="nulová",J652,0)</f>
        <v>0</v>
      </c>
      <c r="BJ652" s="18" t="s">
        <v>91</v>
      </c>
      <c r="BK652" s="205">
        <f>ROUND(I652*H652,2)</f>
        <v>0</v>
      </c>
      <c r="BL652" s="18" t="s">
        <v>378</v>
      </c>
      <c r="BM652" s="204" t="s">
        <v>1049</v>
      </c>
    </row>
    <row r="653" spans="2:51" s="13" customFormat="1" ht="10.2">
      <c r="B653" s="215"/>
      <c r="C653" s="216"/>
      <c r="D653" s="206" t="s">
        <v>309</v>
      </c>
      <c r="E653" s="217" t="s">
        <v>1</v>
      </c>
      <c r="F653" s="218" t="s">
        <v>1004</v>
      </c>
      <c r="G653" s="216"/>
      <c r="H653" s="217" t="s">
        <v>1</v>
      </c>
      <c r="I653" s="219"/>
      <c r="J653" s="216"/>
      <c r="K653" s="216"/>
      <c r="L653" s="220"/>
      <c r="M653" s="221"/>
      <c r="N653" s="222"/>
      <c r="O653" s="222"/>
      <c r="P653" s="222"/>
      <c r="Q653" s="222"/>
      <c r="R653" s="222"/>
      <c r="S653" s="222"/>
      <c r="T653" s="223"/>
      <c r="AT653" s="224" t="s">
        <v>309</v>
      </c>
      <c r="AU653" s="224" t="s">
        <v>93</v>
      </c>
      <c r="AV653" s="13" t="s">
        <v>91</v>
      </c>
      <c r="AW653" s="13" t="s">
        <v>38</v>
      </c>
      <c r="AX653" s="13" t="s">
        <v>83</v>
      </c>
      <c r="AY653" s="224" t="s">
        <v>203</v>
      </c>
    </row>
    <row r="654" spans="2:51" s="14" customFormat="1" ht="10.2">
      <c r="B654" s="225"/>
      <c r="C654" s="226"/>
      <c r="D654" s="206" t="s">
        <v>309</v>
      </c>
      <c r="E654" s="227" t="s">
        <v>1</v>
      </c>
      <c r="F654" s="228" t="s">
        <v>1050</v>
      </c>
      <c r="G654" s="226"/>
      <c r="H654" s="229">
        <v>118.706</v>
      </c>
      <c r="I654" s="230"/>
      <c r="J654" s="226"/>
      <c r="K654" s="226"/>
      <c r="L654" s="231"/>
      <c r="M654" s="232"/>
      <c r="N654" s="233"/>
      <c r="O654" s="233"/>
      <c r="P654" s="233"/>
      <c r="Q654" s="233"/>
      <c r="R654" s="233"/>
      <c r="S654" s="233"/>
      <c r="T654" s="234"/>
      <c r="AT654" s="235" t="s">
        <v>309</v>
      </c>
      <c r="AU654" s="235" t="s">
        <v>93</v>
      </c>
      <c r="AV654" s="14" t="s">
        <v>93</v>
      </c>
      <c r="AW654" s="14" t="s">
        <v>38</v>
      </c>
      <c r="AX654" s="14" t="s">
        <v>83</v>
      </c>
      <c r="AY654" s="235" t="s">
        <v>203</v>
      </c>
    </row>
    <row r="655" spans="2:51" s="15" customFormat="1" ht="10.2">
      <c r="B655" s="236"/>
      <c r="C655" s="237"/>
      <c r="D655" s="206" t="s">
        <v>309</v>
      </c>
      <c r="E655" s="238" t="s">
        <v>1</v>
      </c>
      <c r="F655" s="239" t="s">
        <v>314</v>
      </c>
      <c r="G655" s="237"/>
      <c r="H655" s="240">
        <v>118.706</v>
      </c>
      <c r="I655" s="241"/>
      <c r="J655" s="237"/>
      <c r="K655" s="237"/>
      <c r="L655" s="242"/>
      <c r="M655" s="243"/>
      <c r="N655" s="244"/>
      <c r="O655" s="244"/>
      <c r="P655" s="244"/>
      <c r="Q655" s="244"/>
      <c r="R655" s="244"/>
      <c r="S655" s="244"/>
      <c r="T655" s="245"/>
      <c r="AT655" s="246" t="s">
        <v>309</v>
      </c>
      <c r="AU655" s="246" t="s">
        <v>93</v>
      </c>
      <c r="AV655" s="15" t="s">
        <v>121</v>
      </c>
      <c r="AW655" s="15" t="s">
        <v>38</v>
      </c>
      <c r="AX655" s="15" t="s">
        <v>91</v>
      </c>
      <c r="AY655" s="246" t="s">
        <v>203</v>
      </c>
    </row>
    <row r="656" spans="1:65" s="2" customFormat="1" ht="16.5" customHeight="1">
      <c r="A656" s="36"/>
      <c r="B656" s="37"/>
      <c r="C656" s="247" t="s">
        <v>1051</v>
      </c>
      <c r="D656" s="247" t="s">
        <v>350</v>
      </c>
      <c r="E656" s="248" t="s">
        <v>951</v>
      </c>
      <c r="F656" s="249" t="s">
        <v>952</v>
      </c>
      <c r="G656" s="250" t="s">
        <v>338</v>
      </c>
      <c r="H656" s="251">
        <v>0.042</v>
      </c>
      <c r="I656" s="252"/>
      <c r="J656" s="253">
        <f>ROUND(I656*H656,2)</f>
        <v>0</v>
      </c>
      <c r="K656" s="249" t="s">
        <v>210</v>
      </c>
      <c r="L656" s="254"/>
      <c r="M656" s="255" t="s">
        <v>1</v>
      </c>
      <c r="N656" s="256" t="s">
        <v>48</v>
      </c>
      <c r="O656" s="73"/>
      <c r="P656" s="202">
        <f>O656*H656</f>
        <v>0</v>
      </c>
      <c r="Q656" s="202">
        <v>1</v>
      </c>
      <c r="R656" s="202">
        <f>Q656*H656</f>
        <v>0.042</v>
      </c>
      <c r="S656" s="202">
        <v>0</v>
      </c>
      <c r="T656" s="203">
        <f>S656*H656</f>
        <v>0</v>
      </c>
      <c r="U656" s="36"/>
      <c r="V656" s="36"/>
      <c r="W656" s="36"/>
      <c r="X656" s="36"/>
      <c r="Y656" s="36"/>
      <c r="Z656" s="36"/>
      <c r="AA656" s="36"/>
      <c r="AB656" s="36"/>
      <c r="AC656" s="36"/>
      <c r="AD656" s="36"/>
      <c r="AE656" s="36"/>
      <c r="AR656" s="204" t="s">
        <v>450</v>
      </c>
      <c r="AT656" s="204" t="s">
        <v>350</v>
      </c>
      <c r="AU656" s="204" t="s">
        <v>93</v>
      </c>
      <c r="AY656" s="18" t="s">
        <v>203</v>
      </c>
      <c r="BE656" s="205">
        <f>IF(N656="základní",J656,0)</f>
        <v>0</v>
      </c>
      <c r="BF656" s="205">
        <f>IF(N656="snížená",J656,0)</f>
        <v>0</v>
      </c>
      <c r="BG656" s="205">
        <f>IF(N656="zákl. přenesená",J656,0)</f>
        <v>0</v>
      </c>
      <c r="BH656" s="205">
        <f>IF(N656="sníž. přenesená",J656,0)</f>
        <v>0</v>
      </c>
      <c r="BI656" s="205">
        <f>IF(N656="nulová",J656,0)</f>
        <v>0</v>
      </c>
      <c r="BJ656" s="18" t="s">
        <v>91</v>
      </c>
      <c r="BK656" s="205">
        <f>ROUND(I656*H656,2)</f>
        <v>0</v>
      </c>
      <c r="BL656" s="18" t="s">
        <v>378</v>
      </c>
      <c r="BM656" s="204" t="s">
        <v>1052</v>
      </c>
    </row>
    <row r="657" spans="2:51" s="14" customFormat="1" ht="10.2">
      <c r="B657" s="225"/>
      <c r="C657" s="226"/>
      <c r="D657" s="206" t="s">
        <v>309</v>
      </c>
      <c r="E657" s="226"/>
      <c r="F657" s="228" t="s">
        <v>1053</v>
      </c>
      <c r="G657" s="226"/>
      <c r="H657" s="229">
        <v>0.042</v>
      </c>
      <c r="I657" s="230"/>
      <c r="J657" s="226"/>
      <c r="K657" s="226"/>
      <c r="L657" s="231"/>
      <c r="M657" s="232"/>
      <c r="N657" s="233"/>
      <c r="O657" s="233"/>
      <c r="P657" s="233"/>
      <c r="Q657" s="233"/>
      <c r="R657" s="233"/>
      <c r="S657" s="233"/>
      <c r="T657" s="234"/>
      <c r="AT657" s="235" t="s">
        <v>309</v>
      </c>
      <c r="AU657" s="235" t="s">
        <v>93</v>
      </c>
      <c r="AV657" s="14" t="s">
        <v>93</v>
      </c>
      <c r="AW657" s="14" t="s">
        <v>4</v>
      </c>
      <c r="AX657" s="14" t="s">
        <v>91</v>
      </c>
      <c r="AY657" s="235" t="s">
        <v>203</v>
      </c>
    </row>
    <row r="658" spans="1:65" s="2" customFormat="1" ht="16.5" customHeight="1">
      <c r="A658" s="36"/>
      <c r="B658" s="37"/>
      <c r="C658" s="193" t="s">
        <v>1054</v>
      </c>
      <c r="D658" s="193" t="s">
        <v>206</v>
      </c>
      <c r="E658" s="194" t="s">
        <v>1055</v>
      </c>
      <c r="F658" s="195" t="s">
        <v>1056</v>
      </c>
      <c r="G658" s="196" t="s">
        <v>357</v>
      </c>
      <c r="H658" s="197">
        <v>16.2</v>
      </c>
      <c r="I658" s="198"/>
      <c r="J658" s="199">
        <f>ROUND(I658*H658,2)</f>
        <v>0</v>
      </c>
      <c r="K658" s="195" t="s">
        <v>210</v>
      </c>
      <c r="L658" s="41"/>
      <c r="M658" s="200" t="s">
        <v>1</v>
      </c>
      <c r="N658" s="201" t="s">
        <v>48</v>
      </c>
      <c r="O658" s="73"/>
      <c r="P658" s="202">
        <f>O658*H658</f>
        <v>0</v>
      </c>
      <c r="Q658" s="202">
        <v>0.00094</v>
      </c>
      <c r="R658" s="202">
        <f>Q658*H658</f>
        <v>0.015227999999999998</v>
      </c>
      <c r="S658" s="202">
        <v>0</v>
      </c>
      <c r="T658" s="203">
        <f>S658*H658</f>
        <v>0</v>
      </c>
      <c r="U658" s="36"/>
      <c r="V658" s="36"/>
      <c r="W658" s="36"/>
      <c r="X658" s="36"/>
      <c r="Y658" s="36"/>
      <c r="Z658" s="36"/>
      <c r="AA658" s="36"/>
      <c r="AB658" s="36"/>
      <c r="AC658" s="36"/>
      <c r="AD658" s="36"/>
      <c r="AE658" s="36"/>
      <c r="AR658" s="204" t="s">
        <v>378</v>
      </c>
      <c r="AT658" s="204" t="s">
        <v>206</v>
      </c>
      <c r="AU658" s="204" t="s">
        <v>93</v>
      </c>
      <c r="AY658" s="18" t="s">
        <v>203</v>
      </c>
      <c r="BE658" s="205">
        <f>IF(N658="základní",J658,0)</f>
        <v>0</v>
      </c>
      <c r="BF658" s="205">
        <f>IF(N658="snížená",J658,0)</f>
        <v>0</v>
      </c>
      <c r="BG658" s="205">
        <f>IF(N658="zákl. přenesená",J658,0)</f>
        <v>0</v>
      </c>
      <c r="BH658" s="205">
        <f>IF(N658="sníž. přenesená",J658,0)</f>
        <v>0</v>
      </c>
      <c r="BI658" s="205">
        <f>IF(N658="nulová",J658,0)</f>
        <v>0</v>
      </c>
      <c r="BJ658" s="18" t="s">
        <v>91</v>
      </c>
      <c r="BK658" s="205">
        <f>ROUND(I658*H658,2)</f>
        <v>0</v>
      </c>
      <c r="BL658" s="18" t="s">
        <v>378</v>
      </c>
      <c r="BM658" s="204" t="s">
        <v>1057</v>
      </c>
    </row>
    <row r="659" spans="2:51" s="13" customFormat="1" ht="10.2">
      <c r="B659" s="215"/>
      <c r="C659" s="216"/>
      <c r="D659" s="206" t="s">
        <v>309</v>
      </c>
      <c r="E659" s="217" t="s">
        <v>1</v>
      </c>
      <c r="F659" s="218" t="s">
        <v>706</v>
      </c>
      <c r="G659" s="216"/>
      <c r="H659" s="217" t="s">
        <v>1</v>
      </c>
      <c r="I659" s="219"/>
      <c r="J659" s="216"/>
      <c r="K659" s="216"/>
      <c r="L659" s="220"/>
      <c r="M659" s="221"/>
      <c r="N659" s="222"/>
      <c r="O659" s="222"/>
      <c r="P659" s="222"/>
      <c r="Q659" s="222"/>
      <c r="R659" s="222"/>
      <c r="S659" s="222"/>
      <c r="T659" s="223"/>
      <c r="AT659" s="224" t="s">
        <v>309</v>
      </c>
      <c r="AU659" s="224" t="s">
        <v>93</v>
      </c>
      <c r="AV659" s="13" t="s">
        <v>91</v>
      </c>
      <c r="AW659" s="13" t="s">
        <v>38</v>
      </c>
      <c r="AX659" s="13" t="s">
        <v>83</v>
      </c>
      <c r="AY659" s="224" t="s">
        <v>203</v>
      </c>
    </row>
    <row r="660" spans="2:51" s="14" customFormat="1" ht="10.2">
      <c r="B660" s="225"/>
      <c r="C660" s="226"/>
      <c r="D660" s="206" t="s">
        <v>309</v>
      </c>
      <c r="E660" s="227" t="s">
        <v>1</v>
      </c>
      <c r="F660" s="228" t="s">
        <v>1044</v>
      </c>
      <c r="G660" s="226"/>
      <c r="H660" s="229">
        <v>16.2</v>
      </c>
      <c r="I660" s="230"/>
      <c r="J660" s="226"/>
      <c r="K660" s="226"/>
      <c r="L660" s="231"/>
      <c r="M660" s="232"/>
      <c r="N660" s="233"/>
      <c r="O660" s="233"/>
      <c r="P660" s="233"/>
      <c r="Q660" s="233"/>
      <c r="R660" s="233"/>
      <c r="S660" s="233"/>
      <c r="T660" s="234"/>
      <c r="AT660" s="235" t="s">
        <v>309</v>
      </c>
      <c r="AU660" s="235" t="s">
        <v>93</v>
      </c>
      <c r="AV660" s="14" t="s">
        <v>93</v>
      </c>
      <c r="AW660" s="14" t="s">
        <v>38</v>
      </c>
      <c r="AX660" s="14" t="s">
        <v>83</v>
      </c>
      <c r="AY660" s="235" t="s">
        <v>203</v>
      </c>
    </row>
    <row r="661" spans="2:51" s="15" customFormat="1" ht="10.2">
      <c r="B661" s="236"/>
      <c r="C661" s="237"/>
      <c r="D661" s="206" t="s">
        <v>309</v>
      </c>
      <c r="E661" s="238" t="s">
        <v>1</v>
      </c>
      <c r="F661" s="239" t="s">
        <v>314</v>
      </c>
      <c r="G661" s="237"/>
      <c r="H661" s="240">
        <v>16.2</v>
      </c>
      <c r="I661" s="241"/>
      <c r="J661" s="237"/>
      <c r="K661" s="237"/>
      <c r="L661" s="242"/>
      <c r="M661" s="243"/>
      <c r="N661" s="244"/>
      <c r="O661" s="244"/>
      <c r="P661" s="244"/>
      <c r="Q661" s="244"/>
      <c r="R661" s="244"/>
      <c r="S661" s="244"/>
      <c r="T661" s="245"/>
      <c r="AT661" s="246" t="s">
        <v>309</v>
      </c>
      <c r="AU661" s="246" t="s">
        <v>93</v>
      </c>
      <c r="AV661" s="15" t="s">
        <v>121</v>
      </c>
      <c r="AW661" s="15" t="s">
        <v>38</v>
      </c>
      <c r="AX661" s="15" t="s">
        <v>91</v>
      </c>
      <c r="AY661" s="246" t="s">
        <v>203</v>
      </c>
    </row>
    <row r="662" spans="1:65" s="2" customFormat="1" ht="24.15" customHeight="1">
      <c r="A662" s="36"/>
      <c r="B662" s="37"/>
      <c r="C662" s="247" t="s">
        <v>1058</v>
      </c>
      <c r="D662" s="247" t="s">
        <v>350</v>
      </c>
      <c r="E662" s="248" t="s">
        <v>1015</v>
      </c>
      <c r="F662" s="249" t="s">
        <v>1016</v>
      </c>
      <c r="G662" s="250" t="s">
        <v>357</v>
      </c>
      <c r="H662" s="251">
        <v>19.44</v>
      </c>
      <c r="I662" s="252"/>
      <c r="J662" s="253">
        <f>ROUND(I662*H662,2)</f>
        <v>0</v>
      </c>
      <c r="K662" s="249" t="s">
        <v>210</v>
      </c>
      <c r="L662" s="254"/>
      <c r="M662" s="255" t="s">
        <v>1</v>
      </c>
      <c r="N662" s="256" t="s">
        <v>48</v>
      </c>
      <c r="O662" s="73"/>
      <c r="P662" s="202">
        <f>O662*H662</f>
        <v>0</v>
      </c>
      <c r="Q662" s="202">
        <v>0.0053</v>
      </c>
      <c r="R662" s="202">
        <f>Q662*H662</f>
        <v>0.10303200000000001</v>
      </c>
      <c r="S662" s="202">
        <v>0</v>
      </c>
      <c r="T662" s="203">
        <f>S662*H662</f>
        <v>0</v>
      </c>
      <c r="U662" s="36"/>
      <c r="V662" s="36"/>
      <c r="W662" s="36"/>
      <c r="X662" s="36"/>
      <c r="Y662" s="36"/>
      <c r="Z662" s="36"/>
      <c r="AA662" s="36"/>
      <c r="AB662" s="36"/>
      <c r="AC662" s="36"/>
      <c r="AD662" s="36"/>
      <c r="AE662" s="36"/>
      <c r="AR662" s="204" t="s">
        <v>450</v>
      </c>
      <c r="AT662" s="204" t="s">
        <v>350</v>
      </c>
      <c r="AU662" s="204" t="s">
        <v>93</v>
      </c>
      <c r="AY662" s="18" t="s">
        <v>203</v>
      </c>
      <c r="BE662" s="205">
        <f>IF(N662="základní",J662,0)</f>
        <v>0</v>
      </c>
      <c r="BF662" s="205">
        <f>IF(N662="snížená",J662,0)</f>
        <v>0</v>
      </c>
      <c r="BG662" s="205">
        <f>IF(N662="zákl. přenesená",J662,0)</f>
        <v>0</v>
      </c>
      <c r="BH662" s="205">
        <f>IF(N662="sníž. přenesená",J662,0)</f>
        <v>0</v>
      </c>
      <c r="BI662" s="205">
        <f>IF(N662="nulová",J662,0)</f>
        <v>0</v>
      </c>
      <c r="BJ662" s="18" t="s">
        <v>91</v>
      </c>
      <c r="BK662" s="205">
        <f>ROUND(I662*H662,2)</f>
        <v>0</v>
      </c>
      <c r="BL662" s="18" t="s">
        <v>378</v>
      </c>
      <c r="BM662" s="204" t="s">
        <v>1059</v>
      </c>
    </row>
    <row r="663" spans="2:51" s="14" customFormat="1" ht="10.2">
      <c r="B663" s="225"/>
      <c r="C663" s="226"/>
      <c r="D663" s="206" t="s">
        <v>309</v>
      </c>
      <c r="E663" s="226"/>
      <c r="F663" s="228" t="s">
        <v>1060</v>
      </c>
      <c r="G663" s="226"/>
      <c r="H663" s="229">
        <v>19.44</v>
      </c>
      <c r="I663" s="230"/>
      <c r="J663" s="226"/>
      <c r="K663" s="226"/>
      <c r="L663" s="231"/>
      <c r="M663" s="232"/>
      <c r="N663" s="233"/>
      <c r="O663" s="233"/>
      <c r="P663" s="233"/>
      <c r="Q663" s="233"/>
      <c r="R663" s="233"/>
      <c r="S663" s="233"/>
      <c r="T663" s="234"/>
      <c r="AT663" s="235" t="s">
        <v>309</v>
      </c>
      <c r="AU663" s="235" t="s">
        <v>93</v>
      </c>
      <c r="AV663" s="14" t="s">
        <v>93</v>
      </c>
      <c r="AW663" s="14" t="s">
        <v>4</v>
      </c>
      <c r="AX663" s="14" t="s">
        <v>91</v>
      </c>
      <c r="AY663" s="235" t="s">
        <v>203</v>
      </c>
    </row>
    <row r="664" spans="1:65" s="2" customFormat="1" ht="16.5" customHeight="1">
      <c r="A664" s="36"/>
      <c r="B664" s="37"/>
      <c r="C664" s="193" t="s">
        <v>1061</v>
      </c>
      <c r="D664" s="193" t="s">
        <v>206</v>
      </c>
      <c r="E664" s="194" t="s">
        <v>1055</v>
      </c>
      <c r="F664" s="195" t="s">
        <v>1056</v>
      </c>
      <c r="G664" s="196" t="s">
        <v>357</v>
      </c>
      <c r="H664" s="197">
        <v>118.706</v>
      </c>
      <c r="I664" s="198"/>
      <c r="J664" s="199">
        <f>ROUND(I664*H664,2)</f>
        <v>0</v>
      </c>
      <c r="K664" s="195" t="s">
        <v>210</v>
      </c>
      <c r="L664" s="41"/>
      <c r="M664" s="200" t="s">
        <v>1</v>
      </c>
      <c r="N664" s="201" t="s">
        <v>48</v>
      </c>
      <c r="O664" s="73"/>
      <c r="P664" s="202">
        <f>O664*H664</f>
        <v>0</v>
      </c>
      <c r="Q664" s="202">
        <v>0.00094</v>
      </c>
      <c r="R664" s="202">
        <f>Q664*H664</f>
        <v>0.11158364</v>
      </c>
      <c r="S664" s="202">
        <v>0</v>
      </c>
      <c r="T664" s="203">
        <f>S664*H664</f>
        <v>0</v>
      </c>
      <c r="U664" s="36"/>
      <c r="V664" s="36"/>
      <c r="W664" s="36"/>
      <c r="X664" s="36"/>
      <c r="Y664" s="36"/>
      <c r="Z664" s="36"/>
      <c r="AA664" s="36"/>
      <c r="AB664" s="36"/>
      <c r="AC664" s="36"/>
      <c r="AD664" s="36"/>
      <c r="AE664" s="36"/>
      <c r="AR664" s="204" t="s">
        <v>378</v>
      </c>
      <c r="AT664" s="204" t="s">
        <v>206</v>
      </c>
      <c r="AU664" s="204" t="s">
        <v>93</v>
      </c>
      <c r="AY664" s="18" t="s">
        <v>203</v>
      </c>
      <c r="BE664" s="205">
        <f>IF(N664="základní",J664,0)</f>
        <v>0</v>
      </c>
      <c r="BF664" s="205">
        <f>IF(N664="snížená",J664,0)</f>
        <v>0</v>
      </c>
      <c r="BG664" s="205">
        <f>IF(N664="zákl. přenesená",J664,0)</f>
        <v>0</v>
      </c>
      <c r="BH664" s="205">
        <f>IF(N664="sníž. přenesená",J664,0)</f>
        <v>0</v>
      </c>
      <c r="BI664" s="205">
        <f>IF(N664="nulová",J664,0)</f>
        <v>0</v>
      </c>
      <c r="BJ664" s="18" t="s">
        <v>91</v>
      </c>
      <c r="BK664" s="205">
        <f>ROUND(I664*H664,2)</f>
        <v>0</v>
      </c>
      <c r="BL664" s="18" t="s">
        <v>378</v>
      </c>
      <c r="BM664" s="204" t="s">
        <v>1062</v>
      </c>
    </row>
    <row r="665" spans="2:51" s="13" customFormat="1" ht="10.2">
      <c r="B665" s="215"/>
      <c r="C665" s="216"/>
      <c r="D665" s="206" t="s">
        <v>309</v>
      </c>
      <c r="E665" s="217" t="s">
        <v>1</v>
      </c>
      <c r="F665" s="218" t="s">
        <v>1004</v>
      </c>
      <c r="G665" s="216"/>
      <c r="H665" s="217" t="s">
        <v>1</v>
      </c>
      <c r="I665" s="219"/>
      <c r="J665" s="216"/>
      <c r="K665" s="216"/>
      <c r="L665" s="220"/>
      <c r="M665" s="221"/>
      <c r="N665" s="222"/>
      <c r="O665" s="222"/>
      <c r="P665" s="222"/>
      <c r="Q665" s="222"/>
      <c r="R665" s="222"/>
      <c r="S665" s="222"/>
      <c r="T665" s="223"/>
      <c r="AT665" s="224" t="s">
        <v>309</v>
      </c>
      <c r="AU665" s="224" t="s">
        <v>93</v>
      </c>
      <c r="AV665" s="13" t="s">
        <v>91</v>
      </c>
      <c r="AW665" s="13" t="s">
        <v>38</v>
      </c>
      <c r="AX665" s="13" t="s">
        <v>83</v>
      </c>
      <c r="AY665" s="224" t="s">
        <v>203</v>
      </c>
    </row>
    <row r="666" spans="2:51" s="14" customFormat="1" ht="10.2">
      <c r="B666" s="225"/>
      <c r="C666" s="226"/>
      <c r="D666" s="206" t="s">
        <v>309</v>
      </c>
      <c r="E666" s="227" t="s">
        <v>1</v>
      </c>
      <c r="F666" s="228" t="s">
        <v>1050</v>
      </c>
      <c r="G666" s="226"/>
      <c r="H666" s="229">
        <v>118.706</v>
      </c>
      <c r="I666" s="230"/>
      <c r="J666" s="226"/>
      <c r="K666" s="226"/>
      <c r="L666" s="231"/>
      <c r="M666" s="232"/>
      <c r="N666" s="233"/>
      <c r="O666" s="233"/>
      <c r="P666" s="233"/>
      <c r="Q666" s="233"/>
      <c r="R666" s="233"/>
      <c r="S666" s="233"/>
      <c r="T666" s="234"/>
      <c r="AT666" s="235" t="s">
        <v>309</v>
      </c>
      <c r="AU666" s="235" t="s">
        <v>93</v>
      </c>
      <c r="AV666" s="14" t="s">
        <v>93</v>
      </c>
      <c r="AW666" s="14" t="s">
        <v>38</v>
      </c>
      <c r="AX666" s="14" t="s">
        <v>83</v>
      </c>
      <c r="AY666" s="235" t="s">
        <v>203</v>
      </c>
    </row>
    <row r="667" spans="2:51" s="15" customFormat="1" ht="10.2">
      <c r="B667" s="236"/>
      <c r="C667" s="237"/>
      <c r="D667" s="206" t="s">
        <v>309</v>
      </c>
      <c r="E667" s="238" t="s">
        <v>1</v>
      </c>
      <c r="F667" s="239" t="s">
        <v>314</v>
      </c>
      <c r="G667" s="237"/>
      <c r="H667" s="240">
        <v>118.706</v>
      </c>
      <c r="I667" s="241"/>
      <c r="J667" s="237"/>
      <c r="K667" s="237"/>
      <c r="L667" s="242"/>
      <c r="M667" s="243"/>
      <c r="N667" s="244"/>
      <c r="O667" s="244"/>
      <c r="P667" s="244"/>
      <c r="Q667" s="244"/>
      <c r="R667" s="244"/>
      <c r="S667" s="244"/>
      <c r="T667" s="245"/>
      <c r="AT667" s="246" t="s">
        <v>309</v>
      </c>
      <c r="AU667" s="246" t="s">
        <v>93</v>
      </c>
      <c r="AV667" s="15" t="s">
        <v>121</v>
      </c>
      <c r="AW667" s="15" t="s">
        <v>38</v>
      </c>
      <c r="AX667" s="15" t="s">
        <v>91</v>
      </c>
      <c r="AY667" s="246" t="s">
        <v>203</v>
      </c>
    </row>
    <row r="668" spans="1:65" s="2" customFormat="1" ht="24.15" customHeight="1">
      <c r="A668" s="36"/>
      <c r="B668" s="37"/>
      <c r="C668" s="247" t="s">
        <v>1063</v>
      </c>
      <c r="D668" s="247" t="s">
        <v>350</v>
      </c>
      <c r="E668" s="248" t="s">
        <v>1015</v>
      </c>
      <c r="F668" s="249" t="s">
        <v>1016</v>
      </c>
      <c r="G668" s="250" t="s">
        <v>357</v>
      </c>
      <c r="H668" s="251">
        <v>142.447</v>
      </c>
      <c r="I668" s="252"/>
      <c r="J668" s="253">
        <f>ROUND(I668*H668,2)</f>
        <v>0</v>
      </c>
      <c r="K668" s="249" t="s">
        <v>210</v>
      </c>
      <c r="L668" s="254"/>
      <c r="M668" s="255" t="s">
        <v>1</v>
      </c>
      <c r="N668" s="256" t="s">
        <v>48</v>
      </c>
      <c r="O668" s="73"/>
      <c r="P668" s="202">
        <f>O668*H668</f>
        <v>0</v>
      </c>
      <c r="Q668" s="202">
        <v>0.0053</v>
      </c>
      <c r="R668" s="202">
        <f>Q668*H668</f>
        <v>0.7549691000000001</v>
      </c>
      <c r="S668" s="202">
        <v>0</v>
      </c>
      <c r="T668" s="203">
        <f>S668*H668</f>
        <v>0</v>
      </c>
      <c r="U668" s="36"/>
      <c r="V668" s="36"/>
      <c r="W668" s="36"/>
      <c r="X668" s="36"/>
      <c r="Y668" s="36"/>
      <c r="Z668" s="36"/>
      <c r="AA668" s="36"/>
      <c r="AB668" s="36"/>
      <c r="AC668" s="36"/>
      <c r="AD668" s="36"/>
      <c r="AE668" s="36"/>
      <c r="AR668" s="204" t="s">
        <v>450</v>
      </c>
      <c r="AT668" s="204" t="s">
        <v>350</v>
      </c>
      <c r="AU668" s="204" t="s">
        <v>93</v>
      </c>
      <c r="AY668" s="18" t="s">
        <v>203</v>
      </c>
      <c r="BE668" s="205">
        <f>IF(N668="základní",J668,0)</f>
        <v>0</v>
      </c>
      <c r="BF668" s="205">
        <f>IF(N668="snížená",J668,0)</f>
        <v>0</v>
      </c>
      <c r="BG668" s="205">
        <f>IF(N668="zákl. přenesená",J668,0)</f>
        <v>0</v>
      </c>
      <c r="BH668" s="205">
        <f>IF(N668="sníž. přenesená",J668,0)</f>
        <v>0</v>
      </c>
      <c r="BI668" s="205">
        <f>IF(N668="nulová",J668,0)</f>
        <v>0</v>
      </c>
      <c r="BJ668" s="18" t="s">
        <v>91</v>
      </c>
      <c r="BK668" s="205">
        <f>ROUND(I668*H668,2)</f>
        <v>0</v>
      </c>
      <c r="BL668" s="18" t="s">
        <v>378</v>
      </c>
      <c r="BM668" s="204" t="s">
        <v>1064</v>
      </c>
    </row>
    <row r="669" spans="2:51" s="14" customFormat="1" ht="10.2">
      <c r="B669" s="225"/>
      <c r="C669" s="226"/>
      <c r="D669" s="206" t="s">
        <v>309</v>
      </c>
      <c r="E669" s="226"/>
      <c r="F669" s="228" t="s">
        <v>1065</v>
      </c>
      <c r="G669" s="226"/>
      <c r="H669" s="229">
        <v>142.447</v>
      </c>
      <c r="I669" s="230"/>
      <c r="J669" s="226"/>
      <c r="K669" s="226"/>
      <c r="L669" s="231"/>
      <c r="M669" s="232"/>
      <c r="N669" s="233"/>
      <c r="O669" s="233"/>
      <c r="P669" s="233"/>
      <c r="Q669" s="233"/>
      <c r="R669" s="233"/>
      <c r="S669" s="233"/>
      <c r="T669" s="234"/>
      <c r="AT669" s="235" t="s">
        <v>309</v>
      </c>
      <c r="AU669" s="235" t="s">
        <v>93</v>
      </c>
      <c r="AV669" s="14" t="s">
        <v>93</v>
      </c>
      <c r="AW669" s="14" t="s">
        <v>4</v>
      </c>
      <c r="AX669" s="14" t="s">
        <v>91</v>
      </c>
      <c r="AY669" s="235" t="s">
        <v>203</v>
      </c>
    </row>
    <row r="670" spans="1:65" s="2" customFormat="1" ht="16.5" customHeight="1">
      <c r="A670" s="36"/>
      <c r="B670" s="37"/>
      <c r="C670" s="193" t="s">
        <v>1066</v>
      </c>
      <c r="D670" s="193" t="s">
        <v>206</v>
      </c>
      <c r="E670" s="194" t="s">
        <v>1067</v>
      </c>
      <c r="F670" s="195" t="s">
        <v>1068</v>
      </c>
      <c r="G670" s="196" t="s">
        <v>990</v>
      </c>
      <c r="H670" s="268"/>
      <c r="I670" s="198"/>
      <c r="J670" s="199">
        <f>ROUND(I670*H670,2)</f>
        <v>0</v>
      </c>
      <c r="K670" s="195" t="s">
        <v>210</v>
      </c>
      <c r="L670" s="41"/>
      <c r="M670" s="200" t="s">
        <v>1</v>
      </c>
      <c r="N670" s="201" t="s">
        <v>48</v>
      </c>
      <c r="O670" s="73"/>
      <c r="P670" s="202">
        <f>O670*H670</f>
        <v>0</v>
      </c>
      <c r="Q670" s="202">
        <v>0</v>
      </c>
      <c r="R670" s="202">
        <f>Q670*H670</f>
        <v>0</v>
      </c>
      <c r="S670" s="202">
        <v>0</v>
      </c>
      <c r="T670" s="203">
        <f>S670*H670</f>
        <v>0</v>
      </c>
      <c r="U670" s="36"/>
      <c r="V670" s="36"/>
      <c r="W670" s="36"/>
      <c r="X670" s="36"/>
      <c r="Y670" s="36"/>
      <c r="Z670" s="36"/>
      <c r="AA670" s="36"/>
      <c r="AB670" s="36"/>
      <c r="AC670" s="36"/>
      <c r="AD670" s="36"/>
      <c r="AE670" s="36"/>
      <c r="AR670" s="204" t="s">
        <v>378</v>
      </c>
      <c r="AT670" s="204" t="s">
        <v>206</v>
      </c>
      <c r="AU670" s="204" t="s">
        <v>93</v>
      </c>
      <c r="AY670" s="18" t="s">
        <v>203</v>
      </c>
      <c r="BE670" s="205">
        <f>IF(N670="základní",J670,0)</f>
        <v>0</v>
      </c>
      <c r="BF670" s="205">
        <f>IF(N670="snížená",J670,0)</f>
        <v>0</v>
      </c>
      <c r="BG670" s="205">
        <f>IF(N670="zákl. přenesená",J670,0)</f>
        <v>0</v>
      </c>
      <c r="BH670" s="205">
        <f>IF(N670="sníž. přenesená",J670,0)</f>
        <v>0</v>
      </c>
      <c r="BI670" s="205">
        <f>IF(N670="nulová",J670,0)</f>
        <v>0</v>
      </c>
      <c r="BJ670" s="18" t="s">
        <v>91</v>
      </c>
      <c r="BK670" s="205">
        <f>ROUND(I670*H670,2)</f>
        <v>0</v>
      </c>
      <c r="BL670" s="18" t="s">
        <v>378</v>
      </c>
      <c r="BM670" s="204" t="s">
        <v>1069</v>
      </c>
    </row>
    <row r="671" spans="2:63" s="12" customFormat="1" ht="22.8" customHeight="1">
      <c r="B671" s="177"/>
      <c r="C671" s="178"/>
      <c r="D671" s="179" t="s">
        <v>82</v>
      </c>
      <c r="E671" s="191" t="s">
        <v>1070</v>
      </c>
      <c r="F671" s="191" t="s">
        <v>1071</v>
      </c>
      <c r="G671" s="178"/>
      <c r="H671" s="178"/>
      <c r="I671" s="181"/>
      <c r="J671" s="192">
        <f>BK671</f>
        <v>0</v>
      </c>
      <c r="K671" s="178"/>
      <c r="L671" s="183"/>
      <c r="M671" s="184"/>
      <c r="N671" s="185"/>
      <c r="O671" s="185"/>
      <c r="P671" s="186">
        <f>SUM(P672:P747)</f>
        <v>0</v>
      </c>
      <c r="Q671" s="185"/>
      <c r="R671" s="186">
        <f>SUM(R672:R747)</f>
        <v>8.44145806</v>
      </c>
      <c r="S671" s="185"/>
      <c r="T671" s="187">
        <f>SUM(T672:T747)</f>
        <v>0</v>
      </c>
      <c r="AR671" s="188" t="s">
        <v>93</v>
      </c>
      <c r="AT671" s="189" t="s">
        <v>82</v>
      </c>
      <c r="AU671" s="189" t="s">
        <v>91</v>
      </c>
      <c r="AY671" s="188" t="s">
        <v>203</v>
      </c>
      <c r="BK671" s="190">
        <f>SUM(BK672:BK747)</f>
        <v>0</v>
      </c>
    </row>
    <row r="672" spans="1:65" s="2" customFormat="1" ht="16.5" customHeight="1">
      <c r="A672" s="36"/>
      <c r="B672" s="37"/>
      <c r="C672" s="193" t="s">
        <v>1072</v>
      </c>
      <c r="D672" s="193" t="s">
        <v>206</v>
      </c>
      <c r="E672" s="194" t="s">
        <v>1073</v>
      </c>
      <c r="F672" s="195" t="s">
        <v>1074</v>
      </c>
      <c r="G672" s="196" t="s">
        <v>357</v>
      </c>
      <c r="H672" s="197">
        <v>344</v>
      </c>
      <c r="I672" s="198"/>
      <c r="J672" s="199">
        <f>ROUND(I672*H672,2)</f>
        <v>0</v>
      </c>
      <c r="K672" s="195" t="s">
        <v>210</v>
      </c>
      <c r="L672" s="41"/>
      <c r="M672" s="200" t="s">
        <v>1</v>
      </c>
      <c r="N672" s="201" t="s">
        <v>48</v>
      </c>
      <c r="O672" s="73"/>
      <c r="P672" s="202">
        <f>O672*H672</f>
        <v>0</v>
      </c>
      <c r="Q672" s="202">
        <v>0</v>
      </c>
      <c r="R672" s="202">
        <f>Q672*H672</f>
        <v>0</v>
      </c>
      <c r="S672" s="202">
        <v>0</v>
      </c>
      <c r="T672" s="203">
        <f>S672*H672</f>
        <v>0</v>
      </c>
      <c r="U672" s="36"/>
      <c r="V672" s="36"/>
      <c r="W672" s="36"/>
      <c r="X672" s="36"/>
      <c r="Y672" s="36"/>
      <c r="Z672" s="36"/>
      <c r="AA672" s="36"/>
      <c r="AB672" s="36"/>
      <c r="AC672" s="36"/>
      <c r="AD672" s="36"/>
      <c r="AE672" s="36"/>
      <c r="AR672" s="204" t="s">
        <v>378</v>
      </c>
      <c r="AT672" s="204" t="s">
        <v>206</v>
      </c>
      <c r="AU672" s="204" t="s">
        <v>93</v>
      </c>
      <c r="AY672" s="18" t="s">
        <v>203</v>
      </c>
      <c r="BE672" s="205">
        <f>IF(N672="základní",J672,0)</f>
        <v>0</v>
      </c>
      <c r="BF672" s="205">
        <f>IF(N672="snížená",J672,0)</f>
        <v>0</v>
      </c>
      <c r="BG672" s="205">
        <f>IF(N672="zákl. přenesená",J672,0)</f>
        <v>0</v>
      </c>
      <c r="BH672" s="205">
        <f>IF(N672="sníž. přenesená",J672,0)</f>
        <v>0</v>
      </c>
      <c r="BI672" s="205">
        <f>IF(N672="nulová",J672,0)</f>
        <v>0</v>
      </c>
      <c r="BJ672" s="18" t="s">
        <v>91</v>
      </c>
      <c r="BK672" s="205">
        <f>ROUND(I672*H672,2)</f>
        <v>0</v>
      </c>
      <c r="BL672" s="18" t="s">
        <v>378</v>
      </c>
      <c r="BM672" s="204" t="s">
        <v>1075</v>
      </c>
    </row>
    <row r="673" spans="2:51" s="13" customFormat="1" ht="10.2">
      <c r="B673" s="215"/>
      <c r="C673" s="216"/>
      <c r="D673" s="206" t="s">
        <v>309</v>
      </c>
      <c r="E673" s="217" t="s">
        <v>1</v>
      </c>
      <c r="F673" s="218" t="s">
        <v>706</v>
      </c>
      <c r="G673" s="216"/>
      <c r="H673" s="217" t="s">
        <v>1</v>
      </c>
      <c r="I673" s="219"/>
      <c r="J673" s="216"/>
      <c r="K673" s="216"/>
      <c r="L673" s="220"/>
      <c r="M673" s="221"/>
      <c r="N673" s="222"/>
      <c r="O673" s="222"/>
      <c r="P673" s="222"/>
      <c r="Q673" s="222"/>
      <c r="R673" s="222"/>
      <c r="S673" s="222"/>
      <c r="T673" s="223"/>
      <c r="AT673" s="224" t="s">
        <v>309</v>
      </c>
      <c r="AU673" s="224" t="s">
        <v>93</v>
      </c>
      <c r="AV673" s="13" t="s">
        <v>91</v>
      </c>
      <c r="AW673" s="13" t="s">
        <v>38</v>
      </c>
      <c r="AX673" s="13" t="s">
        <v>83</v>
      </c>
      <c r="AY673" s="224" t="s">
        <v>203</v>
      </c>
    </row>
    <row r="674" spans="2:51" s="14" customFormat="1" ht="10.2">
      <c r="B674" s="225"/>
      <c r="C674" s="226"/>
      <c r="D674" s="206" t="s">
        <v>309</v>
      </c>
      <c r="E674" s="227" t="s">
        <v>1</v>
      </c>
      <c r="F674" s="228" t="s">
        <v>1076</v>
      </c>
      <c r="G674" s="226"/>
      <c r="H674" s="229">
        <v>344</v>
      </c>
      <c r="I674" s="230"/>
      <c r="J674" s="226"/>
      <c r="K674" s="226"/>
      <c r="L674" s="231"/>
      <c r="M674" s="232"/>
      <c r="N674" s="233"/>
      <c r="O674" s="233"/>
      <c r="P674" s="233"/>
      <c r="Q674" s="233"/>
      <c r="R674" s="233"/>
      <c r="S674" s="233"/>
      <c r="T674" s="234"/>
      <c r="AT674" s="235" t="s">
        <v>309</v>
      </c>
      <c r="AU674" s="235" t="s">
        <v>93</v>
      </c>
      <c r="AV674" s="14" t="s">
        <v>93</v>
      </c>
      <c r="AW674" s="14" t="s">
        <v>38</v>
      </c>
      <c r="AX674" s="14" t="s">
        <v>83</v>
      </c>
      <c r="AY674" s="235" t="s">
        <v>203</v>
      </c>
    </row>
    <row r="675" spans="2:51" s="15" customFormat="1" ht="10.2">
      <c r="B675" s="236"/>
      <c r="C675" s="237"/>
      <c r="D675" s="206" t="s">
        <v>309</v>
      </c>
      <c r="E675" s="238" t="s">
        <v>1</v>
      </c>
      <c r="F675" s="239" t="s">
        <v>314</v>
      </c>
      <c r="G675" s="237"/>
      <c r="H675" s="240">
        <v>344</v>
      </c>
      <c r="I675" s="241"/>
      <c r="J675" s="237"/>
      <c r="K675" s="237"/>
      <c r="L675" s="242"/>
      <c r="M675" s="243"/>
      <c r="N675" s="244"/>
      <c r="O675" s="244"/>
      <c r="P675" s="244"/>
      <c r="Q675" s="244"/>
      <c r="R675" s="244"/>
      <c r="S675" s="244"/>
      <c r="T675" s="245"/>
      <c r="AT675" s="246" t="s">
        <v>309</v>
      </c>
      <c r="AU675" s="246" t="s">
        <v>93</v>
      </c>
      <c r="AV675" s="15" t="s">
        <v>121</v>
      </c>
      <c r="AW675" s="15" t="s">
        <v>38</v>
      </c>
      <c r="AX675" s="15" t="s">
        <v>91</v>
      </c>
      <c r="AY675" s="246" t="s">
        <v>203</v>
      </c>
    </row>
    <row r="676" spans="1:65" s="2" customFormat="1" ht="16.5" customHeight="1">
      <c r="A676" s="36"/>
      <c r="B676" s="37"/>
      <c r="C676" s="247" t="s">
        <v>1077</v>
      </c>
      <c r="D676" s="247" t="s">
        <v>350</v>
      </c>
      <c r="E676" s="248" t="s">
        <v>1078</v>
      </c>
      <c r="F676" s="249" t="s">
        <v>1079</v>
      </c>
      <c r="G676" s="250" t="s">
        <v>357</v>
      </c>
      <c r="H676" s="251">
        <v>378.4</v>
      </c>
      <c r="I676" s="252"/>
      <c r="J676" s="253">
        <f>ROUND(I676*H676,2)</f>
        <v>0</v>
      </c>
      <c r="K676" s="249" t="s">
        <v>210</v>
      </c>
      <c r="L676" s="254"/>
      <c r="M676" s="255" t="s">
        <v>1</v>
      </c>
      <c r="N676" s="256" t="s">
        <v>48</v>
      </c>
      <c r="O676" s="73"/>
      <c r="P676" s="202">
        <f>O676*H676</f>
        <v>0</v>
      </c>
      <c r="Q676" s="202">
        <v>0.0004</v>
      </c>
      <c r="R676" s="202">
        <f>Q676*H676</f>
        <v>0.15136</v>
      </c>
      <c r="S676" s="202">
        <v>0</v>
      </c>
      <c r="T676" s="203">
        <f>S676*H676</f>
        <v>0</v>
      </c>
      <c r="U676" s="36"/>
      <c r="V676" s="36"/>
      <c r="W676" s="36"/>
      <c r="X676" s="36"/>
      <c r="Y676" s="36"/>
      <c r="Z676" s="36"/>
      <c r="AA676" s="36"/>
      <c r="AB676" s="36"/>
      <c r="AC676" s="36"/>
      <c r="AD676" s="36"/>
      <c r="AE676" s="36"/>
      <c r="AR676" s="204" t="s">
        <v>450</v>
      </c>
      <c r="AT676" s="204" t="s">
        <v>350</v>
      </c>
      <c r="AU676" s="204" t="s">
        <v>93</v>
      </c>
      <c r="AY676" s="18" t="s">
        <v>203</v>
      </c>
      <c r="BE676" s="205">
        <f>IF(N676="základní",J676,0)</f>
        <v>0</v>
      </c>
      <c r="BF676" s="205">
        <f>IF(N676="snížená",J676,0)</f>
        <v>0</v>
      </c>
      <c r="BG676" s="205">
        <f>IF(N676="zákl. přenesená",J676,0)</f>
        <v>0</v>
      </c>
      <c r="BH676" s="205">
        <f>IF(N676="sníž. přenesená",J676,0)</f>
        <v>0</v>
      </c>
      <c r="BI676" s="205">
        <f>IF(N676="nulová",J676,0)</f>
        <v>0</v>
      </c>
      <c r="BJ676" s="18" t="s">
        <v>91</v>
      </c>
      <c r="BK676" s="205">
        <f>ROUND(I676*H676,2)</f>
        <v>0</v>
      </c>
      <c r="BL676" s="18" t="s">
        <v>378</v>
      </c>
      <c r="BM676" s="204" t="s">
        <v>1080</v>
      </c>
    </row>
    <row r="677" spans="2:51" s="14" customFormat="1" ht="10.2">
      <c r="B677" s="225"/>
      <c r="C677" s="226"/>
      <c r="D677" s="206" t="s">
        <v>309</v>
      </c>
      <c r="E677" s="226"/>
      <c r="F677" s="228" t="s">
        <v>1081</v>
      </c>
      <c r="G677" s="226"/>
      <c r="H677" s="229">
        <v>378.4</v>
      </c>
      <c r="I677" s="230"/>
      <c r="J677" s="226"/>
      <c r="K677" s="226"/>
      <c r="L677" s="231"/>
      <c r="M677" s="232"/>
      <c r="N677" s="233"/>
      <c r="O677" s="233"/>
      <c r="P677" s="233"/>
      <c r="Q677" s="233"/>
      <c r="R677" s="233"/>
      <c r="S677" s="233"/>
      <c r="T677" s="234"/>
      <c r="AT677" s="235" t="s">
        <v>309</v>
      </c>
      <c r="AU677" s="235" t="s">
        <v>93</v>
      </c>
      <c r="AV677" s="14" t="s">
        <v>93</v>
      </c>
      <c r="AW677" s="14" t="s">
        <v>4</v>
      </c>
      <c r="AX677" s="14" t="s">
        <v>91</v>
      </c>
      <c r="AY677" s="235" t="s">
        <v>203</v>
      </c>
    </row>
    <row r="678" spans="1:65" s="2" customFormat="1" ht="16.5" customHeight="1">
      <c r="A678" s="36"/>
      <c r="B678" s="37"/>
      <c r="C678" s="193" t="s">
        <v>1082</v>
      </c>
      <c r="D678" s="193" t="s">
        <v>206</v>
      </c>
      <c r="E678" s="194" t="s">
        <v>1083</v>
      </c>
      <c r="F678" s="195" t="s">
        <v>1084</v>
      </c>
      <c r="G678" s="196" t="s">
        <v>357</v>
      </c>
      <c r="H678" s="197">
        <v>244.8</v>
      </c>
      <c r="I678" s="198"/>
      <c r="J678" s="199">
        <f>ROUND(I678*H678,2)</f>
        <v>0</v>
      </c>
      <c r="K678" s="195" t="s">
        <v>210</v>
      </c>
      <c r="L678" s="41"/>
      <c r="M678" s="200" t="s">
        <v>1</v>
      </c>
      <c r="N678" s="201" t="s">
        <v>48</v>
      </c>
      <c r="O678" s="73"/>
      <c r="P678" s="202">
        <f>O678*H678</f>
        <v>0</v>
      </c>
      <c r="Q678" s="202">
        <v>0</v>
      </c>
      <c r="R678" s="202">
        <f>Q678*H678</f>
        <v>0</v>
      </c>
      <c r="S678" s="202">
        <v>0</v>
      </c>
      <c r="T678" s="203">
        <f>S678*H678</f>
        <v>0</v>
      </c>
      <c r="U678" s="36"/>
      <c r="V678" s="36"/>
      <c r="W678" s="36"/>
      <c r="X678" s="36"/>
      <c r="Y678" s="36"/>
      <c r="Z678" s="36"/>
      <c r="AA678" s="36"/>
      <c r="AB678" s="36"/>
      <c r="AC678" s="36"/>
      <c r="AD678" s="36"/>
      <c r="AE678" s="36"/>
      <c r="AR678" s="204" t="s">
        <v>378</v>
      </c>
      <c r="AT678" s="204" t="s">
        <v>206</v>
      </c>
      <c r="AU678" s="204" t="s">
        <v>93</v>
      </c>
      <c r="AY678" s="18" t="s">
        <v>203</v>
      </c>
      <c r="BE678" s="205">
        <f>IF(N678="základní",J678,0)</f>
        <v>0</v>
      </c>
      <c r="BF678" s="205">
        <f>IF(N678="snížená",J678,0)</f>
        <v>0</v>
      </c>
      <c r="BG678" s="205">
        <f>IF(N678="zákl. přenesená",J678,0)</f>
        <v>0</v>
      </c>
      <c r="BH678" s="205">
        <f>IF(N678="sníž. přenesená",J678,0)</f>
        <v>0</v>
      </c>
      <c r="BI678" s="205">
        <f>IF(N678="nulová",J678,0)</f>
        <v>0</v>
      </c>
      <c r="BJ678" s="18" t="s">
        <v>91</v>
      </c>
      <c r="BK678" s="205">
        <f>ROUND(I678*H678,2)</f>
        <v>0</v>
      </c>
      <c r="BL678" s="18" t="s">
        <v>378</v>
      </c>
      <c r="BM678" s="204" t="s">
        <v>1085</v>
      </c>
    </row>
    <row r="679" spans="2:51" s="13" customFormat="1" ht="10.2">
      <c r="B679" s="215"/>
      <c r="C679" s="216"/>
      <c r="D679" s="206" t="s">
        <v>309</v>
      </c>
      <c r="E679" s="217" t="s">
        <v>1</v>
      </c>
      <c r="F679" s="218" t="s">
        <v>706</v>
      </c>
      <c r="G679" s="216"/>
      <c r="H679" s="217" t="s">
        <v>1</v>
      </c>
      <c r="I679" s="219"/>
      <c r="J679" s="216"/>
      <c r="K679" s="216"/>
      <c r="L679" s="220"/>
      <c r="M679" s="221"/>
      <c r="N679" s="222"/>
      <c r="O679" s="222"/>
      <c r="P679" s="222"/>
      <c r="Q679" s="222"/>
      <c r="R679" s="222"/>
      <c r="S679" s="222"/>
      <c r="T679" s="223"/>
      <c r="AT679" s="224" t="s">
        <v>309</v>
      </c>
      <c r="AU679" s="224" t="s">
        <v>93</v>
      </c>
      <c r="AV679" s="13" t="s">
        <v>91</v>
      </c>
      <c r="AW679" s="13" t="s">
        <v>38</v>
      </c>
      <c r="AX679" s="13" t="s">
        <v>83</v>
      </c>
      <c r="AY679" s="224" t="s">
        <v>203</v>
      </c>
    </row>
    <row r="680" spans="2:51" s="14" customFormat="1" ht="10.2">
      <c r="B680" s="225"/>
      <c r="C680" s="226"/>
      <c r="D680" s="206" t="s">
        <v>309</v>
      </c>
      <c r="E680" s="227" t="s">
        <v>1</v>
      </c>
      <c r="F680" s="228" t="s">
        <v>1086</v>
      </c>
      <c r="G680" s="226"/>
      <c r="H680" s="229">
        <v>244.8</v>
      </c>
      <c r="I680" s="230"/>
      <c r="J680" s="226"/>
      <c r="K680" s="226"/>
      <c r="L680" s="231"/>
      <c r="M680" s="232"/>
      <c r="N680" s="233"/>
      <c r="O680" s="233"/>
      <c r="P680" s="233"/>
      <c r="Q680" s="233"/>
      <c r="R680" s="233"/>
      <c r="S680" s="233"/>
      <c r="T680" s="234"/>
      <c r="AT680" s="235" t="s">
        <v>309</v>
      </c>
      <c r="AU680" s="235" t="s">
        <v>93</v>
      </c>
      <c r="AV680" s="14" t="s">
        <v>93</v>
      </c>
      <c r="AW680" s="14" t="s">
        <v>38</v>
      </c>
      <c r="AX680" s="14" t="s">
        <v>83</v>
      </c>
      <c r="AY680" s="235" t="s">
        <v>203</v>
      </c>
    </row>
    <row r="681" spans="2:51" s="15" customFormat="1" ht="10.2">
      <c r="B681" s="236"/>
      <c r="C681" s="237"/>
      <c r="D681" s="206" t="s">
        <v>309</v>
      </c>
      <c r="E681" s="238" t="s">
        <v>1</v>
      </c>
      <c r="F681" s="239" t="s">
        <v>314</v>
      </c>
      <c r="G681" s="237"/>
      <c r="H681" s="240">
        <v>244.8</v>
      </c>
      <c r="I681" s="241"/>
      <c r="J681" s="237"/>
      <c r="K681" s="237"/>
      <c r="L681" s="242"/>
      <c r="M681" s="243"/>
      <c r="N681" s="244"/>
      <c r="O681" s="244"/>
      <c r="P681" s="244"/>
      <c r="Q681" s="244"/>
      <c r="R681" s="244"/>
      <c r="S681" s="244"/>
      <c r="T681" s="245"/>
      <c r="AT681" s="246" t="s">
        <v>309</v>
      </c>
      <c r="AU681" s="246" t="s">
        <v>93</v>
      </c>
      <c r="AV681" s="15" t="s">
        <v>121</v>
      </c>
      <c r="AW681" s="15" t="s">
        <v>38</v>
      </c>
      <c r="AX681" s="15" t="s">
        <v>91</v>
      </c>
      <c r="AY681" s="246" t="s">
        <v>203</v>
      </c>
    </row>
    <row r="682" spans="1:65" s="2" customFormat="1" ht="16.5" customHeight="1">
      <c r="A682" s="36"/>
      <c r="B682" s="37"/>
      <c r="C682" s="247" t="s">
        <v>1087</v>
      </c>
      <c r="D682" s="247" t="s">
        <v>350</v>
      </c>
      <c r="E682" s="248" t="s">
        <v>1088</v>
      </c>
      <c r="F682" s="249" t="s">
        <v>1089</v>
      </c>
      <c r="G682" s="250" t="s">
        <v>357</v>
      </c>
      <c r="H682" s="251">
        <v>514.08</v>
      </c>
      <c r="I682" s="252"/>
      <c r="J682" s="253">
        <f>ROUND(I682*H682,2)</f>
        <v>0</v>
      </c>
      <c r="K682" s="249" t="s">
        <v>210</v>
      </c>
      <c r="L682" s="254"/>
      <c r="M682" s="255" t="s">
        <v>1</v>
      </c>
      <c r="N682" s="256" t="s">
        <v>48</v>
      </c>
      <c r="O682" s="73"/>
      <c r="P682" s="202">
        <f>O682*H682</f>
        <v>0</v>
      </c>
      <c r="Q682" s="202">
        <v>0.0021</v>
      </c>
      <c r="R682" s="202">
        <f>Q682*H682</f>
        <v>1.079568</v>
      </c>
      <c r="S682" s="202">
        <v>0</v>
      </c>
      <c r="T682" s="203">
        <f>S682*H682</f>
        <v>0</v>
      </c>
      <c r="U682" s="36"/>
      <c r="V682" s="36"/>
      <c r="W682" s="36"/>
      <c r="X682" s="36"/>
      <c r="Y682" s="36"/>
      <c r="Z682" s="36"/>
      <c r="AA682" s="36"/>
      <c r="AB682" s="36"/>
      <c r="AC682" s="36"/>
      <c r="AD682" s="36"/>
      <c r="AE682" s="36"/>
      <c r="AR682" s="204" t="s">
        <v>450</v>
      </c>
      <c r="AT682" s="204" t="s">
        <v>350</v>
      </c>
      <c r="AU682" s="204" t="s">
        <v>93</v>
      </c>
      <c r="AY682" s="18" t="s">
        <v>203</v>
      </c>
      <c r="BE682" s="205">
        <f>IF(N682="základní",J682,0)</f>
        <v>0</v>
      </c>
      <c r="BF682" s="205">
        <f>IF(N682="snížená",J682,0)</f>
        <v>0</v>
      </c>
      <c r="BG682" s="205">
        <f>IF(N682="zákl. přenesená",J682,0)</f>
        <v>0</v>
      </c>
      <c r="BH682" s="205">
        <f>IF(N682="sníž. přenesená",J682,0)</f>
        <v>0</v>
      </c>
      <c r="BI682" s="205">
        <f>IF(N682="nulová",J682,0)</f>
        <v>0</v>
      </c>
      <c r="BJ682" s="18" t="s">
        <v>91</v>
      </c>
      <c r="BK682" s="205">
        <f>ROUND(I682*H682,2)</f>
        <v>0</v>
      </c>
      <c r="BL682" s="18" t="s">
        <v>378</v>
      </c>
      <c r="BM682" s="204" t="s">
        <v>1090</v>
      </c>
    </row>
    <row r="683" spans="2:51" s="14" customFormat="1" ht="10.2">
      <c r="B683" s="225"/>
      <c r="C683" s="226"/>
      <c r="D683" s="206" t="s">
        <v>309</v>
      </c>
      <c r="E683" s="226"/>
      <c r="F683" s="228" t="s">
        <v>1091</v>
      </c>
      <c r="G683" s="226"/>
      <c r="H683" s="229">
        <v>514.08</v>
      </c>
      <c r="I683" s="230"/>
      <c r="J683" s="226"/>
      <c r="K683" s="226"/>
      <c r="L683" s="231"/>
      <c r="M683" s="232"/>
      <c r="N683" s="233"/>
      <c r="O683" s="233"/>
      <c r="P683" s="233"/>
      <c r="Q683" s="233"/>
      <c r="R683" s="233"/>
      <c r="S683" s="233"/>
      <c r="T683" s="234"/>
      <c r="AT683" s="235" t="s">
        <v>309</v>
      </c>
      <c r="AU683" s="235" t="s">
        <v>93</v>
      </c>
      <c r="AV683" s="14" t="s">
        <v>93</v>
      </c>
      <c r="AW683" s="14" t="s">
        <v>4</v>
      </c>
      <c r="AX683" s="14" t="s">
        <v>91</v>
      </c>
      <c r="AY683" s="235" t="s">
        <v>203</v>
      </c>
    </row>
    <row r="684" spans="1:65" s="2" customFormat="1" ht="16.5" customHeight="1">
      <c r="A684" s="36"/>
      <c r="B684" s="37"/>
      <c r="C684" s="193" t="s">
        <v>1092</v>
      </c>
      <c r="D684" s="193" t="s">
        <v>206</v>
      </c>
      <c r="E684" s="194" t="s">
        <v>1093</v>
      </c>
      <c r="F684" s="195" t="s">
        <v>1094</v>
      </c>
      <c r="G684" s="196" t="s">
        <v>357</v>
      </c>
      <c r="H684" s="197">
        <v>59.46</v>
      </c>
      <c r="I684" s="198"/>
      <c r="J684" s="199">
        <f>ROUND(I684*H684,2)</f>
        <v>0</v>
      </c>
      <c r="K684" s="195" t="s">
        <v>210</v>
      </c>
      <c r="L684" s="41"/>
      <c r="M684" s="200" t="s">
        <v>1</v>
      </c>
      <c r="N684" s="201" t="s">
        <v>48</v>
      </c>
      <c r="O684" s="73"/>
      <c r="P684" s="202">
        <f>O684*H684</f>
        <v>0</v>
      </c>
      <c r="Q684" s="202">
        <v>0.006</v>
      </c>
      <c r="R684" s="202">
        <f>Q684*H684</f>
        <v>0.35676</v>
      </c>
      <c r="S684" s="202">
        <v>0</v>
      </c>
      <c r="T684" s="203">
        <f>S684*H684</f>
        <v>0</v>
      </c>
      <c r="U684" s="36"/>
      <c r="V684" s="36"/>
      <c r="W684" s="36"/>
      <c r="X684" s="36"/>
      <c r="Y684" s="36"/>
      <c r="Z684" s="36"/>
      <c r="AA684" s="36"/>
      <c r="AB684" s="36"/>
      <c r="AC684" s="36"/>
      <c r="AD684" s="36"/>
      <c r="AE684" s="36"/>
      <c r="AR684" s="204" t="s">
        <v>378</v>
      </c>
      <c r="AT684" s="204" t="s">
        <v>206</v>
      </c>
      <c r="AU684" s="204" t="s">
        <v>93</v>
      </c>
      <c r="AY684" s="18" t="s">
        <v>203</v>
      </c>
      <c r="BE684" s="205">
        <f>IF(N684="základní",J684,0)</f>
        <v>0</v>
      </c>
      <c r="BF684" s="205">
        <f>IF(N684="snížená",J684,0)</f>
        <v>0</v>
      </c>
      <c r="BG684" s="205">
        <f>IF(N684="zákl. přenesená",J684,0)</f>
        <v>0</v>
      </c>
      <c r="BH684" s="205">
        <f>IF(N684="sníž. přenesená",J684,0)</f>
        <v>0</v>
      </c>
      <c r="BI684" s="205">
        <f>IF(N684="nulová",J684,0)</f>
        <v>0</v>
      </c>
      <c r="BJ684" s="18" t="s">
        <v>91</v>
      </c>
      <c r="BK684" s="205">
        <f>ROUND(I684*H684,2)</f>
        <v>0</v>
      </c>
      <c r="BL684" s="18" t="s">
        <v>378</v>
      </c>
      <c r="BM684" s="204" t="s">
        <v>1095</v>
      </c>
    </row>
    <row r="685" spans="2:51" s="13" customFormat="1" ht="10.2">
      <c r="B685" s="215"/>
      <c r="C685" s="216"/>
      <c r="D685" s="206" t="s">
        <v>309</v>
      </c>
      <c r="E685" s="217" t="s">
        <v>1</v>
      </c>
      <c r="F685" s="218" t="s">
        <v>959</v>
      </c>
      <c r="G685" s="216"/>
      <c r="H685" s="217" t="s">
        <v>1</v>
      </c>
      <c r="I685" s="219"/>
      <c r="J685" s="216"/>
      <c r="K685" s="216"/>
      <c r="L685" s="220"/>
      <c r="M685" s="221"/>
      <c r="N685" s="222"/>
      <c r="O685" s="222"/>
      <c r="P685" s="222"/>
      <c r="Q685" s="222"/>
      <c r="R685" s="222"/>
      <c r="S685" s="222"/>
      <c r="T685" s="223"/>
      <c r="AT685" s="224" t="s">
        <v>309</v>
      </c>
      <c r="AU685" s="224" t="s">
        <v>93</v>
      </c>
      <c r="AV685" s="13" t="s">
        <v>91</v>
      </c>
      <c r="AW685" s="13" t="s">
        <v>38</v>
      </c>
      <c r="AX685" s="13" t="s">
        <v>83</v>
      </c>
      <c r="AY685" s="224" t="s">
        <v>203</v>
      </c>
    </row>
    <row r="686" spans="2:51" s="14" customFormat="1" ht="10.2">
      <c r="B686" s="225"/>
      <c r="C686" s="226"/>
      <c r="D686" s="206" t="s">
        <v>309</v>
      </c>
      <c r="E686" s="227" t="s">
        <v>1</v>
      </c>
      <c r="F686" s="228" t="s">
        <v>1096</v>
      </c>
      <c r="G686" s="226"/>
      <c r="H686" s="229">
        <v>59.46</v>
      </c>
      <c r="I686" s="230"/>
      <c r="J686" s="226"/>
      <c r="K686" s="226"/>
      <c r="L686" s="231"/>
      <c r="M686" s="232"/>
      <c r="N686" s="233"/>
      <c r="O686" s="233"/>
      <c r="P686" s="233"/>
      <c r="Q686" s="233"/>
      <c r="R686" s="233"/>
      <c r="S686" s="233"/>
      <c r="T686" s="234"/>
      <c r="AT686" s="235" t="s">
        <v>309</v>
      </c>
      <c r="AU686" s="235" t="s">
        <v>93</v>
      </c>
      <c r="AV686" s="14" t="s">
        <v>93</v>
      </c>
      <c r="AW686" s="14" t="s">
        <v>38</v>
      </c>
      <c r="AX686" s="14" t="s">
        <v>83</v>
      </c>
      <c r="AY686" s="235" t="s">
        <v>203</v>
      </c>
    </row>
    <row r="687" spans="2:51" s="15" customFormat="1" ht="10.2">
      <c r="B687" s="236"/>
      <c r="C687" s="237"/>
      <c r="D687" s="206" t="s">
        <v>309</v>
      </c>
      <c r="E687" s="238" t="s">
        <v>1</v>
      </c>
      <c r="F687" s="239" t="s">
        <v>314</v>
      </c>
      <c r="G687" s="237"/>
      <c r="H687" s="240">
        <v>59.46</v>
      </c>
      <c r="I687" s="241"/>
      <c r="J687" s="237"/>
      <c r="K687" s="237"/>
      <c r="L687" s="242"/>
      <c r="M687" s="243"/>
      <c r="N687" s="244"/>
      <c r="O687" s="244"/>
      <c r="P687" s="244"/>
      <c r="Q687" s="244"/>
      <c r="R687" s="244"/>
      <c r="S687" s="244"/>
      <c r="T687" s="245"/>
      <c r="AT687" s="246" t="s">
        <v>309</v>
      </c>
      <c r="AU687" s="246" t="s">
        <v>93</v>
      </c>
      <c r="AV687" s="15" t="s">
        <v>121</v>
      </c>
      <c r="AW687" s="15" t="s">
        <v>38</v>
      </c>
      <c r="AX687" s="15" t="s">
        <v>91</v>
      </c>
      <c r="AY687" s="246" t="s">
        <v>203</v>
      </c>
    </row>
    <row r="688" spans="1:65" s="2" customFormat="1" ht="16.5" customHeight="1">
      <c r="A688" s="36"/>
      <c r="B688" s="37"/>
      <c r="C688" s="247" t="s">
        <v>1097</v>
      </c>
      <c r="D688" s="247" t="s">
        <v>350</v>
      </c>
      <c r="E688" s="248" t="s">
        <v>1098</v>
      </c>
      <c r="F688" s="249" t="s">
        <v>1099</v>
      </c>
      <c r="G688" s="250" t="s">
        <v>307</v>
      </c>
      <c r="H688" s="251">
        <v>13.081</v>
      </c>
      <c r="I688" s="252"/>
      <c r="J688" s="253">
        <f>ROUND(I688*H688,2)</f>
        <v>0</v>
      </c>
      <c r="K688" s="249" t="s">
        <v>210</v>
      </c>
      <c r="L688" s="254"/>
      <c r="M688" s="255" t="s">
        <v>1</v>
      </c>
      <c r="N688" s="256" t="s">
        <v>48</v>
      </c>
      <c r="O688" s="73"/>
      <c r="P688" s="202">
        <f>O688*H688</f>
        <v>0</v>
      </c>
      <c r="Q688" s="202">
        <v>0.03</v>
      </c>
      <c r="R688" s="202">
        <f>Q688*H688</f>
        <v>0.39242999999999995</v>
      </c>
      <c r="S688" s="202">
        <v>0</v>
      </c>
      <c r="T688" s="203">
        <f>S688*H688</f>
        <v>0</v>
      </c>
      <c r="U688" s="36"/>
      <c r="V688" s="36"/>
      <c r="W688" s="36"/>
      <c r="X688" s="36"/>
      <c r="Y688" s="36"/>
      <c r="Z688" s="36"/>
      <c r="AA688" s="36"/>
      <c r="AB688" s="36"/>
      <c r="AC688" s="36"/>
      <c r="AD688" s="36"/>
      <c r="AE688" s="36"/>
      <c r="AR688" s="204" t="s">
        <v>450</v>
      </c>
      <c r="AT688" s="204" t="s">
        <v>350</v>
      </c>
      <c r="AU688" s="204" t="s">
        <v>93</v>
      </c>
      <c r="AY688" s="18" t="s">
        <v>203</v>
      </c>
      <c r="BE688" s="205">
        <f>IF(N688="základní",J688,0)</f>
        <v>0</v>
      </c>
      <c r="BF688" s="205">
        <f>IF(N688="snížená",J688,0)</f>
        <v>0</v>
      </c>
      <c r="BG688" s="205">
        <f>IF(N688="zákl. přenesená",J688,0)</f>
        <v>0</v>
      </c>
      <c r="BH688" s="205">
        <f>IF(N688="sníž. přenesená",J688,0)</f>
        <v>0</v>
      </c>
      <c r="BI688" s="205">
        <f>IF(N688="nulová",J688,0)</f>
        <v>0</v>
      </c>
      <c r="BJ688" s="18" t="s">
        <v>91</v>
      </c>
      <c r="BK688" s="205">
        <f>ROUND(I688*H688,2)</f>
        <v>0</v>
      </c>
      <c r="BL688" s="18" t="s">
        <v>378</v>
      </c>
      <c r="BM688" s="204" t="s">
        <v>1100</v>
      </c>
    </row>
    <row r="689" spans="2:51" s="14" customFormat="1" ht="10.2">
      <c r="B689" s="225"/>
      <c r="C689" s="226"/>
      <c r="D689" s="206" t="s">
        <v>309</v>
      </c>
      <c r="E689" s="226"/>
      <c r="F689" s="228" t="s">
        <v>1101</v>
      </c>
      <c r="G689" s="226"/>
      <c r="H689" s="229">
        <v>13.081</v>
      </c>
      <c r="I689" s="230"/>
      <c r="J689" s="226"/>
      <c r="K689" s="226"/>
      <c r="L689" s="231"/>
      <c r="M689" s="232"/>
      <c r="N689" s="233"/>
      <c r="O689" s="233"/>
      <c r="P689" s="233"/>
      <c r="Q689" s="233"/>
      <c r="R689" s="233"/>
      <c r="S689" s="233"/>
      <c r="T689" s="234"/>
      <c r="AT689" s="235" t="s">
        <v>309</v>
      </c>
      <c r="AU689" s="235" t="s">
        <v>93</v>
      </c>
      <c r="AV689" s="14" t="s">
        <v>93</v>
      </c>
      <c r="AW689" s="14" t="s">
        <v>4</v>
      </c>
      <c r="AX689" s="14" t="s">
        <v>91</v>
      </c>
      <c r="AY689" s="235" t="s">
        <v>203</v>
      </c>
    </row>
    <row r="690" spans="1:65" s="2" customFormat="1" ht="16.5" customHeight="1">
      <c r="A690" s="36"/>
      <c r="B690" s="37"/>
      <c r="C690" s="193" t="s">
        <v>1102</v>
      </c>
      <c r="D690" s="193" t="s">
        <v>206</v>
      </c>
      <c r="E690" s="194" t="s">
        <v>1093</v>
      </c>
      <c r="F690" s="195" t="s">
        <v>1094</v>
      </c>
      <c r="G690" s="196" t="s">
        <v>357</v>
      </c>
      <c r="H690" s="197">
        <v>118.92</v>
      </c>
      <c r="I690" s="198"/>
      <c r="J690" s="199">
        <f>ROUND(I690*H690,2)</f>
        <v>0</v>
      </c>
      <c r="K690" s="195" t="s">
        <v>210</v>
      </c>
      <c r="L690" s="41"/>
      <c r="M690" s="200" t="s">
        <v>1</v>
      </c>
      <c r="N690" s="201" t="s">
        <v>48</v>
      </c>
      <c r="O690" s="73"/>
      <c r="P690" s="202">
        <f>O690*H690</f>
        <v>0</v>
      </c>
      <c r="Q690" s="202">
        <v>0.006</v>
      </c>
      <c r="R690" s="202">
        <f>Q690*H690</f>
        <v>0.71352</v>
      </c>
      <c r="S690" s="202">
        <v>0</v>
      </c>
      <c r="T690" s="203">
        <f>S690*H690</f>
        <v>0</v>
      </c>
      <c r="U690" s="36"/>
      <c r="V690" s="36"/>
      <c r="W690" s="36"/>
      <c r="X690" s="36"/>
      <c r="Y690" s="36"/>
      <c r="Z690" s="36"/>
      <c r="AA690" s="36"/>
      <c r="AB690" s="36"/>
      <c r="AC690" s="36"/>
      <c r="AD690" s="36"/>
      <c r="AE690" s="36"/>
      <c r="AR690" s="204" t="s">
        <v>378</v>
      </c>
      <c r="AT690" s="204" t="s">
        <v>206</v>
      </c>
      <c r="AU690" s="204" t="s">
        <v>93</v>
      </c>
      <c r="AY690" s="18" t="s">
        <v>203</v>
      </c>
      <c r="BE690" s="205">
        <f>IF(N690="základní",J690,0)</f>
        <v>0</v>
      </c>
      <c r="BF690" s="205">
        <f>IF(N690="snížená",J690,0)</f>
        <v>0</v>
      </c>
      <c r="BG690" s="205">
        <f>IF(N690="zákl. přenesená",J690,0)</f>
        <v>0</v>
      </c>
      <c r="BH690" s="205">
        <f>IF(N690="sníž. přenesená",J690,0)</f>
        <v>0</v>
      </c>
      <c r="BI690" s="205">
        <f>IF(N690="nulová",J690,0)</f>
        <v>0</v>
      </c>
      <c r="BJ690" s="18" t="s">
        <v>91</v>
      </c>
      <c r="BK690" s="205">
        <f>ROUND(I690*H690,2)</f>
        <v>0</v>
      </c>
      <c r="BL690" s="18" t="s">
        <v>378</v>
      </c>
      <c r="BM690" s="204" t="s">
        <v>1103</v>
      </c>
    </row>
    <row r="691" spans="2:51" s="13" customFormat="1" ht="10.2">
      <c r="B691" s="215"/>
      <c r="C691" s="216"/>
      <c r="D691" s="206" t="s">
        <v>309</v>
      </c>
      <c r="E691" s="217" t="s">
        <v>1</v>
      </c>
      <c r="F691" s="218" t="s">
        <v>959</v>
      </c>
      <c r="G691" s="216"/>
      <c r="H691" s="217" t="s">
        <v>1</v>
      </c>
      <c r="I691" s="219"/>
      <c r="J691" s="216"/>
      <c r="K691" s="216"/>
      <c r="L691" s="220"/>
      <c r="M691" s="221"/>
      <c r="N691" s="222"/>
      <c r="O691" s="222"/>
      <c r="P691" s="222"/>
      <c r="Q691" s="222"/>
      <c r="R691" s="222"/>
      <c r="S691" s="222"/>
      <c r="T691" s="223"/>
      <c r="AT691" s="224" t="s">
        <v>309</v>
      </c>
      <c r="AU691" s="224" t="s">
        <v>93</v>
      </c>
      <c r="AV691" s="13" t="s">
        <v>91</v>
      </c>
      <c r="AW691" s="13" t="s">
        <v>38</v>
      </c>
      <c r="AX691" s="13" t="s">
        <v>83</v>
      </c>
      <c r="AY691" s="224" t="s">
        <v>203</v>
      </c>
    </row>
    <row r="692" spans="2:51" s="14" customFormat="1" ht="10.2">
      <c r="B692" s="225"/>
      <c r="C692" s="226"/>
      <c r="D692" s="206" t="s">
        <v>309</v>
      </c>
      <c r="E692" s="227" t="s">
        <v>1</v>
      </c>
      <c r="F692" s="228" t="s">
        <v>1104</v>
      </c>
      <c r="G692" s="226"/>
      <c r="H692" s="229">
        <v>118.92</v>
      </c>
      <c r="I692" s="230"/>
      <c r="J692" s="226"/>
      <c r="K692" s="226"/>
      <c r="L692" s="231"/>
      <c r="M692" s="232"/>
      <c r="N692" s="233"/>
      <c r="O692" s="233"/>
      <c r="P692" s="233"/>
      <c r="Q692" s="233"/>
      <c r="R692" s="233"/>
      <c r="S692" s="233"/>
      <c r="T692" s="234"/>
      <c r="AT692" s="235" t="s">
        <v>309</v>
      </c>
      <c r="AU692" s="235" t="s">
        <v>93</v>
      </c>
      <c r="AV692" s="14" t="s">
        <v>93</v>
      </c>
      <c r="AW692" s="14" t="s">
        <v>38</v>
      </c>
      <c r="AX692" s="14" t="s">
        <v>83</v>
      </c>
      <c r="AY692" s="235" t="s">
        <v>203</v>
      </c>
    </row>
    <row r="693" spans="2:51" s="15" customFormat="1" ht="10.2">
      <c r="B693" s="236"/>
      <c r="C693" s="237"/>
      <c r="D693" s="206" t="s">
        <v>309</v>
      </c>
      <c r="E693" s="238" t="s">
        <v>1</v>
      </c>
      <c r="F693" s="239" t="s">
        <v>314</v>
      </c>
      <c r="G693" s="237"/>
      <c r="H693" s="240">
        <v>118.92</v>
      </c>
      <c r="I693" s="241"/>
      <c r="J693" s="237"/>
      <c r="K693" s="237"/>
      <c r="L693" s="242"/>
      <c r="M693" s="243"/>
      <c r="N693" s="244"/>
      <c r="O693" s="244"/>
      <c r="P693" s="244"/>
      <c r="Q693" s="244"/>
      <c r="R693" s="244"/>
      <c r="S693" s="244"/>
      <c r="T693" s="245"/>
      <c r="AT693" s="246" t="s">
        <v>309</v>
      </c>
      <c r="AU693" s="246" t="s">
        <v>93</v>
      </c>
      <c r="AV693" s="15" t="s">
        <v>121</v>
      </c>
      <c r="AW693" s="15" t="s">
        <v>38</v>
      </c>
      <c r="AX693" s="15" t="s">
        <v>91</v>
      </c>
      <c r="AY693" s="246" t="s">
        <v>203</v>
      </c>
    </row>
    <row r="694" spans="1:65" s="2" customFormat="1" ht="16.5" customHeight="1">
      <c r="A694" s="36"/>
      <c r="B694" s="37"/>
      <c r="C694" s="247" t="s">
        <v>1105</v>
      </c>
      <c r="D694" s="247" t="s">
        <v>350</v>
      </c>
      <c r="E694" s="248" t="s">
        <v>1098</v>
      </c>
      <c r="F694" s="249" t="s">
        <v>1099</v>
      </c>
      <c r="G694" s="250" t="s">
        <v>307</v>
      </c>
      <c r="H694" s="251">
        <v>13.081</v>
      </c>
      <c r="I694" s="252"/>
      <c r="J694" s="253">
        <f>ROUND(I694*H694,2)</f>
        <v>0</v>
      </c>
      <c r="K694" s="249" t="s">
        <v>210</v>
      </c>
      <c r="L694" s="254"/>
      <c r="M694" s="255" t="s">
        <v>1</v>
      </c>
      <c r="N694" s="256" t="s">
        <v>48</v>
      </c>
      <c r="O694" s="73"/>
      <c r="P694" s="202">
        <f>O694*H694</f>
        <v>0</v>
      </c>
      <c r="Q694" s="202">
        <v>0.03</v>
      </c>
      <c r="R694" s="202">
        <f>Q694*H694</f>
        <v>0.39242999999999995</v>
      </c>
      <c r="S694" s="202">
        <v>0</v>
      </c>
      <c r="T694" s="203">
        <f>S694*H694</f>
        <v>0</v>
      </c>
      <c r="U694" s="36"/>
      <c r="V694" s="36"/>
      <c r="W694" s="36"/>
      <c r="X694" s="36"/>
      <c r="Y694" s="36"/>
      <c r="Z694" s="36"/>
      <c r="AA694" s="36"/>
      <c r="AB694" s="36"/>
      <c r="AC694" s="36"/>
      <c r="AD694" s="36"/>
      <c r="AE694" s="36"/>
      <c r="AR694" s="204" t="s">
        <v>450</v>
      </c>
      <c r="AT694" s="204" t="s">
        <v>350</v>
      </c>
      <c r="AU694" s="204" t="s">
        <v>93</v>
      </c>
      <c r="AY694" s="18" t="s">
        <v>203</v>
      </c>
      <c r="BE694" s="205">
        <f>IF(N694="základní",J694,0)</f>
        <v>0</v>
      </c>
      <c r="BF694" s="205">
        <f>IF(N694="snížená",J694,0)</f>
        <v>0</v>
      </c>
      <c r="BG694" s="205">
        <f>IF(N694="zákl. přenesená",J694,0)</f>
        <v>0</v>
      </c>
      <c r="BH694" s="205">
        <f>IF(N694="sníž. přenesená",J694,0)</f>
        <v>0</v>
      </c>
      <c r="BI694" s="205">
        <f>IF(N694="nulová",J694,0)</f>
        <v>0</v>
      </c>
      <c r="BJ694" s="18" t="s">
        <v>91</v>
      </c>
      <c r="BK694" s="205">
        <f>ROUND(I694*H694,2)</f>
        <v>0</v>
      </c>
      <c r="BL694" s="18" t="s">
        <v>378</v>
      </c>
      <c r="BM694" s="204" t="s">
        <v>1106</v>
      </c>
    </row>
    <row r="695" spans="2:51" s="14" customFormat="1" ht="10.2">
      <c r="B695" s="225"/>
      <c r="C695" s="226"/>
      <c r="D695" s="206" t="s">
        <v>309</v>
      </c>
      <c r="E695" s="226"/>
      <c r="F695" s="228" t="s">
        <v>1107</v>
      </c>
      <c r="G695" s="226"/>
      <c r="H695" s="229">
        <v>13.081</v>
      </c>
      <c r="I695" s="230"/>
      <c r="J695" s="226"/>
      <c r="K695" s="226"/>
      <c r="L695" s="231"/>
      <c r="M695" s="232"/>
      <c r="N695" s="233"/>
      <c r="O695" s="233"/>
      <c r="P695" s="233"/>
      <c r="Q695" s="233"/>
      <c r="R695" s="233"/>
      <c r="S695" s="233"/>
      <c r="T695" s="234"/>
      <c r="AT695" s="235" t="s">
        <v>309</v>
      </c>
      <c r="AU695" s="235" t="s">
        <v>93</v>
      </c>
      <c r="AV695" s="14" t="s">
        <v>93</v>
      </c>
      <c r="AW695" s="14" t="s">
        <v>4</v>
      </c>
      <c r="AX695" s="14" t="s">
        <v>91</v>
      </c>
      <c r="AY695" s="235" t="s">
        <v>203</v>
      </c>
    </row>
    <row r="696" spans="1:65" s="2" customFormat="1" ht="24.15" customHeight="1">
      <c r="A696" s="36"/>
      <c r="B696" s="37"/>
      <c r="C696" s="193" t="s">
        <v>1108</v>
      </c>
      <c r="D696" s="193" t="s">
        <v>206</v>
      </c>
      <c r="E696" s="194" t="s">
        <v>1109</v>
      </c>
      <c r="F696" s="195" t="s">
        <v>1110</v>
      </c>
      <c r="G696" s="196" t="s">
        <v>357</v>
      </c>
      <c r="H696" s="197">
        <v>93.269</v>
      </c>
      <c r="I696" s="198"/>
      <c r="J696" s="199">
        <f>ROUND(I696*H696,2)</f>
        <v>0</v>
      </c>
      <c r="K696" s="195" t="s">
        <v>210</v>
      </c>
      <c r="L696" s="41"/>
      <c r="M696" s="200" t="s">
        <v>1</v>
      </c>
      <c r="N696" s="201" t="s">
        <v>48</v>
      </c>
      <c r="O696" s="73"/>
      <c r="P696" s="202">
        <f>O696*H696</f>
        <v>0</v>
      </c>
      <c r="Q696" s="202">
        <v>0.00606</v>
      </c>
      <c r="R696" s="202">
        <f>Q696*H696</f>
        <v>0.56521014</v>
      </c>
      <c r="S696" s="202">
        <v>0</v>
      </c>
      <c r="T696" s="203">
        <f>S696*H696</f>
        <v>0</v>
      </c>
      <c r="U696" s="36"/>
      <c r="V696" s="36"/>
      <c r="W696" s="36"/>
      <c r="X696" s="36"/>
      <c r="Y696" s="36"/>
      <c r="Z696" s="36"/>
      <c r="AA696" s="36"/>
      <c r="AB696" s="36"/>
      <c r="AC696" s="36"/>
      <c r="AD696" s="36"/>
      <c r="AE696" s="36"/>
      <c r="AR696" s="204" t="s">
        <v>378</v>
      </c>
      <c r="AT696" s="204" t="s">
        <v>206</v>
      </c>
      <c r="AU696" s="204" t="s">
        <v>93</v>
      </c>
      <c r="AY696" s="18" t="s">
        <v>203</v>
      </c>
      <c r="BE696" s="205">
        <f>IF(N696="základní",J696,0)</f>
        <v>0</v>
      </c>
      <c r="BF696" s="205">
        <f>IF(N696="snížená",J696,0)</f>
        <v>0</v>
      </c>
      <c r="BG696" s="205">
        <f>IF(N696="zákl. přenesená",J696,0)</f>
        <v>0</v>
      </c>
      <c r="BH696" s="205">
        <f>IF(N696="sníž. přenesená",J696,0)</f>
        <v>0</v>
      </c>
      <c r="BI696" s="205">
        <f>IF(N696="nulová",J696,0)</f>
        <v>0</v>
      </c>
      <c r="BJ696" s="18" t="s">
        <v>91</v>
      </c>
      <c r="BK696" s="205">
        <f>ROUND(I696*H696,2)</f>
        <v>0</v>
      </c>
      <c r="BL696" s="18" t="s">
        <v>378</v>
      </c>
      <c r="BM696" s="204" t="s">
        <v>1111</v>
      </c>
    </row>
    <row r="697" spans="2:51" s="13" customFormat="1" ht="10.2">
      <c r="B697" s="215"/>
      <c r="C697" s="216"/>
      <c r="D697" s="206" t="s">
        <v>309</v>
      </c>
      <c r="E697" s="217" t="s">
        <v>1</v>
      </c>
      <c r="F697" s="218" t="s">
        <v>1004</v>
      </c>
      <c r="G697" s="216"/>
      <c r="H697" s="217" t="s">
        <v>1</v>
      </c>
      <c r="I697" s="219"/>
      <c r="J697" s="216"/>
      <c r="K697" s="216"/>
      <c r="L697" s="220"/>
      <c r="M697" s="221"/>
      <c r="N697" s="222"/>
      <c r="O697" s="222"/>
      <c r="P697" s="222"/>
      <c r="Q697" s="222"/>
      <c r="R697" s="222"/>
      <c r="S697" s="222"/>
      <c r="T697" s="223"/>
      <c r="AT697" s="224" t="s">
        <v>309</v>
      </c>
      <c r="AU697" s="224" t="s">
        <v>93</v>
      </c>
      <c r="AV697" s="13" t="s">
        <v>91</v>
      </c>
      <c r="AW697" s="13" t="s">
        <v>38</v>
      </c>
      <c r="AX697" s="13" t="s">
        <v>83</v>
      </c>
      <c r="AY697" s="224" t="s">
        <v>203</v>
      </c>
    </row>
    <row r="698" spans="2:51" s="14" customFormat="1" ht="10.2">
      <c r="B698" s="225"/>
      <c r="C698" s="226"/>
      <c r="D698" s="206" t="s">
        <v>309</v>
      </c>
      <c r="E698" s="227" t="s">
        <v>1</v>
      </c>
      <c r="F698" s="228" t="s">
        <v>1112</v>
      </c>
      <c r="G698" s="226"/>
      <c r="H698" s="229">
        <v>93.269</v>
      </c>
      <c r="I698" s="230"/>
      <c r="J698" s="226"/>
      <c r="K698" s="226"/>
      <c r="L698" s="231"/>
      <c r="M698" s="232"/>
      <c r="N698" s="233"/>
      <c r="O698" s="233"/>
      <c r="P698" s="233"/>
      <c r="Q698" s="233"/>
      <c r="R698" s="233"/>
      <c r="S698" s="233"/>
      <c r="T698" s="234"/>
      <c r="AT698" s="235" t="s">
        <v>309</v>
      </c>
      <c r="AU698" s="235" t="s">
        <v>93</v>
      </c>
      <c r="AV698" s="14" t="s">
        <v>93</v>
      </c>
      <c r="AW698" s="14" t="s">
        <v>38</v>
      </c>
      <c r="AX698" s="14" t="s">
        <v>83</v>
      </c>
      <c r="AY698" s="235" t="s">
        <v>203</v>
      </c>
    </row>
    <row r="699" spans="2:51" s="15" customFormat="1" ht="10.2">
      <c r="B699" s="236"/>
      <c r="C699" s="237"/>
      <c r="D699" s="206" t="s">
        <v>309</v>
      </c>
      <c r="E699" s="238" t="s">
        <v>1</v>
      </c>
      <c r="F699" s="239" t="s">
        <v>314</v>
      </c>
      <c r="G699" s="237"/>
      <c r="H699" s="240">
        <v>93.269</v>
      </c>
      <c r="I699" s="241"/>
      <c r="J699" s="237"/>
      <c r="K699" s="237"/>
      <c r="L699" s="242"/>
      <c r="M699" s="243"/>
      <c r="N699" s="244"/>
      <c r="O699" s="244"/>
      <c r="P699" s="244"/>
      <c r="Q699" s="244"/>
      <c r="R699" s="244"/>
      <c r="S699" s="244"/>
      <c r="T699" s="245"/>
      <c r="AT699" s="246" t="s">
        <v>309</v>
      </c>
      <c r="AU699" s="246" t="s">
        <v>93</v>
      </c>
      <c r="AV699" s="15" t="s">
        <v>121</v>
      </c>
      <c r="AW699" s="15" t="s">
        <v>38</v>
      </c>
      <c r="AX699" s="15" t="s">
        <v>91</v>
      </c>
      <c r="AY699" s="246" t="s">
        <v>203</v>
      </c>
    </row>
    <row r="700" spans="1:65" s="2" customFormat="1" ht="16.5" customHeight="1">
      <c r="A700" s="36"/>
      <c r="B700" s="37"/>
      <c r="C700" s="247" t="s">
        <v>1113</v>
      </c>
      <c r="D700" s="247" t="s">
        <v>350</v>
      </c>
      <c r="E700" s="248" t="s">
        <v>1114</v>
      </c>
      <c r="F700" s="249" t="s">
        <v>1115</v>
      </c>
      <c r="G700" s="250" t="s">
        <v>357</v>
      </c>
      <c r="H700" s="251">
        <v>102.596</v>
      </c>
      <c r="I700" s="252"/>
      <c r="J700" s="253">
        <f>ROUND(I700*H700,2)</f>
        <v>0</v>
      </c>
      <c r="K700" s="249" t="s">
        <v>210</v>
      </c>
      <c r="L700" s="254"/>
      <c r="M700" s="255" t="s">
        <v>1</v>
      </c>
      <c r="N700" s="256" t="s">
        <v>48</v>
      </c>
      <c r="O700" s="73"/>
      <c r="P700" s="202">
        <f>O700*H700</f>
        <v>0</v>
      </c>
      <c r="Q700" s="202">
        <v>0.0025</v>
      </c>
      <c r="R700" s="202">
        <f>Q700*H700</f>
        <v>0.25649</v>
      </c>
      <c r="S700" s="202">
        <v>0</v>
      </c>
      <c r="T700" s="203">
        <f>S700*H700</f>
        <v>0</v>
      </c>
      <c r="U700" s="36"/>
      <c r="V700" s="36"/>
      <c r="W700" s="36"/>
      <c r="X700" s="36"/>
      <c r="Y700" s="36"/>
      <c r="Z700" s="36"/>
      <c r="AA700" s="36"/>
      <c r="AB700" s="36"/>
      <c r="AC700" s="36"/>
      <c r="AD700" s="36"/>
      <c r="AE700" s="36"/>
      <c r="AR700" s="204" t="s">
        <v>450</v>
      </c>
      <c r="AT700" s="204" t="s">
        <v>350</v>
      </c>
      <c r="AU700" s="204" t="s">
        <v>93</v>
      </c>
      <c r="AY700" s="18" t="s">
        <v>203</v>
      </c>
      <c r="BE700" s="205">
        <f>IF(N700="základní",J700,0)</f>
        <v>0</v>
      </c>
      <c r="BF700" s="205">
        <f>IF(N700="snížená",J700,0)</f>
        <v>0</v>
      </c>
      <c r="BG700" s="205">
        <f>IF(N700="zákl. přenesená",J700,0)</f>
        <v>0</v>
      </c>
      <c r="BH700" s="205">
        <f>IF(N700="sníž. přenesená",J700,0)</f>
        <v>0</v>
      </c>
      <c r="BI700" s="205">
        <f>IF(N700="nulová",J700,0)</f>
        <v>0</v>
      </c>
      <c r="BJ700" s="18" t="s">
        <v>91</v>
      </c>
      <c r="BK700" s="205">
        <f>ROUND(I700*H700,2)</f>
        <v>0</v>
      </c>
      <c r="BL700" s="18" t="s">
        <v>378</v>
      </c>
      <c r="BM700" s="204" t="s">
        <v>1116</v>
      </c>
    </row>
    <row r="701" spans="2:51" s="14" customFormat="1" ht="10.2">
      <c r="B701" s="225"/>
      <c r="C701" s="226"/>
      <c r="D701" s="206" t="s">
        <v>309</v>
      </c>
      <c r="E701" s="226"/>
      <c r="F701" s="228" t="s">
        <v>1117</v>
      </c>
      <c r="G701" s="226"/>
      <c r="H701" s="229">
        <v>102.596</v>
      </c>
      <c r="I701" s="230"/>
      <c r="J701" s="226"/>
      <c r="K701" s="226"/>
      <c r="L701" s="231"/>
      <c r="M701" s="232"/>
      <c r="N701" s="233"/>
      <c r="O701" s="233"/>
      <c r="P701" s="233"/>
      <c r="Q701" s="233"/>
      <c r="R701" s="233"/>
      <c r="S701" s="233"/>
      <c r="T701" s="234"/>
      <c r="AT701" s="235" t="s">
        <v>309</v>
      </c>
      <c r="AU701" s="235" t="s">
        <v>93</v>
      </c>
      <c r="AV701" s="14" t="s">
        <v>93</v>
      </c>
      <c r="AW701" s="14" t="s">
        <v>4</v>
      </c>
      <c r="AX701" s="14" t="s">
        <v>91</v>
      </c>
      <c r="AY701" s="235" t="s">
        <v>203</v>
      </c>
    </row>
    <row r="702" spans="1:65" s="2" customFormat="1" ht="21.75" customHeight="1">
      <c r="A702" s="36"/>
      <c r="B702" s="37"/>
      <c r="C702" s="193" t="s">
        <v>1118</v>
      </c>
      <c r="D702" s="193" t="s">
        <v>206</v>
      </c>
      <c r="E702" s="194" t="s">
        <v>1119</v>
      </c>
      <c r="F702" s="195" t="s">
        <v>1120</v>
      </c>
      <c r="G702" s="196" t="s">
        <v>357</v>
      </c>
      <c r="H702" s="197">
        <v>26</v>
      </c>
      <c r="I702" s="198"/>
      <c r="J702" s="199">
        <f>ROUND(I702*H702,2)</f>
        <v>0</v>
      </c>
      <c r="K702" s="195" t="s">
        <v>210</v>
      </c>
      <c r="L702" s="41"/>
      <c r="M702" s="200" t="s">
        <v>1</v>
      </c>
      <c r="N702" s="201" t="s">
        <v>48</v>
      </c>
      <c r="O702" s="73"/>
      <c r="P702" s="202">
        <f>O702*H702</f>
        <v>0</v>
      </c>
      <c r="Q702" s="202">
        <v>0.00012</v>
      </c>
      <c r="R702" s="202">
        <f>Q702*H702</f>
        <v>0.00312</v>
      </c>
      <c r="S702" s="202">
        <v>0</v>
      </c>
      <c r="T702" s="203">
        <f>S702*H702</f>
        <v>0</v>
      </c>
      <c r="U702" s="36"/>
      <c r="V702" s="36"/>
      <c r="W702" s="36"/>
      <c r="X702" s="36"/>
      <c r="Y702" s="36"/>
      <c r="Z702" s="36"/>
      <c r="AA702" s="36"/>
      <c r="AB702" s="36"/>
      <c r="AC702" s="36"/>
      <c r="AD702" s="36"/>
      <c r="AE702" s="36"/>
      <c r="AR702" s="204" t="s">
        <v>378</v>
      </c>
      <c r="AT702" s="204" t="s">
        <v>206</v>
      </c>
      <c r="AU702" s="204" t="s">
        <v>93</v>
      </c>
      <c r="AY702" s="18" t="s">
        <v>203</v>
      </c>
      <c r="BE702" s="205">
        <f>IF(N702="základní",J702,0)</f>
        <v>0</v>
      </c>
      <c r="BF702" s="205">
        <f>IF(N702="snížená",J702,0)</f>
        <v>0</v>
      </c>
      <c r="BG702" s="205">
        <f>IF(N702="zákl. přenesená",J702,0)</f>
        <v>0</v>
      </c>
      <c r="BH702" s="205">
        <f>IF(N702="sníž. přenesená",J702,0)</f>
        <v>0</v>
      </c>
      <c r="BI702" s="205">
        <f>IF(N702="nulová",J702,0)</f>
        <v>0</v>
      </c>
      <c r="BJ702" s="18" t="s">
        <v>91</v>
      </c>
      <c r="BK702" s="205">
        <f>ROUND(I702*H702,2)</f>
        <v>0</v>
      </c>
      <c r="BL702" s="18" t="s">
        <v>378</v>
      </c>
      <c r="BM702" s="204" t="s">
        <v>1121</v>
      </c>
    </row>
    <row r="703" spans="2:51" s="13" customFormat="1" ht="10.2">
      <c r="B703" s="215"/>
      <c r="C703" s="216"/>
      <c r="D703" s="206" t="s">
        <v>309</v>
      </c>
      <c r="E703" s="217" t="s">
        <v>1</v>
      </c>
      <c r="F703" s="218" t="s">
        <v>706</v>
      </c>
      <c r="G703" s="216"/>
      <c r="H703" s="217" t="s">
        <v>1</v>
      </c>
      <c r="I703" s="219"/>
      <c r="J703" s="216"/>
      <c r="K703" s="216"/>
      <c r="L703" s="220"/>
      <c r="M703" s="221"/>
      <c r="N703" s="222"/>
      <c r="O703" s="222"/>
      <c r="P703" s="222"/>
      <c r="Q703" s="222"/>
      <c r="R703" s="222"/>
      <c r="S703" s="222"/>
      <c r="T703" s="223"/>
      <c r="AT703" s="224" t="s">
        <v>309</v>
      </c>
      <c r="AU703" s="224" t="s">
        <v>93</v>
      </c>
      <c r="AV703" s="13" t="s">
        <v>91</v>
      </c>
      <c r="AW703" s="13" t="s">
        <v>38</v>
      </c>
      <c r="AX703" s="13" t="s">
        <v>83</v>
      </c>
      <c r="AY703" s="224" t="s">
        <v>203</v>
      </c>
    </row>
    <row r="704" spans="2:51" s="14" customFormat="1" ht="10.2">
      <c r="B704" s="225"/>
      <c r="C704" s="226"/>
      <c r="D704" s="206" t="s">
        <v>309</v>
      </c>
      <c r="E704" s="227" t="s">
        <v>1</v>
      </c>
      <c r="F704" s="228" t="s">
        <v>1122</v>
      </c>
      <c r="G704" s="226"/>
      <c r="H704" s="229">
        <v>26</v>
      </c>
      <c r="I704" s="230"/>
      <c r="J704" s="226"/>
      <c r="K704" s="226"/>
      <c r="L704" s="231"/>
      <c r="M704" s="232"/>
      <c r="N704" s="233"/>
      <c r="O704" s="233"/>
      <c r="P704" s="233"/>
      <c r="Q704" s="233"/>
      <c r="R704" s="233"/>
      <c r="S704" s="233"/>
      <c r="T704" s="234"/>
      <c r="AT704" s="235" t="s">
        <v>309</v>
      </c>
      <c r="AU704" s="235" t="s">
        <v>93</v>
      </c>
      <c r="AV704" s="14" t="s">
        <v>93</v>
      </c>
      <c r="AW704" s="14" t="s">
        <v>38</v>
      </c>
      <c r="AX704" s="14" t="s">
        <v>83</v>
      </c>
      <c r="AY704" s="235" t="s">
        <v>203</v>
      </c>
    </row>
    <row r="705" spans="2:51" s="15" customFormat="1" ht="10.2">
      <c r="B705" s="236"/>
      <c r="C705" s="237"/>
      <c r="D705" s="206" t="s">
        <v>309</v>
      </c>
      <c r="E705" s="238" t="s">
        <v>1</v>
      </c>
      <c r="F705" s="239" t="s">
        <v>314</v>
      </c>
      <c r="G705" s="237"/>
      <c r="H705" s="240">
        <v>26</v>
      </c>
      <c r="I705" s="241"/>
      <c r="J705" s="237"/>
      <c r="K705" s="237"/>
      <c r="L705" s="242"/>
      <c r="M705" s="243"/>
      <c r="N705" s="244"/>
      <c r="O705" s="244"/>
      <c r="P705" s="244"/>
      <c r="Q705" s="244"/>
      <c r="R705" s="244"/>
      <c r="S705" s="244"/>
      <c r="T705" s="245"/>
      <c r="AT705" s="246" t="s">
        <v>309</v>
      </c>
      <c r="AU705" s="246" t="s">
        <v>93</v>
      </c>
      <c r="AV705" s="15" t="s">
        <v>121</v>
      </c>
      <c r="AW705" s="15" t="s">
        <v>38</v>
      </c>
      <c r="AX705" s="15" t="s">
        <v>91</v>
      </c>
      <c r="AY705" s="246" t="s">
        <v>203</v>
      </c>
    </row>
    <row r="706" spans="1:65" s="2" customFormat="1" ht="16.5" customHeight="1">
      <c r="A706" s="36"/>
      <c r="B706" s="37"/>
      <c r="C706" s="247" t="s">
        <v>1123</v>
      </c>
      <c r="D706" s="247" t="s">
        <v>350</v>
      </c>
      <c r="E706" s="248" t="s">
        <v>1124</v>
      </c>
      <c r="F706" s="249" t="s">
        <v>1125</v>
      </c>
      <c r="G706" s="250" t="s">
        <v>357</v>
      </c>
      <c r="H706" s="251">
        <v>28.6</v>
      </c>
      <c r="I706" s="252"/>
      <c r="J706" s="253">
        <f>ROUND(I706*H706,2)</f>
        <v>0</v>
      </c>
      <c r="K706" s="249" t="s">
        <v>601</v>
      </c>
      <c r="L706" s="254"/>
      <c r="M706" s="255" t="s">
        <v>1</v>
      </c>
      <c r="N706" s="256" t="s">
        <v>48</v>
      </c>
      <c r="O706" s="73"/>
      <c r="P706" s="202">
        <f>O706*H706</f>
        <v>0</v>
      </c>
      <c r="Q706" s="202">
        <v>0.0036</v>
      </c>
      <c r="R706" s="202">
        <f>Q706*H706</f>
        <v>0.10296</v>
      </c>
      <c r="S706" s="202">
        <v>0</v>
      </c>
      <c r="T706" s="203">
        <f>S706*H706</f>
        <v>0</v>
      </c>
      <c r="U706" s="36"/>
      <c r="V706" s="36"/>
      <c r="W706" s="36"/>
      <c r="X706" s="36"/>
      <c r="Y706" s="36"/>
      <c r="Z706" s="36"/>
      <c r="AA706" s="36"/>
      <c r="AB706" s="36"/>
      <c r="AC706" s="36"/>
      <c r="AD706" s="36"/>
      <c r="AE706" s="36"/>
      <c r="AR706" s="204" t="s">
        <v>450</v>
      </c>
      <c r="AT706" s="204" t="s">
        <v>350</v>
      </c>
      <c r="AU706" s="204" t="s">
        <v>93</v>
      </c>
      <c r="AY706" s="18" t="s">
        <v>203</v>
      </c>
      <c r="BE706" s="205">
        <f>IF(N706="základní",J706,0)</f>
        <v>0</v>
      </c>
      <c r="BF706" s="205">
        <f>IF(N706="snížená",J706,0)</f>
        <v>0</v>
      </c>
      <c r="BG706" s="205">
        <f>IF(N706="zákl. přenesená",J706,0)</f>
        <v>0</v>
      </c>
      <c r="BH706" s="205">
        <f>IF(N706="sníž. přenesená",J706,0)</f>
        <v>0</v>
      </c>
      <c r="BI706" s="205">
        <f>IF(N706="nulová",J706,0)</f>
        <v>0</v>
      </c>
      <c r="BJ706" s="18" t="s">
        <v>91</v>
      </c>
      <c r="BK706" s="205">
        <f>ROUND(I706*H706,2)</f>
        <v>0</v>
      </c>
      <c r="BL706" s="18" t="s">
        <v>378</v>
      </c>
      <c r="BM706" s="204" t="s">
        <v>1126</v>
      </c>
    </row>
    <row r="707" spans="1:47" s="2" customFormat="1" ht="19.2">
      <c r="A707" s="36"/>
      <c r="B707" s="37"/>
      <c r="C707" s="38"/>
      <c r="D707" s="206" t="s">
        <v>213</v>
      </c>
      <c r="E707" s="38"/>
      <c r="F707" s="207" t="s">
        <v>1127</v>
      </c>
      <c r="G707" s="38"/>
      <c r="H707" s="38"/>
      <c r="I707" s="208"/>
      <c r="J707" s="38"/>
      <c r="K707" s="38"/>
      <c r="L707" s="41"/>
      <c r="M707" s="209"/>
      <c r="N707" s="210"/>
      <c r="O707" s="73"/>
      <c r="P707" s="73"/>
      <c r="Q707" s="73"/>
      <c r="R707" s="73"/>
      <c r="S707" s="73"/>
      <c r="T707" s="74"/>
      <c r="U707" s="36"/>
      <c r="V707" s="36"/>
      <c r="W707" s="36"/>
      <c r="X707" s="36"/>
      <c r="Y707" s="36"/>
      <c r="Z707" s="36"/>
      <c r="AA707" s="36"/>
      <c r="AB707" s="36"/>
      <c r="AC707" s="36"/>
      <c r="AD707" s="36"/>
      <c r="AE707" s="36"/>
      <c r="AT707" s="18" t="s">
        <v>213</v>
      </c>
      <c r="AU707" s="18" t="s">
        <v>93</v>
      </c>
    </row>
    <row r="708" spans="2:51" s="14" customFormat="1" ht="10.2">
      <c r="B708" s="225"/>
      <c r="C708" s="226"/>
      <c r="D708" s="206" t="s">
        <v>309</v>
      </c>
      <c r="E708" s="226"/>
      <c r="F708" s="228" t="s">
        <v>1128</v>
      </c>
      <c r="G708" s="226"/>
      <c r="H708" s="229">
        <v>28.6</v>
      </c>
      <c r="I708" s="230"/>
      <c r="J708" s="226"/>
      <c r="K708" s="226"/>
      <c r="L708" s="231"/>
      <c r="M708" s="232"/>
      <c r="N708" s="233"/>
      <c r="O708" s="233"/>
      <c r="P708" s="233"/>
      <c r="Q708" s="233"/>
      <c r="R708" s="233"/>
      <c r="S708" s="233"/>
      <c r="T708" s="234"/>
      <c r="AT708" s="235" t="s">
        <v>309</v>
      </c>
      <c r="AU708" s="235" t="s">
        <v>93</v>
      </c>
      <c r="AV708" s="14" t="s">
        <v>93</v>
      </c>
      <c r="AW708" s="14" t="s">
        <v>4</v>
      </c>
      <c r="AX708" s="14" t="s">
        <v>91</v>
      </c>
      <c r="AY708" s="235" t="s">
        <v>203</v>
      </c>
    </row>
    <row r="709" spans="1:65" s="2" customFormat="1" ht="21.75" customHeight="1">
      <c r="A709" s="36"/>
      <c r="B709" s="37"/>
      <c r="C709" s="193" t="s">
        <v>1129</v>
      </c>
      <c r="D709" s="193" t="s">
        <v>206</v>
      </c>
      <c r="E709" s="194" t="s">
        <v>1119</v>
      </c>
      <c r="F709" s="195" t="s">
        <v>1120</v>
      </c>
      <c r="G709" s="196" t="s">
        <v>357</v>
      </c>
      <c r="H709" s="197">
        <v>342.677</v>
      </c>
      <c r="I709" s="198"/>
      <c r="J709" s="199">
        <f>ROUND(I709*H709,2)</f>
        <v>0</v>
      </c>
      <c r="K709" s="195" t="s">
        <v>210</v>
      </c>
      <c r="L709" s="41"/>
      <c r="M709" s="200" t="s">
        <v>1</v>
      </c>
      <c r="N709" s="201" t="s">
        <v>48</v>
      </c>
      <c r="O709" s="73"/>
      <c r="P709" s="202">
        <f>O709*H709</f>
        <v>0</v>
      </c>
      <c r="Q709" s="202">
        <v>0.00012</v>
      </c>
      <c r="R709" s="202">
        <f>Q709*H709</f>
        <v>0.04112124</v>
      </c>
      <c r="S709" s="202">
        <v>0</v>
      </c>
      <c r="T709" s="203">
        <f>S709*H709</f>
        <v>0</v>
      </c>
      <c r="U709" s="36"/>
      <c r="V709" s="36"/>
      <c r="W709" s="36"/>
      <c r="X709" s="36"/>
      <c r="Y709" s="36"/>
      <c r="Z709" s="36"/>
      <c r="AA709" s="36"/>
      <c r="AB709" s="36"/>
      <c r="AC709" s="36"/>
      <c r="AD709" s="36"/>
      <c r="AE709" s="36"/>
      <c r="AR709" s="204" t="s">
        <v>378</v>
      </c>
      <c r="AT709" s="204" t="s">
        <v>206</v>
      </c>
      <c r="AU709" s="204" t="s">
        <v>93</v>
      </c>
      <c r="AY709" s="18" t="s">
        <v>203</v>
      </c>
      <c r="BE709" s="205">
        <f>IF(N709="základní",J709,0)</f>
        <v>0</v>
      </c>
      <c r="BF709" s="205">
        <f>IF(N709="snížená",J709,0)</f>
        <v>0</v>
      </c>
      <c r="BG709" s="205">
        <f>IF(N709="zákl. přenesená",J709,0)</f>
        <v>0</v>
      </c>
      <c r="BH709" s="205">
        <f>IF(N709="sníž. přenesená",J709,0)</f>
        <v>0</v>
      </c>
      <c r="BI709" s="205">
        <f>IF(N709="nulová",J709,0)</f>
        <v>0</v>
      </c>
      <c r="BJ709" s="18" t="s">
        <v>91</v>
      </c>
      <c r="BK709" s="205">
        <f>ROUND(I709*H709,2)</f>
        <v>0</v>
      </c>
      <c r="BL709" s="18" t="s">
        <v>378</v>
      </c>
      <c r="BM709" s="204" t="s">
        <v>1130</v>
      </c>
    </row>
    <row r="710" spans="2:51" s="13" customFormat="1" ht="10.2">
      <c r="B710" s="215"/>
      <c r="C710" s="216"/>
      <c r="D710" s="206" t="s">
        <v>309</v>
      </c>
      <c r="E710" s="217" t="s">
        <v>1</v>
      </c>
      <c r="F710" s="218" t="s">
        <v>1004</v>
      </c>
      <c r="G710" s="216"/>
      <c r="H710" s="217" t="s">
        <v>1</v>
      </c>
      <c r="I710" s="219"/>
      <c r="J710" s="216"/>
      <c r="K710" s="216"/>
      <c r="L710" s="220"/>
      <c r="M710" s="221"/>
      <c r="N710" s="222"/>
      <c r="O710" s="222"/>
      <c r="P710" s="222"/>
      <c r="Q710" s="222"/>
      <c r="R710" s="222"/>
      <c r="S710" s="222"/>
      <c r="T710" s="223"/>
      <c r="AT710" s="224" t="s">
        <v>309</v>
      </c>
      <c r="AU710" s="224" t="s">
        <v>93</v>
      </c>
      <c r="AV710" s="13" t="s">
        <v>91</v>
      </c>
      <c r="AW710" s="13" t="s">
        <v>38</v>
      </c>
      <c r="AX710" s="13" t="s">
        <v>83</v>
      </c>
      <c r="AY710" s="224" t="s">
        <v>203</v>
      </c>
    </row>
    <row r="711" spans="2:51" s="14" customFormat="1" ht="10.2">
      <c r="B711" s="225"/>
      <c r="C711" s="226"/>
      <c r="D711" s="206" t="s">
        <v>309</v>
      </c>
      <c r="E711" s="227" t="s">
        <v>1</v>
      </c>
      <c r="F711" s="228" t="s">
        <v>1005</v>
      </c>
      <c r="G711" s="226"/>
      <c r="H711" s="229">
        <v>342.677</v>
      </c>
      <c r="I711" s="230"/>
      <c r="J711" s="226"/>
      <c r="K711" s="226"/>
      <c r="L711" s="231"/>
      <c r="M711" s="232"/>
      <c r="N711" s="233"/>
      <c r="O711" s="233"/>
      <c r="P711" s="233"/>
      <c r="Q711" s="233"/>
      <c r="R711" s="233"/>
      <c r="S711" s="233"/>
      <c r="T711" s="234"/>
      <c r="AT711" s="235" t="s">
        <v>309</v>
      </c>
      <c r="AU711" s="235" t="s">
        <v>93</v>
      </c>
      <c r="AV711" s="14" t="s">
        <v>93</v>
      </c>
      <c r="AW711" s="14" t="s">
        <v>38</v>
      </c>
      <c r="AX711" s="14" t="s">
        <v>83</v>
      </c>
      <c r="AY711" s="235" t="s">
        <v>203</v>
      </c>
    </row>
    <row r="712" spans="2:51" s="15" customFormat="1" ht="10.2">
      <c r="B712" s="236"/>
      <c r="C712" s="237"/>
      <c r="D712" s="206" t="s">
        <v>309</v>
      </c>
      <c r="E712" s="238" t="s">
        <v>1</v>
      </c>
      <c r="F712" s="239" t="s">
        <v>314</v>
      </c>
      <c r="G712" s="237"/>
      <c r="H712" s="240">
        <v>342.677</v>
      </c>
      <c r="I712" s="241"/>
      <c r="J712" s="237"/>
      <c r="K712" s="237"/>
      <c r="L712" s="242"/>
      <c r="M712" s="243"/>
      <c r="N712" s="244"/>
      <c r="O712" s="244"/>
      <c r="P712" s="244"/>
      <c r="Q712" s="244"/>
      <c r="R712" s="244"/>
      <c r="S712" s="244"/>
      <c r="T712" s="245"/>
      <c r="AT712" s="246" t="s">
        <v>309</v>
      </c>
      <c r="AU712" s="246" t="s">
        <v>93</v>
      </c>
      <c r="AV712" s="15" t="s">
        <v>121</v>
      </c>
      <c r="AW712" s="15" t="s">
        <v>38</v>
      </c>
      <c r="AX712" s="15" t="s">
        <v>91</v>
      </c>
      <c r="AY712" s="246" t="s">
        <v>203</v>
      </c>
    </row>
    <row r="713" spans="1:65" s="2" customFormat="1" ht="16.5" customHeight="1">
      <c r="A713" s="36"/>
      <c r="B713" s="37"/>
      <c r="C713" s="247" t="s">
        <v>1131</v>
      </c>
      <c r="D713" s="247" t="s">
        <v>350</v>
      </c>
      <c r="E713" s="248" t="s">
        <v>1132</v>
      </c>
      <c r="F713" s="249" t="s">
        <v>1133</v>
      </c>
      <c r="G713" s="250" t="s">
        <v>357</v>
      </c>
      <c r="H713" s="251">
        <v>376.945</v>
      </c>
      <c r="I713" s="252"/>
      <c r="J713" s="253">
        <f>ROUND(I713*H713,2)</f>
        <v>0</v>
      </c>
      <c r="K713" s="249" t="s">
        <v>601</v>
      </c>
      <c r="L713" s="254"/>
      <c r="M713" s="255" t="s">
        <v>1</v>
      </c>
      <c r="N713" s="256" t="s">
        <v>48</v>
      </c>
      <c r="O713" s="73"/>
      <c r="P713" s="202">
        <f>O713*H713</f>
        <v>0</v>
      </c>
      <c r="Q713" s="202">
        <v>0.0048</v>
      </c>
      <c r="R713" s="202">
        <f>Q713*H713</f>
        <v>1.8093359999999998</v>
      </c>
      <c r="S713" s="202">
        <v>0</v>
      </c>
      <c r="T713" s="203">
        <f>S713*H713</f>
        <v>0</v>
      </c>
      <c r="U713" s="36"/>
      <c r="V713" s="36"/>
      <c r="W713" s="36"/>
      <c r="X713" s="36"/>
      <c r="Y713" s="36"/>
      <c r="Z713" s="36"/>
      <c r="AA713" s="36"/>
      <c r="AB713" s="36"/>
      <c r="AC713" s="36"/>
      <c r="AD713" s="36"/>
      <c r="AE713" s="36"/>
      <c r="AR713" s="204" t="s">
        <v>450</v>
      </c>
      <c r="AT713" s="204" t="s">
        <v>350</v>
      </c>
      <c r="AU713" s="204" t="s">
        <v>93</v>
      </c>
      <c r="AY713" s="18" t="s">
        <v>203</v>
      </c>
      <c r="BE713" s="205">
        <f>IF(N713="základní",J713,0)</f>
        <v>0</v>
      </c>
      <c r="BF713" s="205">
        <f>IF(N713="snížená",J713,0)</f>
        <v>0</v>
      </c>
      <c r="BG713" s="205">
        <f>IF(N713="zákl. přenesená",J713,0)</f>
        <v>0</v>
      </c>
      <c r="BH713" s="205">
        <f>IF(N713="sníž. přenesená",J713,0)</f>
        <v>0</v>
      </c>
      <c r="BI713" s="205">
        <f>IF(N713="nulová",J713,0)</f>
        <v>0</v>
      </c>
      <c r="BJ713" s="18" t="s">
        <v>91</v>
      </c>
      <c r="BK713" s="205">
        <f>ROUND(I713*H713,2)</f>
        <v>0</v>
      </c>
      <c r="BL713" s="18" t="s">
        <v>378</v>
      </c>
      <c r="BM713" s="204" t="s">
        <v>1134</v>
      </c>
    </row>
    <row r="714" spans="2:51" s="14" customFormat="1" ht="10.2">
      <c r="B714" s="225"/>
      <c r="C714" s="226"/>
      <c r="D714" s="206" t="s">
        <v>309</v>
      </c>
      <c r="E714" s="226"/>
      <c r="F714" s="228" t="s">
        <v>1135</v>
      </c>
      <c r="G714" s="226"/>
      <c r="H714" s="229">
        <v>376.945</v>
      </c>
      <c r="I714" s="230"/>
      <c r="J714" s="226"/>
      <c r="K714" s="226"/>
      <c r="L714" s="231"/>
      <c r="M714" s="232"/>
      <c r="N714" s="233"/>
      <c r="O714" s="233"/>
      <c r="P714" s="233"/>
      <c r="Q714" s="233"/>
      <c r="R714" s="233"/>
      <c r="S714" s="233"/>
      <c r="T714" s="234"/>
      <c r="AT714" s="235" t="s">
        <v>309</v>
      </c>
      <c r="AU714" s="235" t="s">
        <v>93</v>
      </c>
      <c r="AV714" s="14" t="s">
        <v>93</v>
      </c>
      <c r="AW714" s="14" t="s">
        <v>4</v>
      </c>
      <c r="AX714" s="14" t="s">
        <v>91</v>
      </c>
      <c r="AY714" s="235" t="s">
        <v>203</v>
      </c>
    </row>
    <row r="715" spans="1:65" s="2" customFormat="1" ht="21.75" customHeight="1">
      <c r="A715" s="36"/>
      <c r="B715" s="37"/>
      <c r="C715" s="193" t="s">
        <v>1136</v>
      </c>
      <c r="D715" s="193" t="s">
        <v>206</v>
      </c>
      <c r="E715" s="194" t="s">
        <v>1119</v>
      </c>
      <c r="F715" s="195" t="s">
        <v>1120</v>
      </c>
      <c r="G715" s="196" t="s">
        <v>357</v>
      </c>
      <c r="H715" s="197">
        <v>129.03</v>
      </c>
      <c r="I715" s="198"/>
      <c r="J715" s="199">
        <f>ROUND(I715*H715,2)</f>
        <v>0</v>
      </c>
      <c r="K715" s="195" t="s">
        <v>210</v>
      </c>
      <c r="L715" s="41"/>
      <c r="M715" s="200" t="s">
        <v>1</v>
      </c>
      <c r="N715" s="201" t="s">
        <v>48</v>
      </c>
      <c r="O715" s="73"/>
      <c r="P715" s="202">
        <f>O715*H715</f>
        <v>0</v>
      </c>
      <c r="Q715" s="202">
        <v>0.00012</v>
      </c>
      <c r="R715" s="202">
        <f>Q715*H715</f>
        <v>0.0154836</v>
      </c>
      <c r="S715" s="202">
        <v>0</v>
      </c>
      <c r="T715" s="203">
        <f>S715*H715</f>
        <v>0</v>
      </c>
      <c r="U715" s="36"/>
      <c r="V715" s="36"/>
      <c r="W715" s="36"/>
      <c r="X715" s="36"/>
      <c r="Y715" s="36"/>
      <c r="Z715" s="36"/>
      <c r="AA715" s="36"/>
      <c r="AB715" s="36"/>
      <c r="AC715" s="36"/>
      <c r="AD715" s="36"/>
      <c r="AE715" s="36"/>
      <c r="AR715" s="204" t="s">
        <v>378</v>
      </c>
      <c r="AT715" s="204" t="s">
        <v>206</v>
      </c>
      <c r="AU715" s="204" t="s">
        <v>93</v>
      </c>
      <c r="AY715" s="18" t="s">
        <v>203</v>
      </c>
      <c r="BE715" s="205">
        <f>IF(N715="základní",J715,0)</f>
        <v>0</v>
      </c>
      <c r="BF715" s="205">
        <f>IF(N715="snížená",J715,0)</f>
        <v>0</v>
      </c>
      <c r="BG715" s="205">
        <f>IF(N715="zákl. přenesená",J715,0)</f>
        <v>0</v>
      </c>
      <c r="BH715" s="205">
        <f>IF(N715="sníž. přenesená",J715,0)</f>
        <v>0</v>
      </c>
      <c r="BI715" s="205">
        <f>IF(N715="nulová",J715,0)</f>
        <v>0</v>
      </c>
      <c r="BJ715" s="18" t="s">
        <v>91</v>
      </c>
      <c r="BK715" s="205">
        <f>ROUND(I715*H715,2)</f>
        <v>0</v>
      </c>
      <c r="BL715" s="18" t="s">
        <v>378</v>
      </c>
      <c r="BM715" s="204" t="s">
        <v>1137</v>
      </c>
    </row>
    <row r="716" spans="2:51" s="13" customFormat="1" ht="10.2">
      <c r="B716" s="215"/>
      <c r="C716" s="216"/>
      <c r="D716" s="206" t="s">
        <v>309</v>
      </c>
      <c r="E716" s="217" t="s">
        <v>1</v>
      </c>
      <c r="F716" s="218" t="s">
        <v>1004</v>
      </c>
      <c r="G716" s="216"/>
      <c r="H716" s="217" t="s">
        <v>1</v>
      </c>
      <c r="I716" s="219"/>
      <c r="J716" s="216"/>
      <c r="K716" s="216"/>
      <c r="L716" s="220"/>
      <c r="M716" s="221"/>
      <c r="N716" s="222"/>
      <c r="O716" s="222"/>
      <c r="P716" s="222"/>
      <c r="Q716" s="222"/>
      <c r="R716" s="222"/>
      <c r="S716" s="222"/>
      <c r="T716" s="223"/>
      <c r="AT716" s="224" t="s">
        <v>309</v>
      </c>
      <c r="AU716" s="224" t="s">
        <v>93</v>
      </c>
      <c r="AV716" s="13" t="s">
        <v>91</v>
      </c>
      <c r="AW716" s="13" t="s">
        <v>38</v>
      </c>
      <c r="AX716" s="13" t="s">
        <v>83</v>
      </c>
      <c r="AY716" s="224" t="s">
        <v>203</v>
      </c>
    </row>
    <row r="717" spans="2:51" s="14" customFormat="1" ht="10.2">
      <c r="B717" s="225"/>
      <c r="C717" s="226"/>
      <c r="D717" s="206" t="s">
        <v>309</v>
      </c>
      <c r="E717" s="227" t="s">
        <v>1</v>
      </c>
      <c r="F717" s="228" t="s">
        <v>1006</v>
      </c>
      <c r="G717" s="226"/>
      <c r="H717" s="229">
        <v>129.03</v>
      </c>
      <c r="I717" s="230"/>
      <c r="J717" s="226"/>
      <c r="K717" s="226"/>
      <c r="L717" s="231"/>
      <c r="M717" s="232"/>
      <c r="N717" s="233"/>
      <c r="O717" s="233"/>
      <c r="P717" s="233"/>
      <c r="Q717" s="233"/>
      <c r="R717" s="233"/>
      <c r="S717" s="233"/>
      <c r="T717" s="234"/>
      <c r="AT717" s="235" t="s">
        <v>309</v>
      </c>
      <c r="AU717" s="235" t="s">
        <v>93</v>
      </c>
      <c r="AV717" s="14" t="s">
        <v>93</v>
      </c>
      <c r="AW717" s="14" t="s">
        <v>38</v>
      </c>
      <c r="AX717" s="14" t="s">
        <v>83</v>
      </c>
      <c r="AY717" s="235" t="s">
        <v>203</v>
      </c>
    </row>
    <row r="718" spans="2:51" s="15" customFormat="1" ht="10.2">
      <c r="B718" s="236"/>
      <c r="C718" s="237"/>
      <c r="D718" s="206" t="s">
        <v>309</v>
      </c>
      <c r="E718" s="238" t="s">
        <v>1</v>
      </c>
      <c r="F718" s="239" t="s">
        <v>314</v>
      </c>
      <c r="G718" s="237"/>
      <c r="H718" s="240">
        <v>129.03</v>
      </c>
      <c r="I718" s="241"/>
      <c r="J718" s="237"/>
      <c r="K718" s="237"/>
      <c r="L718" s="242"/>
      <c r="M718" s="243"/>
      <c r="N718" s="244"/>
      <c r="O718" s="244"/>
      <c r="P718" s="244"/>
      <c r="Q718" s="244"/>
      <c r="R718" s="244"/>
      <c r="S718" s="244"/>
      <c r="T718" s="245"/>
      <c r="AT718" s="246" t="s">
        <v>309</v>
      </c>
      <c r="AU718" s="246" t="s">
        <v>93</v>
      </c>
      <c r="AV718" s="15" t="s">
        <v>121</v>
      </c>
      <c r="AW718" s="15" t="s">
        <v>38</v>
      </c>
      <c r="AX718" s="15" t="s">
        <v>91</v>
      </c>
      <c r="AY718" s="246" t="s">
        <v>203</v>
      </c>
    </row>
    <row r="719" spans="1:65" s="2" customFormat="1" ht="16.5" customHeight="1">
      <c r="A719" s="36"/>
      <c r="B719" s="37"/>
      <c r="C719" s="247" t="s">
        <v>1138</v>
      </c>
      <c r="D719" s="247" t="s">
        <v>350</v>
      </c>
      <c r="E719" s="248" t="s">
        <v>1139</v>
      </c>
      <c r="F719" s="249" t="s">
        <v>1140</v>
      </c>
      <c r="G719" s="250" t="s">
        <v>357</v>
      </c>
      <c r="H719" s="251">
        <v>141.933</v>
      </c>
      <c r="I719" s="252"/>
      <c r="J719" s="253">
        <f>ROUND(I719*H719,2)</f>
        <v>0</v>
      </c>
      <c r="K719" s="249" t="s">
        <v>210</v>
      </c>
      <c r="L719" s="254"/>
      <c r="M719" s="255" t="s">
        <v>1</v>
      </c>
      <c r="N719" s="256" t="s">
        <v>48</v>
      </c>
      <c r="O719" s="73"/>
      <c r="P719" s="202">
        <f>O719*H719</f>
        <v>0</v>
      </c>
      <c r="Q719" s="202">
        <v>0.006</v>
      </c>
      <c r="R719" s="202">
        <f>Q719*H719</f>
        <v>0.851598</v>
      </c>
      <c r="S719" s="202">
        <v>0</v>
      </c>
      <c r="T719" s="203">
        <f>S719*H719</f>
        <v>0</v>
      </c>
      <c r="U719" s="36"/>
      <c r="V719" s="36"/>
      <c r="W719" s="36"/>
      <c r="X719" s="36"/>
      <c r="Y719" s="36"/>
      <c r="Z719" s="36"/>
      <c r="AA719" s="36"/>
      <c r="AB719" s="36"/>
      <c r="AC719" s="36"/>
      <c r="AD719" s="36"/>
      <c r="AE719" s="36"/>
      <c r="AR719" s="204" t="s">
        <v>450</v>
      </c>
      <c r="AT719" s="204" t="s">
        <v>350</v>
      </c>
      <c r="AU719" s="204" t="s">
        <v>93</v>
      </c>
      <c r="AY719" s="18" t="s">
        <v>203</v>
      </c>
      <c r="BE719" s="205">
        <f>IF(N719="základní",J719,0)</f>
        <v>0</v>
      </c>
      <c r="BF719" s="205">
        <f>IF(N719="snížená",J719,0)</f>
        <v>0</v>
      </c>
      <c r="BG719" s="205">
        <f>IF(N719="zákl. přenesená",J719,0)</f>
        <v>0</v>
      </c>
      <c r="BH719" s="205">
        <f>IF(N719="sníž. přenesená",J719,0)</f>
        <v>0</v>
      </c>
      <c r="BI719" s="205">
        <f>IF(N719="nulová",J719,0)</f>
        <v>0</v>
      </c>
      <c r="BJ719" s="18" t="s">
        <v>91</v>
      </c>
      <c r="BK719" s="205">
        <f>ROUND(I719*H719,2)</f>
        <v>0</v>
      </c>
      <c r="BL719" s="18" t="s">
        <v>378</v>
      </c>
      <c r="BM719" s="204" t="s">
        <v>1141</v>
      </c>
    </row>
    <row r="720" spans="2:51" s="14" customFormat="1" ht="10.2">
      <c r="B720" s="225"/>
      <c r="C720" s="226"/>
      <c r="D720" s="206" t="s">
        <v>309</v>
      </c>
      <c r="E720" s="226"/>
      <c r="F720" s="228" t="s">
        <v>1142</v>
      </c>
      <c r="G720" s="226"/>
      <c r="H720" s="229">
        <v>141.933</v>
      </c>
      <c r="I720" s="230"/>
      <c r="J720" s="226"/>
      <c r="K720" s="226"/>
      <c r="L720" s="231"/>
      <c r="M720" s="232"/>
      <c r="N720" s="233"/>
      <c r="O720" s="233"/>
      <c r="P720" s="233"/>
      <c r="Q720" s="233"/>
      <c r="R720" s="233"/>
      <c r="S720" s="233"/>
      <c r="T720" s="234"/>
      <c r="AT720" s="235" t="s">
        <v>309</v>
      </c>
      <c r="AU720" s="235" t="s">
        <v>93</v>
      </c>
      <c r="AV720" s="14" t="s">
        <v>93</v>
      </c>
      <c r="AW720" s="14" t="s">
        <v>4</v>
      </c>
      <c r="AX720" s="14" t="s">
        <v>91</v>
      </c>
      <c r="AY720" s="235" t="s">
        <v>203</v>
      </c>
    </row>
    <row r="721" spans="1:65" s="2" customFormat="1" ht="16.5" customHeight="1">
      <c r="A721" s="36"/>
      <c r="B721" s="37"/>
      <c r="C721" s="193" t="s">
        <v>1143</v>
      </c>
      <c r="D721" s="193" t="s">
        <v>206</v>
      </c>
      <c r="E721" s="194" t="s">
        <v>1144</v>
      </c>
      <c r="F721" s="195" t="s">
        <v>1145</v>
      </c>
      <c r="G721" s="196" t="s">
        <v>448</v>
      </c>
      <c r="H721" s="197">
        <v>169.58</v>
      </c>
      <c r="I721" s="198"/>
      <c r="J721" s="199">
        <f>ROUND(I721*H721,2)</f>
        <v>0</v>
      </c>
      <c r="K721" s="195" t="s">
        <v>210</v>
      </c>
      <c r="L721" s="41"/>
      <c r="M721" s="200" t="s">
        <v>1</v>
      </c>
      <c r="N721" s="201" t="s">
        <v>48</v>
      </c>
      <c r="O721" s="73"/>
      <c r="P721" s="202">
        <f>O721*H721</f>
        <v>0</v>
      </c>
      <c r="Q721" s="202">
        <v>3E-05</v>
      </c>
      <c r="R721" s="202">
        <f>Q721*H721</f>
        <v>0.005087400000000001</v>
      </c>
      <c r="S721" s="202">
        <v>0</v>
      </c>
      <c r="T721" s="203">
        <f>S721*H721</f>
        <v>0</v>
      </c>
      <c r="U721" s="36"/>
      <c r="V721" s="36"/>
      <c r="W721" s="36"/>
      <c r="X721" s="36"/>
      <c r="Y721" s="36"/>
      <c r="Z721" s="36"/>
      <c r="AA721" s="36"/>
      <c r="AB721" s="36"/>
      <c r="AC721" s="36"/>
      <c r="AD721" s="36"/>
      <c r="AE721" s="36"/>
      <c r="AR721" s="204" t="s">
        <v>378</v>
      </c>
      <c r="AT721" s="204" t="s">
        <v>206</v>
      </c>
      <c r="AU721" s="204" t="s">
        <v>93</v>
      </c>
      <c r="AY721" s="18" t="s">
        <v>203</v>
      </c>
      <c r="BE721" s="205">
        <f>IF(N721="základní",J721,0)</f>
        <v>0</v>
      </c>
      <c r="BF721" s="205">
        <f>IF(N721="snížená",J721,0)</f>
        <v>0</v>
      </c>
      <c r="BG721" s="205">
        <f>IF(N721="zákl. přenesená",J721,0)</f>
        <v>0</v>
      </c>
      <c r="BH721" s="205">
        <f>IF(N721="sníž. přenesená",J721,0)</f>
        <v>0</v>
      </c>
      <c r="BI721" s="205">
        <f>IF(N721="nulová",J721,0)</f>
        <v>0</v>
      </c>
      <c r="BJ721" s="18" t="s">
        <v>91</v>
      </c>
      <c r="BK721" s="205">
        <f>ROUND(I721*H721,2)</f>
        <v>0</v>
      </c>
      <c r="BL721" s="18" t="s">
        <v>378</v>
      </c>
      <c r="BM721" s="204" t="s">
        <v>1146</v>
      </c>
    </row>
    <row r="722" spans="2:51" s="13" customFormat="1" ht="10.2">
      <c r="B722" s="215"/>
      <c r="C722" s="216"/>
      <c r="D722" s="206" t="s">
        <v>309</v>
      </c>
      <c r="E722" s="217" t="s">
        <v>1</v>
      </c>
      <c r="F722" s="218" t="s">
        <v>1004</v>
      </c>
      <c r="G722" s="216"/>
      <c r="H722" s="217" t="s">
        <v>1</v>
      </c>
      <c r="I722" s="219"/>
      <c r="J722" s="216"/>
      <c r="K722" s="216"/>
      <c r="L722" s="220"/>
      <c r="M722" s="221"/>
      <c r="N722" s="222"/>
      <c r="O722" s="222"/>
      <c r="P722" s="222"/>
      <c r="Q722" s="222"/>
      <c r="R722" s="222"/>
      <c r="S722" s="222"/>
      <c r="T722" s="223"/>
      <c r="AT722" s="224" t="s">
        <v>309</v>
      </c>
      <c r="AU722" s="224" t="s">
        <v>93</v>
      </c>
      <c r="AV722" s="13" t="s">
        <v>91</v>
      </c>
      <c r="AW722" s="13" t="s">
        <v>38</v>
      </c>
      <c r="AX722" s="13" t="s">
        <v>83</v>
      </c>
      <c r="AY722" s="224" t="s">
        <v>203</v>
      </c>
    </row>
    <row r="723" spans="2:51" s="14" customFormat="1" ht="10.2">
      <c r="B723" s="225"/>
      <c r="C723" s="226"/>
      <c r="D723" s="206" t="s">
        <v>309</v>
      </c>
      <c r="E723" s="227" t="s">
        <v>1</v>
      </c>
      <c r="F723" s="228" t="s">
        <v>1147</v>
      </c>
      <c r="G723" s="226"/>
      <c r="H723" s="229">
        <v>169.58</v>
      </c>
      <c r="I723" s="230"/>
      <c r="J723" s="226"/>
      <c r="K723" s="226"/>
      <c r="L723" s="231"/>
      <c r="M723" s="232"/>
      <c r="N723" s="233"/>
      <c r="O723" s="233"/>
      <c r="P723" s="233"/>
      <c r="Q723" s="233"/>
      <c r="R723" s="233"/>
      <c r="S723" s="233"/>
      <c r="T723" s="234"/>
      <c r="AT723" s="235" t="s">
        <v>309</v>
      </c>
      <c r="AU723" s="235" t="s">
        <v>93</v>
      </c>
      <c r="AV723" s="14" t="s">
        <v>93</v>
      </c>
      <c r="AW723" s="14" t="s">
        <v>38</v>
      </c>
      <c r="AX723" s="14" t="s">
        <v>83</v>
      </c>
      <c r="AY723" s="235" t="s">
        <v>203</v>
      </c>
    </row>
    <row r="724" spans="2:51" s="15" customFormat="1" ht="10.2">
      <c r="B724" s="236"/>
      <c r="C724" s="237"/>
      <c r="D724" s="206" t="s">
        <v>309</v>
      </c>
      <c r="E724" s="238" t="s">
        <v>1</v>
      </c>
      <c r="F724" s="239" t="s">
        <v>314</v>
      </c>
      <c r="G724" s="237"/>
      <c r="H724" s="240">
        <v>169.58</v>
      </c>
      <c r="I724" s="241"/>
      <c r="J724" s="237"/>
      <c r="K724" s="237"/>
      <c r="L724" s="242"/>
      <c r="M724" s="243"/>
      <c r="N724" s="244"/>
      <c r="O724" s="244"/>
      <c r="P724" s="244"/>
      <c r="Q724" s="244"/>
      <c r="R724" s="244"/>
      <c r="S724" s="244"/>
      <c r="T724" s="245"/>
      <c r="AT724" s="246" t="s">
        <v>309</v>
      </c>
      <c r="AU724" s="246" t="s">
        <v>93</v>
      </c>
      <c r="AV724" s="15" t="s">
        <v>121</v>
      </c>
      <c r="AW724" s="15" t="s">
        <v>38</v>
      </c>
      <c r="AX724" s="15" t="s">
        <v>91</v>
      </c>
      <c r="AY724" s="246" t="s">
        <v>203</v>
      </c>
    </row>
    <row r="725" spans="1:65" s="2" customFormat="1" ht="16.5" customHeight="1">
      <c r="A725" s="36"/>
      <c r="B725" s="37"/>
      <c r="C725" s="247" t="s">
        <v>1148</v>
      </c>
      <c r="D725" s="247" t="s">
        <v>350</v>
      </c>
      <c r="E725" s="248" t="s">
        <v>1149</v>
      </c>
      <c r="F725" s="249" t="s">
        <v>1150</v>
      </c>
      <c r="G725" s="250" t="s">
        <v>448</v>
      </c>
      <c r="H725" s="251">
        <v>186.538</v>
      </c>
      <c r="I725" s="252"/>
      <c r="J725" s="253">
        <f>ROUND(I725*H725,2)</f>
        <v>0</v>
      </c>
      <c r="K725" s="249" t="s">
        <v>210</v>
      </c>
      <c r="L725" s="254"/>
      <c r="M725" s="255" t="s">
        <v>1</v>
      </c>
      <c r="N725" s="256" t="s">
        <v>48</v>
      </c>
      <c r="O725" s="73"/>
      <c r="P725" s="202">
        <f>O725*H725</f>
        <v>0</v>
      </c>
      <c r="Q725" s="202">
        <v>0.00038</v>
      </c>
      <c r="R725" s="202">
        <f>Q725*H725</f>
        <v>0.07088444</v>
      </c>
      <c r="S725" s="202">
        <v>0</v>
      </c>
      <c r="T725" s="203">
        <f>S725*H725</f>
        <v>0</v>
      </c>
      <c r="U725" s="36"/>
      <c r="V725" s="36"/>
      <c r="W725" s="36"/>
      <c r="X725" s="36"/>
      <c r="Y725" s="36"/>
      <c r="Z725" s="36"/>
      <c r="AA725" s="36"/>
      <c r="AB725" s="36"/>
      <c r="AC725" s="36"/>
      <c r="AD725" s="36"/>
      <c r="AE725" s="36"/>
      <c r="AR725" s="204" t="s">
        <v>450</v>
      </c>
      <c r="AT725" s="204" t="s">
        <v>350</v>
      </c>
      <c r="AU725" s="204" t="s">
        <v>93</v>
      </c>
      <c r="AY725" s="18" t="s">
        <v>203</v>
      </c>
      <c r="BE725" s="205">
        <f>IF(N725="základní",J725,0)</f>
        <v>0</v>
      </c>
      <c r="BF725" s="205">
        <f>IF(N725="snížená",J725,0)</f>
        <v>0</v>
      </c>
      <c r="BG725" s="205">
        <f>IF(N725="zákl. přenesená",J725,0)</f>
        <v>0</v>
      </c>
      <c r="BH725" s="205">
        <f>IF(N725="sníž. přenesená",J725,0)</f>
        <v>0</v>
      </c>
      <c r="BI725" s="205">
        <f>IF(N725="nulová",J725,0)</f>
        <v>0</v>
      </c>
      <c r="BJ725" s="18" t="s">
        <v>91</v>
      </c>
      <c r="BK725" s="205">
        <f>ROUND(I725*H725,2)</f>
        <v>0</v>
      </c>
      <c r="BL725" s="18" t="s">
        <v>378</v>
      </c>
      <c r="BM725" s="204" t="s">
        <v>1151</v>
      </c>
    </row>
    <row r="726" spans="2:51" s="14" customFormat="1" ht="10.2">
      <c r="B726" s="225"/>
      <c r="C726" s="226"/>
      <c r="D726" s="206" t="s">
        <v>309</v>
      </c>
      <c r="E726" s="226"/>
      <c r="F726" s="228" t="s">
        <v>1152</v>
      </c>
      <c r="G726" s="226"/>
      <c r="H726" s="229">
        <v>186.538</v>
      </c>
      <c r="I726" s="230"/>
      <c r="J726" s="226"/>
      <c r="K726" s="226"/>
      <c r="L726" s="231"/>
      <c r="M726" s="232"/>
      <c r="N726" s="233"/>
      <c r="O726" s="233"/>
      <c r="P726" s="233"/>
      <c r="Q726" s="233"/>
      <c r="R726" s="233"/>
      <c r="S726" s="233"/>
      <c r="T726" s="234"/>
      <c r="AT726" s="235" t="s">
        <v>309</v>
      </c>
      <c r="AU726" s="235" t="s">
        <v>93</v>
      </c>
      <c r="AV726" s="14" t="s">
        <v>93</v>
      </c>
      <c r="AW726" s="14" t="s">
        <v>4</v>
      </c>
      <c r="AX726" s="14" t="s">
        <v>91</v>
      </c>
      <c r="AY726" s="235" t="s">
        <v>203</v>
      </c>
    </row>
    <row r="727" spans="1:65" s="2" customFormat="1" ht="21.75" customHeight="1">
      <c r="A727" s="36"/>
      <c r="B727" s="37"/>
      <c r="C727" s="193" t="s">
        <v>1153</v>
      </c>
      <c r="D727" s="193" t="s">
        <v>206</v>
      </c>
      <c r="E727" s="194" t="s">
        <v>1154</v>
      </c>
      <c r="F727" s="195" t="s">
        <v>1155</v>
      </c>
      <c r="G727" s="196" t="s">
        <v>357</v>
      </c>
      <c r="H727" s="197">
        <v>26</v>
      </c>
      <c r="I727" s="198"/>
      <c r="J727" s="199">
        <f>ROUND(I727*H727,2)</f>
        <v>0</v>
      </c>
      <c r="K727" s="195" t="s">
        <v>210</v>
      </c>
      <c r="L727" s="41"/>
      <c r="M727" s="200" t="s">
        <v>1</v>
      </c>
      <c r="N727" s="201" t="s">
        <v>48</v>
      </c>
      <c r="O727" s="73"/>
      <c r="P727" s="202">
        <f>O727*H727</f>
        <v>0</v>
      </c>
      <c r="Q727" s="202">
        <v>0.00012</v>
      </c>
      <c r="R727" s="202">
        <f>Q727*H727</f>
        <v>0.00312</v>
      </c>
      <c r="S727" s="202">
        <v>0</v>
      </c>
      <c r="T727" s="203">
        <f>S727*H727</f>
        <v>0</v>
      </c>
      <c r="U727" s="36"/>
      <c r="V727" s="36"/>
      <c r="W727" s="36"/>
      <c r="X727" s="36"/>
      <c r="Y727" s="36"/>
      <c r="Z727" s="36"/>
      <c r="AA727" s="36"/>
      <c r="AB727" s="36"/>
      <c r="AC727" s="36"/>
      <c r="AD727" s="36"/>
      <c r="AE727" s="36"/>
      <c r="AR727" s="204" t="s">
        <v>378</v>
      </c>
      <c r="AT727" s="204" t="s">
        <v>206</v>
      </c>
      <c r="AU727" s="204" t="s">
        <v>93</v>
      </c>
      <c r="AY727" s="18" t="s">
        <v>203</v>
      </c>
      <c r="BE727" s="205">
        <f>IF(N727="základní",J727,0)</f>
        <v>0</v>
      </c>
      <c r="BF727" s="205">
        <f>IF(N727="snížená",J727,0)</f>
        <v>0</v>
      </c>
      <c r="BG727" s="205">
        <f>IF(N727="zákl. přenesená",J727,0)</f>
        <v>0</v>
      </c>
      <c r="BH727" s="205">
        <f>IF(N727="sníž. přenesená",J727,0)</f>
        <v>0</v>
      </c>
      <c r="BI727" s="205">
        <f>IF(N727="nulová",J727,0)</f>
        <v>0</v>
      </c>
      <c r="BJ727" s="18" t="s">
        <v>91</v>
      </c>
      <c r="BK727" s="205">
        <f>ROUND(I727*H727,2)</f>
        <v>0</v>
      </c>
      <c r="BL727" s="18" t="s">
        <v>378</v>
      </c>
      <c r="BM727" s="204" t="s">
        <v>1156</v>
      </c>
    </row>
    <row r="728" spans="2:51" s="13" customFormat="1" ht="10.2">
      <c r="B728" s="215"/>
      <c r="C728" s="216"/>
      <c r="D728" s="206" t="s">
        <v>309</v>
      </c>
      <c r="E728" s="217" t="s">
        <v>1</v>
      </c>
      <c r="F728" s="218" t="s">
        <v>706</v>
      </c>
      <c r="G728" s="216"/>
      <c r="H728" s="217" t="s">
        <v>1</v>
      </c>
      <c r="I728" s="219"/>
      <c r="J728" s="216"/>
      <c r="K728" s="216"/>
      <c r="L728" s="220"/>
      <c r="M728" s="221"/>
      <c r="N728" s="222"/>
      <c r="O728" s="222"/>
      <c r="P728" s="222"/>
      <c r="Q728" s="222"/>
      <c r="R728" s="222"/>
      <c r="S728" s="222"/>
      <c r="T728" s="223"/>
      <c r="AT728" s="224" t="s">
        <v>309</v>
      </c>
      <c r="AU728" s="224" t="s">
        <v>93</v>
      </c>
      <c r="AV728" s="13" t="s">
        <v>91</v>
      </c>
      <c r="AW728" s="13" t="s">
        <v>38</v>
      </c>
      <c r="AX728" s="13" t="s">
        <v>83</v>
      </c>
      <c r="AY728" s="224" t="s">
        <v>203</v>
      </c>
    </row>
    <row r="729" spans="2:51" s="14" customFormat="1" ht="10.2">
      <c r="B729" s="225"/>
      <c r="C729" s="226"/>
      <c r="D729" s="206" t="s">
        <v>309</v>
      </c>
      <c r="E729" s="227" t="s">
        <v>1</v>
      </c>
      <c r="F729" s="228" t="s">
        <v>1122</v>
      </c>
      <c r="G729" s="226"/>
      <c r="H729" s="229">
        <v>26</v>
      </c>
      <c r="I729" s="230"/>
      <c r="J729" s="226"/>
      <c r="K729" s="226"/>
      <c r="L729" s="231"/>
      <c r="M729" s="232"/>
      <c r="N729" s="233"/>
      <c r="O729" s="233"/>
      <c r="P729" s="233"/>
      <c r="Q729" s="233"/>
      <c r="R729" s="233"/>
      <c r="S729" s="233"/>
      <c r="T729" s="234"/>
      <c r="AT729" s="235" t="s">
        <v>309</v>
      </c>
      <c r="AU729" s="235" t="s">
        <v>93</v>
      </c>
      <c r="AV729" s="14" t="s">
        <v>93</v>
      </c>
      <c r="AW729" s="14" t="s">
        <v>38</v>
      </c>
      <c r="AX729" s="14" t="s">
        <v>83</v>
      </c>
      <c r="AY729" s="235" t="s">
        <v>203</v>
      </c>
    </row>
    <row r="730" spans="2:51" s="15" customFormat="1" ht="10.2">
      <c r="B730" s="236"/>
      <c r="C730" s="237"/>
      <c r="D730" s="206" t="s">
        <v>309</v>
      </c>
      <c r="E730" s="238" t="s">
        <v>1</v>
      </c>
      <c r="F730" s="239" t="s">
        <v>314</v>
      </c>
      <c r="G730" s="237"/>
      <c r="H730" s="240">
        <v>26</v>
      </c>
      <c r="I730" s="241"/>
      <c r="J730" s="237"/>
      <c r="K730" s="237"/>
      <c r="L730" s="242"/>
      <c r="M730" s="243"/>
      <c r="N730" s="244"/>
      <c r="O730" s="244"/>
      <c r="P730" s="244"/>
      <c r="Q730" s="244"/>
      <c r="R730" s="244"/>
      <c r="S730" s="244"/>
      <c r="T730" s="245"/>
      <c r="AT730" s="246" t="s">
        <v>309</v>
      </c>
      <c r="AU730" s="246" t="s">
        <v>93</v>
      </c>
      <c r="AV730" s="15" t="s">
        <v>121</v>
      </c>
      <c r="AW730" s="15" t="s">
        <v>38</v>
      </c>
      <c r="AX730" s="15" t="s">
        <v>91</v>
      </c>
      <c r="AY730" s="246" t="s">
        <v>203</v>
      </c>
    </row>
    <row r="731" spans="1:65" s="2" customFormat="1" ht="16.5" customHeight="1">
      <c r="A731" s="36"/>
      <c r="B731" s="37"/>
      <c r="C731" s="247" t="s">
        <v>1157</v>
      </c>
      <c r="D731" s="247" t="s">
        <v>350</v>
      </c>
      <c r="E731" s="248" t="s">
        <v>1158</v>
      </c>
      <c r="F731" s="249" t="s">
        <v>1159</v>
      </c>
      <c r="G731" s="250" t="s">
        <v>307</v>
      </c>
      <c r="H731" s="251">
        <v>3.9</v>
      </c>
      <c r="I731" s="252"/>
      <c r="J731" s="253">
        <f>ROUND(I731*H731,2)</f>
        <v>0</v>
      </c>
      <c r="K731" s="249" t="s">
        <v>210</v>
      </c>
      <c r="L731" s="254"/>
      <c r="M731" s="255" t="s">
        <v>1</v>
      </c>
      <c r="N731" s="256" t="s">
        <v>48</v>
      </c>
      <c r="O731" s="73"/>
      <c r="P731" s="202">
        <f>O731*H731</f>
        <v>0</v>
      </c>
      <c r="Q731" s="202">
        <v>0.02</v>
      </c>
      <c r="R731" s="202">
        <f>Q731*H731</f>
        <v>0.078</v>
      </c>
      <c r="S731" s="202">
        <v>0</v>
      </c>
      <c r="T731" s="203">
        <f>S731*H731</f>
        <v>0</v>
      </c>
      <c r="U731" s="36"/>
      <c r="V731" s="36"/>
      <c r="W731" s="36"/>
      <c r="X731" s="36"/>
      <c r="Y731" s="36"/>
      <c r="Z731" s="36"/>
      <c r="AA731" s="36"/>
      <c r="AB731" s="36"/>
      <c r="AC731" s="36"/>
      <c r="AD731" s="36"/>
      <c r="AE731" s="36"/>
      <c r="AR731" s="204" t="s">
        <v>450</v>
      </c>
      <c r="AT731" s="204" t="s">
        <v>350</v>
      </c>
      <c r="AU731" s="204" t="s">
        <v>93</v>
      </c>
      <c r="AY731" s="18" t="s">
        <v>203</v>
      </c>
      <c r="BE731" s="205">
        <f>IF(N731="základní",J731,0)</f>
        <v>0</v>
      </c>
      <c r="BF731" s="205">
        <f>IF(N731="snížená",J731,0)</f>
        <v>0</v>
      </c>
      <c r="BG731" s="205">
        <f>IF(N731="zákl. přenesená",J731,0)</f>
        <v>0</v>
      </c>
      <c r="BH731" s="205">
        <f>IF(N731="sníž. přenesená",J731,0)</f>
        <v>0</v>
      </c>
      <c r="BI731" s="205">
        <f>IF(N731="nulová",J731,0)</f>
        <v>0</v>
      </c>
      <c r="BJ731" s="18" t="s">
        <v>91</v>
      </c>
      <c r="BK731" s="205">
        <f>ROUND(I731*H731,2)</f>
        <v>0</v>
      </c>
      <c r="BL731" s="18" t="s">
        <v>378</v>
      </c>
      <c r="BM731" s="204" t="s">
        <v>1160</v>
      </c>
    </row>
    <row r="732" spans="2:51" s="14" customFormat="1" ht="10.2">
      <c r="B732" s="225"/>
      <c r="C732" s="226"/>
      <c r="D732" s="206" t="s">
        <v>309</v>
      </c>
      <c r="E732" s="226"/>
      <c r="F732" s="228" t="s">
        <v>1161</v>
      </c>
      <c r="G732" s="226"/>
      <c r="H732" s="229">
        <v>3.9</v>
      </c>
      <c r="I732" s="230"/>
      <c r="J732" s="226"/>
      <c r="K732" s="226"/>
      <c r="L732" s="231"/>
      <c r="M732" s="232"/>
      <c r="N732" s="233"/>
      <c r="O732" s="233"/>
      <c r="P732" s="233"/>
      <c r="Q732" s="233"/>
      <c r="R732" s="233"/>
      <c r="S732" s="233"/>
      <c r="T732" s="234"/>
      <c r="AT732" s="235" t="s">
        <v>309</v>
      </c>
      <c r="AU732" s="235" t="s">
        <v>93</v>
      </c>
      <c r="AV732" s="14" t="s">
        <v>93</v>
      </c>
      <c r="AW732" s="14" t="s">
        <v>4</v>
      </c>
      <c r="AX732" s="14" t="s">
        <v>91</v>
      </c>
      <c r="AY732" s="235" t="s">
        <v>203</v>
      </c>
    </row>
    <row r="733" spans="1:65" s="2" customFormat="1" ht="21.75" customHeight="1">
      <c r="A733" s="36"/>
      <c r="B733" s="37"/>
      <c r="C733" s="193" t="s">
        <v>1162</v>
      </c>
      <c r="D733" s="193" t="s">
        <v>206</v>
      </c>
      <c r="E733" s="194" t="s">
        <v>1154</v>
      </c>
      <c r="F733" s="195" t="s">
        <v>1155</v>
      </c>
      <c r="G733" s="196" t="s">
        <v>357</v>
      </c>
      <c r="H733" s="197">
        <v>471.707</v>
      </c>
      <c r="I733" s="198"/>
      <c r="J733" s="199">
        <f>ROUND(I733*H733,2)</f>
        <v>0</v>
      </c>
      <c r="K733" s="195" t="s">
        <v>210</v>
      </c>
      <c r="L733" s="41"/>
      <c r="M733" s="200" t="s">
        <v>1</v>
      </c>
      <c r="N733" s="201" t="s">
        <v>48</v>
      </c>
      <c r="O733" s="73"/>
      <c r="P733" s="202">
        <f>O733*H733</f>
        <v>0</v>
      </c>
      <c r="Q733" s="202">
        <v>0.00012</v>
      </c>
      <c r="R733" s="202">
        <f>Q733*H733</f>
        <v>0.056604840000000003</v>
      </c>
      <c r="S733" s="202">
        <v>0</v>
      </c>
      <c r="T733" s="203">
        <f>S733*H733</f>
        <v>0</v>
      </c>
      <c r="U733" s="36"/>
      <c r="V733" s="36"/>
      <c r="W733" s="36"/>
      <c r="X733" s="36"/>
      <c r="Y733" s="36"/>
      <c r="Z733" s="36"/>
      <c r="AA733" s="36"/>
      <c r="AB733" s="36"/>
      <c r="AC733" s="36"/>
      <c r="AD733" s="36"/>
      <c r="AE733" s="36"/>
      <c r="AR733" s="204" t="s">
        <v>378</v>
      </c>
      <c r="AT733" s="204" t="s">
        <v>206</v>
      </c>
      <c r="AU733" s="204" t="s">
        <v>93</v>
      </c>
      <c r="AY733" s="18" t="s">
        <v>203</v>
      </c>
      <c r="BE733" s="205">
        <f>IF(N733="základní",J733,0)</f>
        <v>0</v>
      </c>
      <c r="BF733" s="205">
        <f>IF(N733="snížená",J733,0)</f>
        <v>0</v>
      </c>
      <c r="BG733" s="205">
        <f>IF(N733="zákl. přenesená",J733,0)</f>
        <v>0</v>
      </c>
      <c r="BH733" s="205">
        <f>IF(N733="sníž. přenesená",J733,0)</f>
        <v>0</v>
      </c>
      <c r="BI733" s="205">
        <f>IF(N733="nulová",J733,0)</f>
        <v>0</v>
      </c>
      <c r="BJ733" s="18" t="s">
        <v>91</v>
      </c>
      <c r="BK733" s="205">
        <f>ROUND(I733*H733,2)</f>
        <v>0</v>
      </c>
      <c r="BL733" s="18" t="s">
        <v>378</v>
      </c>
      <c r="BM733" s="204" t="s">
        <v>1163</v>
      </c>
    </row>
    <row r="734" spans="1:47" s="2" customFormat="1" ht="19.2">
      <c r="A734" s="36"/>
      <c r="B734" s="37"/>
      <c r="C734" s="38"/>
      <c r="D734" s="206" t="s">
        <v>213</v>
      </c>
      <c r="E734" s="38"/>
      <c r="F734" s="207" t="s">
        <v>1164</v>
      </c>
      <c r="G734" s="38"/>
      <c r="H734" s="38"/>
      <c r="I734" s="208"/>
      <c r="J734" s="38"/>
      <c r="K734" s="38"/>
      <c r="L734" s="41"/>
      <c r="M734" s="209"/>
      <c r="N734" s="210"/>
      <c r="O734" s="73"/>
      <c r="P734" s="73"/>
      <c r="Q734" s="73"/>
      <c r="R734" s="73"/>
      <c r="S734" s="73"/>
      <c r="T734" s="74"/>
      <c r="U734" s="36"/>
      <c r="V734" s="36"/>
      <c r="W734" s="36"/>
      <c r="X734" s="36"/>
      <c r="Y734" s="36"/>
      <c r="Z734" s="36"/>
      <c r="AA734" s="36"/>
      <c r="AB734" s="36"/>
      <c r="AC734" s="36"/>
      <c r="AD734" s="36"/>
      <c r="AE734" s="36"/>
      <c r="AT734" s="18" t="s">
        <v>213</v>
      </c>
      <c r="AU734" s="18" t="s">
        <v>93</v>
      </c>
    </row>
    <row r="735" spans="2:51" s="13" customFormat="1" ht="10.2">
      <c r="B735" s="215"/>
      <c r="C735" s="216"/>
      <c r="D735" s="206" t="s">
        <v>309</v>
      </c>
      <c r="E735" s="217" t="s">
        <v>1</v>
      </c>
      <c r="F735" s="218" t="s">
        <v>1004</v>
      </c>
      <c r="G735" s="216"/>
      <c r="H735" s="217" t="s">
        <v>1</v>
      </c>
      <c r="I735" s="219"/>
      <c r="J735" s="216"/>
      <c r="K735" s="216"/>
      <c r="L735" s="220"/>
      <c r="M735" s="221"/>
      <c r="N735" s="222"/>
      <c r="O735" s="222"/>
      <c r="P735" s="222"/>
      <c r="Q735" s="222"/>
      <c r="R735" s="222"/>
      <c r="S735" s="222"/>
      <c r="T735" s="223"/>
      <c r="AT735" s="224" t="s">
        <v>309</v>
      </c>
      <c r="AU735" s="224" t="s">
        <v>93</v>
      </c>
      <c r="AV735" s="13" t="s">
        <v>91</v>
      </c>
      <c r="AW735" s="13" t="s">
        <v>38</v>
      </c>
      <c r="AX735" s="13" t="s">
        <v>83</v>
      </c>
      <c r="AY735" s="224" t="s">
        <v>203</v>
      </c>
    </row>
    <row r="736" spans="2:51" s="14" customFormat="1" ht="10.2">
      <c r="B736" s="225"/>
      <c r="C736" s="226"/>
      <c r="D736" s="206" t="s">
        <v>309</v>
      </c>
      <c r="E736" s="227" t="s">
        <v>1</v>
      </c>
      <c r="F736" s="228" t="s">
        <v>1005</v>
      </c>
      <c r="G736" s="226"/>
      <c r="H736" s="229">
        <v>342.677</v>
      </c>
      <c r="I736" s="230"/>
      <c r="J736" s="226"/>
      <c r="K736" s="226"/>
      <c r="L736" s="231"/>
      <c r="M736" s="232"/>
      <c r="N736" s="233"/>
      <c r="O736" s="233"/>
      <c r="P736" s="233"/>
      <c r="Q736" s="233"/>
      <c r="R736" s="233"/>
      <c r="S736" s="233"/>
      <c r="T736" s="234"/>
      <c r="AT736" s="235" t="s">
        <v>309</v>
      </c>
      <c r="AU736" s="235" t="s">
        <v>93</v>
      </c>
      <c r="AV736" s="14" t="s">
        <v>93</v>
      </c>
      <c r="AW736" s="14" t="s">
        <v>38</v>
      </c>
      <c r="AX736" s="14" t="s">
        <v>83</v>
      </c>
      <c r="AY736" s="235" t="s">
        <v>203</v>
      </c>
    </row>
    <row r="737" spans="2:51" s="14" customFormat="1" ht="10.2">
      <c r="B737" s="225"/>
      <c r="C737" s="226"/>
      <c r="D737" s="206" t="s">
        <v>309</v>
      </c>
      <c r="E737" s="227" t="s">
        <v>1</v>
      </c>
      <c r="F737" s="228" t="s">
        <v>1006</v>
      </c>
      <c r="G737" s="226"/>
      <c r="H737" s="229">
        <v>129.03</v>
      </c>
      <c r="I737" s="230"/>
      <c r="J737" s="226"/>
      <c r="K737" s="226"/>
      <c r="L737" s="231"/>
      <c r="M737" s="232"/>
      <c r="N737" s="233"/>
      <c r="O737" s="233"/>
      <c r="P737" s="233"/>
      <c r="Q737" s="233"/>
      <c r="R737" s="233"/>
      <c r="S737" s="233"/>
      <c r="T737" s="234"/>
      <c r="AT737" s="235" t="s">
        <v>309</v>
      </c>
      <c r="AU737" s="235" t="s">
        <v>93</v>
      </c>
      <c r="AV737" s="14" t="s">
        <v>93</v>
      </c>
      <c r="AW737" s="14" t="s">
        <v>38</v>
      </c>
      <c r="AX737" s="14" t="s">
        <v>83</v>
      </c>
      <c r="AY737" s="235" t="s">
        <v>203</v>
      </c>
    </row>
    <row r="738" spans="2:51" s="15" customFormat="1" ht="10.2">
      <c r="B738" s="236"/>
      <c r="C738" s="237"/>
      <c r="D738" s="206" t="s">
        <v>309</v>
      </c>
      <c r="E738" s="238" t="s">
        <v>1</v>
      </c>
      <c r="F738" s="239" t="s">
        <v>314</v>
      </c>
      <c r="G738" s="237"/>
      <c r="H738" s="240">
        <v>471.707</v>
      </c>
      <c r="I738" s="241"/>
      <c r="J738" s="237"/>
      <c r="K738" s="237"/>
      <c r="L738" s="242"/>
      <c r="M738" s="243"/>
      <c r="N738" s="244"/>
      <c r="O738" s="244"/>
      <c r="P738" s="244"/>
      <c r="Q738" s="244"/>
      <c r="R738" s="244"/>
      <c r="S738" s="244"/>
      <c r="T738" s="245"/>
      <c r="AT738" s="246" t="s">
        <v>309</v>
      </c>
      <c r="AU738" s="246" t="s">
        <v>93</v>
      </c>
      <c r="AV738" s="15" t="s">
        <v>121</v>
      </c>
      <c r="AW738" s="15" t="s">
        <v>38</v>
      </c>
      <c r="AX738" s="15" t="s">
        <v>91</v>
      </c>
      <c r="AY738" s="246" t="s">
        <v>203</v>
      </c>
    </row>
    <row r="739" spans="1:65" s="2" customFormat="1" ht="16.5" customHeight="1">
      <c r="A739" s="36"/>
      <c r="B739" s="37"/>
      <c r="C739" s="247" t="s">
        <v>1165</v>
      </c>
      <c r="D739" s="247" t="s">
        <v>350</v>
      </c>
      <c r="E739" s="248" t="s">
        <v>1158</v>
      </c>
      <c r="F739" s="249" t="s">
        <v>1159</v>
      </c>
      <c r="G739" s="250" t="s">
        <v>307</v>
      </c>
      <c r="H739" s="251">
        <v>70.756</v>
      </c>
      <c r="I739" s="252"/>
      <c r="J739" s="253">
        <f>ROUND(I739*H739,2)</f>
        <v>0</v>
      </c>
      <c r="K739" s="249" t="s">
        <v>210</v>
      </c>
      <c r="L739" s="254"/>
      <c r="M739" s="255" t="s">
        <v>1</v>
      </c>
      <c r="N739" s="256" t="s">
        <v>48</v>
      </c>
      <c r="O739" s="73"/>
      <c r="P739" s="202">
        <f>O739*H739</f>
        <v>0</v>
      </c>
      <c r="Q739" s="202">
        <v>0.02</v>
      </c>
      <c r="R739" s="202">
        <f>Q739*H739</f>
        <v>1.41512</v>
      </c>
      <c r="S739" s="202">
        <v>0</v>
      </c>
      <c r="T739" s="203">
        <f>S739*H739</f>
        <v>0</v>
      </c>
      <c r="U739" s="36"/>
      <c r="V739" s="36"/>
      <c r="W739" s="36"/>
      <c r="X739" s="36"/>
      <c r="Y739" s="36"/>
      <c r="Z739" s="36"/>
      <c r="AA739" s="36"/>
      <c r="AB739" s="36"/>
      <c r="AC739" s="36"/>
      <c r="AD739" s="36"/>
      <c r="AE739" s="36"/>
      <c r="AR739" s="204" t="s">
        <v>450</v>
      </c>
      <c r="AT739" s="204" t="s">
        <v>350</v>
      </c>
      <c r="AU739" s="204" t="s">
        <v>93</v>
      </c>
      <c r="AY739" s="18" t="s">
        <v>203</v>
      </c>
      <c r="BE739" s="205">
        <f>IF(N739="základní",J739,0)</f>
        <v>0</v>
      </c>
      <c r="BF739" s="205">
        <f>IF(N739="snížená",J739,0)</f>
        <v>0</v>
      </c>
      <c r="BG739" s="205">
        <f>IF(N739="zákl. přenesená",J739,0)</f>
        <v>0</v>
      </c>
      <c r="BH739" s="205">
        <f>IF(N739="sníž. přenesená",J739,0)</f>
        <v>0</v>
      </c>
      <c r="BI739" s="205">
        <f>IF(N739="nulová",J739,0)</f>
        <v>0</v>
      </c>
      <c r="BJ739" s="18" t="s">
        <v>91</v>
      </c>
      <c r="BK739" s="205">
        <f>ROUND(I739*H739,2)</f>
        <v>0</v>
      </c>
      <c r="BL739" s="18" t="s">
        <v>378</v>
      </c>
      <c r="BM739" s="204" t="s">
        <v>1166</v>
      </c>
    </row>
    <row r="740" spans="2:51" s="14" customFormat="1" ht="10.2">
      <c r="B740" s="225"/>
      <c r="C740" s="226"/>
      <c r="D740" s="206" t="s">
        <v>309</v>
      </c>
      <c r="E740" s="226"/>
      <c r="F740" s="228" t="s">
        <v>1167</v>
      </c>
      <c r="G740" s="226"/>
      <c r="H740" s="229">
        <v>70.756</v>
      </c>
      <c r="I740" s="230"/>
      <c r="J740" s="226"/>
      <c r="K740" s="226"/>
      <c r="L740" s="231"/>
      <c r="M740" s="232"/>
      <c r="N740" s="233"/>
      <c r="O740" s="233"/>
      <c r="P740" s="233"/>
      <c r="Q740" s="233"/>
      <c r="R740" s="233"/>
      <c r="S740" s="233"/>
      <c r="T740" s="234"/>
      <c r="AT740" s="235" t="s">
        <v>309</v>
      </c>
      <c r="AU740" s="235" t="s">
        <v>93</v>
      </c>
      <c r="AV740" s="14" t="s">
        <v>93</v>
      </c>
      <c r="AW740" s="14" t="s">
        <v>4</v>
      </c>
      <c r="AX740" s="14" t="s">
        <v>91</v>
      </c>
      <c r="AY740" s="235" t="s">
        <v>203</v>
      </c>
    </row>
    <row r="741" spans="1:65" s="2" customFormat="1" ht="24.15" customHeight="1">
      <c r="A741" s="36"/>
      <c r="B741" s="37"/>
      <c r="C741" s="193" t="s">
        <v>1168</v>
      </c>
      <c r="D741" s="193" t="s">
        <v>206</v>
      </c>
      <c r="E741" s="194" t="s">
        <v>1169</v>
      </c>
      <c r="F741" s="195" t="s">
        <v>1170</v>
      </c>
      <c r="G741" s="196" t="s">
        <v>357</v>
      </c>
      <c r="H741" s="197">
        <v>677.12</v>
      </c>
      <c r="I741" s="198"/>
      <c r="J741" s="199">
        <f>ROUND(I741*H741,2)</f>
        <v>0</v>
      </c>
      <c r="K741" s="195" t="s">
        <v>601</v>
      </c>
      <c r="L741" s="41"/>
      <c r="M741" s="200" t="s">
        <v>1</v>
      </c>
      <c r="N741" s="201" t="s">
        <v>48</v>
      </c>
      <c r="O741" s="73"/>
      <c r="P741" s="202">
        <f>O741*H741</f>
        <v>0</v>
      </c>
      <c r="Q741" s="202">
        <v>0.00012</v>
      </c>
      <c r="R741" s="202">
        <f>Q741*H741</f>
        <v>0.0812544</v>
      </c>
      <c r="S741" s="202">
        <v>0</v>
      </c>
      <c r="T741" s="203">
        <f>S741*H741</f>
        <v>0</v>
      </c>
      <c r="U741" s="36"/>
      <c r="V741" s="36"/>
      <c r="W741" s="36"/>
      <c r="X741" s="36"/>
      <c r="Y741" s="36"/>
      <c r="Z741" s="36"/>
      <c r="AA741" s="36"/>
      <c r="AB741" s="36"/>
      <c r="AC741" s="36"/>
      <c r="AD741" s="36"/>
      <c r="AE741" s="36"/>
      <c r="AR741" s="204" t="s">
        <v>378</v>
      </c>
      <c r="AT741" s="204" t="s">
        <v>206</v>
      </c>
      <c r="AU741" s="204" t="s">
        <v>93</v>
      </c>
      <c r="AY741" s="18" t="s">
        <v>203</v>
      </c>
      <c r="BE741" s="205">
        <f>IF(N741="základní",J741,0)</f>
        <v>0</v>
      </c>
      <c r="BF741" s="205">
        <f>IF(N741="snížená",J741,0)</f>
        <v>0</v>
      </c>
      <c r="BG741" s="205">
        <f>IF(N741="zákl. přenesená",J741,0)</f>
        <v>0</v>
      </c>
      <c r="BH741" s="205">
        <f>IF(N741="sníž. přenesená",J741,0)</f>
        <v>0</v>
      </c>
      <c r="BI741" s="205">
        <f>IF(N741="nulová",J741,0)</f>
        <v>0</v>
      </c>
      <c r="BJ741" s="18" t="s">
        <v>91</v>
      </c>
      <c r="BK741" s="205">
        <f>ROUND(I741*H741,2)</f>
        <v>0</v>
      </c>
      <c r="BL741" s="18" t="s">
        <v>378</v>
      </c>
      <c r="BM741" s="204" t="s">
        <v>1171</v>
      </c>
    </row>
    <row r="742" spans="2:51" s="13" customFormat="1" ht="10.2">
      <c r="B742" s="215"/>
      <c r="C742" s="216"/>
      <c r="D742" s="206" t="s">
        <v>309</v>
      </c>
      <c r="E742" s="217" t="s">
        <v>1</v>
      </c>
      <c r="F742" s="218" t="s">
        <v>693</v>
      </c>
      <c r="G742" s="216"/>
      <c r="H742" s="217" t="s">
        <v>1</v>
      </c>
      <c r="I742" s="219"/>
      <c r="J742" s="216"/>
      <c r="K742" s="216"/>
      <c r="L742" s="220"/>
      <c r="M742" s="221"/>
      <c r="N742" s="222"/>
      <c r="O742" s="222"/>
      <c r="P742" s="222"/>
      <c r="Q742" s="222"/>
      <c r="R742" s="222"/>
      <c r="S742" s="222"/>
      <c r="T742" s="223"/>
      <c r="AT742" s="224" t="s">
        <v>309</v>
      </c>
      <c r="AU742" s="224" t="s">
        <v>93</v>
      </c>
      <c r="AV742" s="13" t="s">
        <v>91</v>
      </c>
      <c r="AW742" s="13" t="s">
        <v>38</v>
      </c>
      <c r="AX742" s="13" t="s">
        <v>83</v>
      </c>
      <c r="AY742" s="224" t="s">
        <v>203</v>
      </c>
    </row>
    <row r="743" spans="2:51" s="13" customFormat="1" ht="10.2">
      <c r="B743" s="215"/>
      <c r="C743" s="216"/>
      <c r="D743" s="206" t="s">
        <v>309</v>
      </c>
      <c r="E743" s="217" t="s">
        <v>1</v>
      </c>
      <c r="F743" s="218" t="s">
        <v>1172</v>
      </c>
      <c r="G743" s="216"/>
      <c r="H743" s="217" t="s">
        <v>1</v>
      </c>
      <c r="I743" s="219"/>
      <c r="J743" s="216"/>
      <c r="K743" s="216"/>
      <c r="L743" s="220"/>
      <c r="M743" s="221"/>
      <c r="N743" s="222"/>
      <c r="O743" s="222"/>
      <c r="P743" s="222"/>
      <c r="Q743" s="222"/>
      <c r="R743" s="222"/>
      <c r="S743" s="222"/>
      <c r="T743" s="223"/>
      <c r="AT743" s="224" t="s">
        <v>309</v>
      </c>
      <c r="AU743" s="224" t="s">
        <v>93</v>
      </c>
      <c r="AV743" s="13" t="s">
        <v>91</v>
      </c>
      <c r="AW743" s="13" t="s">
        <v>38</v>
      </c>
      <c r="AX743" s="13" t="s">
        <v>83</v>
      </c>
      <c r="AY743" s="224" t="s">
        <v>203</v>
      </c>
    </row>
    <row r="744" spans="2:51" s="14" customFormat="1" ht="10.2">
      <c r="B744" s="225"/>
      <c r="C744" s="226"/>
      <c r="D744" s="206" t="s">
        <v>309</v>
      </c>
      <c r="E744" s="227" t="s">
        <v>1</v>
      </c>
      <c r="F744" s="228" t="s">
        <v>1173</v>
      </c>
      <c r="G744" s="226"/>
      <c r="H744" s="229">
        <v>281.52</v>
      </c>
      <c r="I744" s="230"/>
      <c r="J744" s="226"/>
      <c r="K744" s="226"/>
      <c r="L744" s="231"/>
      <c r="M744" s="232"/>
      <c r="N744" s="233"/>
      <c r="O744" s="233"/>
      <c r="P744" s="233"/>
      <c r="Q744" s="233"/>
      <c r="R744" s="233"/>
      <c r="S744" s="233"/>
      <c r="T744" s="234"/>
      <c r="AT744" s="235" t="s">
        <v>309</v>
      </c>
      <c r="AU744" s="235" t="s">
        <v>93</v>
      </c>
      <c r="AV744" s="14" t="s">
        <v>93</v>
      </c>
      <c r="AW744" s="14" t="s">
        <v>38</v>
      </c>
      <c r="AX744" s="14" t="s">
        <v>83</v>
      </c>
      <c r="AY744" s="235" t="s">
        <v>203</v>
      </c>
    </row>
    <row r="745" spans="2:51" s="14" customFormat="1" ht="10.2">
      <c r="B745" s="225"/>
      <c r="C745" s="226"/>
      <c r="D745" s="206" t="s">
        <v>309</v>
      </c>
      <c r="E745" s="227" t="s">
        <v>1</v>
      </c>
      <c r="F745" s="228" t="s">
        <v>1174</v>
      </c>
      <c r="G745" s="226"/>
      <c r="H745" s="229">
        <v>395.6</v>
      </c>
      <c r="I745" s="230"/>
      <c r="J745" s="226"/>
      <c r="K745" s="226"/>
      <c r="L745" s="231"/>
      <c r="M745" s="232"/>
      <c r="N745" s="233"/>
      <c r="O745" s="233"/>
      <c r="P745" s="233"/>
      <c r="Q745" s="233"/>
      <c r="R745" s="233"/>
      <c r="S745" s="233"/>
      <c r="T745" s="234"/>
      <c r="AT745" s="235" t="s">
        <v>309</v>
      </c>
      <c r="AU745" s="235" t="s">
        <v>93</v>
      </c>
      <c r="AV745" s="14" t="s">
        <v>93</v>
      </c>
      <c r="AW745" s="14" t="s">
        <v>38</v>
      </c>
      <c r="AX745" s="14" t="s">
        <v>83</v>
      </c>
      <c r="AY745" s="235" t="s">
        <v>203</v>
      </c>
    </row>
    <row r="746" spans="2:51" s="15" customFormat="1" ht="10.2">
      <c r="B746" s="236"/>
      <c r="C746" s="237"/>
      <c r="D746" s="206" t="s">
        <v>309</v>
      </c>
      <c r="E746" s="238" t="s">
        <v>1</v>
      </c>
      <c r="F746" s="239" t="s">
        <v>314</v>
      </c>
      <c r="G746" s="237"/>
      <c r="H746" s="240">
        <v>677.12</v>
      </c>
      <c r="I746" s="241"/>
      <c r="J746" s="237"/>
      <c r="K746" s="237"/>
      <c r="L746" s="242"/>
      <c r="M746" s="243"/>
      <c r="N746" s="244"/>
      <c r="O746" s="244"/>
      <c r="P746" s="244"/>
      <c r="Q746" s="244"/>
      <c r="R746" s="244"/>
      <c r="S746" s="244"/>
      <c r="T746" s="245"/>
      <c r="AT746" s="246" t="s">
        <v>309</v>
      </c>
      <c r="AU746" s="246" t="s">
        <v>93</v>
      </c>
      <c r="AV746" s="15" t="s">
        <v>121</v>
      </c>
      <c r="AW746" s="15" t="s">
        <v>38</v>
      </c>
      <c r="AX746" s="15" t="s">
        <v>91</v>
      </c>
      <c r="AY746" s="246" t="s">
        <v>203</v>
      </c>
    </row>
    <row r="747" spans="1:65" s="2" customFormat="1" ht="16.5" customHeight="1">
      <c r="A747" s="36"/>
      <c r="B747" s="37"/>
      <c r="C747" s="193" t="s">
        <v>1175</v>
      </c>
      <c r="D747" s="193" t="s">
        <v>206</v>
      </c>
      <c r="E747" s="194" t="s">
        <v>1176</v>
      </c>
      <c r="F747" s="195" t="s">
        <v>1177</v>
      </c>
      <c r="G747" s="196" t="s">
        <v>990</v>
      </c>
      <c r="H747" s="268"/>
      <c r="I747" s="198"/>
      <c r="J747" s="199">
        <f>ROUND(I747*H747,2)</f>
        <v>0</v>
      </c>
      <c r="K747" s="195" t="s">
        <v>210</v>
      </c>
      <c r="L747" s="41"/>
      <c r="M747" s="200" t="s">
        <v>1</v>
      </c>
      <c r="N747" s="201" t="s">
        <v>48</v>
      </c>
      <c r="O747" s="73"/>
      <c r="P747" s="202">
        <f>O747*H747</f>
        <v>0</v>
      </c>
      <c r="Q747" s="202">
        <v>0</v>
      </c>
      <c r="R747" s="202">
        <f>Q747*H747</f>
        <v>0</v>
      </c>
      <c r="S747" s="202">
        <v>0</v>
      </c>
      <c r="T747" s="203">
        <f>S747*H747</f>
        <v>0</v>
      </c>
      <c r="U747" s="36"/>
      <c r="V747" s="36"/>
      <c r="W747" s="36"/>
      <c r="X747" s="36"/>
      <c r="Y747" s="36"/>
      <c r="Z747" s="36"/>
      <c r="AA747" s="36"/>
      <c r="AB747" s="36"/>
      <c r="AC747" s="36"/>
      <c r="AD747" s="36"/>
      <c r="AE747" s="36"/>
      <c r="AR747" s="204" t="s">
        <v>378</v>
      </c>
      <c r="AT747" s="204" t="s">
        <v>206</v>
      </c>
      <c r="AU747" s="204" t="s">
        <v>93</v>
      </c>
      <c r="AY747" s="18" t="s">
        <v>203</v>
      </c>
      <c r="BE747" s="205">
        <f>IF(N747="základní",J747,0)</f>
        <v>0</v>
      </c>
      <c r="BF747" s="205">
        <f>IF(N747="snížená",J747,0)</f>
        <v>0</v>
      </c>
      <c r="BG747" s="205">
        <f>IF(N747="zákl. přenesená",J747,0)</f>
        <v>0</v>
      </c>
      <c r="BH747" s="205">
        <f>IF(N747="sníž. přenesená",J747,0)</f>
        <v>0</v>
      </c>
      <c r="BI747" s="205">
        <f>IF(N747="nulová",J747,0)</f>
        <v>0</v>
      </c>
      <c r="BJ747" s="18" t="s">
        <v>91</v>
      </c>
      <c r="BK747" s="205">
        <f>ROUND(I747*H747,2)</f>
        <v>0</v>
      </c>
      <c r="BL747" s="18" t="s">
        <v>378</v>
      </c>
      <c r="BM747" s="204" t="s">
        <v>1178</v>
      </c>
    </row>
    <row r="748" spans="2:63" s="12" customFormat="1" ht="22.8" customHeight="1">
      <c r="B748" s="177"/>
      <c r="C748" s="178"/>
      <c r="D748" s="179" t="s">
        <v>82</v>
      </c>
      <c r="E748" s="191" t="s">
        <v>1179</v>
      </c>
      <c r="F748" s="191" t="s">
        <v>1180</v>
      </c>
      <c r="G748" s="178"/>
      <c r="H748" s="178"/>
      <c r="I748" s="181"/>
      <c r="J748" s="192">
        <f>BK748</f>
        <v>0</v>
      </c>
      <c r="K748" s="178"/>
      <c r="L748" s="183"/>
      <c r="M748" s="184"/>
      <c r="N748" s="185"/>
      <c r="O748" s="185"/>
      <c r="P748" s="186">
        <f>SUM(P749:P753)</f>
        <v>0</v>
      </c>
      <c r="Q748" s="185"/>
      <c r="R748" s="186">
        <f>SUM(R749:R753)</f>
        <v>1.92422426</v>
      </c>
      <c r="S748" s="185"/>
      <c r="T748" s="187">
        <f>SUM(T749:T753)</f>
        <v>0</v>
      </c>
      <c r="AR748" s="188" t="s">
        <v>93</v>
      </c>
      <c r="AT748" s="189" t="s">
        <v>82</v>
      </c>
      <c r="AU748" s="189" t="s">
        <v>91</v>
      </c>
      <c r="AY748" s="188" t="s">
        <v>203</v>
      </c>
      <c r="BK748" s="190">
        <f>SUM(BK749:BK753)</f>
        <v>0</v>
      </c>
    </row>
    <row r="749" spans="1:65" s="2" customFormat="1" ht="16.5" customHeight="1">
      <c r="A749" s="36"/>
      <c r="B749" s="37"/>
      <c r="C749" s="193" t="s">
        <v>1181</v>
      </c>
      <c r="D749" s="193" t="s">
        <v>206</v>
      </c>
      <c r="E749" s="194" t="s">
        <v>1182</v>
      </c>
      <c r="F749" s="195" t="s">
        <v>1183</v>
      </c>
      <c r="G749" s="196" t="s">
        <v>357</v>
      </c>
      <c r="H749" s="197">
        <v>118.706</v>
      </c>
      <c r="I749" s="198"/>
      <c r="J749" s="199">
        <f>ROUND(I749*H749,2)</f>
        <v>0</v>
      </c>
      <c r="K749" s="195" t="s">
        <v>210</v>
      </c>
      <c r="L749" s="41"/>
      <c r="M749" s="200" t="s">
        <v>1</v>
      </c>
      <c r="N749" s="201" t="s">
        <v>48</v>
      </c>
      <c r="O749" s="73"/>
      <c r="P749" s="202">
        <f>O749*H749</f>
        <v>0</v>
      </c>
      <c r="Q749" s="202">
        <v>0.01621</v>
      </c>
      <c r="R749" s="202">
        <f>Q749*H749</f>
        <v>1.92422426</v>
      </c>
      <c r="S749" s="202">
        <v>0</v>
      </c>
      <c r="T749" s="203">
        <f>S749*H749</f>
        <v>0</v>
      </c>
      <c r="U749" s="36"/>
      <c r="V749" s="36"/>
      <c r="W749" s="36"/>
      <c r="X749" s="36"/>
      <c r="Y749" s="36"/>
      <c r="Z749" s="36"/>
      <c r="AA749" s="36"/>
      <c r="AB749" s="36"/>
      <c r="AC749" s="36"/>
      <c r="AD749" s="36"/>
      <c r="AE749" s="36"/>
      <c r="AR749" s="204" t="s">
        <v>378</v>
      </c>
      <c r="AT749" s="204" t="s">
        <v>206</v>
      </c>
      <c r="AU749" s="204" t="s">
        <v>93</v>
      </c>
      <c r="AY749" s="18" t="s">
        <v>203</v>
      </c>
      <c r="BE749" s="205">
        <f>IF(N749="základní",J749,0)</f>
        <v>0</v>
      </c>
      <c r="BF749" s="205">
        <f>IF(N749="snížená",J749,0)</f>
        <v>0</v>
      </c>
      <c r="BG749" s="205">
        <f>IF(N749="zákl. přenesená",J749,0)</f>
        <v>0</v>
      </c>
      <c r="BH749" s="205">
        <f>IF(N749="sníž. přenesená",J749,0)</f>
        <v>0</v>
      </c>
      <c r="BI749" s="205">
        <f>IF(N749="nulová",J749,0)</f>
        <v>0</v>
      </c>
      <c r="BJ749" s="18" t="s">
        <v>91</v>
      </c>
      <c r="BK749" s="205">
        <f>ROUND(I749*H749,2)</f>
        <v>0</v>
      </c>
      <c r="BL749" s="18" t="s">
        <v>378</v>
      </c>
      <c r="BM749" s="204" t="s">
        <v>1184</v>
      </c>
    </row>
    <row r="750" spans="2:51" s="13" customFormat="1" ht="10.2">
      <c r="B750" s="215"/>
      <c r="C750" s="216"/>
      <c r="D750" s="206" t="s">
        <v>309</v>
      </c>
      <c r="E750" s="217" t="s">
        <v>1</v>
      </c>
      <c r="F750" s="218" t="s">
        <v>1004</v>
      </c>
      <c r="G750" s="216"/>
      <c r="H750" s="217" t="s">
        <v>1</v>
      </c>
      <c r="I750" s="219"/>
      <c r="J750" s="216"/>
      <c r="K750" s="216"/>
      <c r="L750" s="220"/>
      <c r="M750" s="221"/>
      <c r="N750" s="222"/>
      <c r="O750" s="222"/>
      <c r="P750" s="222"/>
      <c r="Q750" s="222"/>
      <c r="R750" s="222"/>
      <c r="S750" s="222"/>
      <c r="T750" s="223"/>
      <c r="AT750" s="224" t="s">
        <v>309</v>
      </c>
      <c r="AU750" s="224" t="s">
        <v>93</v>
      </c>
      <c r="AV750" s="13" t="s">
        <v>91</v>
      </c>
      <c r="AW750" s="13" t="s">
        <v>38</v>
      </c>
      <c r="AX750" s="13" t="s">
        <v>83</v>
      </c>
      <c r="AY750" s="224" t="s">
        <v>203</v>
      </c>
    </row>
    <row r="751" spans="2:51" s="14" customFormat="1" ht="10.2">
      <c r="B751" s="225"/>
      <c r="C751" s="226"/>
      <c r="D751" s="206" t="s">
        <v>309</v>
      </c>
      <c r="E751" s="227" t="s">
        <v>1</v>
      </c>
      <c r="F751" s="228" t="s">
        <v>1185</v>
      </c>
      <c r="G751" s="226"/>
      <c r="H751" s="229">
        <v>118.706</v>
      </c>
      <c r="I751" s="230"/>
      <c r="J751" s="226"/>
      <c r="K751" s="226"/>
      <c r="L751" s="231"/>
      <c r="M751" s="232"/>
      <c r="N751" s="233"/>
      <c r="O751" s="233"/>
      <c r="P751" s="233"/>
      <c r="Q751" s="233"/>
      <c r="R751" s="233"/>
      <c r="S751" s="233"/>
      <c r="T751" s="234"/>
      <c r="AT751" s="235" t="s">
        <v>309</v>
      </c>
      <c r="AU751" s="235" t="s">
        <v>93</v>
      </c>
      <c r="AV751" s="14" t="s">
        <v>93</v>
      </c>
      <c r="AW751" s="14" t="s">
        <v>38</v>
      </c>
      <c r="AX751" s="14" t="s">
        <v>83</v>
      </c>
      <c r="AY751" s="235" t="s">
        <v>203</v>
      </c>
    </row>
    <row r="752" spans="2:51" s="15" customFormat="1" ht="10.2">
      <c r="B752" s="236"/>
      <c r="C752" s="237"/>
      <c r="D752" s="206" t="s">
        <v>309</v>
      </c>
      <c r="E752" s="238" t="s">
        <v>1</v>
      </c>
      <c r="F752" s="239" t="s">
        <v>314</v>
      </c>
      <c r="G752" s="237"/>
      <c r="H752" s="240">
        <v>118.706</v>
      </c>
      <c r="I752" s="241"/>
      <c r="J752" s="237"/>
      <c r="K752" s="237"/>
      <c r="L752" s="242"/>
      <c r="M752" s="243"/>
      <c r="N752" s="244"/>
      <c r="O752" s="244"/>
      <c r="P752" s="244"/>
      <c r="Q752" s="244"/>
      <c r="R752" s="244"/>
      <c r="S752" s="244"/>
      <c r="T752" s="245"/>
      <c r="AT752" s="246" t="s">
        <v>309</v>
      </c>
      <c r="AU752" s="246" t="s">
        <v>93</v>
      </c>
      <c r="AV752" s="15" t="s">
        <v>121</v>
      </c>
      <c r="AW752" s="15" t="s">
        <v>38</v>
      </c>
      <c r="AX752" s="15" t="s">
        <v>91</v>
      </c>
      <c r="AY752" s="246" t="s">
        <v>203</v>
      </c>
    </row>
    <row r="753" spans="1:65" s="2" customFormat="1" ht="16.5" customHeight="1">
      <c r="A753" s="36"/>
      <c r="B753" s="37"/>
      <c r="C753" s="193" t="s">
        <v>1186</v>
      </c>
      <c r="D753" s="193" t="s">
        <v>206</v>
      </c>
      <c r="E753" s="194" t="s">
        <v>1187</v>
      </c>
      <c r="F753" s="195" t="s">
        <v>1188</v>
      </c>
      <c r="G753" s="196" t="s">
        <v>990</v>
      </c>
      <c r="H753" s="268"/>
      <c r="I753" s="198"/>
      <c r="J753" s="199">
        <f>ROUND(I753*H753,2)</f>
        <v>0</v>
      </c>
      <c r="K753" s="195" t="s">
        <v>210</v>
      </c>
      <c r="L753" s="41"/>
      <c r="M753" s="200" t="s">
        <v>1</v>
      </c>
      <c r="N753" s="201" t="s">
        <v>48</v>
      </c>
      <c r="O753" s="73"/>
      <c r="P753" s="202">
        <f>O753*H753</f>
        <v>0</v>
      </c>
      <c r="Q753" s="202">
        <v>0</v>
      </c>
      <c r="R753" s="202">
        <f>Q753*H753</f>
        <v>0</v>
      </c>
      <c r="S753" s="202">
        <v>0</v>
      </c>
      <c r="T753" s="203">
        <f>S753*H753</f>
        <v>0</v>
      </c>
      <c r="U753" s="36"/>
      <c r="V753" s="36"/>
      <c r="W753" s="36"/>
      <c r="X753" s="36"/>
      <c r="Y753" s="36"/>
      <c r="Z753" s="36"/>
      <c r="AA753" s="36"/>
      <c r="AB753" s="36"/>
      <c r="AC753" s="36"/>
      <c r="AD753" s="36"/>
      <c r="AE753" s="36"/>
      <c r="AR753" s="204" t="s">
        <v>378</v>
      </c>
      <c r="AT753" s="204" t="s">
        <v>206</v>
      </c>
      <c r="AU753" s="204" t="s">
        <v>93</v>
      </c>
      <c r="AY753" s="18" t="s">
        <v>203</v>
      </c>
      <c r="BE753" s="205">
        <f>IF(N753="základní",J753,0)</f>
        <v>0</v>
      </c>
      <c r="BF753" s="205">
        <f>IF(N753="snížená",J753,0)</f>
        <v>0</v>
      </c>
      <c r="BG753" s="205">
        <f>IF(N753="zákl. přenesená",J753,0)</f>
        <v>0</v>
      </c>
      <c r="BH753" s="205">
        <f>IF(N753="sníž. přenesená",J753,0)</f>
        <v>0</v>
      </c>
      <c r="BI753" s="205">
        <f>IF(N753="nulová",J753,0)</f>
        <v>0</v>
      </c>
      <c r="BJ753" s="18" t="s">
        <v>91</v>
      </c>
      <c r="BK753" s="205">
        <f>ROUND(I753*H753,2)</f>
        <v>0</v>
      </c>
      <c r="BL753" s="18" t="s">
        <v>378</v>
      </c>
      <c r="BM753" s="204" t="s">
        <v>1189</v>
      </c>
    </row>
    <row r="754" spans="2:63" s="12" customFormat="1" ht="22.8" customHeight="1">
      <c r="B754" s="177"/>
      <c r="C754" s="178"/>
      <c r="D754" s="179" t="s">
        <v>82</v>
      </c>
      <c r="E754" s="191" t="s">
        <v>1190</v>
      </c>
      <c r="F754" s="191" t="s">
        <v>1191</v>
      </c>
      <c r="G754" s="178"/>
      <c r="H754" s="178"/>
      <c r="I754" s="181"/>
      <c r="J754" s="192">
        <f>BK754</f>
        <v>0</v>
      </c>
      <c r="K754" s="178"/>
      <c r="L754" s="183"/>
      <c r="M754" s="184"/>
      <c r="N754" s="185"/>
      <c r="O754" s="185"/>
      <c r="P754" s="186">
        <f>SUM(P755:P831)</f>
        <v>0</v>
      </c>
      <c r="Q754" s="185"/>
      <c r="R754" s="186">
        <f>SUM(R755:R831)</f>
        <v>18.956747959999998</v>
      </c>
      <c r="S754" s="185"/>
      <c r="T754" s="187">
        <f>SUM(T755:T831)</f>
        <v>0</v>
      </c>
      <c r="AR754" s="188" t="s">
        <v>93</v>
      </c>
      <c r="AT754" s="189" t="s">
        <v>82</v>
      </c>
      <c r="AU754" s="189" t="s">
        <v>91</v>
      </c>
      <c r="AY754" s="188" t="s">
        <v>203</v>
      </c>
      <c r="BK754" s="190">
        <f>SUM(BK755:BK831)</f>
        <v>0</v>
      </c>
    </row>
    <row r="755" spans="1:65" s="2" customFormat="1" ht="16.5" customHeight="1">
      <c r="A755" s="36"/>
      <c r="B755" s="37"/>
      <c r="C755" s="193" t="s">
        <v>1192</v>
      </c>
      <c r="D755" s="193" t="s">
        <v>206</v>
      </c>
      <c r="E755" s="194" t="s">
        <v>1193</v>
      </c>
      <c r="F755" s="195" t="s">
        <v>1194</v>
      </c>
      <c r="G755" s="196" t="s">
        <v>357</v>
      </c>
      <c r="H755" s="197">
        <v>17.063</v>
      </c>
      <c r="I755" s="198"/>
      <c r="J755" s="199">
        <f>ROUND(I755*H755,2)</f>
        <v>0</v>
      </c>
      <c r="K755" s="195" t="s">
        <v>210</v>
      </c>
      <c r="L755" s="41"/>
      <c r="M755" s="200" t="s">
        <v>1</v>
      </c>
      <c r="N755" s="201" t="s">
        <v>48</v>
      </c>
      <c r="O755" s="73"/>
      <c r="P755" s="202">
        <f>O755*H755</f>
        <v>0</v>
      </c>
      <c r="Q755" s="202">
        <v>0.0002</v>
      </c>
      <c r="R755" s="202">
        <f>Q755*H755</f>
        <v>0.0034126</v>
      </c>
      <c r="S755" s="202">
        <v>0</v>
      </c>
      <c r="T755" s="203">
        <f>S755*H755</f>
        <v>0</v>
      </c>
      <c r="U755" s="36"/>
      <c r="V755" s="36"/>
      <c r="W755" s="36"/>
      <c r="X755" s="36"/>
      <c r="Y755" s="36"/>
      <c r="Z755" s="36"/>
      <c r="AA755" s="36"/>
      <c r="AB755" s="36"/>
      <c r="AC755" s="36"/>
      <c r="AD755" s="36"/>
      <c r="AE755" s="36"/>
      <c r="AR755" s="204" t="s">
        <v>378</v>
      </c>
      <c r="AT755" s="204" t="s">
        <v>206</v>
      </c>
      <c r="AU755" s="204" t="s">
        <v>93</v>
      </c>
      <c r="AY755" s="18" t="s">
        <v>203</v>
      </c>
      <c r="BE755" s="205">
        <f>IF(N755="základní",J755,0)</f>
        <v>0</v>
      </c>
      <c r="BF755" s="205">
        <f>IF(N755="snížená",J755,0)</f>
        <v>0</v>
      </c>
      <c r="BG755" s="205">
        <f>IF(N755="zákl. přenesená",J755,0)</f>
        <v>0</v>
      </c>
      <c r="BH755" s="205">
        <f>IF(N755="sníž. přenesená",J755,0)</f>
        <v>0</v>
      </c>
      <c r="BI755" s="205">
        <f>IF(N755="nulová",J755,0)</f>
        <v>0</v>
      </c>
      <c r="BJ755" s="18" t="s">
        <v>91</v>
      </c>
      <c r="BK755" s="205">
        <f>ROUND(I755*H755,2)</f>
        <v>0</v>
      </c>
      <c r="BL755" s="18" t="s">
        <v>378</v>
      </c>
      <c r="BM755" s="204" t="s">
        <v>1195</v>
      </c>
    </row>
    <row r="756" spans="2:51" s="14" customFormat="1" ht="10.2">
      <c r="B756" s="225"/>
      <c r="C756" s="226"/>
      <c r="D756" s="206" t="s">
        <v>309</v>
      </c>
      <c r="E756" s="227" t="s">
        <v>1</v>
      </c>
      <c r="F756" s="228" t="s">
        <v>1196</v>
      </c>
      <c r="G756" s="226"/>
      <c r="H756" s="229">
        <v>17.063</v>
      </c>
      <c r="I756" s="230"/>
      <c r="J756" s="226"/>
      <c r="K756" s="226"/>
      <c r="L756" s="231"/>
      <c r="M756" s="232"/>
      <c r="N756" s="233"/>
      <c r="O756" s="233"/>
      <c r="P756" s="233"/>
      <c r="Q756" s="233"/>
      <c r="R756" s="233"/>
      <c r="S756" s="233"/>
      <c r="T756" s="234"/>
      <c r="AT756" s="235" t="s">
        <v>309</v>
      </c>
      <c r="AU756" s="235" t="s">
        <v>93</v>
      </c>
      <c r="AV756" s="14" t="s">
        <v>93</v>
      </c>
      <c r="AW756" s="14" t="s">
        <v>38</v>
      </c>
      <c r="AX756" s="14" t="s">
        <v>83</v>
      </c>
      <c r="AY756" s="235" t="s">
        <v>203</v>
      </c>
    </row>
    <row r="757" spans="2:51" s="15" customFormat="1" ht="10.2">
      <c r="B757" s="236"/>
      <c r="C757" s="237"/>
      <c r="D757" s="206" t="s">
        <v>309</v>
      </c>
      <c r="E757" s="238" t="s">
        <v>1</v>
      </c>
      <c r="F757" s="239" t="s">
        <v>314</v>
      </c>
      <c r="G757" s="237"/>
      <c r="H757" s="240">
        <v>17.063</v>
      </c>
      <c r="I757" s="241"/>
      <c r="J757" s="237"/>
      <c r="K757" s="237"/>
      <c r="L757" s="242"/>
      <c r="M757" s="243"/>
      <c r="N757" s="244"/>
      <c r="O757" s="244"/>
      <c r="P757" s="244"/>
      <c r="Q757" s="244"/>
      <c r="R757" s="244"/>
      <c r="S757" s="244"/>
      <c r="T757" s="245"/>
      <c r="AT757" s="246" t="s">
        <v>309</v>
      </c>
      <c r="AU757" s="246" t="s">
        <v>93</v>
      </c>
      <c r="AV757" s="15" t="s">
        <v>121</v>
      </c>
      <c r="AW757" s="15" t="s">
        <v>38</v>
      </c>
      <c r="AX757" s="15" t="s">
        <v>91</v>
      </c>
      <c r="AY757" s="246" t="s">
        <v>203</v>
      </c>
    </row>
    <row r="758" spans="1:65" s="2" customFormat="1" ht="16.5" customHeight="1">
      <c r="A758" s="36"/>
      <c r="B758" s="37"/>
      <c r="C758" s="193" t="s">
        <v>1197</v>
      </c>
      <c r="D758" s="193" t="s">
        <v>206</v>
      </c>
      <c r="E758" s="194" t="s">
        <v>1198</v>
      </c>
      <c r="F758" s="195" t="s">
        <v>1199</v>
      </c>
      <c r="G758" s="196" t="s">
        <v>357</v>
      </c>
      <c r="H758" s="197">
        <v>47.882</v>
      </c>
      <c r="I758" s="198"/>
      <c r="J758" s="199">
        <f>ROUND(I758*H758,2)</f>
        <v>0</v>
      </c>
      <c r="K758" s="195" t="s">
        <v>210</v>
      </c>
      <c r="L758" s="41"/>
      <c r="M758" s="200" t="s">
        <v>1</v>
      </c>
      <c r="N758" s="201" t="s">
        <v>48</v>
      </c>
      <c r="O758" s="73"/>
      <c r="P758" s="202">
        <f>O758*H758</f>
        <v>0</v>
      </c>
      <c r="Q758" s="202">
        <v>0</v>
      </c>
      <c r="R758" s="202">
        <f>Q758*H758</f>
        <v>0</v>
      </c>
      <c r="S758" s="202">
        <v>0</v>
      </c>
      <c r="T758" s="203">
        <f>S758*H758</f>
        <v>0</v>
      </c>
      <c r="U758" s="36"/>
      <c r="V758" s="36"/>
      <c r="W758" s="36"/>
      <c r="X758" s="36"/>
      <c r="Y758" s="36"/>
      <c r="Z758" s="36"/>
      <c r="AA758" s="36"/>
      <c r="AB758" s="36"/>
      <c r="AC758" s="36"/>
      <c r="AD758" s="36"/>
      <c r="AE758" s="36"/>
      <c r="AR758" s="204" t="s">
        <v>378</v>
      </c>
      <c r="AT758" s="204" t="s">
        <v>206</v>
      </c>
      <c r="AU758" s="204" t="s">
        <v>93</v>
      </c>
      <c r="AY758" s="18" t="s">
        <v>203</v>
      </c>
      <c r="BE758" s="205">
        <f>IF(N758="základní",J758,0)</f>
        <v>0</v>
      </c>
      <c r="BF758" s="205">
        <f>IF(N758="snížená",J758,0)</f>
        <v>0</v>
      </c>
      <c r="BG758" s="205">
        <f>IF(N758="zákl. přenesená",J758,0)</f>
        <v>0</v>
      </c>
      <c r="BH758" s="205">
        <f>IF(N758="sníž. přenesená",J758,0)</f>
        <v>0</v>
      </c>
      <c r="BI758" s="205">
        <f>IF(N758="nulová",J758,0)</f>
        <v>0</v>
      </c>
      <c r="BJ758" s="18" t="s">
        <v>91</v>
      </c>
      <c r="BK758" s="205">
        <f>ROUND(I758*H758,2)</f>
        <v>0</v>
      </c>
      <c r="BL758" s="18" t="s">
        <v>378</v>
      </c>
      <c r="BM758" s="204" t="s">
        <v>1200</v>
      </c>
    </row>
    <row r="759" spans="2:51" s="13" customFormat="1" ht="10.2">
      <c r="B759" s="215"/>
      <c r="C759" s="216"/>
      <c r="D759" s="206" t="s">
        <v>309</v>
      </c>
      <c r="E759" s="217" t="s">
        <v>1</v>
      </c>
      <c r="F759" s="218" t="s">
        <v>387</v>
      </c>
      <c r="G759" s="216"/>
      <c r="H759" s="217" t="s">
        <v>1</v>
      </c>
      <c r="I759" s="219"/>
      <c r="J759" s="216"/>
      <c r="K759" s="216"/>
      <c r="L759" s="220"/>
      <c r="M759" s="221"/>
      <c r="N759" s="222"/>
      <c r="O759" s="222"/>
      <c r="P759" s="222"/>
      <c r="Q759" s="222"/>
      <c r="R759" s="222"/>
      <c r="S759" s="222"/>
      <c r="T759" s="223"/>
      <c r="AT759" s="224" t="s">
        <v>309</v>
      </c>
      <c r="AU759" s="224" t="s">
        <v>93</v>
      </c>
      <c r="AV759" s="13" t="s">
        <v>91</v>
      </c>
      <c r="AW759" s="13" t="s">
        <v>38</v>
      </c>
      <c r="AX759" s="13" t="s">
        <v>83</v>
      </c>
      <c r="AY759" s="224" t="s">
        <v>203</v>
      </c>
    </row>
    <row r="760" spans="2:51" s="14" customFormat="1" ht="10.2">
      <c r="B760" s="225"/>
      <c r="C760" s="226"/>
      <c r="D760" s="206" t="s">
        <v>309</v>
      </c>
      <c r="E760" s="227" t="s">
        <v>1</v>
      </c>
      <c r="F760" s="228" t="s">
        <v>1201</v>
      </c>
      <c r="G760" s="226"/>
      <c r="H760" s="229">
        <v>47.882</v>
      </c>
      <c r="I760" s="230"/>
      <c r="J760" s="226"/>
      <c r="K760" s="226"/>
      <c r="L760" s="231"/>
      <c r="M760" s="232"/>
      <c r="N760" s="233"/>
      <c r="O760" s="233"/>
      <c r="P760" s="233"/>
      <c r="Q760" s="233"/>
      <c r="R760" s="233"/>
      <c r="S760" s="233"/>
      <c r="T760" s="234"/>
      <c r="AT760" s="235" t="s">
        <v>309</v>
      </c>
      <c r="AU760" s="235" t="s">
        <v>93</v>
      </c>
      <c r="AV760" s="14" t="s">
        <v>93</v>
      </c>
      <c r="AW760" s="14" t="s">
        <v>38</v>
      </c>
      <c r="AX760" s="14" t="s">
        <v>83</v>
      </c>
      <c r="AY760" s="235" t="s">
        <v>203</v>
      </c>
    </row>
    <row r="761" spans="2:51" s="15" customFormat="1" ht="10.2">
      <c r="B761" s="236"/>
      <c r="C761" s="237"/>
      <c r="D761" s="206" t="s">
        <v>309</v>
      </c>
      <c r="E761" s="238" t="s">
        <v>1</v>
      </c>
      <c r="F761" s="239" t="s">
        <v>314</v>
      </c>
      <c r="G761" s="237"/>
      <c r="H761" s="240">
        <v>47.882</v>
      </c>
      <c r="I761" s="241"/>
      <c r="J761" s="237"/>
      <c r="K761" s="237"/>
      <c r="L761" s="242"/>
      <c r="M761" s="243"/>
      <c r="N761" s="244"/>
      <c r="O761" s="244"/>
      <c r="P761" s="244"/>
      <c r="Q761" s="244"/>
      <c r="R761" s="244"/>
      <c r="S761" s="244"/>
      <c r="T761" s="245"/>
      <c r="AT761" s="246" t="s">
        <v>309</v>
      </c>
      <c r="AU761" s="246" t="s">
        <v>93</v>
      </c>
      <c r="AV761" s="15" t="s">
        <v>121</v>
      </c>
      <c r="AW761" s="15" t="s">
        <v>38</v>
      </c>
      <c r="AX761" s="15" t="s">
        <v>91</v>
      </c>
      <c r="AY761" s="246" t="s">
        <v>203</v>
      </c>
    </row>
    <row r="762" spans="1:65" s="2" customFormat="1" ht="16.5" customHeight="1">
      <c r="A762" s="36"/>
      <c r="B762" s="37"/>
      <c r="C762" s="247" t="s">
        <v>1202</v>
      </c>
      <c r="D762" s="247" t="s">
        <v>350</v>
      </c>
      <c r="E762" s="248" t="s">
        <v>1203</v>
      </c>
      <c r="F762" s="249" t="s">
        <v>1204</v>
      </c>
      <c r="G762" s="250" t="s">
        <v>357</v>
      </c>
      <c r="H762" s="251">
        <v>52.67</v>
      </c>
      <c r="I762" s="252"/>
      <c r="J762" s="253">
        <f>ROUND(I762*H762,2)</f>
        <v>0</v>
      </c>
      <c r="K762" s="249" t="s">
        <v>210</v>
      </c>
      <c r="L762" s="254"/>
      <c r="M762" s="255" t="s">
        <v>1</v>
      </c>
      <c r="N762" s="256" t="s">
        <v>48</v>
      </c>
      <c r="O762" s="73"/>
      <c r="P762" s="202">
        <f>O762*H762</f>
        <v>0</v>
      </c>
      <c r="Q762" s="202">
        <v>0.00011</v>
      </c>
      <c r="R762" s="202">
        <f>Q762*H762</f>
        <v>0.005793700000000001</v>
      </c>
      <c r="S762" s="202">
        <v>0</v>
      </c>
      <c r="T762" s="203">
        <f>S762*H762</f>
        <v>0</v>
      </c>
      <c r="U762" s="36"/>
      <c r="V762" s="36"/>
      <c r="W762" s="36"/>
      <c r="X762" s="36"/>
      <c r="Y762" s="36"/>
      <c r="Z762" s="36"/>
      <c r="AA762" s="36"/>
      <c r="AB762" s="36"/>
      <c r="AC762" s="36"/>
      <c r="AD762" s="36"/>
      <c r="AE762" s="36"/>
      <c r="AR762" s="204" t="s">
        <v>450</v>
      </c>
      <c r="AT762" s="204" t="s">
        <v>350</v>
      </c>
      <c r="AU762" s="204" t="s">
        <v>93</v>
      </c>
      <c r="AY762" s="18" t="s">
        <v>203</v>
      </c>
      <c r="BE762" s="205">
        <f>IF(N762="základní",J762,0)</f>
        <v>0</v>
      </c>
      <c r="BF762" s="205">
        <f>IF(N762="snížená",J762,0)</f>
        <v>0</v>
      </c>
      <c r="BG762" s="205">
        <f>IF(N762="zákl. přenesená",J762,0)</f>
        <v>0</v>
      </c>
      <c r="BH762" s="205">
        <f>IF(N762="sníž. přenesená",J762,0)</f>
        <v>0</v>
      </c>
      <c r="BI762" s="205">
        <f>IF(N762="nulová",J762,0)</f>
        <v>0</v>
      </c>
      <c r="BJ762" s="18" t="s">
        <v>91</v>
      </c>
      <c r="BK762" s="205">
        <f>ROUND(I762*H762,2)</f>
        <v>0</v>
      </c>
      <c r="BL762" s="18" t="s">
        <v>378</v>
      </c>
      <c r="BM762" s="204" t="s">
        <v>1205</v>
      </c>
    </row>
    <row r="763" spans="2:51" s="14" customFormat="1" ht="10.2">
      <c r="B763" s="225"/>
      <c r="C763" s="226"/>
      <c r="D763" s="206" t="s">
        <v>309</v>
      </c>
      <c r="E763" s="226"/>
      <c r="F763" s="228" t="s">
        <v>1206</v>
      </c>
      <c r="G763" s="226"/>
      <c r="H763" s="229">
        <v>52.67</v>
      </c>
      <c r="I763" s="230"/>
      <c r="J763" s="226"/>
      <c r="K763" s="226"/>
      <c r="L763" s="231"/>
      <c r="M763" s="232"/>
      <c r="N763" s="233"/>
      <c r="O763" s="233"/>
      <c r="P763" s="233"/>
      <c r="Q763" s="233"/>
      <c r="R763" s="233"/>
      <c r="S763" s="233"/>
      <c r="T763" s="234"/>
      <c r="AT763" s="235" t="s">
        <v>309</v>
      </c>
      <c r="AU763" s="235" t="s">
        <v>93</v>
      </c>
      <c r="AV763" s="14" t="s">
        <v>93</v>
      </c>
      <c r="AW763" s="14" t="s">
        <v>4</v>
      </c>
      <c r="AX763" s="14" t="s">
        <v>91</v>
      </c>
      <c r="AY763" s="235" t="s">
        <v>203</v>
      </c>
    </row>
    <row r="764" spans="1:65" s="2" customFormat="1" ht="16.5" customHeight="1">
      <c r="A764" s="36"/>
      <c r="B764" s="37"/>
      <c r="C764" s="193" t="s">
        <v>1207</v>
      </c>
      <c r="D764" s="193" t="s">
        <v>206</v>
      </c>
      <c r="E764" s="194" t="s">
        <v>1208</v>
      </c>
      <c r="F764" s="195" t="s">
        <v>1209</v>
      </c>
      <c r="G764" s="196" t="s">
        <v>357</v>
      </c>
      <c r="H764" s="197">
        <v>34.126</v>
      </c>
      <c r="I764" s="198"/>
      <c r="J764" s="199">
        <f>ROUND(I764*H764,2)</f>
        <v>0</v>
      </c>
      <c r="K764" s="195" t="s">
        <v>210</v>
      </c>
      <c r="L764" s="41"/>
      <c r="M764" s="200" t="s">
        <v>1</v>
      </c>
      <c r="N764" s="201" t="s">
        <v>48</v>
      </c>
      <c r="O764" s="73"/>
      <c r="P764" s="202">
        <f>O764*H764</f>
        <v>0</v>
      </c>
      <c r="Q764" s="202">
        <v>0.0014</v>
      </c>
      <c r="R764" s="202">
        <f>Q764*H764</f>
        <v>0.0477764</v>
      </c>
      <c r="S764" s="202">
        <v>0</v>
      </c>
      <c r="T764" s="203">
        <f>S764*H764</f>
        <v>0</v>
      </c>
      <c r="U764" s="36"/>
      <c r="V764" s="36"/>
      <c r="W764" s="36"/>
      <c r="X764" s="36"/>
      <c r="Y764" s="36"/>
      <c r="Z764" s="36"/>
      <c r="AA764" s="36"/>
      <c r="AB764" s="36"/>
      <c r="AC764" s="36"/>
      <c r="AD764" s="36"/>
      <c r="AE764" s="36"/>
      <c r="AR764" s="204" t="s">
        <v>378</v>
      </c>
      <c r="AT764" s="204" t="s">
        <v>206</v>
      </c>
      <c r="AU764" s="204" t="s">
        <v>93</v>
      </c>
      <c r="AY764" s="18" t="s">
        <v>203</v>
      </c>
      <c r="BE764" s="205">
        <f>IF(N764="základní",J764,0)</f>
        <v>0</v>
      </c>
      <c r="BF764" s="205">
        <f>IF(N764="snížená",J764,0)</f>
        <v>0</v>
      </c>
      <c r="BG764" s="205">
        <f>IF(N764="zákl. přenesená",J764,0)</f>
        <v>0</v>
      </c>
      <c r="BH764" s="205">
        <f>IF(N764="sníž. přenesená",J764,0)</f>
        <v>0</v>
      </c>
      <c r="BI764" s="205">
        <f>IF(N764="nulová",J764,0)</f>
        <v>0</v>
      </c>
      <c r="BJ764" s="18" t="s">
        <v>91</v>
      </c>
      <c r="BK764" s="205">
        <f>ROUND(I764*H764,2)</f>
        <v>0</v>
      </c>
      <c r="BL764" s="18" t="s">
        <v>378</v>
      </c>
      <c r="BM764" s="204" t="s">
        <v>1210</v>
      </c>
    </row>
    <row r="765" spans="2:51" s="14" customFormat="1" ht="10.2">
      <c r="B765" s="225"/>
      <c r="C765" s="226"/>
      <c r="D765" s="206" t="s">
        <v>309</v>
      </c>
      <c r="E765" s="226"/>
      <c r="F765" s="228" t="s">
        <v>1211</v>
      </c>
      <c r="G765" s="226"/>
      <c r="H765" s="229">
        <v>34.126</v>
      </c>
      <c r="I765" s="230"/>
      <c r="J765" s="226"/>
      <c r="K765" s="226"/>
      <c r="L765" s="231"/>
      <c r="M765" s="232"/>
      <c r="N765" s="233"/>
      <c r="O765" s="233"/>
      <c r="P765" s="233"/>
      <c r="Q765" s="233"/>
      <c r="R765" s="233"/>
      <c r="S765" s="233"/>
      <c r="T765" s="234"/>
      <c r="AT765" s="235" t="s">
        <v>309</v>
      </c>
      <c r="AU765" s="235" t="s">
        <v>93</v>
      </c>
      <c r="AV765" s="14" t="s">
        <v>93</v>
      </c>
      <c r="AW765" s="14" t="s">
        <v>4</v>
      </c>
      <c r="AX765" s="14" t="s">
        <v>91</v>
      </c>
      <c r="AY765" s="235" t="s">
        <v>203</v>
      </c>
    </row>
    <row r="766" spans="1:65" s="2" customFormat="1" ht="24.15" customHeight="1">
      <c r="A766" s="36"/>
      <c r="B766" s="37"/>
      <c r="C766" s="193" t="s">
        <v>1212</v>
      </c>
      <c r="D766" s="193" t="s">
        <v>206</v>
      </c>
      <c r="E766" s="194" t="s">
        <v>1213</v>
      </c>
      <c r="F766" s="195" t="s">
        <v>1214</v>
      </c>
      <c r="G766" s="196" t="s">
        <v>357</v>
      </c>
      <c r="H766" s="197">
        <v>17.063</v>
      </c>
      <c r="I766" s="198"/>
      <c r="J766" s="199">
        <f>ROUND(I766*H766,2)</f>
        <v>0</v>
      </c>
      <c r="K766" s="195" t="s">
        <v>210</v>
      </c>
      <c r="L766" s="41"/>
      <c r="M766" s="200" t="s">
        <v>1</v>
      </c>
      <c r="N766" s="201" t="s">
        <v>48</v>
      </c>
      <c r="O766" s="73"/>
      <c r="P766" s="202">
        <f>O766*H766</f>
        <v>0</v>
      </c>
      <c r="Q766" s="202">
        <v>0.06119</v>
      </c>
      <c r="R766" s="202">
        <f>Q766*H766</f>
        <v>1.04408497</v>
      </c>
      <c r="S766" s="202">
        <v>0</v>
      </c>
      <c r="T766" s="203">
        <f>S766*H766</f>
        <v>0</v>
      </c>
      <c r="U766" s="36"/>
      <c r="V766" s="36"/>
      <c r="W766" s="36"/>
      <c r="X766" s="36"/>
      <c r="Y766" s="36"/>
      <c r="Z766" s="36"/>
      <c r="AA766" s="36"/>
      <c r="AB766" s="36"/>
      <c r="AC766" s="36"/>
      <c r="AD766" s="36"/>
      <c r="AE766" s="36"/>
      <c r="AR766" s="204" t="s">
        <v>378</v>
      </c>
      <c r="AT766" s="204" t="s">
        <v>206</v>
      </c>
      <c r="AU766" s="204" t="s">
        <v>93</v>
      </c>
      <c r="AY766" s="18" t="s">
        <v>203</v>
      </c>
      <c r="BE766" s="205">
        <f>IF(N766="základní",J766,0)</f>
        <v>0</v>
      </c>
      <c r="BF766" s="205">
        <f>IF(N766="snížená",J766,0)</f>
        <v>0</v>
      </c>
      <c r="BG766" s="205">
        <f>IF(N766="zákl. přenesená",J766,0)</f>
        <v>0</v>
      </c>
      <c r="BH766" s="205">
        <f>IF(N766="sníž. přenesená",J766,0)</f>
        <v>0</v>
      </c>
      <c r="BI766" s="205">
        <f>IF(N766="nulová",J766,0)</f>
        <v>0</v>
      </c>
      <c r="BJ766" s="18" t="s">
        <v>91</v>
      </c>
      <c r="BK766" s="205">
        <f>ROUND(I766*H766,2)</f>
        <v>0</v>
      </c>
      <c r="BL766" s="18" t="s">
        <v>378</v>
      </c>
      <c r="BM766" s="204" t="s">
        <v>1215</v>
      </c>
    </row>
    <row r="767" spans="2:51" s="13" customFormat="1" ht="10.2">
      <c r="B767" s="215"/>
      <c r="C767" s="216"/>
      <c r="D767" s="206" t="s">
        <v>309</v>
      </c>
      <c r="E767" s="217" t="s">
        <v>1</v>
      </c>
      <c r="F767" s="218" t="s">
        <v>387</v>
      </c>
      <c r="G767" s="216"/>
      <c r="H767" s="217" t="s">
        <v>1</v>
      </c>
      <c r="I767" s="219"/>
      <c r="J767" s="216"/>
      <c r="K767" s="216"/>
      <c r="L767" s="220"/>
      <c r="M767" s="221"/>
      <c r="N767" s="222"/>
      <c r="O767" s="222"/>
      <c r="P767" s="222"/>
      <c r="Q767" s="222"/>
      <c r="R767" s="222"/>
      <c r="S767" s="222"/>
      <c r="T767" s="223"/>
      <c r="AT767" s="224" t="s">
        <v>309</v>
      </c>
      <c r="AU767" s="224" t="s">
        <v>93</v>
      </c>
      <c r="AV767" s="13" t="s">
        <v>91</v>
      </c>
      <c r="AW767" s="13" t="s">
        <v>38</v>
      </c>
      <c r="AX767" s="13" t="s">
        <v>83</v>
      </c>
      <c r="AY767" s="224" t="s">
        <v>203</v>
      </c>
    </row>
    <row r="768" spans="2:51" s="14" customFormat="1" ht="10.2">
      <c r="B768" s="225"/>
      <c r="C768" s="226"/>
      <c r="D768" s="206" t="s">
        <v>309</v>
      </c>
      <c r="E768" s="227" t="s">
        <v>1</v>
      </c>
      <c r="F768" s="228" t="s">
        <v>1216</v>
      </c>
      <c r="G768" s="226"/>
      <c r="H768" s="229">
        <v>5.25</v>
      </c>
      <c r="I768" s="230"/>
      <c r="J768" s="226"/>
      <c r="K768" s="226"/>
      <c r="L768" s="231"/>
      <c r="M768" s="232"/>
      <c r="N768" s="233"/>
      <c r="O768" s="233"/>
      <c r="P768" s="233"/>
      <c r="Q768" s="233"/>
      <c r="R768" s="233"/>
      <c r="S768" s="233"/>
      <c r="T768" s="234"/>
      <c r="AT768" s="235" t="s">
        <v>309</v>
      </c>
      <c r="AU768" s="235" t="s">
        <v>93</v>
      </c>
      <c r="AV768" s="14" t="s">
        <v>93</v>
      </c>
      <c r="AW768" s="14" t="s">
        <v>38</v>
      </c>
      <c r="AX768" s="14" t="s">
        <v>83</v>
      </c>
      <c r="AY768" s="235" t="s">
        <v>203</v>
      </c>
    </row>
    <row r="769" spans="2:51" s="14" customFormat="1" ht="10.2">
      <c r="B769" s="225"/>
      <c r="C769" s="226"/>
      <c r="D769" s="206" t="s">
        <v>309</v>
      </c>
      <c r="E769" s="227" t="s">
        <v>1</v>
      </c>
      <c r="F769" s="228" t="s">
        <v>1217</v>
      </c>
      <c r="G769" s="226"/>
      <c r="H769" s="229">
        <v>11.813</v>
      </c>
      <c r="I769" s="230"/>
      <c r="J769" s="226"/>
      <c r="K769" s="226"/>
      <c r="L769" s="231"/>
      <c r="M769" s="232"/>
      <c r="N769" s="233"/>
      <c r="O769" s="233"/>
      <c r="P769" s="233"/>
      <c r="Q769" s="233"/>
      <c r="R769" s="233"/>
      <c r="S769" s="233"/>
      <c r="T769" s="234"/>
      <c r="AT769" s="235" t="s">
        <v>309</v>
      </c>
      <c r="AU769" s="235" t="s">
        <v>93</v>
      </c>
      <c r="AV769" s="14" t="s">
        <v>93</v>
      </c>
      <c r="AW769" s="14" t="s">
        <v>38</v>
      </c>
      <c r="AX769" s="14" t="s">
        <v>83</v>
      </c>
      <c r="AY769" s="235" t="s">
        <v>203</v>
      </c>
    </row>
    <row r="770" spans="2:51" s="15" customFormat="1" ht="10.2">
      <c r="B770" s="236"/>
      <c r="C770" s="237"/>
      <c r="D770" s="206" t="s">
        <v>309</v>
      </c>
      <c r="E770" s="238" t="s">
        <v>1</v>
      </c>
      <c r="F770" s="239" t="s">
        <v>314</v>
      </c>
      <c r="G770" s="237"/>
      <c r="H770" s="240">
        <v>17.063</v>
      </c>
      <c r="I770" s="241"/>
      <c r="J770" s="237"/>
      <c r="K770" s="237"/>
      <c r="L770" s="242"/>
      <c r="M770" s="243"/>
      <c r="N770" s="244"/>
      <c r="O770" s="244"/>
      <c r="P770" s="244"/>
      <c r="Q770" s="244"/>
      <c r="R770" s="244"/>
      <c r="S770" s="244"/>
      <c r="T770" s="245"/>
      <c r="AT770" s="246" t="s">
        <v>309</v>
      </c>
      <c r="AU770" s="246" t="s">
        <v>93</v>
      </c>
      <c r="AV770" s="15" t="s">
        <v>121</v>
      </c>
      <c r="AW770" s="15" t="s">
        <v>38</v>
      </c>
      <c r="AX770" s="15" t="s">
        <v>91</v>
      </c>
      <c r="AY770" s="246" t="s">
        <v>203</v>
      </c>
    </row>
    <row r="771" spans="1:65" s="2" customFormat="1" ht="16.5" customHeight="1">
      <c r="A771" s="36"/>
      <c r="B771" s="37"/>
      <c r="C771" s="193" t="s">
        <v>1218</v>
      </c>
      <c r="D771" s="193" t="s">
        <v>206</v>
      </c>
      <c r="E771" s="194" t="s">
        <v>1219</v>
      </c>
      <c r="F771" s="195" t="s">
        <v>1220</v>
      </c>
      <c r="G771" s="196" t="s">
        <v>357</v>
      </c>
      <c r="H771" s="197">
        <v>30.75</v>
      </c>
      <c r="I771" s="198"/>
      <c r="J771" s="199">
        <f>ROUND(I771*H771,2)</f>
        <v>0</v>
      </c>
      <c r="K771" s="195" t="s">
        <v>210</v>
      </c>
      <c r="L771" s="41"/>
      <c r="M771" s="200" t="s">
        <v>1</v>
      </c>
      <c r="N771" s="201" t="s">
        <v>48</v>
      </c>
      <c r="O771" s="73"/>
      <c r="P771" s="202">
        <f>O771*H771</f>
        <v>0</v>
      </c>
      <c r="Q771" s="202">
        <v>0.01324</v>
      </c>
      <c r="R771" s="202">
        <f>Q771*H771</f>
        <v>0.40713</v>
      </c>
      <c r="S771" s="202">
        <v>0</v>
      </c>
      <c r="T771" s="203">
        <f>S771*H771</f>
        <v>0</v>
      </c>
      <c r="U771" s="36"/>
      <c r="V771" s="36"/>
      <c r="W771" s="36"/>
      <c r="X771" s="36"/>
      <c r="Y771" s="36"/>
      <c r="Z771" s="36"/>
      <c r="AA771" s="36"/>
      <c r="AB771" s="36"/>
      <c r="AC771" s="36"/>
      <c r="AD771" s="36"/>
      <c r="AE771" s="36"/>
      <c r="AR771" s="204" t="s">
        <v>378</v>
      </c>
      <c r="AT771" s="204" t="s">
        <v>206</v>
      </c>
      <c r="AU771" s="204" t="s">
        <v>93</v>
      </c>
      <c r="AY771" s="18" t="s">
        <v>203</v>
      </c>
      <c r="BE771" s="205">
        <f>IF(N771="základní",J771,0)</f>
        <v>0</v>
      </c>
      <c r="BF771" s="205">
        <f>IF(N771="snížená",J771,0)</f>
        <v>0</v>
      </c>
      <c r="BG771" s="205">
        <f>IF(N771="zákl. přenesená",J771,0)</f>
        <v>0</v>
      </c>
      <c r="BH771" s="205">
        <f>IF(N771="sníž. přenesená",J771,0)</f>
        <v>0</v>
      </c>
      <c r="BI771" s="205">
        <f>IF(N771="nulová",J771,0)</f>
        <v>0</v>
      </c>
      <c r="BJ771" s="18" t="s">
        <v>91</v>
      </c>
      <c r="BK771" s="205">
        <f>ROUND(I771*H771,2)</f>
        <v>0</v>
      </c>
      <c r="BL771" s="18" t="s">
        <v>378</v>
      </c>
      <c r="BM771" s="204" t="s">
        <v>1221</v>
      </c>
    </row>
    <row r="772" spans="2:51" s="13" customFormat="1" ht="10.2">
      <c r="B772" s="215"/>
      <c r="C772" s="216"/>
      <c r="D772" s="206" t="s">
        <v>309</v>
      </c>
      <c r="E772" s="217" t="s">
        <v>1</v>
      </c>
      <c r="F772" s="218" t="s">
        <v>387</v>
      </c>
      <c r="G772" s="216"/>
      <c r="H772" s="217" t="s">
        <v>1</v>
      </c>
      <c r="I772" s="219"/>
      <c r="J772" s="216"/>
      <c r="K772" s="216"/>
      <c r="L772" s="220"/>
      <c r="M772" s="221"/>
      <c r="N772" s="222"/>
      <c r="O772" s="222"/>
      <c r="P772" s="222"/>
      <c r="Q772" s="222"/>
      <c r="R772" s="222"/>
      <c r="S772" s="222"/>
      <c r="T772" s="223"/>
      <c r="AT772" s="224" t="s">
        <v>309</v>
      </c>
      <c r="AU772" s="224" t="s">
        <v>93</v>
      </c>
      <c r="AV772" s="13" t="s">
        <v>91</v>
      </c>
      <c r="AW772" s="13" t="s">
        <v>38</v>
      </c>
      <c r="AX772" s="13" t="s">
        <v>83</v>
      </c>
      <c r="AY772" s="224" t="s">
        <v>203</v>
      </c>
    </row>
    <row r="773" spans="2:51" s="14" customFormat="1" ht="10.2">
      <c r="B773" s="225"/>
      <c r="C773" s="226"/>
      <c r="D773" s="206" t="s">
        <v>309</v>
      </c>
      <c r="E773" s="227" t="s">
        <v>1</v>
      </c>
      <c r="F773" s="228" t="s">
        <v>1222</v>
      </c>
      <c r="G773" s="226"/>
      <c r="H773" s="229">
        <v>30.75</v>
      </c>
      <c r="I773" s="230"/>
      <c r="J773" s="226"/>
      <c r="K773" s="226"/>
      <c r="L773" s="231"/>
      <c r="M773" s="232"/>
      <c r="N773" s="233"/>
      <c r="O773" s="233"/>
      <c r="P773" s="233"/>
      <c r="Q773" s="233"/>
      <c r="R773" s="233"/>
      <c r="S773" s="233"/>
      <c r="T773" s="234"/>
      <c r="AT773" s="235" t="s">
        <v>309</v>
      </c>
      <c r="AU773" s="235" t="s">
        <v>93</v>
      </c>
      <c r="AV773" s="14" t="s">
        <v>93</v>
      </c>
      <c r="AW773" s="14" t="s">
        <v>38</v>
      </c>
      <c r="AX773" s="14" t="s">
        <v>83</v>
      </c>
      <c r="AY773" s="235" t="s">
        <v>203</v>
      </c>
    </row>
    <row r="774" spans="2:51" s="15" customFormat="1" ht="10.2">
      <c r="B774" s="236"/>
      <c r="C774" s="237"/>
      <c r="D774" s="206" t="s">
        <v>309</v>
      </c>
      <c r="E774" s="238" t="s">
        <v>1</v>
      </c>
      <c r="F774" s="239" t="s">
        <v>314</v>
      </c>
      <c r="G774" s="237"/>
      <c r="H774" s="240">
        <v>30.75</v>
      </c>
      <c r="I774" s="241"/>
      <c r="J774" s="237"/>
      <c r="K774" s="237"/>
      <c r="L774" s="242"/>
      <c r="M774" s="243"/>
      <c r="N774" s="244"/>
      <c r="O774" s="244"/>
      <c r="P774" s="244"/>
      <c r="Q774" s="244"/>
      <c r="R774" s="244"/>
      <c r="S774" s="244"/>
      <c r="T774" s="245"/>
      <c r="AT774" s="246" t="s">
        <v>309</v>
      </c>
      <c r="AU774" s="246" t="s">
        <v>93</v>
      </c>
      <c r="AV774" s="15" t="s">
        <v>121</v>
      </c>
      <c r="AW774" s="15" t="s">
        <v>38</v>
      </c>
      <c r="AX774" s="15" t="s">
        <v>91</v>
      </c>
      <c r="AY774" s="246" t="s">
        <v>203</v>
      </c>
    </row>
    <row r="775" spans="1:65" s="2" customFormat="1" ht="16.5" customHeight="1">
      <c r="A775" s="36"/>
      <c r="B775" s="37"/>
      <c r="C775" s="193" t="s">
        <v>1223</v>
      </c>
      <c r="D775" s="193" t="s">
        <v>206</v>
      </c>
      <c r="E775" s="194" t="s">
        <v>1224</v>
      </c>
      <c r="F775" s="195" t="s">
        <v>1225</v>
      </c>
      <c r="G775" s="196" t="s">
        <v>357</v>
      </c>
      <c r="H775" s="197">
        <v>106.563</v>
      </c>
      <c r="I775" s="198"/>
      <c r="J775" s="199">
        <f>ROUND(I775*H775,2)</f>
        <v>0</v>
      </c>
      <c r="K775" s="195" t="s">
        <v>210</v>
      </c>
      <c r="L775" s="41"/>
      <c r="M775" s="200" t="s">
        <v>1</v>
      </c>
      <c r="N775" s="201" t="s">
        <v>48</v>
      </c>
      <c r="O775" s="73"/>
      <c r="P775" s="202">
        <f>O775*H775</f>
        <v>0</v>
      </c>
      <c r="Q775" s="202">
        <v>0.02855</v>
      </c>
      <c r="R775" s="202">
        <f>Q775*H775</f>
        <v>3.04237365</v>
      </c>
      <c r="S775" s="202">
        <v>0</v>
      </c>
      <c r="T775" s="203">
        <f>S775*H775</f>
        <v>0</v>
      </c>
      <c r="U775" s="36"/>
      <c r="V775" s="36"/>
      <c r="W775" s="36"/>
      <c r="X775" s="36"/>
      <c r="Y775" s="36"/>
      <c r="Z775" s="36"/>
      <c r="AA775" s="36"/>
      <c r="AB775" s="36"/>
      <c r="AC775" s="36"/>
      <c r="AD775" s="36"/>
      <c r="AE775" s="36"/>
      <c r="AR775" s="204" t="s">
        <v>378</v>
      </c>
      <c r="AT775" s="204" t="s">
        <v>206</v>
      </c>
      <c r="AU775" s="204" t="s">
        <v>93</v>
      </c>
      <c r="AY775" s="18" t="s">
        <v>203</v>
      </c>
      <c r="BE775" s="205">
        <f>IF(N775="základní",J775,0)</f>
        <v>0</v>
      </c>
      <c r="BF775" s="205">
        <f>IF(N775="snížená",J775,0)</f>
        <v>0</v>
      </c>
      <c r="BG775" s="205">
        <f>IF(N775="zákl. přenesená",J775,0)</f>
        <v>0</v>
      </c>
      <c r="BH775" s="205">
        <f>IF(N775="sníž. přenesená",J775,0)</f>
        <v>0</v>
      </c>
      <c r="BI775" s="205">
        <f>IF(N775="nulová",J775,0)</f>
        <v>0</v>
      </c>
      <c r="BJ775" s="18" t="s">
        <v>91</v>
      </c>
      <c r="BK775" s="205">
        <f>ROUND(I775*H775,2)</f>
        <v>0</v>
      </c>
      <c r="BL775" s="18" t="s">
        <v>378</v>
      </c>
      <c r="BM775" s="204" t="s">
        <v>1226</v>
      </c>
    </row>
    <row r="776" spans="2:51" s="13" customFormat="1" ht="10.2">
      <c r="B776" s="215"/>
      <c r="C776" s="216"/>
      <c r="D776" s="206" t="s">
        <v>309</v>
      </c>
      <c r="E776" s="217" t="s">
        <v>1</v>
      </c>
      <c r="F776" s="218" t="s">
        <v>387</v>
      </c>
      <c r="G776" s="216"/>
      <c r="H776" s="217" t="s">
        <v>1</v>
      </c>
      <c r="I776" s="219"/>
      <c r="J776" s="216"/>
      <c r="K776" s="216"/>
      <c r="L776" s="220"/>
      <c r="M776" s="221"/>
      <c r="N776" s="222"/>
      <c r="O776" s="222"/>
      <c r="P776" s="222"/>
      <c r="Q776" s="222"/>
      <c r="R776" s="222"/>
      <c r="S776" s="222"/>
      <c r="T776" s="223"/>
      <c r="AT776" s="224" t="s">
        <v>309</v>
      </c>
      <c r="AU776" s="224" t="s">
        <v>93</v>
      </c>
      <c r="AV776" s="13" t="s">
        <v>91</v>
      </c>
      <c r="AW776" s="13" t="s">
        <v>38</v>
      </c>
      <c r="AX776" s="13" t="s">
        <v>83</v>
      </c>
      <c r="AY776" s="224" t="s">
        <v>203</v>
      </c>
    </row>
    <row r="777" spans="2:51" s="14" customFormat="1" ht="10.2">
      <c r="B777" s="225"/>
      <c r="C777" s="226"/>
      <c r="D777" s="206" t="s">
        <v>309</v>
      </c>
      <c r="E777" s="227" t="s">
        <v>1</v>
      </c>
      <c r="F777" s="228" t="s">
        <v>1227</v>
      </c>
      <c r="G777" s="226"/>
      <c r="H777" s="229">
        <v>106.563</v>
      </c>
      <c r="I777" s="230"/>
      <c r="J777" s="226"/>
      <c r="K777" s="226"/>
      <c r="L777" s="231"/>
      <c r="M777" s="232"/>
      <c r="N777" s="233"/>
      <c r="O777" s="233"/>
      <c r="P777" s="233"/>
      <c r="Q777" s="233"/>
      <c r="R777" s="233"/>
      <c r="S777" s="233"/>
      <c r="T777" s="234"/>
      <c r="AT777" s="235" t="s">
        <v>309</v>
      </c>
      <c r="AU777" s="235" t="s">
        <v>93</v>
      </c>
      <c r="AV777" s="14" t="s">
        <v>93</v>
      </c>
      <c r="AW777" s="14" t="s">
        <v>38</v>
      </c>
      <c r="AX777" s="14" t="s">
        <v>83</v>
      </c>
      <c r="AY777" s="235" t="s">
        <v>203</v>
      </c>
    </row>
    <row r="778" spans="2:51" s="15" customFormat="1" ht="10.2">
      <c r="B778" s="236"/>
      <c r="C778" s="237"/>
      <c r="D778" s="206" t="s">
        <v>309</v>
      </c>
      <c r="E778" s="238" t="s">
        <v>1</v>
      </c>
      <c r="F778" s="239" t="s">
        <v>314</v>
      </c>
      <c r="G778" s="237"/>
      <c r="H778" s="240">
        <v>106.563</v>
      </c>
      <c r="I778" s="241"/>
      <c r="J778" s="237"/>
      <c r="K778" s="237"/>
      <c r="L778" s="242"/>
      <c r="M778" s="243"/>
      <c r="N778" s="244"/>
      <c r="O778" s="244"/>
      <c r="P778" s="244"/>
      <c r="Q778" s="244"/>
      <c r="R778" s="244"/>
      <c r="S778" s="244"/>
      <c r="T778" s="245"/>
      <c r="AT778" s="246" t="s">
        <v>309</v>
      </c>
      <c r="AU778" s="246" t="s">
        <v>93</v>
      </c>
      <c r="AV778" s="15" t="s">
        <v>121</v>
      </c>
      <c r="AW778" s="15" t="s">
        <v>38</v>
      </c>
      <c r="AX778" s="15" t="s">
        <v>91</v>
      </c>
      <c r="AY778" s="246" t="s">
        <v>203</v>
      </c>
    </row>
    <row r="779" spans="1:65" s="2" customFormat="1" ht="16.5" customHeight="1">
      <c r="A779" s="36"/>
      <c r="B779" s="37"/>
      <c r="C779" s="193" t="s">
        <v>1228</v>
      </c>
      <c r="D779" s="193" t="s">
        <v>206</v>
      </c>
      <c r="E779" s="194" t="s">
        <v>1229</v>
      </c>
      <c r="F779" s="195" t="s">
        <v>1230</v>
      </c>
      <c r="G779" s="196" t="s">
        <v>357</v>
      </c>
      <c r="H779" s="197">
        <v>13.756</v>
      </c>
      <c r="I779" s="198"/>
      <c r="J779" s="199">
        <f>ROUND(I779*H779,2)</f>
        <v>0</v>
      </c>
      <c r="K779" s="195" t="s">
        <v>210</v>
      </c>
      <c r="L779" s="41"/>
      <c r="M779" s="200" t="s">
        <v>1</v>
      </c>
      <c r="N779" s="201" t="s">
        <v>48</v>
      </c>
      <c r="O779" s="73"/>
      <c r="P779" s="202">
        <f>O779*H779</f>
        <v>0</v>
      </c>
      <c r="Q779" s="202">
        <v>0.02929</v>
      </c>
      <c r="R779" s="202">
        <f>Q779*H779</f>
        <v>0.40291324</v>
      </c>
      <c r="S779" s="202">
        <v>0</v>
      </c>
      <c r="T779" s="203">
        <f>S779*H779</f>
        <v>0</v>
      </c>
      <c r="U779" s="36"/>
      <c r="V779" s="36"/>
      <c r="W779" s="36"/>
      <c r="X779" s="36"/>
      <c r="Y779" s="36"/>
      <c r="Z779" s="36"/>
      <c r="AA779" s="36"/>
      <c r="AB779" s="36"/>
      <c r="AC779" s="36"/>
      <c r="AD779" s="36"/>
      <c r="AE779" s="36"/>
      <c r="AR779" s="204" t="s">
        <v>378</v>
      </c>
      <c r="AT779" s="204" t="s">
        <v>206</v>
      </c>
      <c r="AU779" s="204" t="s">
        <v>93</v>
      </c>
      <c r="AY779" s="18" t="s">
        <v>203</v>
      </c>
      <c r="BE779" s="205">
        <f>IF(N779="základní",J779,0)</f>
        <v>0</v>
      </c>
      <c r="BF779" s="205">
        <f>IF(N779="snížená",J779,0)</f>
        <v>0</v>
      </c>
      <c r="BG779" s="205">
        <f>IF(N779="zákl. přenesená",J779,0)</f>
        <v>0</v>
      </c>
      <c r="BH779" s="205">
        <f>IF(N779="sníž. přenesená",J779,0)</f>
        <v>0</v>
      </c>
      <c r="BI779" s="205">
        <f>IF(N779="nulová",J779,0)</f>
        <v>0</v>
      </c>
      <c r="BJ779" s="18" t="s">
        <v>91</v>
      </c>
      <c r="BK779" s="205">
        <f>ROUND(I779*H779,2)</f>
        <v>0</v>
      </c>
      <c r="BL779" s="18" t="s">
        <v>378</v>
      </c>
      <c r="BM779" s="204" t="s">
        <v>1231</v>
      </c>
    </row>
    <row r="780" spans="2:51" s="13" customFormat="1" ht="10.2">
      <c r="B780" s="215"/>
      <c r="C780" s="216"/>
      <c r="D780" s="206" t="s">
        <v>309</v>
      </c>
      <c r="E780" s="217" t="s">
        <v>1</v>
      </c>
      <c r="F780" s="218" t="s">
        <v>387</v>
      </c>
      <c r="G780" s="216"/>
      <c r="H780" s="217" t="s">
        <v>1</v>
      </c>
      <c r="I780" s="219"/>
      <c r="J780" s="216"/>
      <c r="K780" s="216"/>
      <c r="L780" s="220"/>
      <c r="M780" s="221"/>
      <c r="N780" s="222"/>
      <c r="O780" s="222"/>
      <c r="P780" s="222"/>
      <c r="Q780" s="222"/>
      <c r="R780" s="222"/>
      <c r="S780" s="222"/>
      <c r="T780" s="223"/>
      <c r="AT780" s="224" t="s">
        <v>309</v>
      </c>
      <c r="AU780" s="224" t="s">
        <v>93</v>
      </c>
      <c r="AV780" s="13" t="s">
        <v>91</v>
      </c>
      <c r="AW780" s="13" t="s">
        <v>38</v>
      </c>
      <c r="AX780" s="13" t="s">
        <v>83</v>
      </c>
      <c r="AY780" s="224" t="s">
        <v>203</v>
      </c>
    </row>
    <row r="781" spans="2:51" s="14" customFormat="1" ht="10.2">
      <c r="B781" s="225"/>
      <c r="C781" s="226"/>
      <c r="D781" s="206" t="s">
        <v>309</v>
      </c>
      <c r="E781" s="227" t="s">
        <v>1</v>
      </c>
      <c r="F781" s="228" t="s">
        <v>1232</v>
      </c>
      <c r="G781" s="226"/>
      <c r="H781" s="229">
        <v>5.618</v>
      </c>
      <c r="I781" s="230"/>
      <c r="J781" s="226"/>
      <c r="K781" s="226"/>
      <c r="L781" s="231"/>
      <c r="M781" s="232"/>
      <c r="N781" s="233"/>
      <c r="O781" s="233"/>
      <c r="P781" s="233"/>
      <c r="Q781" s="233"/>
      <c r="R781" s="233"/>
      <c r="S781" s="233"/>
      <c r="T781" s="234"/>
      <c r="AT781" s="235" t="s">
        <v>309</v>
      </c>
      <c r="AU781" s="235" t="s">
        <v>93</v>
      </c>
      <c r="AV781" s="14" t="s">
        <v>93</v>
      </c>
      <c r="AW781" s="14" t="s">
        <v>38</v>
      </c>
      <c r="AX781" s="14" t="s">
        <v>83</v>
      </c>
      <c r="AY781" s="235" t="s">
        <v>203</v>
      </c>
    </row>
    <row r="782" spans="2:51" s="14" customFormat="1" ht="10.2">
      <c r="B782" s="225"/>
      <c r="C782" s="226"/>
      <c r="D782" s="206" t="s">
        <v>309</v>
      </c>
      <c r="E782" s="227" t="s">
        <v>1</v>
      </c>
      <c r="F782" s="228" t="s">
        <v>1233</v>
      </c>
      <c r="G782" s="226"/>
      <c r="H782" s="229">
        <v>8.138</v>
      </c>
      <c r="I782" s="230"/>
      <c r="J782" s="226"/>
      <c r="K782" s="226"/>
      <c r="L782" s="231"/>
      <c r="M782" s="232"/>
      <c r="N782" s="233"/>
      <c r="O782" s="233"/>
      <c r="P782" s="233"/>
      <c r="Q782" s="233"/>
      <c r="R782" s="233"/>
      <c r="S782" s="233"/>
      <c r="T782" s="234"/>
      <c r="AT782" s="235" t="s">
        <v>309</v>
      </c>
      <c r="AU782" s="235" t="s">
        <v>93</v>
      </c>
      <c r="AV782" s="14" t="s">
        <v>93</v>
      </c>
      <c r="AW782" s="14" t="s">
        <v>38</v>
      </c>
      <c r="AX782" s="14" t="s">
        <v>83</v>
      </c>
      <c r="AY782" s="235" t="s">
        <v>203</v>
      </c>
    </row>
    <row r="783" spans="2:51" s="15" customFormat="1" ht="10.2">
      <c r="B783" s="236"/>
      <c r="C783" s="237"/>
      <c r="D783" s="206" t="s">
        <v>309</v>
      </c>
      <c r="E783" s="238" t="s">
        <v>1</v>
      </c>
      <c r="F783" s="239" t="s">
        <v>314</v>
      </c>
      <c r="G783" s="237"/>
      <c r="H783" s="240">
        <v>13.756</v>
      </c>
      <c r="I783" s="241"/>
      <c r="J783" s="237"/>
      <c r="K783" s="237"/>
      <c r="L783" s="242"/>
      <c r="M783" s="243"/>
      <c r="N783" s="244"/>
      <c r="O783" s="244"/>
      <c r="P783" s="244"/>
      <c r="Q783" s="244"/>
      <c r="R783" s="244"/>
      <c r="S783" s="244"/>
      <c r="T783" s="245"/>
      <c r="AT783" s="246" t="s">
        <v>309</v>
      </c>
      <c r="AU783" s="246" t="s">
        <v>93</v>
      </c>
      <c r="AV783" s="15" t="s">
        <v>121</v>
      </c>
      <c r="AW783" s="15" t="s">
        <v>38</v>
      </c>
      <c r="AX783" s="15" t="s">
        <v>91</v>
      </c>
      <c r="AY783" s="246" t="s">
        <v>203</v>
      </c>
    </row>
    <row r="784" spans="1:65" s="2" customFormat="1" ht="16.5" customHeight="1">
      <c r="A784" s="36"/>
      <c r="B784" s="37"/>
      <c r="C784" s="193" t="s">
        <v>1234</v>
      </c>
      <c r="D784" s="193" t="s">
        <v>206</v>
      </c>
      <c r="E784" s="194" t="s">
        <v>1235</v>
      </c>
      <c r="F784" s="195" t="s">
        <v>1236</v>
      </c>
      <c r="G784" s="196" t="s">
        <v>357</v>
      </c>
      <c r="H784" s="197">
        <v>151.069</v>
      </c>
      <c r="I784" s="198"/>
      <c r="J784" s="199">
        <f>ROUND(I784*H784,2)</f>
        <v>0</v>
      </c>
      <c r="K784" s="195" t="s">
        <v>210</v>
      </c>
      <c r="L784" s="41"/>
      <c r="M784" s="200" t="s">
        <v>1</v>
      </c>
      <c r="N784" s="201" t="s">
        <v>48</v>
      </c>
      <c r="O784" s="73"/>
      <c r="P784" s="202">
        <f>O784*H784</f>
        <v>0</v>
      </c>
      <c r="Q784" s="202">
        <v>0.0001</v>
      </c>
      <c r="R784" s="202">
        <f>Q784*H784</f>
        <v>0.0151069</v>
      </c>
      <c r="S784" s="202">
        <v>0</v>
      </c>
      <c r="T784" s="203">
        <f>S784*H784</f>
        <v>0</v>
      </c>
      <c r="U784" s="36"/>
      <c r="V784" s="36"/>
      <c r="W784" s="36"/>
      <c r="X784" s="36"/>
      <c r="Y784" s="36"/>
      <c r="Z784" s="36"/>
      <c r="AA784" s="36"/>
      <c r="AB784" s="36"/>
      <c r="AC784" s="36"/>
      <c r="AD784" s="36"/>
      <c r="AE784" s="36"/>
      <c r="AR784" s="204" t="s">
        <v>378</v>
      </c>
      <c r="AT784" s="204" t="s">
        <v>206</v>
      </c>
      <c r="AU784" s="204" t="s">
        <v>93</v>
      </c>
      <c r="AY784" s="18" t="s">
        <v>203</v>
      </c>
      <c r="BE784" s="205">
        <f>IF(N784="základní",J784,0)</f>
        <v>0</v>
      </c>
      <c r="BF784" s="205">
        <f>IF(N784="snížená",J784,0)</f>
        <v>0</v>
      </c>
      <c r="BG784" s="205">
        <f>IF(N784="zákl. přenesená",J784,0)</f>
        <v>0</v>
      </c>
      <c r="BH784" s="205">
        <f>IF(N784="sníž. přenesená",J784,0)</f>
        <v>0</v>
      </c>
      <c r="BI784" s="205">
        <f>IF(N784="nulová",J784,0)</f>
        <v>0</v>
      </c>
      <c r="BJ784" s="18" t="s">
        <v>91</v>
      </c>
      <c r="BK784" s="205">
        <f>ROUND(I784*H784,2)</f>
        <v>0</v>
      </c>
      <c r="BL784" s="18" t="s">
        <v>378</v>
      </c>
      <c r="BM784" s="204" t="s">
        <v>1237</v>
      </c>
    </row>
    <row r="785" spans="2:51" s="14" customFormat="1" ht="10.2">
      <c r="B785" s="225"/>
      <c r="C785" s="226"/>
      <c r="D785" s="206" t="s">
        <v>309</v>
      </c>
      <c r="E785" s="227" t="s">
        <v>1</v>
      </c>
      <c r="F785" s="228" t="s">
        <v>1238</v>
      </c>
      <c r="G785" s="226"/>
      <c r="H785" s="229">
        <v>151.069</v>
      </c>
      <c r="I785" s="230"/>
      <c r="J785" s="226"/>
      <c r="K785" s="226"/>
      <c r="L785" s="231"/>
      <c r="M785" s="232"/>
      <c r="N785" s="233"/>
      <c r="O785" s="233"/>
      <c r="P785" s="233"/>
      <c r="Q785" s="233"/>
      <c r="R785" s="233"/>
      <c r="S785" s="233"/>
      <c r="T785" s="234"/>
      <c r="AT785" s="235" t="s">
        <v>309</v>
      </c>
      <c r="AU785" s="235" t="s">
        <v>93</v>
      </c>
      <c r="AV785" s="14" t="s">
        <v>93</v>
      </c>
      <c r="AW785" s="14" t="s">
        <v>38</v>
      </c>
      <c r="AX785" s="14" t="s">
        <v>83</v>
      </c>
      <c r="AY785" s="235" t="s">
        <v>203</v>
      </c>
    </row>
    <row r="786" spans="2:51" s="15" customFormat="1" ht="10.2">
      <c r="B786" s="236"/>
      <c r="C786" s="237"/>
      <c r="D786" s="206" t="s">
        <v>309</v>
      </c>
      <c r="E786" s="238" t="s">
        <v>1</v>
      </c>
      <c r="F786" s="239" t="s">
        <v>314</v>
      </c>
      <c r="G786" s="237"/>
      <c r="H786" s="240">
        <v>151.069</v>
      </c>
      <c r="I786" s="241"/>
      <c r="J786" s="237"/>
      <c r="K786" s="237"/>
      <c r="L786" s="242"/>
      <c r="M786" s="243"/>
      <c r="N786" s="244"/>
      <c r="O786" s="244"/>
      <c r="P786" s="244"/>
      <c r="Q786" s="244"/>
      <c r="R786" s="244"/>
      <c r="S786" s="244"/>
      <c r="T786" s="245"/>
      <c r="AT786" s="246" t="s">
        <v>309</v>
      </c>
      <c r="AU786" s="246" t="s">
        <v>93</v>
      </c>
      <c r="AV786" s="15" t="s">
        <v>121</v>
      </c>
      <c r="AW786" s="15" t="s">
        <v>38</v>
      </c>
      <c r="AX786" s="15" t="s">
        <v>91</v>
      </c>
      <c r="AY786" s="246" t="s">
        <v>203</v>
      </c>
    </row>
    <row r="787" spans="1:65" s="2" customFormat="1" ht="16.5" customHeight="1">
      <c r="A787" s="36"/>
      <c r="B787" s="37"/>
      <c r="C787" s="193" t="s">
        <v>1239</v>
      </c>
      <c r="D787" s="193" t="s">
        <v>206</v>
      </c>
      <c r="E787" s="194" t="s">
        <v>1240</v>
      </c>
      <c r="F787" s="195" t="s">
        <v>1241</v>
      </c>
      <c r="G787" s="196" t="s">
        <v>357</v>
      </c>
      <c r="H787" s="197">
        <v>151.069</v>
      </c>
      <c r="I787" s="198"/>
      <c r="J787" s="199">
        <f>ROUND(I787*H787,2)</f>
        <v>0</v>
      </c>
      <c r="K787" s="195" t="s">
        <v>210</v>
      </c>
      <c r="L787" s="41"/>
      <c r="M787" s="200" t="s">
        <v>1</v>
      </c>
      <c r="N787" s="201" t="s">
        <v>48</v>
      </c>
      <c r="O787" s="73"/>
      <c r="P787" s="202">
        <f>O787*H787</f>
        <v>0</v>
      </c>
      <c r="Q787" s="202">
        <v>0.0007</v>
      </c>
      <c r="R787" s="202">
        <f>Q787*H787</f>
        <v>0.10574829999999999</v>
      </c>
      <c r="S787" s="202">
        <v>0</v>
      </c>
      <c r="T787" s="203">
        <f>S787*H787</f>
        <v>0</v>
      </c>
      <c r="U787" s="36"/>
      <c r="V787" s="36"/>
      <c r="W787" s="36"/>
      <c r="X787" s="36"/>
      <c r="Y787" s="36"/>
      <c r="Z787" s="36"/>
      <c r="AA787" s="36"/>
      <c r="AB787" s="36"/>
      <c r="AC787" s="36"/>
      <c r="AD787" s="36"/>
      <c r="AE787" s="36"/>
      <c r="AR787" s="204" t="s">
        <v>378</v>
      </c>
      <c r="AT787" s="204" t="s">
        <v>206</v>
      </c>
      <c r="AU787" s="204" t="s">
        <v>93</v>
      </c>
      <c r="AY787" s="18" t="s">
        <v>203</v>
      </c>
      <c r="BE787" s="205">
        <f>IF(N787="základní",J787,0)</f>
        <v>0</v>
      </c>
      <c r="BF787" s="205">
        <f>IF(N787="snížená",J787,0)</f>
        <v>0</v>
      </c>
      <c r="BG787" s="205">
        <f>IF(N787="zákl. přenesená",J787,0)</f>
        <v>0</v>
      </c>
      <c r="BH787" s="205">
        <f>IF(N787="sníž. přenesená",J787,0)</f>
        <v>0</v>
      </c>
      <c r="BI787" s="205">
        <f>IF(N787="nulová",J787,0)</f>
        <v>0</v>
      </c>
      <c r="BJ787" s="18" t="s">
        <v>91</v>
      </c>
      <c r="BK787" s="205">
        <f>ROUND(I787*H787,2)</f>
        <v>0</v>
      </c>
      <c r="BL787" s="18" t="s">
        <v>378</v>
      </c>
      <c r="BM787" s="204" t="s">
        <v>1242</v>
      </c>
    </row>
    <row r="788" spans="1:65" s="2" customFormat="1" ht="21.75" customHeight="1">
      <c r="A788" s="36"/>
      <c r="B788" s="37"/>
      <c r="C788" s="193" t="s">
        <v>1243</v>
      </c>
      <c r="D788" s="193" t="s">
        <v>206</v>
      </c>
      <c r="E788" s="194" t="s">
        <v>1244</v>
      </c>
      <c r="F788" s="195" t="s">
        <v>1245</v>
      </c>
      <c r="G788" s="196" t="s">
        <v>357</v>
      </c>
      <c r="H788" s="197">
        <v>270.9</v>
      </c>
      <c r="I788" s="198"/>
      <c r="J788" s="199">
        <f>ROUND(I788*H788,2)</f>
        <v>0</v>
      </c>
      <c r="K788" s="195" t="s">
        <v>210</v>
      </c>
      <c r="L788" s="41"/>
      <c r="M788" s="200" t="s">
        <v>1</v>
      </c>
      <c r="N788" s="201" t="s">
        <v>48</v>
      </c>
      <c r="O788" s="73"/>
      <c r="P788" s="202">
        <f>O788*H788</f>
        <v>0</v>
      </c>
      <c r="Q788" s="202">
        <v>0.01661</v>
      </c>
      <c r="R788" s="202">
        <f>Q788*H788</f>
        <v>4.499649</v>
      </c>
      <c r="S788" s="202">
        <v>0</v>
      </c>
      <c r="T788" s="203">
        <f>S788*H788</f>
        <v>0</v>
      </c>
      <c r="U788" s="36"/>
      <c r="V788" s="36"/>
      <c r="W788" s="36"/>
      <c r="X788" s="36"/>
      <c r="Y788" s="36"/>
      <c r="Z788" s="36"/>
      <c r="AA788" s="36"/>
      <c r="AB788" s="36"/>
      <c r="AC788" s="36"/>
      <c r="AD788" s="36"/>
      <c r="AE788" s="36"/>
      <c r="AR788" s="204" t="s">
        <v>378</v>
      </c>
      <c r="AT788" s="204" t="s">
        <v>206</v>
      </c>
      <c r="AU788" s="204" t="s">
        <v>93</v>
      </c>
      <c r="AY788" s="18" t="s">
        <v>203</v>
      </c>
      <c r="BE788" s="205">
        <f>IF(N788="základní",J788,0)</f>
        <v>0</v>
      </c>
      <c r="BF788" s="205">
        <f>IF(N788="snížená",J788,0)</f>
        <v>0</v>
      </c>
      <c r="BG788" s="205">
        <f>IF(N788="zákl. přenesená",J788,0)</f>
        <v>0</v>
      </c>
      <c r="BH788" s="205">
        <f>IF(N788="sníž. přenesená",J788,0)</f>
        <v>0</v>
      </c>
      <c r="BI788" s="205">
        <f>IF(N788="nulová",J788,0)</f>
        <v>0</v>
      </c>
      <c r="BJ788" s="18" t="s">
        <v>91</v>
      </c>
      <c r="BK788" s="205">
        <f>ROUND(I788*H788,2)</f>
        <v>0</v>
      </c>
      <c r="BL788" s="18" t="s">
        <v>378</v>
      </c>
      <c r="BM788" s="204" t="s">
        <v>1246</v>
      </c>
    </row>
    <row r="789" spans="1:47" s="2" customFormat="1" ht="38.4">
      <c r="A789" s="36"/>
      <c r="B789" s="37"/>
      <c r="C789" s="38"/>
      <c r="D789" s="206" t="s">
        <v>213</v>
      </c>
      <c r="E789" s="38"/>
      <c r="F789" s="207" t="s">
        <v>1247</v>
      </c>
      <c r="G789" s="38"/>
      <c r="H789" s="38"/>
      <c r="I789" s="208"/>
      <c r="J789" s="38"/>
      <c r="K789" s="38"/>
      <c r="L789" s="41"/>
      <c r="M789" s="209"/>
      <c r="N789" s="210"/>
      <c r="O789" s="73"/>
      <c r="P789" s="73"/>
      <c r="Q789" s="73"/>
      <c r="R789" s="73"/>
      <c r="S789" s="73"/>
      <c r="T789" s="74"/>
      <c r="U789" s="36"/>
      <c r="V789" s="36"/>
      <c r="W789" s="36"/>
      <c r="X789" s="36"/>
      <c r="Y789" s="36"/>
      <c r="Z789" s="36"/>
      <c r="AA789" s="36"/>
      <c r="AB789" s="36"/>
      <c r="AC789" s="36"/>
      <c r="AD789" s="36"/>
      <c r="AE789" s="36"/>
      <c r="AT789" s="18" t="s">
        <v>213</v>
      </c>
      <c r="AU789" s="18" t="s">
        <v>93</v>
      </c>
    </row>
    <row r="790" spans="2:51" s="13" customFormat="1" ht="10.2">
      <c r="B790" s="215"/>
      <c r="C790" s="216"/>
      <c r="D790" s="206" t="s">
        <v>309</v>
      </c>
      <c r="E790" s="217" t="s">
        <v>1</v>
      </c>
      <c r="F790" s="218" t="s">
        <v>770</v>
      </c>
      <c r="G790" s="216"/>
      <c r="H790" s="217" t="s">
        <v>1</v>
      </c>
      <c r="I790" s="219"/>
      <c r="J790" s="216"/>
      <c r="K790" s="216"/>
      <c r="L790" s="220"/>
      <c r="M790" s="221"/>
      <c r="N790" s="222"/>
      <c r="O790" s="222"/>
      <c r="P790" s="222"/>
      <c r="Q790" s="222"/>
      <c r="R790" s="222"/>
      <c r="S790" s="222"/>
      <c r="T790" s="223"/>
      <c r="AT790" s="224" t="s">
        <v>309</v>
      </c>
      <c r="AU790" s="224" t="s">
        <v>93</v>
      </c>
      <c r="AV790" s="13" t="s">
        <v>91</v>
      </c>
      <c r="AW790" s="13" t="s">
        <v>38</v>
      </c>
      <c r="AX790" s="13" t="s">
        <v>83</v>
      </c>
      <c r="AY790" s="224" t="s">
        <v>203</v>
      </c>
    </row>
    <row r="791" spans="2:51" s="14" customFormat="1" ht="10.2">
      <c r="B791" s="225"/>
      <c r="C791" s="226"/>
      <c r="D791" s="206" t="s">
        <v>309</v>
      </c>
      <c r="E791" s="227" t="s">
        <v>1</v>
      </c>
      <c r="F791" s="228" t="s">
        <v>1248</v>
      </c>
      <c r="G791" s="226"/>
      <c r="H791" s="229">
        <v>168</v>
      </c>
      <c r="I791" s="230"/>
      <c r="J791" s="226"/>
      <c r="K791" s="226"/>
      <c r="L791" s="231"/>
      <c r="M791" s="232"/>
      <c r="N791" s="233"/>
      <c r="O791" s="233"/>
      <c r="P791" s="233"/>
      <c r="Q791" s="233"/>
      <c r="R791" s="233"/>
      <c r="S791" s="233"/>
      <c r="T791" s="234"/>
      <c r="AT791" s="235" t="s">
        <v>309</v>
      </c>
      <c r="AU791" s="235" t="s">
        <v>93</v>
      </c>
      <c r="AV791" s="14" t="s">
        <v>93</v>
      </c>
      <c r="AW791" s="14" t="s">
        <v>38</v>
      </c>
      <c r="AX791" s="14" t="s">
        <v>83</v>
      </c>
      <c r="AY791" s="235" t="s">
        <v>203</v>
      </c>
    </row>
    <row r="792" spans="2:51" s="14" customFormat="1" ht="10.2">
      <c r="B792" s="225"/>
      <c r="C792" s="226"/>
      <c r="D792" s="206" t="s">
        <v>309</v>
      </c>
      <c r="E792" s="227" t="s">
        <v>1</v>
      </c>
      <c r="F792" s="228" t="s">
        <v>1249</v>
      </c>
      <c r="G792" s="226"/>
      <c r="H792" s="229">
        <v>102.9</v>
      </c>
      <c r="I792" s="230"/>
      <c r="J792" s="226"/>
      <c r="K792" s="226"/>
      <c r="L792" s="231"/>
      <c r="M792" s="232"/>
      <c r="N792" s="233"/>
      <c r="O792" s="233"/>
      <c r="P792" s="233"/>
      <c r="Q792" s="233"/>
      <c r="R792" s="233"/>
      <c r="S792" s="233"/>
      <c r="T792" s="234"/>
      <c r="AT792" s="235" t="s">
        <v>309</v>
      </c>
      <c r="AU792" s="235" t="s">
        <v>93</v>
      </c>
      <c r="AV792" s="14" t="s">
        <v>93</v>
      </c>
      <c r="AW792" s="14" t="s">
        <v>38</v>
      </c>
      <c r="AX792" s="14" t="s">
        <v>83</v>
      </c>
      <c r="AY792" s="235" t="s">
        <v>203</v>
      </c>
    </row>
    <row r="793" spans="2:51" s="15" customFormat="1" ht="10.2">
      <c r="B793" s="236"/>
      <c r="C793" s="237"/>
      <c r="D793" s="206" t="s">
        <v>309</v>
      </c>
      <c r="E793" s="238" t="s">
        <v>1</v>
      </c>
      <c r="F793" s="239" t="s">
        <v>314</v>
      </c>
      <c r="G793" s="237"/>
      <c r="H793" s="240">
        <v>270.9</v>
      </c>
      <c r="I793" s="241"/>
      <c r="J793" s="237"/>
      <c r="K793" s="237"/>
      <c r="L793" s="242"/>
      <c r="M793" s="243"/>
      <c r="N793" s="244"/>
      <c r="O793" s="244"/>
      <c r="P793" s="244"/>
      <c r="Q793" s="244"/>
      <c r="R793" s="244"/>
      <c r="S793" s="244"/>
      <c r="T793" s="245"/>
      <c r="AT793" s="246" t="s">
        <v>309</v>
      </c>
      <c r="AU793" s="246" t="s">
        <v>93</v>
      </c>
      <c r="AV793" s="15" t="s">
        <v>121</v>
      </c>
      <c r="AW793" s="15" t="s">
        <v>38</v>
      </c>
      <c r="AX793" s="15" t="s">
        <v>91</v>
      </c>
      <c r="AY793" s="246" t="s">
        <v>203</v>
      </c>
    </row>
    <row r="794" spans="1:65" s="2" customFormat="1" ht="16.5" customHeight="1">
      <c r="A794" s="36"/>
      <c r="B794" s="37"/>
      <c r="C794" s="193" t="s">
        <v>1250</v>
      </c>
      <c r="D794" s="193" t="s">
        <v>206</v>
      </c>
      <c r="E794" s="194" t="s">
        <v>1251</v>
      </c>
      <c r="F794" s="195" t="s">
        <v>1252</v>
      </c>
      <c r="G794" s="196" t="s">
        <v>357</v>
      </c>
      <c r="H794" s="197">
        <v>485.9</v>
      </c>
      <c r="I794" s="198"/>
      <c r="J794" s="199">
        <f>ROUND(I794*H794,2)</f>
        <v>0</v>
      </c>
      <c r="K794" s="195" t="s">
        <v>210</v>
      </c>
      <c r="L794" s="41"/>
      <c r="M794" s="200" t="s">
        <v>1</v>
      </c>
      <c r="N794" s="201" t="s">
        <v>48</v>
      </c>
      <c r="O794" s="73"/>
      <c r="P794" s="202">
        <f>O794*H794</f>
        <v>0</v>
      </c>
      <c r="Q794" s="202">
        <v>0.01378</v>
      </c>
      <c r="R794" s="202">
        <f>Q794*H794</f>
        <v>6.695702</v>
      </c>
      <c r="S794" s="202">
        <v>0</v>
      </c>
      <c r="T794" s="203">
        <f>S794*H794</f>
        <v>0</v>
      </c>
      <c r="U794" s="36"/>
      <c r="V794" s="36"/>
      <c r="W794" s="36"/>
      <c r="X794" s="36"/>
      <c r="Y794" s="36"/>
      <c r="Z794" s="36"/>
      <c r="AA794" s="36"/>
      <c r="AB794" s="36"/>
      <c r="AC794" s="36"/>
      <c r="AD794" s="36"/>
      <c r="AE794" s="36"/>
      <c r="AR794" s="204" t="s">
        <v>378</v>
      </c>
      <c r="AT794" s="204" t="s">
        <v>206</v>
      </c>
      <c r="AU794" s="204" t="s">
        <v>93</v>
      </c>
      <c r="AY794" s="18" t="s">
        <v>203</v>
      </c>
      <c r="BE794" s="205">
        <f>IF(N794="základní",J794,0)</f>
        <v>0</v>
      </c>
      <c r="BF794" s="205">
        <f>IF(N794="snížená",J794,0)</f>
        <v>0</v>
      </c>
      <c r="BG794" s="205">
        <f>IF(N794="zákl. přenesená",J794,0)</f>
        <v>0</v>
      </c>
      <c r="BH794" s="205">
        <f>IF(N794="sníž. přenesená",J794,0)</f>
        <v>0</v>
      </c>
      <c r="BI794" s="205">
        <f>IF(N794="nulová",J794,0)</f>
        <v>0</v>
      </c>
      <c r="BJ794" s="18" t="s">
        <v>91</v>
      </c>
      <c r="BK794" s="205">
        <f>ROUND(I794*H794,2)</f>
        <v>0</v>
      </c>
      <c r="BL794" s="18" t="s">
        <v>378</v>
      </c>
      <c r="BM794" s="204" t="s">
        <v>1253</v>
      </c>
    </row>
    <row r="795" spans="2:51" s="13" customFormat="1" ht="10.2">
      <c r="B795" s="215"/>
      <c r="C795" s="216"/>
      <c r="D795" s="206" t="s">
        <v>309</v>
      </c>
      <c r="E795" s="217" t="s">
        <v>1</v>
      </c>
      <c r="F795" s="218" t="s">
        <v>770</v>
      </c>
      <c r="G795" s="216"/>
      <c r="H795" s="217" t="s">
        <v>1</v>
      </c>
      <c r="I795" s="219"/>
      <c r="J795" s="216"/>
      <c r="K795" s="216"/>
      <c r="L795" s="220"/>
      <c r="M795" s="221"/>
      <c r="N795" s="222"/>
      <c r="O795" s="222"/>
      <c r="P795" s="222"/>
      <c r="Q795" s="222"/>
      <c r="R795" s="222"/>
      <c r="S795" s="222"/>
      <c r="T795" s="223"/>
      <c r="AT795" s="224" t="s">
        <v>309</v>
      </c>
      <c r="AU795" s="224" t="s">
        <v>93</v>
      </c>
      <c r="AV795" s="13" t="s">
        <v>91</v>
      </c>
      <c r="AW795" s="13" t="s">
        <v>38</v>
      </c>
      <c r="AX795" s="13" t="s">
        <v>83</v>
      </c>
      <c r="AY795" s="224" t="s">
        <v>203</v>
      </c>
    </row>
    <row r="796" spans="2:51" s="14" customFormat="1" ht="10.2">
      <c r="B796" s="225"/>
      <c r="C796" s="226"/>
      <c r="D796" s="206" t="s">
        <v>309</v>
      </c>
      <c r="E796" s="227" t="s">
        <v>1</v>
      </c>
      <c r="F796" s="228" t="s">
        <v>1254</v>
      </c>
      <c r="G796" s="226"/>
      <c r="H796" s="229">
        <v>244.8</v>
      </c>
      <c r="I796" s="230"/>
      <c r="J796" s="226"/>
      <c r="K796" s="226"/>
      <c r="L796" s="231"/>
      <c r="M796" s="232"/>
      <c r="N796" s="233"/>
      <c r="O796" s="233"/>
      <c r="P796" s="233"/>
      <c r="Q796" s="233"/>
      <c r="R796" s="233"/>
      <c r="S796" s="233"/>
      <c r="T796" s="234"/>
      <c r="AT796" s="235" t="s">
        <v>309</v>
      </c>
      <c r="AU796" s="235" t="s">
        <v>93</v>
      </c>
      <c r="AV796" s="14" t="s">
        <v>93</v>
      </c>
      <c r="AW796" s="14" t="s">
        <v>38</v>
      </c>
      <c r="AX796" s="14" t="s">
        <v>83</v>
      </c>
      <c r="AY796" s="235" t="s">
        <v>203</v>
      </c>
    </row>
    <row r="797" spans="2:51" s="14" customFormat="1" ht="10.2">
      <c r="B797" s="225"/>
      <c r="C797" s="226"/>
      <c r="D797" s="206" t="s">
        <v>309</v>
      </c>
      <c r="E797" s="227" t="s">
        <v>1</v>
      </c>
      <c r="F797" s="228" t="s">
        <v>1255</v>
      </c>
      <c r="G797" s="226"/>
      <c r="H797" s="229">
        <v>241.1</v>
      </c>
      <c r="I797" s="230"/>
      <c r="J797" s="226"/>
      <c r="K797" s="226"/>
      <c r="L797" s="231"/>
      <c r="M797" s="232"/>
      <c r="N797" s="233"/>
      <c r="O797" s="233"/>
      <c r="P797" s="233"/>
      <c r="Q797" s="233"/>
      <c r="R797" s="233"/>
      <c r="S797" s="233"/>
      <c r="T797" s="234"/>
      <c r="AT797" s="235" t="s">
        <v>309</v>
      </c>
      <c r="AU797" s="235" t="s">
        <v>93</v>
      </c>
      <c r="AV797" s="14" t="s">
        <v>93</v>
      </c>
      <c r="AW797" s="14" t="s">
        <v>38</v>
      </c>
      <c r="AX797" s="14" t="s">
        <v>83</v>
      </c>
      <c r="AY797" s="235" t="s">
        <v>203</v>
      </c>
    </row>
    <row r="798" spans="2:51" s="15" customFormat="1" ht="10.2">
      <c r="B798" s="236"/>
      <c r="C798" s="237"/>
      <c r="D798" s="206" t="s">
        <v>309</v>
      </c>
      <c r="E798" s="238" t="s">
        <v>1</v>
      </c>
      <c r="F798" s="239" t="s">
        <v>314</v>
      </c>
      <c r="G798" s="237"/>
      <c r="H798" s="240">
        <v>485.9</v>
      </c>
      <c r="I798" s="241"/>
      <c r="J798" s="237"/>
      <c r="K798" s="237"/>
      <c r="L798" s="242"/>
      <c r="M798" s="243"/>
      <c r="N798" s="244"/>
      <c r="O798" s="244"/>
      <c r="P798" s="244"/>
      <c r="Q798" s="244"/>
      <c r="R798" s="244"/>
      <c r="S798" s="244"/>
      <c r="T798" s="245"/>
      <c r="AT798" s="246" t="s">
        <v>309</v>
      </c>
      <c r="AU798" s="246" t="s">
        <v>93</v>
      </c>
      <c r="AV798" s="15" t="s">
        <v>121</v>
      </c>
      <c r="AW798" s="15" t="s">
        <v>38</v>
      </c>
      <c r="AX798" s="15" t="s">
        <v>91</v>
      </c>
      <c r="AY798" s="246" t="s">
        <v>203</v>
      </c>
    </row>
    <row r="799" spans="1:65" s="2" customFormat="1" ht="16.5" customHeight="1">
      <c r="A799" s="36"/>
      <c r="B799" s="37"/>
      <c r="C799" s="193" t="s">
        <v>1256</v>
      </c>
      <c r="D799" s="193" t="s">
        <v>206</v>
      </c>
      <c r="E799" s="194" t="s">
        <v>1257</v>
      </c>
      <c r="F799" s="195" t="s">
        <v>1258</v>
      </c>
      <c r="G799" s="196" t="s">
        <v>357</v>
      </c>
      <c r="H799" s="197">
        <v>756.8</v>
      </c>
      <c r="I799" s="198"/>
      <c r="J799" s="199">
        <f>ROUND(I799*H799,2)</f>
        <v>0</v>
      </c>
      <c r="K799" s="195" t="s">
        <v>210</v>
      </c>
      <c r="L799" s="41"/>
      <c r="M799" s="200" t="s">
        <v>1</v>
      </c>
      <c r="N799" s="201" t="s">
        <v>48</v>
      </c>
      <c r="O799" s="73"/>
      <c r="P799" s="202">
        <f>O799*H799</f>
        <v>0</v>
      </c>
      <c r="Q799" s="202">
        <v>0.0001</v>
      </c>
      <c r="R799" s="202">
        <f>Q799*H799</f>
        <v>0.07568</v>
      </c>
      <c r="S799" s="202">
        <v>0</v>
      </c>
      <c r="T799" s="203">
        <f>S799*H799</f>
        <v>0</v>
      </c>
      <c r="U799" s="36"/>
      <c r="V799" s="36"/>
      <c r="W799" s="36"/>
      <c r="X799" s="36"/>
      <c r="Y799" s="36"/>
      <c r="Z799" s="36"/>
      <c r="AA799" s="36"/>
      <c r="AB799" s="36"/>
      <c r="AC799" s="36"/>
      <c r="AD799" s="36"/>
      <c r="AE799" s="36"/>
      <c r="AR799" s="204" t="s">
        <v>378</v>
      </c>
      <c r="AT799" s="204" t="s">
        <v>206</v>
      </c>
      <c r="AU799" s="204" t="s">
        <v>93</v>
      </c>
      <c r="AY799" s="18" t="s">
        <v>203</v>
      </c>
      <c r="BE799" s="205">
        <f>IF(N799="základní",J799,0)</f>
        <v>0</v>
      </c>
      <c r="BF799" s="205">
        <f>IF(N799="snížená",J799,0)</f>
        <v>0</v>
      </c>
      <c r="BG799" s="205">
        <f>IF(N799="zákl. přenesená",J799,0)</f>
        <v>0</v>
      </c>
      <c r="BH799" s="205">
        <f>IF(N799="sníž. přenesená",J799,0)</f>
        <v>0</v>
      </c>
      <c r="BI799" s="205">
        <f>IF(N799="nulová",J799,0)</f>
        <v>0</v>
      </c>
      <c r="BJ799" s="18" t="s">
        <v>91</v>
      </c>
      <c r="BK799" s="205">
        <f>ROUND(I799*H799,2)</f>
        <v>0</v>
      </c>
      <c r="BL799" s="18" t="s">
        <v>378</v>
      </c>
      <c r="BM799" s="204" t="s">
        <v>1259</v>
      </c>
    </row>
    <row r="800" spans="2:51" s="14" customFormat="1" ht="10.2">
      <c r="B800" s="225"/>
      <c r="C800" s="226"/>
      <c r="D800" s="206" t="s">
        <v>309</v>
      </c>
      <c r="E800" s="227" t="s">
        <v>1</v>
      </c>
      <c r="F800" s="228" t="s">
        <v>1260</v>
      </c>
      <c r="G800" s="226"/>
      <c r="H800" s="229">
        <v>756.8</v>
      </c>
      <c r="I800" s="230"/>
      <c r="J800" s="226"/>
      <c r="K800" s="226"/>
      <c r="L800" s="231"/>
      <c r="M800" s="232"/>
      <c r="N800" s="233"/>
      <c r="O800" s="233"/>
      <c r="P800" s="233"/>
      <c r="Q800" s="233"/>
      <c r="R800" s="233"/>
      <c r="S800" s="233"/>
      <c r="T800" s="234"/>
      <c r="AT800" s="235" t="s">
        <v>309</v>
      </c>
      <c r="AU800" s="235" t="s">
        <v>93</v>
      </c>
      <c r="AV800" s="14" t="s">
        <v>93</v>
      </c>
      <c r="AW800" s="14" t="s">
        <v>38</v>
      </c>
      <c r="AX800" s="14" t="s">
        <v>83</v>
      </c>
      <c r="AY800" s="235" t="s">
        <v>203</v>
      </c>
    </row>
    <row r="801" spans="2:51" s="15" customFormat="1" ht="10.2">
      <c r="B801" s="236"/>
      <c r="C801" s="237"/>
      <c r="D801" s="206" t="s">
        <v>309</v>
      </c>
      <c r="E801" s="238" t="s">
        <v>1</v>
      </c>
      <c r="F801" s="239" t="s">
        <v>314</v>
      </c>
      <c r="G801" s="237"/>
      <c r="H801" s="240">
        <v>756.8</v>
      </c>
      <c r="I801" s="241"/>
      <c r="J801" s="237"/>
      <c r="K801" s="237"/>
      <c r="L801" s="242"/>
      <c r="M801" s="243"/>
      <c r="N801" s="244"/>
      <c r="O801" s="244"/>
      <c r="P801" s="244"/>
      <c r="Q801" s="244"/>
      <c r="R801" s="244"/>
      <c r="S801" s="244"/>
      <c r="T801" s="245"/>
      <c r="AT801" s="246" t="s">
        <v>309</v>
      </c>
      <c r="AU801" s="246" t="s">
        <v>93</v>
      </c>
      <c r="AV801" s="15" t="s">
        <v>121</v>
      </c>
      <c r="AW801" s="15" t="s">
        <v>38</v>
      </c>
      <c r="AX801" s="15" t="s">
        <v>91</v>
      </c>
      <c r="AY801" s="246" t="s">
        <v>203</v>
      </c>
    </row>
    <row r="802" spans="1:65" s="2" customFormat="1" ht="16.5" customHeight="1">
      <c r="A802" s="36"/>
      <c r="B802" s="37"/>
      <c r="C802" s="193" t="s">
        <v>1261</v>
      </c>
      <c r="D802" s="193" t="s">
        <v>206</v>
      </c>
      <c r="E802" s="194" t="s">
        <v>1262</v>
      </c>
      <c r="F802" s="195" t="s">
        <v>1263</v>
      </c>
      <c r="G802" s="196" t="s">
        <v>357</v>
      </c>
      <c r="H802" s="197">
        <v>270.9</v>
      </c>
      <c r="I802" s="198"/>
      <c r="J802" s="199">
        <f>ROUND(I802*H802,2)</f>
        <v>0</v>
      </c>
      <c r="K802" s="195" t="s">
        <v>210</v>
      </c>
      <c r="L802" s="41"/>
      <c r="M802" s="200" t="s">
        <v>1</v>
      </c>
      <c r="N802" s="201" t="s">
        <v>48</v>
      </c>
      <c r="O802" s="73"/>
      <c r="P802" s="202">
        <f>O802*H802</f>
        <v>0</v>
      </c>
      <c r="Q802" s="202">
        <v>0</v>
      </c>
      <c r="R802" s="202">
        <f>Q802*H802</f>
        <v>0</v>
      </c>
      <c r="S802" s="202">
        <v>0</v>
      </c>
      <c r="T802" s="203">
        <f>S802*H802</f>
        <v>0</v>
      </c>
      <c r="U802" s="36"/>
      <c r="V802" s="36"/>
      <c r="W802" s="36"/>
      <c r="X802" s="36"/>
      <c r="Y802" s="36"/>
      <c r="Z802" s="36"/>
      <c r="AA802" s="36"/>
      <c r="AB802" s="36"/>
      <c r="AC802" s="36"/>
      <c r="AD802" s="36"/>
      <c r="AE802" s="36"/>
      <c r="AR802" s="204" t="s">
        <v>378</v>
      </c>
      <c r="AT802" s="204" t="s">
        <v>206</v>
      </c>
      <c r="AU802" s="204" t="s">
        <v>93</v>
      </c>
      <c r="AY802" s="18" t="s">
        <v>203</v>
      </c>
      <c r="BE802" s="205">
        <f>IF(N802="základní",J802,0)</f>
        <v>0</v>
      </c>
      <c r="BF802" s="205">
        <f>IF(N802="snížená",J802,0)</f>
        <v>0</v>
      </c>
      <c r="BG802" s="205">
        <f>IF(N802="zákl. přenesená",J802,0)</f>
        <v>0</v>
      </c>
      <c r="BH802" s="205">
        <f>IF(N802="sníž. přenesená",J802,0)</f>
        <v>0</v>
      </c>
      <c r="BI802" s="205">
        <f>IF(N802="nulová",J802,0)</f>
        <v>0</v>
      </c>
      <c r="BJ802" s="18" t="s">
        <v>91</v>
      </c>
      <c r="BK802" s="205">
        <f>ROUND(I802*H802,2)</f>
        <v>0</v>
      </c>
      <c r="BL802" s="18" t="s">
        <v>378</v>
      </c>
      <c r="BM802" s="204" t="s">
        <v>1264</v>
      </c>
    </row>
    <row r="803" spans="2:51" s="13" customFormat="1" ht="10.2">
      <c r="B803" s="215"/>
      <c r="C803" s="216"/>
      <c r="D803" s="206" t="s">
        <v>309</v>
      </c>
      <c r="E803" s="217" t="s">
        <v>1</v>
      </c>
      <c r="F803" s="218" t="s">
        <v>770</v>
      </c>
      <c r="G803" s="216"/>
      <c r="H803" s="217" t="s">
        <v>1</v>
      </c>
      <c r="I803" s="219"/>
      <c r="J803" s="216"/>
      <c r="K803" s="216"/>
      <c r="L803" s="220"/>
      <c r="M803" s="221"/>
      <c r="N803" s="222"/>
      <c r="O803" s="222"/>
      <c r="P803" s="222"/>
      <c r="Q803" s="222"/>
      <c r="R803" s="222"/>
      <c r="S803" s="222"/>
      <c r="T803" s="223"/>
      <c r="AT803" s="224" t="s">
        <v>309</v>
      </c>
      <c r="AU803" s="224" t="s">
        <v>93</v>
      </c>
      <c r="AV803" s="13" t="s">
        <v>91</v>
      </c>
      <c r="AW803" s="13" t="s">
        <v>38</v>
      </c>
      <c r="AX803" s="13" t="s">
        <v>83</v>
      </c>
      <c r="AY803" s="224" t="s">
        <v>203</v>
      </c>
    </row>
    <row r="804" spans="2:51" s="14" customFormat="1" ht="10.2">
      <c r="B804" s="225"/>
      <c r="C804" s="226"/>
      <c r="D804" s="206" t="s">
        <v>309</v>
      </c>
      <c r="E804" s="227" t="s">
        <v>1</v>
      </c>
      <c r="F804" s="228" t="s">
        <v>1248</v>
      </c>
      <c r="G804" s="226"/>
      <c r="H804" s="229">
        <v>168</v>
      </c>
      <c r="I804" s="230"/>
      <c r="J804" s="226"/>
      <c r="K804" s="226"/>
      <c r="L804" s="231"/>
      <c r="M804" s="232"/>
      <c r="N804" s="233"/>
      <c r="O804" s="233"/>
      <c r="P804" s="233"/>
      <c r="Q804" s="233"/>
      <c r="R804" s="233"/>
      <c r="S804" s="233"/>
      <c r="T804" s="234"/>
      <c r="AT804" s="235" t="s">
        <v>309</v>
      </c>
      <c r="AU804" s="235" t="s">
        <v>93</v>
      </c>
      <c r="AV804" s="14" t="s">
        <v>93</v>
      </c>
      <c r="AW804" s="14" t="s">
        <v>38</v>
      </c>
      <c r="AX804" s="14" t="s">
        <v>83</v>
      </c>
      <c r="AY804" s="235" t="s">
        <v>203</v>
      </c>
    </row>
    <row r="805" spans="2:51" s="14" customFormat="1" ht="10.2">
      <c r="B805" s="225"/>
      <c r="C805" s="226"/>
      <c r="D805" s="206" t="s">
        <v>309</v>
      </c>
      <c r="E805" s="227" t="s">
        <v>1</v>
      </c>
      <c r="F805" s="228" t="s">
        <v>1249</v>
      </c>
      <c r="G805" s="226"/>
      <c r="H805" s="229">
        <v>102.9</v>
      </c>
      <c r="I805" s="230"/>
      <c r="J805" s="226"/>
      <c r="K805" s="226"/>
      <c r="L805" s="231"/>
      <c r="M805" s="232"/>
      <c r="N805" s="233"/>
      <c r="O805" s="233"/>
      <c r="P805" s="233"/>
      <c r="Q805" s="233"/>
      <c r="R805" s="233"/>
      <c r="S805" s="233"/>
      <c r="T805" s="234"/>
      <c r="AT805" s="235" t="s">
        <v>309</v>
      </c>
      <c r="AU805" s="235" t="s">
        <v>93</v>
      </c>
      <c r="AV805" s="14" t="s">
        <v>93</v>
      </c>
      <c r="AW805" s="14" t="s">
        <v>38</v>
      </c>
      <c r="AX805" s="14" t="s">
        <v>83</v>
      </c>
      <c r="AY805" s="235" t="s">
        <v>203</v>
      </c>
    </row>
    <row r="806" spans="2:51" s="15" customFormat="1" ht="10.2">
      <c r="B806" s="236"/>
      <c r="C806" s="237"/>
      <c r="D806" s="206" t="s">
        <v>309</v>
      </c>
      <c r="E806" s="238" t="s">
        <v>1</v>
      </c>
      <c r="F806" s="239" t="s">
        <v>314</v>
      </c>
      <c r="G806" s="237"/>
      <c r="H806" s="240">
        <v>270.9</v>
      </c>
      <c r="I806" s="241"/>
      <c r="J806" s="237"/>
      <c r="K806" s="237"/>
      <c r="L806" s="242"/>
      <c r="M806" s="243"/>
      <c r="N806" s="244"/>
      <c r="O806" s="244"/>
      <c r="P806" s="244"/>
      <c r="Q806" s="244"/>
      <c r="R806" s="244"/>
      <c r="S806" s="244"/>
      <c r="T806" s="245"/>
      <c r="AT806" s="246" t="s">
        <v>309</v>
      </c>
      <c r="AU806" s="246" t="s">
        <v>93</v>
      </c>
      <c r="AV806" s="15" t="s">
        <v>121</v>
      </c>
      <c r="AW806" s="15" t="s">
        <v>38</v>
      </c>
      <c r="AX806" s="15" t="s">
        <v>91</v>
      </c>
      <c r="AY806" s="246" t="s">
        <v>203</v>
      </c>
    </row>
    <row r="807" spans="1:65" s="2" customFormat="1" ht="16.5" customHeight="1">
      <c r="A807" s="36"/>
      <c r="B807" s="37"/>
      <c r="C807" s="247" t="s">
        <v>1265</v>
      </c>
      <c r="D807" s="247" t="s">
        <v>350</v>
      </c>
      <c r="E807" s="248" t="s">
        <v>1203</v>
      </c>
      <c r="F807" s="249" t="s">
        <v>1204</v>
      </c>
      <c r="G807" s="250" t="s">
        <v>357</v>
      </c>
      <c r="H807" s="251">
        <v>297.99</v>
      </c>
      <c r="I807" s="252"/>
      <c r="J807" s="253">
        <f>ROUND(I807*H807,2)</f>
        <v>0</v>
      </c>
      <c r="K807" s="249" t="s">
        <v>210</v>
      </c>
      <c r="L807" s="254"/>
      <c r="M807" s="255" t="s">
        <v>1</v>
      </c>
      <c r="N807" s="256" t="s">
        <v>48</v>
      </c>
      <c r="O807" s="73"/>
      <c r="P807" s="202">
        <f>O807*H807</f>
        <v>0</v>
      </c>
      <c r="Q807" s="202">
        <v>0.00011</v>
      </c>
      <c r="R807" s="202">
        <f>Q807*H807</f>
        <v>0.0327789</v>
      </c>
      <c r="S807" s="202">
        <v>0</v>
      </c>
      <c r="T807" s="203">
        <f>S807*H807</f>
        <v>0</v>
      </c>
      <c r="U807" s="36"/>
      <c r="V807" s="36"/>
      <c r="W807" s="36"/>
      <c r="X807" s="36"/>
      <c r="Y807" s="36"/>
      <c r="Z807" s="36"/>
      <c r="AA807" s="36"/>
      <c r="AB807" s="36"/>
      <c r="AC807" s="36"/>
      <c r="AD807" s="36"/>
      <c r="AE807" s="36"/>
      <c r="AR807" s="204" t="s">
        <v>450</v>
      </c>
      <c r="AT807" s="204" t="s">
        <v>350</v>
      </c>
      <c r="AU807" s="204" t="s">
        <v>93</v>
      </c>
      <c r="AY807" s="18" t="s">
        <v>203</v>
      </c>
      <c r="BE807" s="205">
        <f>IF(N807="základní",J807,0)</f>
        <v>0</v>
      </c>
      <c r="BF807" s="205">
        <f>IF(N807="snížená",J807,0)</f>
        <v>0</v>
      </c>
      <c r="BG807" s="205">
        <f>IF(N807="zákl. přenesená",J807,0)</f>
        <v>0</v>
      </c>
      <c r="BH807" s="205">
        <f>IF(N807="sníž. přenesená",J807,0)</f>
        <v>0</v>
      </c>
      <c r="BI807" s="205">
        <f>IF(N807="nulová",J807,0)</f>
        <v>0</v>
      </c>
      <c r="BJ807" s="18" t="s">
        <v>91</v>
      </c>
      <c r="BK807" s="205">
        <f>ROUND(I807*H807,2)</f>
        <v>0</v>
      </c>
      <c r="BL807" s="18" t="s">
        <v>378</v>
      </c>
      <c r="BM807" s="204" t="s">
        <v>1266</v>
      </c>
    </row>
    <row r="808" spans="2:51" s="14" customFormat="1" ht="10.2">
      <c r="B808" s="225"/>
      <c r="C808" s="226"/>
      <c r="D808" s="206" t="s">
        <v>309</v>
      </c>
      <c r="E808" s="226"/>
      <c r="F808" s="228" t="s">
        <v>1267</v>
      </c>
      <c r="G808" s="226"/>
      <c r="H808" s="229">
        <v>297.99</v>
      </c>
      <c r="I808" s="230"/>
      <c r="J808" s="226"/>
      <c r="K808" s="226"/>
      <c r="L808" s="231"/>
      <c r="M808" s="232"/>
      <c r="N808" s="233"/>
      <c r="O808" s="233"/>
      <c r="P808" s="233"/>
      <c r="Q808" s="233"/>
      <c r="R808" s="233"/>
      <c r="S808" s="233"/>
      <c r="T808" s="234"/>
      <c r="AT808" s="235" t="s">
        <v>309</v>
      </c>
      <c r="AU808" s="235" t="s">
        <v>93</v>
      </c>
      <c r="AV808" s="14" t="s">
        <v>93</v>
      </c>
      <c r="AW808" s="14" t="s">
        <v>4</v>
      </c>
      <c r="AX808" s="14" t="s">
        <v>91</v>
      </c>
      <c r="AY808" s="235" t="s">
        <v>203</v>
      </c>
    </row>
    <row r="809" spans="1:65" s="2" customFormat="1" ht="16.5" customHeight="1">
      <c r="A809" s="36"/>
      <c r="B809" s="37"/>
      <c r="C809" s="193" t="s">
        <v>1268</v>
      </c>
      <c r="D809" s="193" t="s">
        <v>206</v>
      </c>
      <c r="E809" s="194" t="s">
        <v>1269</v>
      </c>
      <c r="F809" s="195" t="s">
        <v>1270</v>
      </c>
      <c r="G809" s="196" t="s">
        <v>357</v>
      </c>
      <c r="H809" s="197">
        <v>756.8</v>
      </c>
      <c r="I809" s="198"/>
      <c r="J809" s="199">
        <f>ROUND(I809*H809,2)</f>
        <v>0</v>
      </c>
      <c r="K809" s="195" t="s">
        <v>210</v>
      </c>
      <c r="L809" s="41"/>
      <c r="M809" s="200" t="s">
        <v>1</v>
      </c>
      <c r="N809" s="201" t="s">
        <v>48</v>
      </c>
      <c r="O809" s="73"/>
      <c r="P809" s="202">
        <f>O809*H809</f>
        <v>0</v>
      </c>
      <c r="Q809" s="202">
        <v>0.0007</v>
      </c>
      <c r="R809" s="202">
        <f>Q809*H809</f>
        <v>0.52976</v>
      </c>
      <c r="S809" s="202">
        <v>0</v>
      </c>
      <c r="T809" s="203">
        <f>S809*H809</f>
        <v>0</v>
      </c>
      <c r="U809" s="36"/>
      <c r="V809" s="36"/>
      <c r="W809" s="36"/>
      <c r="X809" s="36"/>
      <c r="Y809" s="36"/>
      <c r="Z809" s="36"/>
      <c r="AA809" s="36"/>
      <c r="AB809" s="36"/>
      <c r="AC809" s="36"/>
      <c r="AD809" s="36"/>
      <c r="AE809" s="36"/>
      <c r="AR809" s="204" t="s">
        <v>378</v>
      </c>
      <c r="AT809" s="204" t="s">
        <v>206</v>
      </c>
      <c r="AU809" s="204" t="s">
        <v>93</v>
      </c>
      <c r="AY809" s="18" t="s">
        <v>203</v>
      </c>
      <c r="BE809" s="205">
        <f>IF(N809="základní",J809,0)</f>
        <v>0</v>
      </c>
      <c r="BF809" s="205">
        <f>IF(N809="snížená",J809,0)</f>
        <v>0</v>
      </c>
      <c r="BG809" s="205">
        <f>IF(N809="zákl. přenesená",J809,0)</f>
        <v>0</v>
      </c>
      <c r="BH809" s="205">
        <f>IF(N809="sníž. přenesená",J809,0)</f>
        <v>0</v>
      </c>
      <c r="BI809" s="205">
        <f>IF(N809="nulová",J809,0)</f>
        <v>0</v>
      </c>
      <c r="BJ809" s="18" t="s">
        <v>91</v>
      </c>
      <c r="BK809" s="205">
        <f>ROUND(I809*H809,2)</f>
        <v>0</v>
      </c>
      <c r="BL809" s="18" t="s">
        <v>378</v>
      </c>
      <c r="BM809" s="204" t="s">
        <v>1271</v>
      </c>
    </row>
    <row r="810" spans="1:65" s="2" customFormat="1" ht="16.5" customHeight="1">
      <c r="A810" s="36"/>
      <c r="B810" s="37"/>
      <c r="C810" s="193" t="s">
        <v>1272</v>
      </c>
      <c r="D810" s="193" t="s">
        <v>206</v>
      </c>
      <c r="E810" s="194" t="s">
        <v>1273</v>
      </c>
      <c r="F810" s="195" t="s">
        <v>1274</v>
      </c>
      <c r="G810" s="196" t="s">
        <v>357</v>
      </c>
      <c r="H810" s="197">
        <v>270.9</v>
      </c>
      <c r="I810" s="198"/>
      <c r="J810" s="199">
        <f>ROUND(I810*H810,2)</f>
        <v>0</v>
      </c>
      <c r="K810" s="195" t="s">
        <v>210</v>
      </c>
      <c r="L810" s="41"/>
      <c r="M810" s="200" t="s">
        <v>1</v>
      </c>
      <c r="N810" s="201" t="s">
        <v>48</v>
      </c>
      <c r="O810" s="73"/>
      <c r="P810" s="202">
        <f>O810*H810</f>
        <v>0</v>
      </c>
      <c r="Q810" s="202">
        <v>0</v>
      </c>
      <c r="R810" s="202">
        <f>Q810*H810</f>
        <v>0</v>
      </c>
      <c r="S810" s="202">
        <v>0</v>
      </c>
      <c r="T810" s="203">
        <f>S810*H810</f>
        <v>0</v>
      </c>
      <c r="U810" s="36"/>
      <c r="V810" s="36"/>
      <c r="W810" s="36"/>
      <c r="X810" s="36"/>
      <c r="Y810" s="36"/>
      <c r="Z810" s="36"/>
      <c r="AA810" s="36"/>
      <c r="AB810" s="36"/>
      <c r="AC810" s="36"/>
      <c r="AD810" s="36"/>
      <c r="AE810" s="36"/>
      <c r="AR810" s="204" t="s">
        <v>378</v>
      </c>
      <c r="AT810" s="204" t="s">
        <v>206</v>
      </c>
      <c r="AU810" s="204" t="s">
        <v>93</v>
      </c>
      <c r="AY810" s="18" t="s">
        <v>203</v>
      </c>
      <c r="BE810" s="205">
        <f>IF(N810="základní",J810,0)</f>
        <v>0</v>
      </c>
      <c r="BF810" s="205">
        <f>IF(N810="snížená",J810,0)</f>
        <v>0</v>
      </c>
      <c r="BG810" s="205">
        <f>IF(N810="zákl. přenesená",J810,0)</f>
        <v>0</v>
      </c>
      <c r="BH810" s="205">
        <f>IF(N810="sníž. přenesená",J810,0)</f>
        <v>0</v>
      </c>
      <c r="BI810" s="205">
        <f>IF(N810="nulová",J810,0)</f>
        <v>0</v>
      </c>
      <c r="BJ810" s="18" t="s">
        <v>91</v>
      </c>
      <c r="BK810" s="205">
        <f>ROUND(I810*H810,2)</f>
        <v>0</v>
      </c>
      <c r="BL810" s="18" t="s">
        <v>378</v>
      </c>
      <c r="BM810" s="204" t="s">
        <v>1275</v>
      </c>
    </row>
    <row r="811" spans="2:51" s="13" customFormat="1" ht="10.2">
      <c r="B811" s="215"/>
      <c r="C811" s="216"/>
      <c r="D811" s="206" t="s">
        <v>309</v>
      </c>
      <c r="E811" s="217" t="s">
        <v>1</v>
      </c>
      <c r="F811" s="218" t="s">
        <v>770</v>
      </c>
      <c r="G811" s="216"/>
      <c r="H811" s="217" t="s">
        <v>1</v>
      </c>
      <c r="I811" s="219"/>
      <c r="J811" s="216"/>
      <c r="K811" s="216"/>
      <c r="L811" s="220"/>
      <c r="M811" s="221"/>
      <c r="N811" s="222"/>
      <c r="O811" s="222"/>
      <c r="P811" s="222"/>
      <c r="Q811" s="222"/>
      <c r="R811" s="222"/>
      <c r="S811" s="222"/>
      <c r="T811" s="223"/>
      <c r="AT811" s="224" t="s">
        <v>309</v>
      </c>
      <c r="AU811" s="224" t="s">
        <v>93</v>
      </c>
      <c r="AV811" s="13" t="s">
        <v>91</v>
      </c>
      <c r="AW811" s="13" t="s">
        <v>38</v>
      </c>
      <c r="AX811" s="13" t="s">
        <v>83</v>
      </c>
      <c r="AY811" s="224" t="s">
        <v>203</v>
      </c>
    </row>
    <row r="812" spans="2:51" s="14" customFormat="1" ht="10.2">
      <c r="B812" s="225"/>
      <c r="C812" s="226"/>
      <c r="D812" s="206" t="s">
        <v>309</v>
      </c>
      <c r="E812" s="227" t="s">
        <v>1</v>
      </c>
      <c r="F812" s="228" t="s">
        <v>1248</v>
      </c>
      <c r="G812" s="226"/>
      <c r="H812" s="229">
        <v>168</v>
      </c>
      <c r="I812" s="230"/>
      <c r="J812" s="226"/>
      <c r="K812" s="226"/>
      <c r="L812" s="231"/>
      <c r="M812" s="232"/>
      <c r="N812" s="233"/>
      <c r="O812" s="233"/>
      <c r="P812" s="233"/>
      <c r="Q812" s="233"/>
      <c r="R812" s="233"/>
      <c r="S812" s="233"/>
      <c r="T812" s="234"/>
      <c r="AT812" s="235" t="s">
        <v>309</v>
      </c>
      <c r="AU812" s="235" t="s">
        <v>93</v>
      </c>
      <c r="AV812" s="14" t="s">
        <v>93</v>
      </c>
      <c r="AW812" s="14" t="s">
        <v>38</v>
      </c>
      <c r="AX812" s="14" t="s">
        <v>83</v>
      </c>
      <c r="AY812" s="235" t="s">
        <v>203</v>
      </c>
    </row>
    <row r="813" spans="2:51" s="14" customFormat="1" ht="10.2">
      <c r="B813" s="225"/>
      <c r="C813" s="226"/>
      <c r="D813" s="206" t="s">
        <v>309</v>
      </c>
      <c r="E813" s="227" t="s">
        <v>1</v>
      </c>
      <c r="F813" s="228" t="s">
        <v>1249</v>
      </c>
      <c r="G813" s="226"/>
      <c r="H813" s="229">
        <v>102.9</v>
      </c>
      <c r="I813" s="230"/>
      <c r="J813" s="226"/>
      <c r="K813" s="226"/>
      <c r="L813" s="231"/>
      <c r="M813" s="232"/>
      <c r="N813" s="233"/>
      <c r="O813" s="233"/>
      <c r="P813" s="233"/>
      <c r="Q813" s="233"/>
      <c r="R813" s="233"/>
      <c r="S813" s="233"/>
      <c r="T813" s="234"/>
      <c r="AT813" s="235" t="s">
        <v>309</v>
      </c>
      <c r="AU813" s="235" t="s">
        <v>93</v>
      </c>
      <c r="AV813" s="14" t="s">
        <v>93</v>
      </c>
      <c r="AW813" s="14" t="s">
        <v>38</v>
      </c>
      <c r="AX813" s="14" t="s">
        <v>83</v>
      </c>
      <c r="AY813" s="235" t="s">
        <v>203</v>
      </c>
    </row>
    <row r="814" spans="2:51" s="15" customFormat="1" ht="10.2">
      <c r="B814" s="236"/>
      <c r="C814" s="237"/>
      <c r="D814" s="206" t="s">
        <v>309</v>
      </c>
      <c r="E814" s="238" t="s">
        <v>1</v>
      </c>
      <c r="F814" s="239" t="s">
        <v>314</v>
      </c>
      <c r="G814" s="237"/>
      <c r="H814" s="240">
        <v>270.9</v>
      </c>
      <c r="I814" s="241"/>
      <c r="J814" s="237"/>
      <c r="K814" s="237"/>
      <c r="L814" s="242"/>
      <c r="M814" s="243"/>
      <c r="N814" s="244"/>
      <c r="O814" s="244"/>
      <c r="P814" s="244"/>
      <c r="Q814" s="244"/>
      <c r="R814" s="244"/>
      <c r="S814" s="244"/>
      <c r="T814" s="245"/>
      <c r="AT814" s="246" t="s">
        <v>309</v>
      </c>
      <c r="AU814" s="246" t="s">
        <v>93</v>
      </c>
      <c r="AV814" s="15" t="s">
        <v>121</v>
      </c>
      <c r="AW814" s="15" t="s">
        <v>38</v>
      </c>
      <c r="AX814" s="15" t="s">
        <v>91</v>
      </c>
      <c r="AY814" s="246" t="s">
        <v>203</v>
      </c>
    </row>
    <row r="815" spans="1:65" s="2" customFormat="1" ht="16.5" customHeight="1">
      <c r="A815" s="36"/>
      <c r="B815" s="37"/>
      <c r="C815" s="247" t="s">
        <v>1276</v>
      </c>
      <c r="D815" s="247" t="s">
        <v>350</v>
      </c>
      <c r="E815" s="248" t="s">
        <v>1277</v>
      </c>
      <c r="F815" s="249" t="s">
        <v>1278</v>
      </c>
      <c r="G815" s="250" t="s">
        <v>357</v>
      </c>
      <c r="H815" s="251">
        <v>284.445</v>
      </c>
      <c r="I815" s="252"/>
      <c r="J815" s="253">
        <f>ROUND(I815*H815,2)</f>
        <v>0</v>
      </c>
      <c r="K815" s="249" t="s">
        <v>210</v>
      </c>
      <c r="L815" s="254"/>
      <c r="M815" s="255" t="s">
        <v>1</v>
      </c>
      <c r="N815" s="256" t="s">
        <v>48</v>
      </c>
      <c r="O815" s="73"/>
      <c r="P815" s="202">
        <f>O815*H815</f>
        <v>0</v>
      </c>
      <c r="Q815" s="202">
        <v>0.003</v>
      </c>
      <c r="R815" s="202">
        <f>Q815*H815</f>
        <v>0.853335</v>
      </c>
      <c r="S815" s="202">
        <v>0</v>
      </c>
      <c r="T815" s="203">
        <f>S815*H815</f>
        <v>0</v>
      </c>
      <c r="U815" s="36"/>
      <c r="V815" s="36"/>
      <c r="W815" s="36"/>
      <c r="X815" s="36"/>
      <c r="Y815" s="36"/>
      <c r="Z815" s="36"/>
      <c r="AA815" s="36"/>
      <c r="AB815" s="36"/>
      <c r="AC815" s="36"/>
      <c r="AD815" s="36"/>
      <c r="AE815" s="36"/>
      <c r="AR815" s="204" t="s">
        <v>450</v>
      </c>
      <c r="AT815" s="204" t="s">
        <v>350</v>
      </c>
      <c r="AU815" s="204" t="s">
        <v>93</v>
      </c>
      <c r="AY815" s="18" t="s">
        <v>203</v>
      </c>
      <c r="BE815" s="205">
        <f>IF(N815="základní",J815,0)</f>
        <v>0</v>
      </c>
      <c r="BF815" s="205">
        <f>IF(N815="snížená",J815,0)</f>
        <v>0</v>
      </c>
      <c r="BG815" s="205">
        <f>IF(N815="zákl. přenesená",J815,0)</f>
        <v>0</v>
      </c>
      <c r="BH815" s="205">
        <f>IF(N815="sníž. přenesená",J815,0)</f>
        <v>0</v>
      </c>
      <c r="BI815" s="205">
        <f>IF(N815="nulová",J815,0)</f>
        <v>0</v>
      </c>
      <c r="BJ815" s="18" t="s">
        <v>91</v>
      </c>
      <c r="BK815" s="205">
        <f>ROUND(I815*H815,2)</f>
        <v>0</v>
      </c>
      <c r="BL815" s="18" t="s">
        <v>378</v>
      </c>
      <c r="BM815" s="204" t="s">
        <v>1279</v>
      </c>
    </row>
    <row r="816" spans="2:51" s="14" customFormat="1" ht="10.2">
      <c r="B816" s="225"/>
      <c r="C816" s="226"/>
      <c r="D816" s="206" t="s">
        <v>309</v>
      </c>
      <c r="E816" s="226"/>
      <c r="F816" s="228" t="s">
        <v>1280</v>
      </c>
      <c r="G816" s="226"/>
      <c r="H816" s="229">
        <v>284.445</v>
      </c>
      <c r="I816" s="230"/>
      <c r="J816" s="226"/>
      <c r="K816" s="226"/>
      <c r="L816" s="231"/>
      <c r="M816" s="232"/>
      <c r="N816" s="233"/>
      <c r="O816" s="233"/>
      <c r="P816" s="233"/>
      <c r="Q816" s="233"/>
      <c r="R816" s="233"/>
      <c r="S816" s="233"/>
      <c r="T816" s="234"/>
      <c r="AT816" s="235" t="s">
        <v>309</v>
      </c>
      <c r="AU816" s="235" t="s">
        <v>93</v>
      </c>
      <c r="AV816" s="14" t="s">
        <v>93</v>
      </c>
      <c r="AW816" s="14" t="s">
        <v>4</v>
      </c>
      <c r="AX816" s="14" t="s">
        <v>91</v>
      </c>
      <c r="AY816" s="235" t="s">
        <v>203</v>
      </c>
    </row>
    <row r="817" spans="1:65" s="2" customFormat="1" ht="16.5" customHeight="1">
      <c r="A817" s="36"/>
      <c r="B817" s="37"/>
      <c r="C817" s="193" t="s">
        <v>1281</v>
      </c>
      <c r="D817" s="193" t="s">
        <v>206</v>
      </c>
      <c r="E817" s="194" t="s">
        <v>1282</v>
      </c>
      <c r="F817" s="195" t="s">
        <v>1283</v>
      </c>
      <c r="G817" s="196" t="s">
        <v>357</v>
      </c>
      <c r="H817" s="197">
        <v>39.89</v>
      </c>
      <c r="I817" s="198"/>
      <c r="J817" s="199">
        <f>ROUND(I817*H817,2)</f>
        <v>0</v>
      </c>
      <c r="K817" s="195" t="s">
        <v>210</v>
      </c>
      <c r="L817" s="41"/>
      <c r="M817" s="200" t="s">
        <v>1</v>
      </c>
      <c r="N817" s="201" t="s">
        <v>48</v>
      </c>
      <c r="O817" s="73"/>
      <c r="P817" s="202">
        <f>O817*H817</f>
        <v>0</v>
      </c>
      <c r="Q817" s="202">
        <v>0.02997</v>
      </c>
      <c r="R817" s="202">
        <f>Q817*H817</f>
        <v>1.1955033</v>
      </c>
      <c r="S817" s="202">
        <v>0</v>
      </c>
      <c r="T817" s="203">
        <f>S817*H817</f>
        <v>0</v>
      </c>
      <c r="U817" s="36"/>
      <c r="V817" s="36"/>
      <c r="W817" s="36"/>
      <c r="X817" s="36"/>
      <c r="Y817" s="36"/>
      <c r="Z817" s="36"/>
      <c r="AA817" s="36"/>
      <c r="AB817" s="36"/>
      <c r="AC817" s="36"/>
      <c r="AD817" s="36"/>
      <c r="AE817" s="36"/>
      <c r="AR817" s="204" t="s">
        <v>378</v>
      </c>
      <c r="AT817" s="204" t="s">
        <v>206</v>
      </c>
      <c r="AU817" s="204" t="s">
        <v>93</v>
      </c>
      <c r="AY817" s="18" t="s">
        <v>203</v>
      </c>
      <c r="BE817" s="205">
        <f>IF(N817="základní",J817,0)</f>
        <v>0</v>
      </c>
      <c r="BF817" s="205">
        <f>IF(N817="snížená",J817,0)</f>
        <v>0</v>
      </c>
      <c r="BG817" s="205">
        <f>IF(N817="zákl. přenesená",J817,0)</f>
        <v>0</v>
      </c>
      <c r="BH817" s="205">
        <f>IF(N817="sníž. přenesená",J817,0)</f>
        <v>0</v>
      </c>
      <c r="BI817" s="205">
        <f>IF(N817="nulová",J817,0)</f>
        <v>0</v>
      </c>
      <c r="BJ817" s="18" t="s">
        <v>91</v>
      </c>
      <c r="BK817" s="205">
        <f>ROUND(I817*H817,2)</f>
        <v>0</v>
      </c>
      <c r="BL817" s="18" t="s">
        <v>378</v>
      </c>
      <c r="BM817" s="204" t="s">
        <v>1284</v>
      </c>
    </row>
    <row r="818" spans="2:51" s="13" customFormat="1" ht="10.2">
      <c r="B818" s="215"/>
      <c r="C818" s="216"/>
      <c r="D818" s="206" t="s">
        <v>309</v>
      </c>
      <c r="E818" s="217" t="s">
        <v>1</v>
      </c>
      <c r="F818" s="218" t="s">
        <v>387</v>
      </c>
      <c r="G818" s="216"/>
      <c r="H818" s="217" t="s">
        <v>1</v>
      </c>
      <c r="I818" s="219"/>
      <c r="J818" s="216"/>
      <c r="K818" s="216"/>
      <c r="L818" s="220"/>
      <c r="M818" s="221"/>
      <c r="N818" s="222"/>
      <c r="O818" s="222"/>
      <c r="P818" s="222"/>
      <c r="Q818" s="222"/>
      <c r="R818" s="222"/>
      <c r="S818" s="222"/>
      <c r="T818" s="223"/>
      <c r="AT818" s="224" t="s">
        <v>309</v>
      </c>
      <c r="AU818" s="224" t="s">
        <v>93</v>
      </c>
      <c r="AV818" s="13" t="s">
        <v>91</v>
      </c>
      <c r="AW818" s="13" t="s">
        <v>38</v>
      </c>
      <c r="AX818" s="13" t="s">
        <v>83</v>
      </c>
      <c r="AY818" s="224" t="s">
        <v>203</v>
      </c>
    </row>
    <row r="819" spans="2:51" s="14" customFormat="1" ht="10.2">
      <c r="B819" s="225"/>
      <c r="C819" s="226"/>
      <c r="D819" s="206" t="s">
        <v>309</v>
      </c>
      <c r="E819" s="227" t="s">
        <v>1</v>
      </c>
      <c r="F819" s="228" t="s">
        <v>1285</v>
      </c>
      <c r="G819" s="226"/>
      <c r="H819" s="229">
        <v>39.89</v>
      </c>
      <c r="I819" s="230"/>
      <c r="J819" s="226"/>
      <c r="K819" s="226"/>
      <c r="L819" s="231"/>
      <c r="M819" s="232"/>
      <c r="N819" s="233"/>
      <c r="O819" s="233"/>
      <c r="P819" s="233"/>
      <c r="Q819" s="233"/>
      <c r="R819" s="233"/>
      <c r="S819" s="233"/>
      <c r="T819" s="234"/>
      <c r="AT819" s="235" t="s">
        <v>309</v>
      </c>
      <c r="AU819" s="235" t="s">
        <v>93</v>
      </c>
      <c r="AV819" s="14" t="s">
        <v>93</v>
      </c>
      <c r="AW819" s="14" t="s">
        <v>38</v>
      </c>
      <c r="AX819" s="14" t="s">
        <v>83</v>
      </c>
      <c r="AY819" s="235" t="s">
        <v>203</v>
      </c>
    </row>
    <row r="820" spans="2:51" s="15" customFormat="1" ht="10.2">
      <c r="B820" s="236"/>
      <c r="C820" s="237"/>
      <c r="D820" s="206" t="s">
        <v>309</v>
      </c>
      <c r="E820" s="238" t="s">
        <v>1</v>
      </c>
      <c r="F820" s="239" t="s">
        <v>314</v>
      </c>
      <c r="G820" s="237"/>
      <c r="H820" s="240">
        <v>39.89</v>
      </c>
      <c r="I820" s="241"/>
      <c r="J820" s="237"/>
      <c r="K820" s="237"/>
      <c r="L820" s="242"/>
      <c r="M820" s="243"/>
      <c r="N820" s="244"/>
      <c r="O820" s="244"/>
      <c r="P820" s="244"/>
      <c r="Q820" s="244"/>
      <c r="R820" s="244"/>
      <c r="S820" s="244"/>
      <c r="T820" s="245"/>
      <c r="AT820" s="246" t="s">
        <v>309</v>
      </c>
      <c r="AU820" s="246" t="s">
        <v>93</v>
      </c>
      <c r="AV820" s="15" t="s">
        <v>121</v>
      </c>
      <c r="AW820" s="15" t="s">
        <v>38</v>
      </c>
      <c r="AX820" s="15" t="s">
        <v>91</v>
      </c>
      <c r="AY820" s="246" t="s">
        <v>203</v>
      </c>
    </row>
    <row r="821" spans="1:65" s="2" customFormat="1" ht="24.15" customHeight="1">
      <c r="A821" s="36"/>
      <c r="B821" s="37"/>
      <c r="C821" s="193" t="s">
        <v>1286</v>
      </c>
      <c r="D821" s="193" t="s">
        <v>206</v>
      </c>
      <c r="E821" s="194" t="s">
        <v>1287</v>
      </c>
      <c r="F821" s="195" t="s">
        <v>1288</v>
      </c>
      <c r="G821" s="196" t="s">
        <v>357</v>
      </c>
      <c r="H821" s="197">
        <v>756.8</v>
      </c>
      <c r="I821" s="198"/>
      <c r="J821" s="199">
        <f>ROUND(I821*H821,2)</f>
        <v>0</v>
      </c>
      <c r="K821" s="195" t="s">
        <v>601</v>
      </c>
      <c r="L821" s="41"/>
      <c r="M821" s="200" t="s">
        <v>1</v>
      </c>
      <c r="N821" s="201" t="s">
        <v>48</v>
      </c>
      <c r="O821" s="73"/>
      <c r="P821" s="202">
        <f>O821*H821</f>
        <v>0</v>
      </c>
      <c r="Q821" s="202">
        <v>0</v>
      </c>
      <c r="R821" s="202">
        <f>Q821*H821</f>
        <v>0</v>
      </c>
      <c r="S821" s="202">
        <v>0</v>
      </c>
      <c r="T821" s="203">
        <f>S821*H821</f>
        <v>0</v>
      </c>
      <c r="U821" s="36"/>
      <c r="V821" s="36"/>
      <c r="W821" s="36"/>
      <c r="X821" s="36"/>
      <c r="Y821" s="36"/>
      <c r="Z821" s="36"/>
      <c r="AA821" s="36"/>
      <c r="AB821" s="36"/>
      <c r="AC821" s="36"/>
      <c r="AD821" s="36"/>
      <c r="AE821" s="36"/>
      <c r="AR821" s="204" t="s">
        <v>378</v>
      </c>
      <c r="AT821" s="204" t="s">
        <v>206</v>
      </c>
      <c r="AU821" s="204" t="s">
        <v>93</v>
      </c>
      <c r="AY821" s="18" t="s">
        <v>203</v>
      </c>
      <c r="BE821" s="205">
        <f>IF(N821="základní",J821,0)</f>
        <v>0</v>
      </c>
      <c r="BF821" s="205">
        <f>IF(N821="snížená",J821,0)</f>
        <v>0</v>
      </c>
      <c r="BG821" s="205">
        <f>IF(N821="zákl. přenesená",J821,0)</f>
        <v>0</v>
      </c>
      <c r="BH821" s="205">
        <f>IF(N821="sníž. přenesená",J821,0)</f>
        <v>0</v>
      </c>
      <c r="BI821" s="205">
        <f>IF(N821="nulová",J821,0)</f>
        <v>0</v>
      </c>
      <c r="BJ821" s="18" t="s">
        <v>91</v>
      </c>
      <c r="BK821" s="205">
        <f>ROUND(I821*H821,2)</f>
        <v>0</v>
      </c>
      <c r="BL821" s="18" t="s">
        <v>378</v>
      </c>
      <c r="BM821" s="204" t="s">
        <v>1289</v>
      </c>
    </row>
    <row r="822" spans="1:47" s="2" customFormat="1" ht="28.8">
      <c r="A822" s="36"/>
      <c r="B822" s="37"/>
      <c r="C822" s="38"/>
      <c r="D822" s="206" t="s">
        <v>213</v>
      </c>
      <c r="E822" s="38"/>
      <c r="F822" s="207" t="s">
        <v>1290</v>
      </c>
      <c r="G822" s="38"/>
      <c r="H822" s="38"/>
      <c r="I822" s="208"/>
      <c r="J822" s="38"/>
      <c r="K822" s="38"/>
      <c r="L822" s="41"/>
      <c r="M822" s="209"/>
      <c r="N822" s="210"/>
      <c r="O822" s="73"/>
      <c r="P822" s="73"/>
      <c r="Q822" s="73"/>
      <c r="R822" s="73"/>
      <c r="S822" s="73"/>
      <c r="T822" s="74"/>
      <c r="U822" s="36"/>
      <c r="V822" s="36"/>
      <c r="W822" s="36"/>
      <c r="X822" s="36"/>
      <c r="Y822" s="36"/>
      <c r="Z822" s="36"/>
      <c r="AA822" s="36"/>
      <c r="AB822" s="36"/>
      <c r="AC822" s="36"/>
      <c r="AD822" s="36"/>
      <c r="AE822" s="36"/>
      <c r="AT822" s="18" t="s">
        <v>213</v>
      </c>
      <c r="AU822" s="18" t="s">
        <v>93</v>
      </c>
    </row>
    <row r="823" spans="2:51" s="13" customFormat="1" ht="10.2">
      <c r="B823" s="215"/>
      <c r="C823" s="216"/>
      <c r="D823" s="206" t="s">
        <v>309</v>
      </c>
      <c r="E823" s="217" t="s">
        <v>1</v>
      </c>
      <c r="F823" s="218" t="s">
        <v>1291</v>
      </c>
      <c r="G823" s="216"/>
      <c r="H823" s="217" t="s">
        <v>1</v>
      </c>
      <c r="I823" s="219"/>
      <c r="J823" s="216"/>
      <c r="K823" s="216"/>
      <c r="L823" s="220"/>
      <c r="M823" s="221"/>
      <c r="N823" s="222"/>
      <c r="O823" s="222"/>
      <c r="P823" s="222"/>
      <c r="Q823" s="222"/>
      <c r="R823" s="222"/>
      <c r="S823" s="222"/>
      <c r="T823" s="223"/>
      <c r="AT823" s="224" t="s">
        <v>309</v>
      </c>
      <c r="AU823" s="224" t="s">
        <v>93</v>
      </c>
      <c r="AV823" s="13" t="s">
        <v>91</v>
      </c>
      <c r="AW823" s="13" t="s">
        <v>38</v>
      </c>
      <c r="AX823" s="13" t="s">
        <v>83</v>
      </c>
      <c r="AY823" s="224" t="s">
        <v>203</v>
      </c>
    </row>
    <row r="824" spans="2:51" s="14" customFormat="1" ht="10.2">
      <c r="B824" s="225"/>
      <c r="C824" s="226"/>
      <c r="D824" s="206" t="s">
        <v>309</v>
      </c>
      <c r="E824" s="227" t="s">
        <v>1</v>
      </c>
      <c r="F824" s="228" t="s">
        <v>1292</v>
      </c>
      <c r="G824" s="226"/>
      <c r="H824" s="229">
        <v>756.8</v>
      </c>
      <c r="I824" s="230"/>
      <c r="J824" s="226"/>
      <c r="K824" s="226"/>
      <c r="L824" s="231"/>
      <c r="M824" s="232"/>
      <c r="N824" s="233"/>
      <c r="O824" s="233"/>
      <c r="P824" s="233"/>
      <c r="Q824" s="233"/>
      <c r="R824" s="233"/>
      <c r="S824" s="233"/>
      <c r="T824" s="234"/>
      <c r="AT824" s="235" t="s">
        <v>309</v>
      </c>
      <c r="AU824" s="235" t="s">
        <v>93</v>
      </c>
      <c r="AV824" s="14" t="s">
        <v>93</v>
      </c>
      <c r="AW824" s="14" t="s">
        <v>38</v>
      </c>
      <c r="AX824" s="14" t="s">
        <v>83</v>
      </c>
      <c r="AY824" s="235" t="s">
        <v>203</v>
      </c>
    </row>
    <row r="825" spans="2:51" s="15" customFormat="1" ht="10.2">
      <c r="B825" s="236"/>
      <c r="C825" s="237"/>
      <c r="D825" s="206" t="s">
        <v>309</v>
      </c>
      <c r="E825" s="238" t="s">
        <v>1</v>
      </c>
      <c r="F825" s="239" t="s">
        <v>314</v>
      </c>
      <c r="G825" s="237"/>
      <c r="H825" s="240">
        <v>756.8</v>
      </c>
      <c r="I825" s="241"/>
      <c r="J825" s="237"/>
      <c r="K825" s="237"/>
      <c r="L825" s="242"/>
      <c r="M825" s="243"/>
      <c r="N825" s="244"/>
      <c r="O825" s="244"/>
      <c r="P825" s="244"/>
      <c r="Q825" s="244"/>
      <c r="R825" s="244"/>
      <c r="S825" s="244"/>
      <c r="T825" s="245"/>
      <c r="AT825" s="246" t="s">
        <v>309</v>
      </c>
      <c r="AU825" s="246" t="s">
        <v>93</v>
      </c>
      <c r="AV825" s="15" t="s">
        <v>121</v>
      </c>
      <c r="AW825" s="15" t="s">
        <v>38</v>
      </c>
      <c r="AX825" s="15" t="s">
        <v>91</v>
      </c>
      <c r="AY825" s="246" t="s">
        <v>203</v>
      </c>
    </row>
    <row r="826" spans="1:65" s="2" customFormat="1" ht="24.15" customHeight="1">
      <c r="A826" s="36"/>
      <c r="B826" s="37"/>
      <c r="C826" s="193" t="s">
        <v>1293</v>
      </c>
      <c r="D826" s="193" t="s">
        <v>206</v>
      </c>
      <c r="E826" s="194" t="s">
        <v>1294</v>
      </c>
      <c r="F826" s="195" t="s">
        <v>1288</v>
      </c>
      <c r="G826" s="196" t="s">
        <v>357</v>
      </c>
      <c r="H826" s="197">
        <v>185.195</v>
      </c>
      <c r="I826" s="198"/>
      <c r="J826" s="199">
        <f>ROUND(I826*H826,2)</f>
        <v>0</v>
      </c>
      <c r="K826" s="195" t="s">
        <v>601</v>
      </c>
      <c r="L826" s="41"/>
      <c r="M826" s="200" t="s">
        <v>1</v>
      </c>
      <c r="N826" s="201" t="s">
        <v>48</v>
      </c>
      <c r="O826" s="73"/>
      <c r="P826" s="202">
        <f>O826*H826</f>
        <v>0</v>
      </c>
      <c r="Q826" s="202">
        <v>0</v>
      </c>
      <c r="R826" s="202">
        <f>Q826*H826</f>
        <v>0</v>
      </c>
      <c r="S826" s="202">
        <v>0</v>
      </c>
      <c r="T826" s="203">
        <f>S826*H826</f>
        <v>0</v>
      </c>
      <c r="U826" s="36"/>
      <c r="V826" s="36"/>
      <c r="W826" s="36"/>
      <c r="X826" s="36"/>
      <c r="Y826" s="36"/>
      <c r="Z826" s="36"/>
      <c r="AA826" s="36"/>
      <c r="AB826" s="36"/>
      <c r="AC826" s="36"/>
      <c r="AD826" s="36"/>
      <c r="AE826" s="36"/>
      <c r="AR826" s="204" t="s">
        <v>378</v>
      </c>
      <c r="AT826" s="204" t="s">
        <v>206</v>
      </c>
      <c r="AU826" s="204" t="s">
        <v>93</v>
      </c>
      <c r="AY826" s="18" t="s">
        <v>203</v>
      </c>
      <c r="BE826" s="205">
        <f>IF(N826="základní",J826,0)</f>
        <v>0</v>
      </c>
      <c r="BF826" s="205">
        <f>IF(N826="snížená",J826,0)</f>
        <v>0</v>
      </c>
      <c r="BG826" s="205">
        <f>IF(N826="zákl. přenesená",J826,0)</f>
        <v>0</v>
      </c>
      <c r="BH826" s="205">
        <f>IF(N826="sníž. přenesená",J826,0)</f>
        <v>0</v>
      </c>
      <c r="BI826" s="205">
        <f>IF(N826="nulová",J826,0)</f>
        <v>0</v>
      </c>
      <c r="BJ826" s="18" t="s">
        <v>91</v>
      </c>
      <c r="BK826" s="205">
        <f>ROUND(I826*H826,2)</f>
        <v>0</v>
      </c>
      <c r="BL826" s="18" t="s">
        <v>378</v>
      </c>
      <c r="BM826" s="204" t="s">
        <v>1295</v>
      </c>
    </row>
    <row r="827" spans="1:47" s="2" customFormat="1" ht="28.8">
      <c r="A827" s="36"/>
      <c r="B827" s="37"/>
      <c r="C827" s="38"/>
      <c r="D827" s="206" t="s">
        <v>213</v>
      </c>
      <c r="E827" s="38"/>
      <c r="F827" s="207" t="s">
        <v>1290</v>
      </c>
      <c r="G827" s="38"/>
      <c r="H827" s="38"/>
      <c r="I827" s="208"/>
      <c r="J827" s="38"/>
      <c r="K827" s="38"/>
      <c r="L827" s="41"/>
      <c r="M827" s="209"/>
      <c r="N827" s="210"/>
      <c r="O827" s="73"/>
      <c r="P827" s="73"/>
      <c r="Q827" s="73"/>
      <c r="R827" s="73"/>
      <c r="S827" s="73"/>
      <c r="T827" s="74"/>
      <c r="U827" s="36"/>
      <c r="V827" s="36"/>
      <c r="W827" s="36"/>
      <c r="X827" s="36"/>
      <c r="Y827" s="36"/>
      <c r="Z827" s="36"/>
      <c r="AA827" s="36"/>
      <c r="AB827" s="36"/>
      <c r="AC827" s="36"/>
      <c r="AD827" s="36"/>
      <c r="AE827" s="36"/>
      <c r="AT827" s="18" t="s">
        <v>213</v>
      </c>
      <c r="AU827" s="18" t="s">
        <v>93</v>
      </c>
    </row>
    <row r="828" spans="2:51" s="13" customFormat="1" ht="10.2">
      <c r="B828" s="215"/>
      <c r="C828" s="216"/>
      <c r="D828" s="206" t="s">
        <v>309</v>
      </c>
      <c r="E828" s="217" t="s">
        <v>1</v>
      </c>
      <c r="F828" s="218" t="s">
        <v>1291</v>
      </c>
      <c r="G828" s="216"/>
      <c r="H828" s="217" t="s">
        <v>1</v>
      </c>
      <c r="I828" s="219"/>
      <c r="J828" s="216"/>
      <c r="K828" s="216"/>
      <c r="L828" s="220"/>
      <c r="M828" s="221"/>
      <c r="N828" s="222"/>
      <c r="O828" s="222"/>
      <c r="P828" s="222"/>
      <c r="Q828" s="222"/>
      <c r="R828" s="222"/>
      <c r="S828" s="222"/>
      <c r="T828" s="223"/>
      <c r="AT828" s="224" t="s">
        <v>309</v>
      </c>
      <c r="AU828" s="224" t="s">
        <v>93</v>
      </c>
      <c r="AV828" s="13" t="s">
        <v>91</v>
      </c>
      <c r="AW828" s="13" t="s">
        <v>38</v>
      </c>
      <c r="AX828" s="13" t="s">
        <v>83</v>
      </c>
      <c r="AY828" s="224" t="s">
        <v>203</v>
      </c>
    </row>
    <row r="829" spans="2:51" s="14" customFormat="1" ht="10.2">
      <c r="B829" s="225"/>
      <c r="C829" s="226"/>
      <c r="D829" s="206" t="s">
        <v>309</v>
      </c>
      <c r="E829" s="227" t="s">
        <v>1</v>
      </c>
      <c r="F829" s="228" t="s">
        <v>1296</v>
      </c>
      <c r="G829" s="226"/>
      <c r="H829" s="229">
        <v>185.195</v>
      </c>
      <c r="I829" s="230"/>
      <c r="J829" s="226"/>
      <c r="K829" s="226"/>
      <c r="L829" s="231"/>
      <c r="M829" s="232"/>
      <c r="N829" s="233"/>
      <c r="O829" s="233"/>
      <c r="P829" s="233"/>
      <c r="Q829" s="233"/>
      <c r="R829" s="233"/>
      <c r="S829" s="233"/>
      <c r="T829" s="234"/>
      <c r="AT829" s="235" t="s">
        <v>309</v>
      </c>
      <c r="AU829" s="235" t="s">
        <v>93</v>
      </c>
      <c r="AV829" s="14" t="s">
        <v>93</v>
      </c>
      <c r="AW829" s="14" t="s">
        <v>38</v>
      </c>
      <c r="AX829" s="14" t="s">
        <v>83</v>
      </c>
      <c r="AY829" s="235" t="s">
        <v>203</v>
      </c>
    </row>
    <row r="830" spans="2:51" s="15" customFormat="1" ht="10.2">
      <c r="B830" s="236"/>
      <c r="C830" s="237"/>
      <c r="D830" s="206" t="s">
        <v>309</v>
      </c>
      <c r="E830" s="238" t="s">
        <v>1</v>
      </c>
      <c r="F830" s="239" t="s">
        <v>314</v>
      </c>
      <c r="G830" s="237"/>
      <c r="H830" s="240">
        <v>185.195</v>
      </c>
      <c r="I830" s="241"/>
      <c r="J830" s="237"/>
      <c r="K830" s="237"/>
      <c r="L830" s="242"/>
      <c r="M830" s="243"/>
      <c r="N830" s="244"/>
      <c r="O830" s="244"/>
      <c r="P830" s="244"/>
      <c r="Q830" s="244"/>
      <c r="R830" s="244"/>
      <c r="S830" s="244"/>
      <c r="T830" s="245"/>
      <c r="AT830" s="246" t="s">
        <v>309</v>
      </c>
      <c r="AU830" s="246" t="s">
        <v>93</v>
      </c>
      <c r="AV830" s="15" t="s">
        <v>121</v>
      </c>
      <c r="AW830" s="15" t="s">
        <v>38</v>
      </c>
      <c r="AX830" s="15" t="s">
        <v>91</v>
      </c>
      <c r="AY830" s="246" t="s">
        <v>203</v>
      </c>
    </row>
    <row r="831" spans="1:65" s="2" customFormat="1" ht="16.5" customHeight="1">
      <c r="A831" s="36"/>
      <c r="B831" s="37"/>
      <c r="C831" s="193" t="s">
        <v>1297</v>
      </c>
      <c r="D831" s="193" t="s">
        <v>206</v>
      </c>
      <c r="E831" s="194" t="s">
        <v>1298</v>
      </c>
      <c r="F831" s="195" t="s">
        <v>1299</v>
      </c>
      <c r="G831" s="196" t="s">
        <v>990</v>
      </c>
      <c r="H831" s="268"/>
      <c r="I831" s="198"/>
      <c r="J831" s="199">
        <f>ROUND(I831*H831,2)</f>
        <v>0</v>
      </c>
      <c r="K831" s="195" t="s">
        <v>210</v>
      </c>
      <c r="L831" s="41"/>
      <c r="M831" s="200" t="s">
        <v>1</v>
      </c>
      <c r="N831" s="201" t="s">
        <v>48</v>
      </c>
      <c r="O831" s="73"/>
      <c r="P831" s="202">
        <f>O831*H831</f>
        <v>0</v>
      </c>
      <c r="Q831" s="202">
        <v>0</v>
      </c>
      <c r="R831" s="202">
        <f>Q831*H831</f>
        <v>0</v>
      </c>
      <c r="S831" s="202">
        <v>0</v>
      </c>
      <c r="T831" s="203">
        <f>S831*H831</f>
        <v>0</v>
      </c>
      <c r="U831" s="36"/>
      <c r="V831" s="36"/>
      <c r="W831" s="36"/>
      <c r="X831" s="36"/>
      <c r="Y831" s="36"/>
      <c r="Z831" s="36"/>
      <c r="AA831" s="36"/>
      <c r="AB831" s="36"/>
      <c r="AC831" s="36"/>
      <c r="AD831" s="36"/>
      <c r="AE831" s="36"/>
      <c r="AR831" s="204" t="s">
        <v>378</v>
      </c>
      <c r="AT831" s="204" t="s">
        <v>206</v>
      </c>
      <c r="AU831" s="204" t="s">
        <v>93</v>
      </c>
      <c r="AY831" s="18" t="s">
        <v>203</v>
      </c>
      <c r="BE831" s="205">
        <f>IF(N831="základní",J831,0)</f>
        <v>0</v>
      </c>
      <c r="BF831" s="205">
        <f>IF(N831="snížená",J831,0)</f>
        <v>0</v>
      </c>
      <c r="BG831" s="205">
        <f>IF(N831="zákl. přenesená",J831,0)</f>
        <v>0</v>
      </c>
      <c r="BH831" s="205">
        <f>IF(N831="sníž. přenesená",J831,0)</f>
        <v>0</v>
      </c>
      <c r="BI831" s="205">
        <f>IF(N831="nulová",J831,0)</f>
        <v>0</v>
      </c>
      <c r="BJ831" s="18" t="s">
        <v>91</v>
      </c>
      <c r="BK831" s="205">
        <f>ROUND(I831*H831,2)</f>
        <v>0</v>
      </c>
      <c r="BL831" s="18" t="s">
        <v>378</v>
      </c>
      <c r="BM831" s="204" t="s">
        <v>1300</v>
      </c>
    </row>
    <row r="832" spans="2:63" s="12" customFormat="1" ht="22.8" customHeight="1">
      <c r="B832" s="177"/>
      <c r="C832" s="178"/>
      <c r="D832" s="179" t="s">
        <v>82</v>
      </c>
      <c r="E832" s="191" t="s">
        <v>1301</v>
      </c>
      <c r="F832" s="191" t="s">
        <v>1302</v>
      </c>
      <c r="G832" s="178"/>
      <c r="H832" s="178"/>
      <c r="I832" s="181"/>
      <c r="J832" s="192">
        <f>BK832</f>
        <v>0</v>
      </c>
      <c r="K832" s="178"/>
      <c r="L832" s="183"/>
      <c r="M832" s="184"/>
      <c r="N832" s="185"/>
      <c r="O832" s="185"/>
      <c r="P832" s="186">
        <f>SUM(P833:P872)</f>
        <v>0</v>
      </c>
      <c r="Q832" s="185"/>
      <c r="R832" s="186">
        <f>SUM(R833:R872)</f>
        <v>0</v>
      </c>
      <c r="S832" s="185"/>
      <c r="T832" s="187">
        <f>SUM(T833:T872)</f>
        <v>0.09932</v>
      </c>
      <c r="AR832" s="188" t="s">
        <v>93</v>
      </c>
      <c r="AT832" s="189" t="s">
        <v>82</v>
      </c>
      <c r="AU832" s="189" t="s">
        <v>91</v>
      </c>
      <c r="AY832" s="188" t="s">
        <v>203</v>
      </c>
      <c r="BK832" s="190">
        <f>SUM(BK833:BK872)</f>
        <v>0</v>
      </c>
    </row>
    <row r="833" spans="1:65" s="2" customFormat="1" ht="16.5" customHeight="1">
      <c r="A833" s="36"/>
      <c r="B833" s="37"/>
      <c r="C833" s="193" t="s">
        <v>1303</v>
      </c>
      <c r="D833" s="193" t="s">
        <v>206</v>
      </c>
      <c r="E833" s="194" t="s">
        <v>1304</v>
      </c>
      <c r="F833" s="195" t="s">
        <v>1305</v>
      </c>
      <c r="G833" s="196" t="s">
        <v>448</v>
      </c>
      <c r="H833" s="197">
        <v>52</v>
      </c>
      <c r="I833" s="198"/>
      <c r="J833" s="199">
        <f>ROUND(I833*H833,2)</f>
        <v>0</v>
      </c>
      <c r="K833" s="195" t="s">
        <v>210</v>
      </c>
      <c r="L833" s="41"/>
      <c r="M833" s="200" t="s">
        <v>1</v>
      </c>
      <c r="N833" s="201" t="s">
        <v>48</v>
      </c>
      <c r="O833" s="73"/>
      <c r="P833" s="202">
        <f>O833*H833</f>
        <v>0</v>
      </c>
      <c r="Q833" s="202">
        <v>0</v>
      </c>
      <c r="R833" s="202">
        <f>Q833*H833</f>
        <v>0</v>
      </c>
      <c r="S833" s="202">
        <v>0.00191</v>
      </c>
      <c r="T833" s="203">
        <f>S833*H833</f>
        <v>0.09932</v>
      </c>
      <c r="U833" s="36"/>
      <c r="V833" s="36"/>
      <c r="W833" s="36"/>
      <c r="X833" s="36"/>
      <c r="Y833" s="36"/>
      <c r="Z833" s="36"/>
      <c r="AA833" s="36"/>
      <c r="AB833" s="36"/>
      <c r="AC833" s="36"/>
      <c r="AD833" s="36"/>
      <c r="AE833" s="36"/>
      <c r="AR833" s="204" t="s">
        <v>378</v>
      </c>
      <c r="AT833" s="204" t="s">
        <v>206</v>
      </c>
      <c r="AU833" s="204" t="s">
        <v>93</v>
      </c>
      <c r="AY833" s="18" t="s">
        <v>203</v>
      </c>
      <c r="BE833" s="205">
        <f>IF(N833="základní",J833,0)</f>
        <v>0</v>
      </c>
      <c r="BF833" s="205">
        <f>IF(N833="snížená",J833,0)</f>
        <v>0</v>
      </c>
      <c r="BG833" s="205">
        <f>IF(N833="zákl. přenesená",J833,0)</f>
        <v>0</v>
      </c>
      <c r="BH833" s="205">
        <f>IF(N833="sníž. přenesená",J833,0)</f>
        <v>0</v>
      </c>
      <c r="BI833" s="205">
        <f>IF(N833="nulová",J833,0)</f>
        <v>0</v>
      </c>
      <c r="BJ833" s="18" t="s">
        <v>91</v>
      </c>
      <c r="BK833" s="205">
        <f>ROUND(I833*H833,2)</f>
        <v>0</v>
      </c>
      <c r="BL833" s="18" t="s">
        <v>378</v>
      </c>
      <c r="BM833" s="204" t="s">
        <v>1306</v>
      </c>
    </row>
    <row r="834" spans="2:51" s="14" customFormat="1" ht="10.2">
      <c r="B834" s="225"/>
      <c r="C834" s="226"/>
      <c r="D834" s="206" t="s">
        <v>309</v>
      </c>
      <c r="E834" s="227" t="s">
        <v>1</v>
      </c>
      <c r="F834" s="228" t="s">
        <v>1307</v>
      </c>
      <c r="G834" s="226"/>
      <c r="H834" s="229">
        <v>52</v>
      </c>
      <c r="I834" s="230"/>
      <c r="J834" s="226"/>
      <c r="K834" s="226"/>
      <c r="L834" s="231"/>
      <c r="M834" s="232"/>
      <c r="N834" s="233"/>
      <c r="O834" s="233"/>
      <c r="P834" s="233"/>
      <c r="Q834" s="233"/>
      <c r="R834" s="233"/>
      <c r="S834" s="233"/>
      <c r="T834" s="234"/>
      <c r="AT834" s="235" t="s">
        <v>309</v>
      </c>
      <c r="AU834" s="235" t="s">
        <v>93</v>
      </c>
      <c r="AV834" s="14" t="s">
        <v>93</v>
      </c>
      <c r="AW834" s="14" t="s">
        <v>38</v>
      </c>
      <c r="AX834" s="14" t="s">
        <v>83</v>
      </c>
      <c r="AY834" s="235" t="s">
        <v>203</v>
      </c>
    </row>
    <row r="835" spans="2:51" s="15" customFormat="1" ht="10.2">
      <c r="B835" s="236"/>
      <c r="C835" s="237"/>
      <c r="D835" s="206" t="s">
        <v>309</v>
      </c>
      <c r="E835" s="238" t="s">
        <v>1</v>
      </c>
      <c r="F835" s="239" t="s">
        <v>314</v>
      </c>
      <c r="G835" s="237"/>
      <c r="H835" s="240">
        <v>52</v>
      </c>
      <c r="I835" s="241"/>
      <c r="J835" s="237"/>
      <c r="K835" s="237"/>
      <c r="L835" s="242"/>
      <c r="M835" s="243"/>
      <c r="N835" s="244"/>
      <c r="O835" s="244"/>
      <c r="P835" s="244"/>
      <c r="Q835" s="244"/>
      <c r="R835" s="244"/>
      <c r="S835" s="244"/>
      <c r="T835" s="245"/>
      <c r="AT835" s="246" t="s">
        <v>309</v>
      </c>
      <c r="AU835" s="246" t="s">
        <v>93</v>
      </c>
      <c r="AV835" s="15" t="s">
        <v>121</v>
      </c>
      <c r="AW835" s="15" t="s">
        <v>38</v>
      </c>
      <c r="AX835" s="15" t="s">
        <v>91</v>
      </c>
      <c r="AY835" s="246" t="s">
        <v>203</v>
      </c>
    </row>
    <row r="836" spans="1:65" s="2" customFormat="1" ht="16.5" customHeight="1">
      <c r="A836" s="36"/>
      <c r="B836" s="37"/>
      <c r="C836" s="193" t="s">
        <v>1308</v>
      </c>
      <c r="D836" s="193" t="s">
        <v>206</v>
      </c>
      <c r="E836" s="194" t="s">
        <v>1309</v>
      </c>
      <c r="F836" s="195" t="s">
        <v>1310</v>
      </c>
      <c r="G836" s="196" t="s">
        <v>1311</v>
      </c>
      <c r="H836" s="197">
        <v>1.125</v>
      </c>
      <c r="I836" s="198"/>
      <c r="J836" s="199">
        <f>ROUND(I836*H836,2)</f>
        <v>0</v>
      </c>
      <c r="K836" s="195" t="s">
        <v>601</v>
      </c>
      <c r="L836" s="41"/>
      <c r="M836" s="200" t="s">
        <v>1</v>
      </c>
      <c r="N836" s="201" t="s">
        <v>48</v>
      </c>
      <c r="O836" s="73"/>
      <c r="P836" s="202">
        <f>O836*H836</f>
        <v>0</v>
      </c>
      <c r="Q836" s="202">
        <v>0</v>
      </c>
      <c r="R836" s="202">
        <f>Q836*H836</f>
        <v>0</v>
      </c>
      <c r="S836" s="202">
        <v>0</v>
      </c>
      <c r="T836" s="203">
        <f>S836*H836</f>
        <v>0</v>
      </c>
      <c r="U836" s="36"/>
      <c r="V836" s="36"/>
      <c r="W836" s="36"/>
      <c r="X836" s="36"/>
      <c r="Y836" s="36"/>
      <c r="Z836" s="36"/>
      <c r="AA836" s="36"/>
      <c r="AB836" s="36"/>
      <c r="AC836" s="36"/>
      <c r="AD836" s="36"/>
      <c r="AE836" s="36"/>
      <c r="AR836" s="204" t="s">
        <v>378</v>
      </c>
      <c r="AT836" s="204" t="s">
        <v>206</v>
      </c>
      <c r="AU836" s="204" t="s">
        <v>93</v>
      </c>
      <c r="AY836" s="18" t="s">
        <v>203</v>
      </c>
      <c r="BE836" s="205">
        <f>IF(N836="základní",J836,0)</f>
        <v>0</v>
      </c>
      <c r="BF836" s="205">
        <f>IF(N836="snížená",J836,0)</f>
        <v>0</v>
      </c>
      <c r="BG836" s="205">
        <f>IF(N836="zákl. přenesená",J836,0)</f>
        <v>0</v>
      </c>
      <c r="BH836" s="205">
        <f>IF(N836="sníž. přenesená",J836,0)</f>
        <v>0</v>
      </c>
      <c r="BI836" s="205">
        <f>IF(N836="nulová",J836,0)</f>
        <v>0</v>
      </c>
      <c r="BJ836" s="18" t="s">
        <v>91</v>
      </c>
      <c r="BK836" s="205">
        <f>ROUND(I836*H836,2)</f>
        <v>0</v>
      </c>
      <c r="BL836" s="18" t="s">
        <v>378</v>
      </c>
      <c r="BM836" s="204" t="s">
        <v>1312</v>
      </c>
    </row>
    <row r="837" spans="1:47" s="2" customFormat="1" ht="38.4">
      <c r="A837" s="36"/>
      <c r="B837" s="37"/>
      <c r="C837" s="38"/>
      <c r="D837" s="206" t="s">
        <v>213</v>
      </c>
      <c r="E837" s="38"/>
      <c r="F837" s="207" t="s">
        <v>1313</v>
      </c>
      <c r="G837" s="38"/>
      <c r="H837" s="38"/>
      <c r="I837" s="208"/>
      <c r="J837" s="38"/>
      <c r="K837" s="38"/>
      <c r="L837" s="41"/>
      <c r="M837" s="209"/>
      <c r="N837" s="210"/>
      <c r="O837" s="73"/>
      <c r="P837" s="73"/>
      <c r="Q837" s="73"/>
      <c r="R837" s="73"/>
      <c r="S837" s="73"/>
      <c r="T837" s="74"/>
      <c r="U837" s="36"/>
      <c r="V837" s="36"/>
      <c r="W837" s="36"/>
      <c r="X837" s="36"/>
      <c r="Y837" s="36"/>
      <c r="Z837" s="36"/>
      <c r="AA837" s="36"/>
      <c r="AB837" s="36"/>
      <c r="AC837" s="36"/>
      <c r="AD837" s="36"/>
      <c r="AE837" s="36"/>
      <c r="AT837" s="18" t="s">
        <v>213</v>
      </c>
      <c r="AU837" s="18" t="s">
        <v>93</v>
      </c>
    </row>
    <row r="838" spans="1:65" s="2" customFormat="1" ht="16.5" customHeight="1">
      <c r="A838" s="36"/>
      <c r="B838" s="37"/>
      <c r="C838" s="193" t="s">
        <v>1314</v>
      </c>
      <c r="D838" s="193" t="s">
        <v>206</v>
      </c>
      <c r="E838" s="194" t="s">
        <v>1315</v>
      </c>
      <c r="F838" s="195" t="s">
        <v>1316</v>
      </c>
      <c r="G838" s="196" t="s">
        <v>1311</v>
      </c>
      <c r="H838" s="197">
        <v>9</v>
      </c>
      <c r="I838" s="198"/>
      <c r="J838" s="199">
        <f>ROUND(I838*H838,2)</f>
        <v>0</v>
      </c>
      <c r="K838" s="195" t="s">
        <v>601</v>
      </c>
      <c r="L838" s="41"/>
      <c r="M838" s="200" t="s">
        <v>1</v>
      </c>
      <c r="N838" s="201" t="s">
        <v>48</v>
      </c>
      <c r="O838" s="73"/>
      <c r="P838" s="202">
        <f>O838*H838</f>
        <v>0</v>
      </c>
      <c r="Q838" s="202">
        <v>0</v>
      </c>
      <c r="R838" s="202">
        <f>Q838*H838</f>
        <v>0</v>
      </c>
      <c r="S838" s="202">
        <v>0</v>
      </c>
      <c r="T838" s="203">
        <f>S838*H838</f>
        <v>0</v>
      </c>
      <c r="U838" s="36"/>
      <c r="V838" s="36"/>
      <c r="W838" s="36"/>
      <c r="X838" s="36"/>
      <c r="Y838" s="36"/>
      <c r="Z838" s="36"/>
      <c r="AA838" s="36"/>
      <c r="AB838" s="36"/>
      <c r="AC838" s="36"/>
      <c r="AD838" s="36"/>
      <c r="AE838" s="36"/>
      <c r="AR838" s="204" t="s">
        <v>378</v>
      </c>
      <c r="AT838" s="204" t="s">
        <v>206</v>
      </c>
      <c r="AU838" s="204" t="s">
        <v>93</v>
      </c>
      <c r="AY838" s="18" t="s">
        <v>203</v>
      </c>
      <c r="BE838" s="205">
        <f>IF(N838="základní",J838,0)</f>
        <v>0</v>
      </c>
      <c r="BF838" s="205">
        <f>IF(N838="snížená",J838,0)</f>
        <v>0</v>
      </c>
      <c r="BG838" s="205">
        <f>IF(N838="zákl. přenesená",J838,0)</f>
        <v>0</v>
      </c>
      <c r="BH838" s="205">
        <f>IF(N838="sníž. přenesená",J838,0)</f>
        <v>0</v>
      </c>
      <c r="BI838" s="205">
        <f>IF(N838="nulová",J838,0)</f>
        <v>0</v>
      </c>
      <c r="BJ838" s="18" t="s">
        <v>91</v>
      </c>
      <c r="BK838" s="205">
        <f>ROUND(I838*H838,2)</f>
        <v>0</v>
      </c>
      <c r="BL838" s="18" t="s">
        <v>378</v>
      </c>
      <c r="BM838" s="204" t="s">
        <v>1317</v>
      </c>
    </row>
    <row r="839" spans="1:47" s="2" customFormat="1" ht="38.4">
      <c r="A839" s="36"/>
      <c r="B839" s="37"/>
      <c r="C839" s="38"/>
      <c r="D839" s="206" t="s">
        <v>213</v>
      </c>
      <c r="E839" s="38"/>
      <c r="F839" s="207" t="s">
        <v>1313</v>
      </c>
      <c r="G839" s="38"/>
      <c r="H839" s="38"/>
      <c r="I839" s="208"/>
      <c r="J839" s="38"/>
      <c r="K839" s="38"/>
      <c r="L839" s="41"/>
      <c r="M839" s="209"/>
      <c r="N839" s="210"/>
      <c r="O839" s="73"/>
      <c r="P839" s="73"/>
      <c r="Q839" s="73"/>
      <c r="R839" s="73"/>
      <c r="S839" s="73"/>
      <c r="T839" s="74"/>
      <c r="U839" s="36"/>
      <c r="V839" s="36"/>
      <c r="W839" s="36"/>
      <c r="X839" s="36"/>
      <c r="Y839" s="36"/>
      <c r="Z839" s="36"/>
      <c r="AA839" s="36"/>
      <c r="AB839" s="36"/>
      <c r="AC839" s="36"/>
      <c r="AD839" s="36"/>
      <c r="AE839" s="36"/>
      <c r="AT839" s="18" t="s">
        <v>213</v>
      </c>
      <c r="AU839" s="18" t="s">
        <v>93</v>
      </c>
    </row>
    <row r="840" spans="1:65" s="2" customFormat="1" ht="16.5" customHeight="1">
      <c r="A840" s="36"/>
      <c r="B840" s="37"/>
      <c r="C840" s="193" t="s">
        <v>1318</v>
      </c>
      <c r="D840" s="193" t="s">
        <v>206</v>
      </c>
      <c r="E840" s="194" t="s">
        <v>1319</v>
      </c>
      <c r="F840" s="195" t="s">
        <v>1320</v>
      </c>
      <c r="G840" s="196" t="s">
        <v>1311</v>
      </c>
      <c r="H840" s="197">
        <v>6</v>
      </c>
      <c r="I840" s="198"/>
      <c r="J840" s="199">
        <f>ROUND(I840*H840,2)</f>
        <v>0</v>
      </c>
      <c r="K840" s="195" t="s">
        <v>601</v>
      </c>
      <c r="L840" s="41"/>
      <c r="M840" s="200" t="s">
        <v>1</v>
      </c>
      <c r="N840" s="201" t="s">
        <v>48</v>
      </c>
      <c r="O840" s="73"/>
      <c r="P840" s="202">
        <f>O840*H840</f>
        <v>0</v>
      </c>
      <c r="Q840" s="202">
        <v>0</v>
      </c>
      <c r="R840" s="202">
        <f>Q840*H840</f>
        <v>0</v>
      </c>
      <c r="S840" s="202">
        <v>0</v>
      </c>
      <c r="T840" s="203">
        <f>S840*H840</f>
        <v>0</v>
      </c>
      <c r="U840" s="36"/>
      <c r="V840" s="36"/>
      <c r="W840" s="36"/>
      <c r="X840" s="36"/>
      <c r="Y840" s="36"/>
      <c r="Z840" s="36"/>
      <c r="AA840" s="36"/>
      <c r="AB840" s="36"/>
      <c r="AC840" s="36"/>
      <c r="AD840" s="36"/>
      <c r="AE840" s="36"/>
      <c r="AR840" s="204" t="s">
        <v>378</v>
      </c>
      <c r="AT840" s="204" t="s">
        <v>206</v>
      </c>
      <c r="AU840" s="204" t="s">
        <v>93</v>
      </c>
      <c r="AY840" s="18" t="s">
        <v>203</v>
      </c>
      <c r="BE840" s="205">
        <f>IF(N840="základní",J840,0)</f>
        <v>0</v>
      </c>
      <c r="BF840" s="205">
        <f>IF(N840="snížená",J840,0)</f>
        <v>0</v>
      </c>
      <c r="BG840" s="205">
        <f>IF(N840="zákl. přenesená",J840,0)</f>
        <v>0</v>
      </c>
      <c r="BH840" s="205">
        <f>IF(N840="sníž. přenesená",J840,0)</f>
        <v>0</v>
      </c>
      <c r="BI840" s="205">
        <f>IF(N840="nulová",J840,0)</f>
        <v>0</v>
      </c>
      <c r="BJ840" s="18" t="s">
        <v>91</v>
      </c>
      <c r="BK840" s="205">
        <f>ROUND(I840*H840,2)</f>
        <v>0</v>
      </c>
      <c r="BL840" s="18" t="s">
        <v>378</v>
      </c>
      <c r="BM840" s="204" t="s">
        <v>1321</v>
      </c>
    </row>
    <row r="841" spans="1:47" s="2" customFormat="1" ht="38.4">
      <c r="A841" s="36"/>
      <c r="B841" s="37"/>
      <c r="C841" s="38"/>
      <c r="D841" s="206" t="s">
        <v>213</v>
      </c>
      <c r="E841" s="38"/>
      <c r="F841" s="207" t="s">
        <v>1313</v>
      </c>
      <c r="G841" s="38"/>
      <c r="H841" s="38"/>
      <c r="I841" s="208"/>
      <c r="J841" s="38"/>
      <c r="K841" s="38"/>
      <c r="L841" s="41"/>
      <c r="M841" s="209"/>
      <c r="N841" s="210"/>
      <c r="O841" s="73"/>
      <c r="P841" s="73"/>
      <c r="Q841" s="73"/>
      <c r="R841" s="73"/>
      <c r="S841" s="73"/>
      <c r="T841" s="74"/>
      <c r="U841" s="36"/>
      <c r="V841" s="36"/>
      <c r="W841" s="36"/>
      <c r="X841" s="36"/>
      <c r="Y841" s="36"/>
      <c r="Z841" s="36"/>
      <c r="AA841" s="36"/>
      <c r="AB841" s="36"/>
      <c r="AC841" s="36"/>
      <c r="AD841" s="36"/>
      <c r="AE841" s="36"/>
      <c r="AT841" s="18" t="s">
        <v>213</v>
      </c>
      <c r="AU841" s="18" t="s">
        <v>93</v>
      </c>
    </row>
    <row r="842" spans="1:65" s="2" customFormat="1" ht="16.5" customHeight="1">
      <c r="A842" s="36"/>
      <c r="B842" s="37"/>
      <c r="C842" s="193" t="s">
        <v>1322</v>
      </c>
      <c r="D842" s="193" t="s">
        <v>206</v>
      </c>
      <c r="E842" s="194" t="s">
        <v>1323</v>
      </c>
      <c r="F842" s="195" t="s">
        <v>1324</v>
      </c>
      <c r="G842" s="196" t="s">
        <v>1311</v>
      </c>
      <c r="H842" s="197">
        <v>3</v>
      </c>
      <c r="I842" s="198"/>
      <c r="J842" s="199">
        <f>ROUND(I842*H842,2)</f>
        <v>0</v>
      </c>
      <c r="K842" s="195" t="s">
        <v>601</v>
      </c>
      <c r="L842" s="41"/>
      <c r="M842" s="200" t="s">
        <v>1</v>
      </c>
      <c r="N842" s="201" t="s">
        <v>48</v>
      </c>
      <c r="O842" s="73"/>
      <c r="P842" s="202">
        <f>O842*H842</f>
        <v>0</v>
      </c>
      <c r="Q842" s="202">
        <v>0</v>
      </c>
      <c r="R842" s="202">
        <f>Q842*H842</f>
        <v>0</v>
      </c>
      <c r="S842" s="202">
        <v>0</v>
      </c>
      <c r="T842" s="203">
        <f>S842*H842</f>
        <v>0</v>
      </c>
      <c r="U842" s="36"/>
      <c r="V842" s="36"/>
      <c r="W842" s="36"/>
      <c r="X842" s="36"/>
      <c r="Y842" s="36"/>
      <c r="Z842" s="36"/>
      <c r="AA842" s="36"/>
      <c r="AB842" s="36"/>
      <c r="AC842" s="36"/>
      <c r="AD842" s="36"/>
      <c r="AE842" s="36"/>
      <c r="AR842" s="204" t="s">
        <v>378</v>
      </c>
      <c r="AT842" s="204" t="s">
        <v>206</v>
      </c>
      <c r="AU842" s="204" t="s">
        <v>93</v>
      </c>
      <c r="AY842" s="18" t="s">
        <v>203</v>
      </c>
      <c r="BE842" s="205">
        <f>IF(N842="základní",J842,0)</f>
        <v>0</v>
      </c>
      <c r="BF842" s="205">
        <f>IF(N842="snížená",J842,0)</f>
        <v>0</v>
      </c>
      <c r="BG842" s="205">
        <f>IF(N842="zákl. přenesená",J842,0)</f>
        <v>0</v>
      </c>
      <c r="BH842" s="205">
        <f>IF(N842="sníž. přenesená",J842,0)</f>
        <v>0</v>
      </c>
      <c r="BI842" s="205">
        <f>IF(N842="nulová",J842,0)</f>
        <v>0</v>
      </c>
      <c r="BJ842" s="18" t="s">
        <v>91</v>
      </c>
      <c r="BK842" s="205">
        <f>ROUND(I842*H842,2)</f>
        <v>0</v>
      </c>
      <c r="BL842" s="18" t="s">
        <v>378</v>
      </c>
      <c r="BM842" s="204" t="s">
        <v>1325</v>
      </c>
    </row>
    <row r="843" spans="1:47" s="2" customFormat="1" ht="38.4">
      <c r="A843" s="36"/>
      <c r="B843" s="37"/>
      <c r="C843" s="38"/>
      <c r="D843" s="206" t="s">
        <v>213</v>
      </c>
      <c r="E843" s="38"/>
      <c r="F843" s="207" t="s">
        <v>1313</v>
      </c>
      <c r="G843" s="38"/>
      <c r="H843" s="38"/>
      <c r="I843" s="208"/>
      <c r="J843" s="38"/>
      <c r="K843" s="38"/>
      <c r="L843" s="41"/>
      <c r="M843" s="209"/>
      <c r="N843" s="210"/>
      <c r="O843" s="73"/>
      <c r="P843" s="73"/>
      <c r="Q843" s="73"/>
      <c r="R843" s="73"/>
      <c r="S843" s="73"/>
      <c r="T843" s="74"/>
      <c r="U843" s="36"/>
      <c r="V843" s="36"/>
      <c r="W843" s="36"/>
      <c r="X843" s="36"/>
      <c r="Y843" s="36"/>
      <c r="Z843" s="36"/>
      <c r="AA843" s="36"/>
      <c r="AB843" s="36"/>
      <c r="AC843" s="36"/>
      <c r="AD843" s="36"/>
      <c r="AE843" s="36"/>
      <c r="AT843" s="18" t="s">
        <v>213</v>
      </c>
      <c r="AU843" s="18" t="s">
        <v>93</v>
      </c>
    </row>
    <row r="844" spans="1:65" s="2" customFormat="1" ht="16.5" customHeight="1">
      <c r="A844" s="36"/>
      <c r="B844" s="37"/>
      <c r="C844" s="193" t="s">
        <v>1326</v>
      </c>
      <c r="D844" s="193" t="s">
        <v>206</v>
      </c>
      <c r="E844" s="194" t="s">
        <v>1327</v>
      </c>
      <c r="F844" s="195" t="s">
        <v>1328</v>
      </c>
      <c r="G844" s="196" t="s">
        <v>1311</v>
      </c>
      <c r="H844" s="197">
        <v>10.235</v>
      </c>
      <c r="I844" s="198"/>
      <c r="J844" s="199">
        <f>ROUND(I844*H844,2)</f>
        <v>0</v>
      </c>
      <c r="K844" s="195" t="s">
        <v>601</v>
      </c>
      <c r="L844" s="41"/>
      <c r="M844" s="200" t="s">
        <v>1</v>
      </c>
      <c r="N844" s="201" t="s">
        <v>48</v>
      </c>
      <c r="O844" s="73"/>
      <c r="P844" s="202">
        <f>O844*H844</f>
        <v>0</v>
      </c>
      <c r="Q844" s="202">
        <v>0</v>
      </c>
      <c r="R844" s="202">
        <f>Q844*H844</f>
        <v>0</v>
      </c>
      <c r="S844" s="202">
        <v>0</v>
      </c>
      <c r="T844" s="203">
        <f>S844*H844</f>
        <v>0</v>
      </c>
      <c r="U844" s="36"/>
      <c r="V844" s="36"/>
      <c r="W844" s="36"/>
      <c r="X844" s="36"/>
      <c r="Y844" s="36"/>
      <c r="Z844" s="36"/>
      <c r="AA844" s="36"/>
      <c r="AB844" s="36"/>
      <c r="AC844" s="36"/>
      <c r="AD844" s="36"/>
      <c r="AE844" s="36"/>
      <c r="AR844" s="204" t="s">
        <v>378</v>
      </c>
      <c r="AT844" s="204" t="s">
        <v>206</v>
      </c>
      <c r="AU844" s="204" t="s">
        <v>93</v>
      </c>
      <c r="AY844" s="18" t="s">
        <v>203</v>
      </c>
      <c r="BE844" s="205">
        <f>IF(N844="základní",J844,0)</f>
        <v>0</v>
      </c>
      <c r="BF844" s="205">
        <f>IF(N844="snížená",J844,0)</f>
        <v>0</v>
      </c>
      <c r="BG844" s="205">
        <f>IF(N844="zákl. přenesená",J844,0)</f>
        <v>0</v>
      </c>
      <c r="BH844" s="205">
        <f>IF(N844="sníž. přenesená",J844,0)</f>
        <v>0</v>
      </c>
      <c r="BI844" s="205">
        <f>IF(N844="nulová",J844,0)</f>
        <v>0</v>
      </c>
      <c r="BJ844" s="18" t="s">
        <v>91</v>
      </c>
      <c r="BK844" s="205">
        <f>ROUND(I844*H844,2)</f>
        <v>0</v>
      </c>
      <c r="BL844" s="18" t="s">
        <v>378</v>
      </c>
      <c r="BM844" s="204" t="s">
        <v>1329</v>
      </c>
    </row>
    <row r="845" spans="1:47" s="2" customFormat="1" ht="38.4">
      <c r="A845" s="36"/>
      <c r="B845" s="37"/>
      <c r="C845" s="38"/>
      <c r="D845" s="206" t="s">
        <v>213</v>
      </c>
      <c r="E845" s="38"/>
      <c r="F845" s="207" t="s">
        <v>1313</v>
      </c>
      <c r="G845" s="38"/>
      <c r="H845" s="38"/>
      <c r="I845" s="208"/>
      <c r="J845" s="38"/>
      <c r="K845" s="38"/>
      <c r="L845" s="41"/>
      <c r="M845" s="209"/>
      <c r="N845" s="210"/>
      <c r="O845" s="73"/>
      <c r="P845" s="73"/>
      <c r="Q845" s="73"/>
      <c r="R845" s="73"/>
      <c r="S845" s="73"/>
      <c r="T845" s="74"/>
      <c r="U845" s="36"/>
      <c r="V845" s="36"/>
      <c r="W845" s="36"/>
      <c r="X845" s="36"/>
      <c r="Y845" s="36"/>
      <c r="Z845" s="36"/>
      <c r="AA845" s="36"/>
      <c r="AB845" s="36"/>
      <c r="AC845" s="36"/>
      <c r="AD845" s="36"/>
      <c r="AE845" s="36"/>
      <c r="AT845" s="18" t="s">
        <v>213</v>
      </c>
      <c r="AU845" s="18" t="s">
        <v>93</v>
      </c>
    </row>
    <row r="846" spans="1:65" s="2" customFormat="1" ht="16.5" customHeight="1">
      <c r="A846" s="36"/>
      <c r="B846" s="37"/>
      <c r="C846" s="193" t="s">
        <v>1330</v>
      </c>
      <c r="D846" s="193" t="s">
        <v>206</v>
      </c>
      <c r="E846" s="194" t="s">
        <v>1331</v>
      </c>
      <c r="F846" s="195" t="s">
        <v>1332</v>
      </c>
      <c r="G846" s="196" t="s">
        <v>1311</v>
      </c>
      <c r="H846" s="197">
        <v>11.76</v>
      </c>
      <c r="I846" s="198"/>
      <c r="J846" s="199">
        <f>ROUND(I846*H846,2)</f>
        <v>0</v>
      </c>
      <c r="K846" s="195" t="s">
        <v>601</v>
      </c>
      <c r="L846" s="41"/>
      <c r="M846" s="200" t="s">
        <v>1</v>
      </c>
      <c r="N846" s="201" t="s">
        <v>48</v>
      </c>
      <c r="O846" s="73"/>
      <c r="P846" s="202">
        <f>O846*H846</f>
        <v>0</v>
      </c>
      <c r="Q846" s="202">
        <v>0</v>
      </c>
      <c r="R846" s="202">
        <f>Q846*H846</f>
        <v>0</v>
      </c>
      <c r="S846" s="202">
        <v>0</v>
      </c>
      <c r="T846" s="203">
        <f>S846*H846</f>
        <v>0</v>
      </c>
      <c r="U846" s="36"/>
      <c r="V846" s="36"/>
      <c r="W846" s="36"/>
      <c r="X846" s="36"/>
      <c r="Y846" s="36"/>
      <c r="Z846" s="36"/>
      <c r="AA846" s="36"/>
      <c r="AB846" s="36"/>
      <c r="AC846" s="36"/>
      <c r="AD846" s="36"/>
      <c r="AE846" s="36"/>
      <c r="AR846" s="204" t="s">
        <v>378</v>
      </c>
      <c r="AT846" s="204" t="s">
        <v>206</v>
      </c>
      <c r="AU846" s="204" t="s">
        <v>93</v>
      </c>
      <c r="AY846" s="18" t="s">
        <v>203</v>
      </c>
      <c r="BE846" s="205">
        <f>IF(N846="základní",J846,0)</f>
        <v>0</v>
      </c>
      <c r="BF846" s="205">
        <f>IF(N846="snížená",J846,0)</f>
        <v>0</v>
      </c>
      <c r="BG846" s="205">
        <f>IF(N846="zákl. přenesená",J846,0)</f>
        <v>0</v>
      </c>
      <c r="BH846" s="205">
        <f>IF(N846="sníž. přenesená",J846,0)</f>
        <v>0</v>
      </c>
      <c r="BI846" s="205">
        <f>IF(N846="nulová",J846,0)</f>
        <v>0</v>
      </c>
      <c r="BJ846" s="18" t="s">
        <v>91</v>
      </c>
      <c r="BK846" s="205">
        <f>ROUND(I846*H846,2)</f>
        <v>0</v>
      </c>
      <c r="BL846" s="18" t="s">
        <v>378</v>
      </c>
      <c r="BM846" s="204" t="s">
        <v>1333</v>
      </c>
    </row>
    <row r="847" spans="1:47" s="2" customFormat="1" ht="38.4">
      <c r="A847" s="36"/>
      <c r="B847" s="37"/>
      <c r="C847" s="38"/>
      <c r="D847" s="206" t="s">
        <v>213</v>
      </c>
      <c r="E847" s="38"/>
      <c r="F847" s="207" t="s">
        <v>1313</v>
      </c>
      <c r="G847" s="38"/>
      <c r="H847" s="38"/>
      <c r="I847" s="208"/>
      <c r="J847" s="38"/>
      <c r="K847" s="38"/>
      <c r="L847" s="41"/>
      <c r="M847" s="209"/>
      <c r="N847" s="210"/>
      <c r="O847" s="73"/>
      <c r="P847" s="73"/>
      <c r="Q847" s="73"/>
      <c r="R847" s="73"/>
      <c r="S847" s="73"/>
      <c r="T847" s="74"/>
      <c r="U847" s="36"/>
      <c r="V847" s="36"/>
      <c r="W847" s="36"/>
      <c r="X847" s="36"/>
      <c r="Y847" s="36"/>
      <c r="Z847" s="36"/>
      <c r="AA847" s="36"/>
      <c r="AB847" s="36"/>
      <c r="AC847" s="36"/>
      <c r="AD847" s="36"/>
      <c r="AE847" s="36"/>
      <c r="AT847" s="18" t="s">
        <v>213</v>
      </c>
      <c r="AU847" s="18" t="s">
        <v>93</v>
      </c>
    </row>
    <row r="848" spans="1:65" s="2" customFormat="1" ht="16.5" customHeight="1">
      <c r="A848" s="36"/>
      <c r="B848" s="37"/>
      <c r="C848" s="193" t="s">
        <v>1334</v>
      </c>
      <c r="D848" s="193" t="s">
        <v>206</v>
      </c>
      <c r="E848" s="194" t="s">
        <v>1335</v>
      </c>
      <c r="F848" s="195" t="s">
        <v>1336</v>
      </c>
      <c r="G848" s="196" t="s">
        <v>1311</v>
      </c>
      <c r="H848" s="197">
        <v>2.45</v>
      </c>
      <c r="I848" s="198"/>
      <c r="J848" s="199">
        <f>ROUND(I848*H848,2)</f>
        <v>0</v>
      </c>
      <c r="K848" s="195" t="s">
        <v>601</v>
      </c>
      <c r="L848" s="41"/>
      <c r="M848" s="200" t="s">
        <v>1</v>
      </c>
      <c r="N848" s="201" t="s">
        <v>48</v>
      </c>
      <c r="O848" s="73"/>
      <c r="P848" s="202">
        <f>O848*H848</f>
        <v>0</v>
      </c>
      <c r="Q848" s="202">
        <v>0</v>
      </c>
      <c r="R848" s="202">
        <f>Q848*H848</f>
        <v>0</v>
      </c>
      <c r="S848" s="202">
        <v>0</v>
      </c>
      <c r="T848" s="203">
        <f>S848*H848</f>
        <v>0</v>
      </c>
      <c r="U848" s="36"/>
      <c r="V848" s="36"/>
      <c r="W848" s="36"/>
      <c r="X848" s="36"/>
      <c r="Y848" s="36"/>
      <c r="Z848" s="36"/>
      <c r="AA848" s="36"/>
      <c r="AB848" s="36"/>
      <c r="AC848" s="36"/>
      <c r="AD848" s="36"/>
      <c r="AE848" s="36"/>
      <c r="AR848" s="204" t="s">
        <v>378</v>
      </c>
      <c r="AT848" s="204" t="s">
        <v>206</v>
      </c>
      <c r="AU848" s="204" t="s">
        <v>93</v>
      </c>
      <c r="AY848" s="18" t="s">
        <v>203</v>
      </c>
      <c r="BE848" s="205">
        <f>IF(N848="základní",J848,0)</f>
        <v>0</v>
      </c>
      <c r="BF848" s="205">
        <f>IF(N848="snížená",J848,0)</f>
        <v>0</v>
      </c>
      <c r="BG848" s="205">
        <f>IF(N848="zákl. přenesená",J848,0)</f>
        <v>0</v>
      </c>
      <c r="BH848" s="205">
        <f>IF(N848="sníž. přenesená",J848,0)</f>
        <v>0</v>
      </c>
      <c r="BI848" s="205">
        <f>IF(N848="nulová",J848,0)</f>
        <v>0</v>
      </c>
      <c r="BJ848" s="18" t="s">
        <v>91</v>
      </c>
      <c r="BK848" s="205">
        <f>ROUND(I848*H848,2)</f>
        <v>0</v>
      </c>
      <c r="BL848" s="18" t="s">
        <v>378</v>
      </c>
      <c r="BM848" s="204" t="s">
        <v>1337</v>
      </c>
    </row>
    <row r="849" spans="1:47" s="2" customFormat="1" ht="38.4">
      <c r="A849" s="36"/>
      <c r="B849" s="37"/>
      <c r="C849" s="38"/>
      <c r="D849" s="206" t="s">
        <v>213</v>
      </c>
      <c r="E849" s="38"/>
      <c r="F849" s="207" t="s">
        <v>1313</v>
      </c>
      <c r="G849" s="38"/>
      <c r="H849" s="38"/>
      <c r="I849" s="208"/>
      <c r="J849" s="38"/>
      <c r="K849" s="38"/>
      <c r="L849" s="41"/>
      <c r="M849" s="209"/>
      <c r="N849" s="210"/>
      <c r="O849" s="73"/>
      <c r="P849" s="73"/>
      <c r="Q849" s="73"/>
      <c r="R849" s="73"/>
      <c r="S849" s="73"/>
      <c r="T849" s="74"/>
      <c r="U849" s="36"/>
      <c r="V849" s="36"/>
      <c r="W849" s="36"/>
      <c r="X849" s="36"/>
      <c r="Y849" s="36"/>
      <c r="Z849" s="36"/>
      <c r="AA849" s="36"/>
      <c r="AB849" s="36"/>
      <c r="AC849" s="36"/>
      <c r="AD849" s="36"/>
      <c r="AE849" s="36"/>
      <c r="AT849" s="18" t="s">
        <v>213</v>
      </c>
      <c r="AU849" s="18" t="s">
        <v>93</v>
      </c>
    </row>
    <row r="850" spans="1:65" s="2" customFormat="1" ht="16.5" customHeight="1">
      <c r="A850" s="36"/>
      <c r="B850" s="37"/>
      <c r="C850" s="193" t="s">
        <v>1338</v>
      </c>
      <c r="D850" s="193" t="s">
        <v>206</v>
      </c>
      <c r="E850" s="194" t="s">
        <v>1339</v>
      </c>
      <c r="F850" s="195" t="s">
        <v>1340</v>
      </c>
      <c r="G850" s="196" t="s">
        <v>1311</v>
      </c>
      <c r="H850" s="197">
        <v>3.9</v>
      </c>
      <c r="I850" s="198"/>
      <c r="J850" s="199">
        <f>ROUND(I850*H850,2)</f>
        <v>0</v>
      </c>
      <c r="K850" s="195" t="s">
        <v>601</v>
      </c>
      <c r="L850" s="41"/>
      <c r="M850" s="200" t="s">
        <v>1</v>
      </c>
      <c r="N850" s="201" t="s">
        <v>48</v>
      </c>
      <c r="O850" s="73"/>
      <c r="P850" s="202">
        <f>O850*H850</f>
        <v>0</v>
      </c>
      <c r="Q850" s="202">
        <v>0</v>
      </c>
      <c r="R850" s="202">
        <f>Q850*H850</f>
        <v>0</v>
      </c>
      <c r="S850" s="202">
        <v>0</v>
      </c>
      <c r="T850" s="203">
        <f>S850*H850</f>
        <v>0</v>
      </c>
      <c r="U850" s="36"/>
      <c r="V850" s="36"/>
      <c r="W850" s="36"/>
      <c r="X850" s="36"/>
      <c r="Y850" s="36"/>
      <c r="Z850" s="36"/>
      <c r="AA850" s="36"/>
      <c r="AB850" s="36"/>
      <c r="AC850" s="36"/>
      <c r="AD850" s="36"/>
      <c r="AE850" s="36"/>
      <c r="AR850" s="204" t="s">
        <v>378</v>
      </c>
      <c r="AT850" s="204" t="s">
        <v>206</v>
      </c>
      <c r="AU850" s="204" t="s">
        <v>93</v>
      </c>
      <c r="AY850" s="18" t="s">
        <v>203</v>
      </c>
      <c r="BE850" s="205">
        <f>IF(N850="základní",J850,0)</f>
        <v>0</v>
      </c>
      <c r="BF850" s="205">
        <f>IF(N850="snížená",J850,0)</f>
        <v>0</v>
      </c>
      <c r="BG850" s="205">
        <f>IF(N850="zákl. přenesená",J850,0)</f>
        <v>0</v>
      </c>
      <c r="BH850" s="205">
        <f>IF(N850="sníž. přenesená",J850,0)</f>
        <v>0</v>
      </c>
      <c r="BI850" s="205">
        <f>IF(N850="nulová",J850,0)</f>
        <v>0</v>
      </c>
      <c r="BJ850" s="18" t="s">
        <v>91</v>
      </c>
      <c r="BK850" s="205">
        <f>ROUND(I850*H850,2)</f>
        <v>0</v>
      </c>
      <c r="BL850" s="18" t="s">
        <v>378</v>
      </c>
      <c r="BM850" s="204" t="s">
        <v>1341</v>
      </c>
    </row>
    <row r="851" spans="1:47" s="2" customFormat="1" ht="38.4">
      <c r="A851" s="36"/>
      <c r="B851" s="37"/>
      <c r="C851" s="38"/>
      <c r="D851" s="206" t="s">
        <v>213</v>
      </c>
      <c r="E851" s="38"/>
      <c r="F851" s="207" t="s">
        <v>1313</v>
      </c>
      <c r="G851" s="38"/>
      <c r="H851" s="38"/>
      <c r="I851" s="208"/>
      <c r="J851" s="38"/>
      <c r="K851" s="38"/>
      <c r="L851" s="41"/>
      <c r="M851" s="209"/>
      <c r="N851" s="210"/>
      <c r="O851" s="73"/>
      <c r="P851" s="73"/>
      <c r="Q851" s="73"/>
      <c r="R851" s="73"/>
      <c r="S851" s="73"/>
      <c r="T851" s="74"/>
      <c r="U851" s="36"/>
      <c r="V851" s="36"/>
      <c r="W851" s="36"/>
      <c r="X851" s="36"/>
      <c r="Y851" s="36"/>
      <c r="Z851" s="36"/>
      <c r="AA851" s="36"/>
      <c r="AB851" s="36"/>
      <c r="AC851" s="36"/>
      <c r="AD851" s="36"/>
      <c r="AE851" s="36"/>
      <c r="AT851" s="18" t="s">
        <v>213</v>
      </c>
      <c r="AU851" s="18" t="s">
        <v>93</v>
      </c>
    </row>
    <row r="852" spans="1:65" s="2" customFormat="1" ht="16.5" customHeight="1">
      <c r="A852" s="36"/>
      <c r="B852" s="37"/>
      <c r="C852" s="193" t="s">
        <v>1342</v>
      </c>
      <c r="D852" s="193" t="s">
        <v>206</v>
      </c>
      <c r="E852" s="194" t="s">
        <v>1343</v>
      </c>
      <c r="F852" s="195" t="s">
        <v>1344</v>
      </c>
      <c r="G852" s="196" t="s">
        <v>1311</v>
      </c>
      <c r="H852" s="197">
        <v>5.015</v>
      </c>
      <c r="I852" s="198"/>
      <c r="J852" s="199">
        <f>ROUND(I852*H852,2)</f>
        <v>0</v>
      </c>
      <c r="K852" s="195" t="s">
        <v>601</v>
      </c>
      <c r="L852" s="41"/>
      <c r="M852" s="200" t="s">
        <v>1</v>
      </c>
      <c r="N852" s="201" t="s">
        <v>48</v>
      </c>
      <c r="O852" s="73"/>
      <c r="P852" s="202">
        <f>O852*H852</f>
        <v>0</v>
      </c>
      <c r="Q852" s="202">
        <v>0</v>
      </c>
      <c r="R852" s="202">
        <f>Q852*H852</f>
        <v>0</v>
      </c>
      <c r="S852" s="202">
        <v>0</v>
      </c>
      <c r="T852" s="203">
        <f>S852*H852</f>
        <v>0</v>
      </c>
      <c r="U852" s="36"/>
      <c r="V852" s="36"/>
      <c r="W852" s="36"/>
      <c r="X852" s="36"/>
      <c r="Y852" s="36"/>
      <c r="Z852" s="36"/>
      <c r="AA852" s="36"/>
      <c r="AB852" s="36"/>
      <c r="AC852" s="36"/>
      <c r="AD852" s="36"/>
      <c r="AE852" s="36"/>
      <c r="AR852" s="204" t="s">
        <v>378</v>
      </c>
      <c r="AT852" s="204" t="s">
        <v>206</v>
      </c>
      <c r="AU852" s="204" t="s">
        <v>93</v>
      </c>
      <c r="AY852" s="18" t="s">
        <v>203</v>
      </c>
      <c r="BE852" s="205">
        <f>IF(N852="základní",J852,0)</f>
        <v>0</v>
      </c>
      <c r="BF852" s="205">
        <f>IF(N852="snížená",J852,0)</f>
        <v>0</v>
      </c>
      <c r="BG852" s="205">
        <f>IF(N852="zákl. přenesená",J852,0)</f>
        <v>0</v>
      </c>
      <c r="BH852" s="205">
        <f>IF(N852="sníž. přenesená",J852,0)</f>
        <v>0</v>
      </c>
      <c r="BI852" s="205">
        <f>IF(N852="nulová",J852,0)</f>
        <v>0</v>
      </c>
      <c r="BJ852" s="18" t="s">
        <v>91</v>
      </c>
      <c r="BK852" s="205">
        <f>ROUND(I852*H852,2)</f>
        <v>0</v>
      </c>
      <c r="BL852" s="18" t="s">
        <v>378</v>
      </c>
      <c r="BM852" s="204" t="s">
        <v>1345</v>
      </c>
    </row>
    <row r="853" spans="1:47" s="2" customFormat="1" ht="38.4">
      <c r="A853" s="36"/>
      <c r="B853" s="37"/>
      <c r="C853" s="38"/>
      <c r="D853" s="206" t="s">
        <v>213</v>
      </c>
      <c r="E853" s="38"/>
      <c r="F853" s="207" t="s">
        <v>1313</v>
      </c>
      <c r="G853" s="38"/>
      <c r="H853" s="38"/>
      <c r="I853" s="208"/>
      <c r="J853" s="38"/>
      <c r="K853" s="38"/>
      <c r="L853" s="41"/>
      <c r="M853" s="209"/>
      <c r="N853" s="210"/>
      <c r="O853" s="73"/>
      <c r="P853" s="73"/>
      <c r="Q853" s="73"/>
      <c r="R853" s="73"/>
      <c r="S853" s="73"/>
      <c r="T853" s="74"/>
      <c r="U853" s="36"/>
      <c r="V853" s="36"/>
      <c r="W853" s="36"/>
      <c r="X853" s="36"/>
      <c r="Y853" s="36"/>
      <c r="Z853" s="36"/>
      <c r="AA853" s="36"/>
      <c r="AB853" s="36"/>
      <c r="AC853" s="36"/>
      <c r="AD853" s="36"/>
      <c r="AE853" s="36"/>
      <c r="AT853" s="18" t="s">
        <v>213</v>
      </c>
      <c r="AU853" s="18" t="s">
        <v>93</v>
      </c>
    </row>
    <row r="854" spans="1:65" s="2" customFormat="1" ht="16.5" customHeight="1">
      <c r="A854" s="36"/>
      <c r="B854" s="37"/>
      <c r="C854" s="193" t="s">
        <v>1346</v>
      </c>
      <c r="D854" s="193" t="s">
        <v>206</v>
      </c>
      <c r="E854" s="194" t="s">
        <v>1347</v>
      </c>
      <c r="F854" s="195" t="s">
        <v>1348</v>
      </c>
      <c r="G854" s="196" t="s">
        <v>1311</v>
      </c>
      <c r="H854" s="197">
        <v>1.1</v>
      </c>
      <c r="I854" s="198"/>
      <c r="J854" s="199">
        <f>ROUND(I854*H854,2)</f>
        <v>0</v>
      </c>
      <c r="K854" s="195" t="s">
        <v>601</v>
      </c>
      <c r="L854" s="41"/>
      <c r="M854" s="200" t="s">
        <v>1</v>
      </c>
      <c r="N854" s="201" t="s">
        <v>48</v>
      </c>
      <c r="O854" s="73"/>
      <c r="P854" s="202">
        <f>O854*H854</f>
        <v>0</v>
      </c>
      <c r="Q854" s="202">
        <v>0</v>
      </c>
      <c r="R854" s="202">
        <f>Q854*H854</f>
        <v>0</v>
      </c>
      <c r="S854" s="202">
        <v>0</v>
      </c>
      <c r="T854" s="203">
        <f>S854*H854</f>
        <v>0</v>
      </c>
      <c r="U854" s="36"/>
      <c r="V854" s="36"/>
      <c r="W854" s="36"/>
      <c r="X854" s="36"/>
      <c r="Y854" s="36"/>
      <c r="Z854" s="36"/>
      <c r="AA854" s="36"/>
      <c r="AB854" s="36"/>
      <c r="AC854" s="36"/>
      <c r="AD854" s="36"/>
      <c r="AE854" s="36"/>
      <c r="AR854" s="204" t="s">
        <v>378</v>
      </c>
      <c r="AT854" s="204" t="s">
        <v>206</v>
      </c>
      <c r="AU854" s="204" t="s">
        <v>93</v>
      </c>
      <c r="AY854" s="18" t="s">
        <v>203</v>
      </c>
      <c r="BE854" s="205">
        <f>IF(N854="základní",J854,0)</f>
        <v>0</v>
      </c>
      <c r="BF854" s="205">
        <f>IF(N854="snížená",J854,0)</f>
        <v>0</v>
      </c>
      <c r="BG854" s="205">
        <f>IF(N854="zákl. přenesená",J854,0)</f>
        <v>0</v>
      </c>
      <c r="BH854" s="205">
        <f>IF(N854="sníž. přenesená",J854,0)</f>
        <v>0</v>
      </c>
      <c r="BI854" s="205">
        <f>IF(N854="nulová",J854,0)</f>
        <v>0</v>
      </c>
      <c r="BJ854" s="18" t="s">
        <v>91</v>
      </c>
      <c r="BK854" s="205">
        <f>ROUND(I854*H854,2)</f>
        <v>0</v>
      </c>
      <c r="BL854" s="18" t="s">
        <v>378</v>
      </c>
      <c r="BM854" s="204" t="s">
        <v>1349</v>
      </c>
    </row>
    <row r="855" spans="1:47" s="2" customFormat="1" ht="38.4">
      <c r="A855" s="36"/>
      <c r="B855" s="37"/>
      <c r="C855" s="38"/>
      <c r="D855" s="206" t="s">
        <v>213</v>
      </c>
      <c r="E855" s="38"/>
      <c r="F855" s="207" t="s">
        <v>1313</v>
      </c>
      <c r="G855" s="38"/>
      <c r="H855" s="38"/>
      <c r="I855" s="208"/>
      <c r="J855" s="38"/>
      <c r="K855" s="38"/>
      <c r="L855" s="41"/>
      <c r="M855" s="209"/>
      <c r="N855" s="210"/>
      <c r="O855" s="73"/>
      <c r="P855" s="73"/>
      <c r="Q855" s="73"/>
      <c r="R855" s="73"/>
      <c r="S855" s="73"/>
      <c r="T855" s="74"/>
      <c r="U855" s="36"/>
      <c r="V855" s="36"/>
      <c r="W855" s="36"/>
      <c r="X855" s="36"/>
      <c r="Y855" s="36"/>
      <c r="Z855" s="36"/>
      <c r="AA855" s="36"/>
      <c r="AB855" s="36"/>
      <c r="AC855" s="36"/>
      <c r="AD855" s="36"/>
      <c r="AE855" s="36"/>
      <c r="AT855" s="18" t="s">
        <v>213</v>
      </c>
      <c r="AU855" s="18" t="s">
        <v>93</v>
      </c>
    </row>
    <row r="856" spans="1:65" s="2" customFormat="1" ht="21.75" customHeight="1">
      <c r="A856" s="36"/>
      <c r="B856" s="37"/>
      <c r="C856" s="193" t="s">
        <v>1350</v>
      </c>
      <c r="D856" s="193" t="s">
        <v>206</v>
      </c>
      <c r="E856" s="194" t="s">
        <v>1351</v>
      </c>
      <c r="F856" s="195" t="s">
        <v>1352</v>
      </c>
      <c r="G856" s="196" t="s">
        <v>1311</v>
      </c>
      <c r="H856" s="197">
        <v>4</v>
      </c>
      <c r="I856" s="198"/>
      <c r="J856" s="199">
        <f>ROUND(I856*H856,2)</f>
        <v>0</v>
      </c>
      <c r="K856" s="195" t="s">
        <v>601</v>
      </c>
      <c r="L856" s="41"/>
      <c r="M856" s="200" t="s">
        <v>1</v>
      </c>
      <c r="N856" s="201" t="s">
        <v>48</v>
      </c>
      <c r="O856" s="73"/>
      <c r="P856" s="202">
        <f>O856*H856</f>
        <v>0</v>
      </c>
      <c r="Q856" s="202">
        <v>0</v>
      </c>
      <c r="R856" s="202">
        <f>Q856*H856</f>
        <v>0</v>
      </c>
      <c r="S856" s="202">
        <v>0</v>
      </c>
      <c r="T856" s="203">
        <f>S856*H856</f>
        <v>0</v>
      </c>
      <c r="U856" s="36"/>
      <c r="V856" s="36"/>
      <c r="W856" s="36"/>
      <c r="X856" s="36"/>
      <c r="Y856" s="36"/>
      <c r="Z856" s="36"/>
      <c r="AA856" s="36"/>
      <c r="AB856" s="36"/>
      <c r="AC856" s="36"/>
      <c r="AD856" s="36"/>
      <c r="AE856" s="36"/>
      <c r="AR856" s="204" t="s">
        <v>378</v>
      </c>
      <c r="AT856" s="204" t="s">
        <v>206</v>
      </c>
      <c r="AU856" s="204" t="s">
        <v>93</v>
      </c>
      <c r="AY856" s="18" t="s">
        <v>203</v>
      </c>
      <c r="BE856" s="205">
        <f>IF(N856="základní",J856,0)</f>
        <v>0</v>
      </c>
      <c r="BF856" s="205">
        <f>IF(N856="snížená",J856,0)</f>
        <v>0</v>
      </c>
      <c r="BG856" s="205">
        <f>IF(N856="zákl. přenesená",J856,0)</f>
        <v>0</v>
      </c>
      <c r="BH856" s="205">
        <f>IF(N856="sníž. přenesená",J856,0)</f>
        <v>0</v>
      </c>
      <c r="BI856" s="205">
        <f>IF(N856="nulová",J856,0)</f>
        <v>0</v>
      </c>
      <c r="BJ856" s="18" t="s">
        <v>91</v>
      </c>
      <c r="BK856" s="205">
        <f>ROUND(I856*H856,2)</f>
        <v>0</v>
      </c>
      <c r="BL856" s="18" t="s">
        <v>378</v>
      </c>
      <c r="BM856" s="204" t="s">
        <v>1353</v>
      </c>
    </row>
    <row r="857" spans="1:47" s="2" customFormat="1" ht="38.4">
      <c r="A857" s="36"/>
      <c r="B857" s="37"/>
      <c r="C857" s="38"/>
      <c r="D857" s="206" t="s">
        <v>213</v>
      </c>
      <c r="E857" s="38"/>
      <c r="F857" s="207" t="s">
        <v>1313</v>
      </c>
      <c r="G857" s="38"/>
      <c r="H857" s="38"/>
      <c r="I857" s="208"/>
      <c r="J857" s="38"/>
      <c r="K857" s="38"/>
      <c r="L857" s="41"/>
      <c r="M857" s="209"/>
      <c r="N857" s="210"/>
      <c r="O857" s="73"/>
      <c r="P857" s="73"/>
      <c r="Q857" s="73"/>
      <c r="R857" s="73"/>
      <c r="S857" s="73"/>
      <c r="T857" s="74"/>
      <c r="U857" s="36"/>
      <c r="V857" s="36"/>
      <c r="W857" s="36"/>
      <c r="X857" s="36"/>
      <c r="Y857" s="36"/>
      <c r="Z857" s="36"/>
      <c r="AA857" s="36"/>
      <c r="AB857" s="36"/>
      <c r="AC857" s="36"/>
      <c r="AD857" s="36"/>
      <c r="AE857" s="36"/>
      <c r="AT857" s="18" t="s">
        <v>213</v>
      </c>
      <c r="AU857" s="18" t="s">
        <v>93</v>
      </c>
    </row>
    <row r="858" spans="1:65" s="2" customFormat="1" ht="21.75" customHeight="1">
      <c r="A858" s="36"/>
      <c r="B858" s="37"/>
      <c r="C858" s="193" t="s">
        <v>1354</v>
      </c>
      <c r="D858" s="193" t="s">
        <v>206</v>
      </c>
      <c r="E858" s="194" t="s">
        <v>1355</v>
      </c>
      <c r="F858" s="195" t="s">
        <v>1356</v>
      </c>
      <c r="G858" s="196" t="s">
        <v>1311</v>
      </c>
      <c r="H858" s="197">
        <v>65</v>
      </c>
      <c r="I858" s="198"/>
      <c r="J858" s="199">
        <f>ROUND(I858*H858,2)</f>
        <v>0</v>
      </c>
      <c r="K858" s="195" t="s">
        <v>601</v>
      </c>
      <c r="L858" s="41"/>
      <c r="M858" s="200" t="s">
        <v>1</v>
      </c>
      <c r="N858" s="201" t="s">
        <v>48</v>
      </c>
      <c r="O858" s="73"/>
      <c r="P858" s="202">
        <f>O858*H858</f>
        <v>0</v>
      </c>
      <c r="Q858" s="202">
        <v>0</v>
      </c>
      <c r="R858" s="202">
        <f>Q858*H858</f>
        <v>0</v>
      </c>
      <c r="S858" s="202">
        <v>0</v>
      </c>
      <c r="T858" s="203">
        <f>S858*H858</f>
        <v>0</v>
      </c>
      <c r="U858" s="36"/>
      <c r="V858" s="36"/>
      <c r="W858" s="36"/>
      <c r="X858" s="36"/>
      <c r="Y858" s="36"/>
      <c r="Z858" s="36"/>
      <c r="AA858" s="36"/>
      <c r="AB858" s="36"/>
      <c r="AC858" s="36"/>
      <c r="AD858" s="36"/>
      <c r="AE858" s="36"/>
      <c r="AR858" s="204" t="s">
        <v>378</v>
      </c>
      <c r="AT858" s="204" t="s">
        <v>206</v>
      </c>
      <c r="AU858" s="204" t="s">
        <v>93</v>
      </c>
      <c r="AY858" s="18" t="s">
        <v>203</v>
      </c>
      <c r="BE858" s="205">
        <f>IF(N858="základní",J858,0)</f>
        <v>0</v>
      </c>
      <c r="BF858" s="205">
        <f>IF(N858="snížená",J858,0)</f>
        <v>0</v>
      </c>
      <c r="BG858" s="205">
        <f>IF(N858="zákl. přenesená",J858,0)</f>
        <v>0</v>
      </c>
      <c r="BH858" s="205">
        <f>IF(N858="sníž. přenesená",J858,0)</f>
        <v>0</v>
      </c>
      <c r="BI858" s="205">
        <f>IF(N858="nulová",J858,0)</f>
        <v>0</v>
      </c>
      <c r="BJ858" s="18" t="s">
        <v>91</v>
      </c>
      <c r="BK858" s="205">
        <f>ROUND(I858*H858,2)</f>
        <v>0</v>
      </c>
      <c r="BL858" s="18" t="s">
        <v>378</v>
      </c>
      <c r="BM858" s="204" t="s">
        <v>1357</v>
      </c>
    </row>
    <row r="859" spans="1:47" s="2" customFormat="1" ht="38.4">
      <c r="A859" s="36"/>
      <c r="B859" s="37"/>
      <c r="C859" s="38"/>
      <c r="D859" s="206" t="s">
        <v>213</v>
      </c>
      <c r="E859" s="38"/>
      <c r="F859" s="207" t="s">
        <v>1313</v>
      </c>
      <c r="G859" s="38"/>
      <c r="H859" s="38"/>
      <c r="I859" s="208"/>
      <c r="J859" s="38"/>
      <c r="K859" s="38"/>
      <c r="L859" s="41"/>
      <c r="M859" s="209"/>
      <c r="N859" s="210"/>
      <c r="O859" s="73"/>
      <c r="P859" s="73"/>
      <c r="Q859" s="73"/>
      <c r="R859" s="73"/>
      <c r="S859" s="73"/>
      <c r="T859" s="74"/>
      <c r="U859" s="36"/>
      <c r="V859" s="36"/>
      <c r="W859" s="36"/>
      <c r="X859" s="36"/>
      <c r="Y859" s="36"/>
      <c r="Z859" s="36"/>
      <c r="AA859" s="36"/>
      <c r="AB859" s="36"/>
      <c r="AC859" s="36"/>
      <c r="AD859" s="36"/>
      <c r="AE859" s="36"/>
      <c r="AT859" s="18" t="s">
        <v>213</v>
      </c>
      <c r="AU859" s="18" t="s">
        <v>93</v>
      </c>
    </row>
    <row r="860" spans="1:65" s="2" customFormat="1" ht="21.75" customHeight="1">
      <c r="A860" s="36"/>
      <c r="B860" s="37"/>
      <c r="C860" s="193" t="s">
        <v>1358</v>
      </c>
      <c r="D860" s="193" t="s">
        <v>206</v>
      </c>
      <c r="E860" s="194" t="s">
        <v>1359</v>
      </c>
      <c r="F860" s="195" t="s">
        <v>1360</v>
      </c>
      <c r="G860" s="196" t="s">
        <v>1311</v>
      </c>
      <c r="H860" s="197">
        <v>30</v>
      </c>
      <c r="I860" s="198"/>
      <c r="J860" s="199">
        <f>ROUND(I860*H860,2)</f>
        <v>0</v>
      </c>
      <c r="K860" s="195" t="s">
        <v>601</v>
      </c>
      <c r="L860" s="41"/>
      <c r="M860" s="200" t="s">
        <v>1</v>
      </c>
      <c r="N860" s="201" t="s">
        <v>48</v>
      </c>
      <c r="O860" s="73"/>
      <c r="P860" s="202">
        <f>O860*H860</f>
        <v>0</v>
      </c>
      <c r="Q860" s="202">
        <v>0</v>
      </c>
      <c r="R860" s="202">
        <f>Q860*H860</f>
        <v>0</v>
      </c>
      <c r="S860" s="202">
        <v>0</v>
      </c>
      <c r="T860" s="203">
        <f>S860*H860</f>
        <v>0</v>
      </c>
      <c r="U860" s="36"/>
      <c r="V860" s="36"/>
      <c r="W860" s="36"/>
      <c r="X860" s="36"/>
      <c r="Y860" s="36"/>
      <c r="Z860" s="36"/>
      <c r="AA860" s="36"/>
      <c r="AB860" s="36"/>
      <c r="AC860" s="36"/>
      <c r="AD860" s="36"/>
      <c r="AE860" s="36"/>
      <c r="AR860" s="204" t="s">
        <v>378</v>
      </c>
      <c r="AT860" s="204" t="s">
        <v>206</v>
      </c>
      <c r="AU860" s="204" t="s">
        <v>93</v>
      </c>
      <c r="AY860" s="18" t="s">
        <v>203</v>
      </c>
      <c r="BE860" s="205">
        <f>IF(N860="základní",J860,0)</f>
        <v>0</v>
      </c>
      <c r="BF860" s="205">
        <f>IF(N860="snížená",J860,0)</f>
        <v>0</v>
      </c>
      <c r="BG860" s="205">
        <f>IF(N860="zákl. přenesená",J860,0)</f>
        <v>0</v>
      </c>
      <c r="BH860" s="205">
        <f>IF(N860="sníž. přenesená",J860,0)</f>
        <v>0</v>
      </c>
      <c r="BI860" s="205">
        <f>IF(N860="nulová",J860,0)</f>
        <v>0</v>
      </c>
      <c r="BJ860" s="18" t="s">
        <v>91</v>
      </c>
      <c r="BK860" s="205">
        <f>ROUND(I860*H860,2)</f>
        <v>0</v>
      </c>
      <c r="BL860" s="18" t="s">
        <v>378</v>
      </c>
      <c r="BM860" s="204" t="s">
        <v>1361</v>
      </c>
    </row>
    <row r="861" spans="1:47" s="2" customFormat="1" ht="38.4">
      <c r="A861" s="36"/>
      <c r="B861" s="37"/>
      <c r="C861" s="38"/>
      <c r="D861" s="206" t="s">
        <v>213</v>
      </c>
      <c r="E861" s="38"/>
      <c r="F861" s="207" t="s">
        <v>1313</v>
      </c>
      <c r="G861" s="38"/>
      <c r="H861" s="38"/>
      <c r="I861" s="208"/>
      <c r="J861" s="38"/>
      <c r="K861" s="38"/>
      <c r="L861" s="41"/>
      <c r="M861" s="209"/>
      <c r="N861" s="210"/>
      <c r="O861" s="73"/>
      <c r="P861" s="73"/>
      <c r="Q861" s="73"/>
      <c r="R861" s="73"/>
      <c r="S861" s="73"/>
      <c r="T861" s="74"/>
      <c r="U861" s="36"/>
      <c r="V861" s="36"/>
      <c r="W861" s="36"/>
      <c r="X861" s="36"/>
      <c r="Y861" s="36"/>
      <c r="Z861" s="36"/>
      <c r="AA861" s="36"/>
      <c r="AB861" s="36"/>
      <c r="AC861" s="36"/>
      <c r="AD861" s="36"/>
      <c r="AE861" s="36"/>
      <c r="AT861" s="18" t="s">
        <v>213</v>
      </c>
      <c r="AU861" s="18" t="s">
        <v>93</v>
      </c>
    </row>
    <row r="862" spans="1:65" s="2" customFormat="1" ht="21.75" customHeight="1">
      <c r="A862" s="36"/>
      <c r="B862" s="37"/>
      <c r="C862" s="193" t="s">
        <v>1362</v>
      </c>
      <c r="D862" s="193" t="s">
        <v>206</v>
      </c>
      <c r="E862" s="194" t="s">
        <v>1363</v>
      </c>
      <c r="F862" s="195" t="s">
        <v>1364</v>
      </c>
      <c r="G862" s="196" t="s">
        <v>1311</v>
      </c>
      <c r="H862" s="197">
        <v>20</v>
      </c>
      <c r="I862" s="198"/>
      <c r="J862" s="199">
        <f>ROUND(I862*H862,2)</f>
        <v>0</v>
      </c>
      <c r="K862" s="195" t="s">
        <v>601</v>
      </c>
      <c r="L862" s="41"/>
      <c r="M862" s="200" t="s">
        <v>1</v>
      </c>
      <c r="N862" s="201" t="s">
        <v>48</v>
      </c>
      <c r="O862" s="73"/>
      <c r="P862" s="202">
        <f>O862*H862</f>
        <v>0</v>
      </c>
      <c r="Q862" s="202">
        <v>0</v>
      </c>
      <c r="R862" s="202">
        <f>Q862*H862</f>
        <v>0</v>
      </c>
      <c r="S862" s="202">
        <v>0</v>
      </c>
      <c r="T862" s="203">
        <f>S862*H862</f>
        <v>0</v>
      </c>
      <c r="U862" s="36"/>
      <c r="V862" s="36"/>
      <c r="W862" s="36"/>
      <c r="X862" s="36"/>
      <c r="Y862" s="36"/>
      <c r="Z862" s="36"/>
      <c r="AA862" s="36"/>
      <c r="AB862" s="36"/>
      <c r="AC862" s="36"/>
      <c r="AD862" s="36"/>
      <c r="AE862" s="36"/>
      <c r="AR862" s="204" t="s">
        <v>378</v>
      </c>
      <c r="AT862" s="204" t="s">
        <v>206</v>
      </c>
      <c r="AU862" s="204" t="s">
        <v>93</v>
      </c>
      <c r="AY862" s="18" t="s">
        <v>203</v>
      </c>
      <c r="BE862" s="205">
        <f>IF(N862="základní",J862,0)</f>
        <v>0</v>
      </c>
      <c r="BF862" s="205">
        <f>IF(N862="snížená",J862,0)</f>
        <v>0</v>
      </c>
      <c r="BG862" s="205">
        <f>IF(N862="zákl. přenesená",J862,0)</f>
        <v>0</v>
      </c>
      <c r="BH862" s="205">
        <f>IF(N862="sníž. přenesená",J862,0)</f>
        <v>0</v>
      </c>
      <c r="BI862" s="205">
        <f>IF(N862="nulová",J862,0)</f>
        <v>0</v>
      </c>
      <c r="BJ862" s="18" t="s">
        <v>91</v>
      </c>
      <c r="BK862" s="205">
        <f>ROUND(I862*H862,2)</f>
        <v>0</v>
      </c>
      <c r="BL862" s="18" t="s">
        <v>378</v>
      </c>
      <c r="BM862" s="204" t="s">
        <v>1365</v>
      </c>
    </row>
    <row r="863" spans="1:47" s="2" customFormat="1" ht="38.4">
      <c r="A863" s="36"/>
      <c r="B863" s="37"/>
      <c r="C863" s="38"/>
      <c r="D863" s="206" t="s">
        <v>213</v>
      </c>
      <c r="E863" s="38"/>
      <c r="F863" s="207" t="s">
        <v>1313</v>
      </c>
      <c r="G863" s="38"/>
      <c r="H863" s="38"/>
      <c r="I863" s="208"/>
      <c r="J863" s="38"/>
      <c r="K863" s="38"/>
      <c r="L863" s="41"/>
      <c r="M863" s="209"/>
      <c r="N863" s="210"/>
      <c r="O863" s="73"/>
      <c r="P863" s="73"/>
      <c r="Q863" s="73"/>
      <c r="R863" s="73"/>
      <c r="S863" s="73"/>
      <c r="T863" s="74"/>
      <c r="U863" s="36"/>
      <c r="V863" s="36"/>
      <c r="W863" s="36"/>
      <c r="X863" s="36"/>
      <c r="Y863" s="36"/>
      <c r="Z863" s="36"/>
      <c r="AA863" s="36"/>
      <c r="AB863" s="36"/>
      <c r="AC863" s="36"/>
      <c r="AD863" s="36"/>
      <c r="AE863" s="36"/>
      <c r="AT863" s="18" t="s">
        <v>213</v>
      </c>
      <c r="AU863" s="18" t="s">
        <v>93</v>
      </c>
    </row>
    <row r="864" spans="1:65" s="2" customFormat="1" ht="21.75" customHeight="1">
      <c r="A864" s="36"/>
      <c r="B864" s="37"/>
      <c r="C864" s="193" t="s">
        <v>1366</v>
      </c>
      <c r="D864" s="193" t="s">
        <v>206</v>
      </c>
      <c r="E864" s="194" t="s">
        <v>1367</v>
      </c>
      <c r="F864" s="195" t="s">
        <v>1368</v>
      </c>
      <c r="G864" s="196" t="s">
        <v>1311</v>
      </c>
      <c r="H864" s="197">
        <v>6</v>
      </c>
      <c r="I864" s="198"/>
      <c r="J864" s="199">
        <f>ROUND(I864*H864,2)</f>
        <v>0</v>
      </c>
      <c r="K864" s="195" t="s">
        <v>601</v>
      </c>
      <c r="L864" s="41"/>
      <c r="M864" s="200" t="s">
        <v>1</v>
      </c>
      <c r="N864" s="201" t="s">
        <v>48</v>
      </c>
      <c r="O864" s="73"/>
      <c r="P864" s="202">
        <f>O864*H864</f>
        <v>0</v>
      </c>
      <c r="Q864" s="202">
        <v>0</v>
      </c>
      <c r="R864" s="202">
        <f>Q864*H864</f>
        <v>0</v>
      </c>
      <c r="S864" s="202">
        <v>0</v>
      </c>
      <c r="T864" s="203">
        <f>S864*H864</f>
        <v>0</v>
      </c>
      <c r="U864" s="36"/>
      <c r="V864" s="36"/>
      <c r="W864" s="36"/>
      <c r="X864" s="36"/>
      <c r="Y864" s="36"/>
      <c r="Z864" s="36"/>
      <c r="AA864" s="36"/>
      <c r="AB864" s="36"/>
      <c r="AC864" s="36"/>
      <c r="AD864" s="36"/>
      <c r="AE864" s="36"/>
      <c r="AR864" s="204" t="s">
        <v>378</v>
      </c>
      <c r="AT864" s="204" t="s">
        <v>206</v>
      </c>
      <c r="AU864" s="204" t="s">
        <v>93</v>
      </c>
      <c r="AY864" s="18" t="s">
        <v>203</v>
      </c>
      <c r="BE864" s="205">
        <f>IF(N864="základní",J864,0)</f>
        <v>0</v>
      </c>
      <c r="BF864" s="205">
        <f>IF(N864="snížená",J864,0)</f>
        <v>0</v>
      </c>
      <c r="BG864" s="205">
        <f>IF(N864="zákl. přenesená",J864,0)</f>
        <v>0</v>
      </c>
      <c r="BH864" s="205">
        <f>IF(N864="sníž. přenesená",J864,0)</f>
        <v>0</v>
      </c>
      <c r="BI864" s="205">
        <f>IF(N864="nulová",J864,0)</f>
        <v>0</v>
      </c>
      <c r="BJ864" s="18" t="s">
        <v>91</v>
      </c>
      <c r="BK864" s="205">
        <f>ROUND(I864*H864,2)</f>
        <v>0</v>
      </c>
      <c r="BL864" s="18" t="s">
        <v>378</v>
      </c>
      <c r="BM864" s="204" t="s">
        <v>1369</v>
      </c>
    </row>
    <row r="865" spans="1:47" s="2" customFormat="1" ht="38.4">
      <c r="A865" s="36"/>
      <c r="B865" s="37"/>
      <c r="C865" s="38"/>
      <c r="D865" s="206" t="s">
        <v>213</v>
      </c>
      <c r="E865" s="38"/>
      <c r="F865" s="207" t="s">
        <v>1313</v>
      </c>
      <c r="G865" s="38"/>
      <c r="H865" s="38"/>
      <c r="I865" s="208"/>
      <c r="J865" s="38"/>
      <c r="K865" s="38"/>
      <c r="L865" s="41"/>
      <c r="M865" s="209"/>
      <c r="N865" s="210"/>
      <c r="O865" s="73"/>
      <c r="P865" s="73"/>
      <c r="Q865" s="73"/>
      <c r="R865" s="73"/>
      <c r="S865" s="73"/>
      <c r="T865" s="74"/>
      <c r="U865" s="36"/>
      <c r="V865" s="36"/>
      <c r="W865" s="36"/>
      <c r="X865" s="36"/>
      <c r="Y865" s="36"/>
      <c r="Z865" s="36"/>
      <c r="AA865" s="36"/>
      <c r="AB865" s="36"/>
      <c r="AC865" s="36"/>
      <c r="AD865" s="36"/>
      <c r="AE865" s="36"/>
      <c r="AT865" s="18" t="s">
        <v>213</v>
      </c>
      <c r="AU865" s="18" t="s">
        <v>93</v>
      </c>
    </row>
    <row r="866" spans="1:65" s="2" customFormat="1" ht="24.15" customHeight="1">
      <c r="A866" s="36"/>
      <c r="B866" s="37"/>
      <c r="C866" s="193" t="s">
        <v>1370</v>
      </c>
      <c r="D866" s="193" t="s">
        <v>206</v>
      </c>
      <c r="E866" s="194" t="s">
        <v>1371</v>
      </c>
      <c r="F866" s="195" t="s">
        <v>1372</v>
      </c>
      <c r="G866" s="196" t="s">
        <v>1311</v>
      </c>
      <c r="H866" s="197">
        <v>22</v>
      </c>
      <c r="I866" s="198"/>
      <c r="J866" s="199">
        <f>ROUND(I866*H866,2)</f>
        <v>0</v>
      </c>
      <c r="K866" s="195" t="s">
        <v>601</v>
      </c>
      <c r="L866" s="41"/>
      <c r="M866" s="200" t="s">
        <v>1</v>
      </c>
      <c r="N866" s="201" t="s">
        <v>48</v>
      </c>
      <c r="O866" s="73"/>
      <c r="P866" s="202">
        <f>O866*H866</f>
        <v>0</v>
      </c>
      <c r="Q866" s="202">
        <v>0</v>
      </c>
      <c r="R866" s="202">
        <f>Q866*H866</f>
        <v>0</v>
      </c>
      <c r="S866" s="202">
        <v>0</v>
      </c>
      <c r="T866" s="203">
        <f>S866*H866</f>
        <v>0</v>
      </c>
      <c r="U866" s="36"/>
      <c r="V866" s="36"/>
      <c r="W866" s="36"/>
      <c r="X866" s="36"/>
      <c r="Y866" s="36"/>
      <c r="Z866" s="36"/>
      <c r="AA866" s="36"/>
      <c r="AB866" s="36"/>
      <c r="AC866" s="36"/>
      <c r="AD866" s="36"/>
      <c r="AE866" s="36"/>
      <c r="AR866" s="204" t="s">
        <v>378</v>
      </c>
      <c r="AT866" s="204" t="s">
        <v>206</v>
      </c>
      <c r="AU866" s="204" t="s">
        <v>93</v>
      </c>
      <c r="AY866" s="18" t="s">
        <v>203</v>
      </c>
      <c r="BE866" s="205">
        <f>IF(N866="základní",J866,0)</f>
        <v>0</v>
      </c>
      <c r="BF866" s="205">
        <f>IF(N866="snížená",J866,0)</f>
        <v>0</v>
      </c>
      <c r="BG866" s="205">
        <f>IF(N866="zákl. přenesená",J866,0)</f>
        <v>0</v>
      </c>
      <c r="BH866" s="205">
        <f>IF(N866="sníž. přenesená",J866,0)</f>
        <v>0</v>
      </c>
      <c r="BI866" s="205">
        <f>IF(N866="nulová",J866,0)</f>
        <v>0</v>
      </c>
      <c r="BJ866" s="18" t="s">
        <v>91</v>
      </c>
      <c r="BK866" s="205">
        <f>ROUND(I866*H866,2)</f>
        <v>0</v>
      </c>
      <c r="BL866" s="18" t="s">
        <v>378</v>
      </c>
      <c r="BM866" s="204" t="s">
        <v>1373</v>
      </c>
    </row>
    <row r="867" spans="1:47" s="2" customFormat="1" ht="38.4">
      <c r="A867" s="36"/>
      <c r="B867" s="37"/>
      <c r="C867" s="38"/>
      <c r="D867" s="206" t="s">
        <v>213</v>
      </c>
      <c r="E867" s="38"/>
      <c r="F867" s="207" t="s">
        <v>1313</v>
      </c>
      <c r="G867" s="38"/>
      <c r="H867" s="38"/>
      <c r="I867" s="208"/>
      <c r="J867" s="38"/>
      <c r="K867" s="38"/>
      <c r="L867" s="41"/>
      <c r="M867" s="209"/>
      <c r="N867" s="210"/>
      <c r="O867" s="73"/>
      <c r="P867" s="73"/>
      <c r="Q867" s="73"/>
      <c r="R867" s="73"/>
      <c r="S867" s="73"/>
      <c r="T867" s="74"/>
      <c r="U867" s="36"/>
      <c r="V867" s="36"/>
      <c r="W867" s="36"/>
      <c r="X867" s="36"/>
      <c r="Y867" s="36"/>
      <c r="Z867" s="36"/>
      <c r="AA867" s="36"/>
      <c r="AB867" s="36"/>
      <c r="AC867" s="36"/>
      <c r="AD867" s="36"/>
      <c r="AE867" s="36"/>
      <c r="AT867" s="18" t="s">
        <v>213</v>
      </c>
      <c r="AU867" s="18" t="s">
        <v>93</v>
      </c>
    </row>
    <row r="868" spans="1:65" s="2" customFormat="1" ht="24.15" customHeight="1">
      <c r="A868" s="36"/>
      <c r="B868" s="37"/>
      <c r="C868" s="193" t="s">
        <v>1374</v>
      </c>
      <c r="D868" s="193" t="s">
        <v>206</v>
      </c>
      <c r="E868" s="194" t="s">
        <v>1375</v>
      </c>
      <c r="F868" s="195" t="s">
        <v>1376</v>
      </c>
      <c r="G868" s="196" t="s">
        <v>1311</v>
      </c>
      <c r="H868" s="197">
        <v>3.6</v>
      </c>
      <c r="I868" s="198"/>
      <c r="J868" s="199">
        <f>ROUND(I868*H868,2)</f>
        <v>0</v>
      </c>
      <c r="K868" s="195" t="s">
        <v>601</v>
      </c>
      <c r="L868" s="41"/>
      <c r="M868" s="200" t="s">
        <v>1</v>
      </c>
      <c r="N868" s="201" t="s">
        <v>48</v>
      </c>
      <c r="O868" s="73"/>
      <c r="P868" s="202">
        <f>O868*H868</f>
        <v>0</v>
      </c>
      <c r="Q868" s="202">
        <v>0</v>
      </c>
      <c r="R868" s="202">
        <f>Q868*H868</f>
        <v>0</v>
      </c>
      <c r="S868" s="202">
        <v>0</v>
      </c>
      <c r="T868" s="203">
        <f>S868*H868</f>
        <v>0</v>
      </c>
      <c r="U868" s="36"/>
      <c r="V868" s="36"/>
      <c r="W868" s="36"/>
      <c r="X868" s="36"/>
      <c r="Y868" s="36"/>
      <c r="Z868" s="36"/>
      <c r="AA868" s="36"/>
      <c r="AB868" s="36"/>
      <c r="AC868" s="36"/>
      <c r="AD868" s="36"/>
      <c r="AE868" s="36"/>
      <c r="AR868" s="204" t="s">
        <v>378</v>
      </c>
      <c r="AT868" s="204" t="s">
        <v>206</v>
      </c>
      <c r="AU868" s="204" t="s">
        <v>93</v>
      </c>
      <c r="AY868" s="18" t="s">
        <v>203</v>
      </c>
      <c r="BE868" s="205">
        <f>IF(N868="základní",J868,0)</f>
        <v>0</v>
      </c>
      <c r="BF868" s="205">
        <f>IF(N868="snížená",J868,0)</f>
        <v>0</v>
      </c>
      <c r="BG868" s="205">
        <f>IF(N868="zákl. přenesená",J868,0)</f>
        <v>0</v>
      </c>
      <c r="BH868" s="205">
        <f>IF(N868="sníž. přenesená",J868,0)</f>
        <v>0</v>
      </c>
      <c r="BI868" s="205">
        <f>IF(N868="nulová",J868,0)</f>
        <v>0</v>
      </c>
      <c r="BJ868" s="18" t="s">
        <v>91</v>
      </c>
      <c r="BK868" s="205">
        <f>ROUND(I868*H868,2)</f>
        <v>0</v>
      </c>
      <c r="BL868" s="18" t="s">
        <v>378</v>
      </c>
      <c r="BM868" s="204" t="s">
        <v>1377</v>
      </c>
    </row>
    <row r="869" spans="1:47" s="2" customFormat="1" ht="38.4">
      <c r="A869" s="36"/>
      <c r="B869" s="37"/>
      <c r="C869" s="38"/>
      <c r="D869" s="206" t="s">
        <v>213</v>
      </c>
      <c r="E869" s="38"/>
      <c r="F869" s="207" t="s">
        <v>1313</v>
      </c>
      <c r="G869" s="38"/>
      <c r="H869" s="38"/>
      <c r="I869" s="208"/>
      <c r="J869" s="38"/>
      <c r="K869" s="38"/>
      <c r="L869" s="41"/>
      <c r="M869" s="209"/>
      <c r="N869" s="210"/>
      <c r="O869" s="73"/>
      <c r="P869" s="73"/>
      <c r="Q869" s="73"/>
      <c r="R869" s="73"/>
      <c r="S869" s="73"/>
      <c r="T869" s="74"/>
      <c r="U869" s="36"/>
      <c r="V869" s="36"/>
      <c r="W869" s="36"/>
      <c r="X869" s="36"/>
      <c r="Y869" s="36"/>
      <c r="Z869" s="36"/>
      <c r="AA869" s="36"/>
      <c r="AB869" s="36"/>
      <c r="AC869" s="36"/>
      <c r="AD869" s="36"/>
      <c r="AE869" s="36"/>
      <c r="AT869" s="18" t="s">
        <v>213</v>
      </c>
      <c r="AU869" s="18" t="s">
        <v>93</v>
      </c>
    </row>
    <row r="870" spans="1:65" s="2" customFormat="1" ht="24.15" customHeight="1">
      <c r="A870" s="36"/>
      <c r="B870" s="37"/>
      <c r="C870" s="193" t="s">
        <v>1378</v>
      </c>
      <c r="D870" s="193" t="s">
        <v>206</v>
      </c>
      <c r="E870" s="194" t="s">
        <v>1379</v>
      </c>
      <c r="F870" s="195" t="s">
        <v>1380</v>
      </c>
      <c r="G870" s="196" t="s">
        <v>1311</v>
      </c>
      <c r="H870" s="197">
        <v>7.2</v>
      </c>
      <c r="I870" s="198"/>
      <c r="J870" s="199">
        <f>ROUND(I870*H870,2)</f>
        <v>0</v>
      </c>
      <c r="K870" s="195" t="s">
        <v>601</v>
      </c>
      <c r="L870" s="41"/>
      <c r="M870" s="200" t="s">
        <v>1</v>
      </c>
      <c r="N870" s="201" t="s">
        <v>48</v>
      </c>
      <c r="O870" s="73"/>
      <c r="P870" s="202">
        <f>O870*H870</f>
        <v>0</v>
      </c>
      <c r="Q870" s="202">
        <v>0</v>
      </c>
      <c r="R870" s="202">
        <f>Q870*H870</f>
        <v>0</v>
      </c>
      <c r="S870" s="202">
        <v>0</v>
      </c>
      <c r="T870" s="203">
        <f>S870*H870</f>
        <v>0</v>
      </c>
      <c r="U870" s="36"/>
      <c r="V870" s="36"/>
      <c r="W870" s="36"/>
      <c r="X870" s="36"/>
      <c r="Y870" s="36"/>
      <c r="Z870" s="36"/>
      <c r="AA870" s="36"/>
      <c r="AB870" s="36"/>
      <c r="AC870" s="36"/>
      <c r="AD870" s="36"/>
      <c r="AE870" s="36"/>
      <c r="AR870" s="204" t="s">
        <v>378</v>
      </c>
      <c r="AT870" s="204" t="s">
        <v>206</v>
      </c>
      <c r="AU870" s="204" t="s">
        <v>93</v>
      </c>
      <c r="AY870" s="18" t="s">
        <v>203</v>
      </c>
      <c r="BE870" s="205">
        <f>IF(N870="základní",J870,0)</f>
        <v>0</v>
      </c>
      <c r="BF870" s="205">
        <f>IF(N870="snížená",J870,0)</f>
        <v>0</v>
      </c>
      <c r="BG870" s="205">
        <f>IF(N870="zákl. přenesená",J870,0)</f>
        <v>0</v>
      </c>
      <c r="BH870" s="205">
        <f>IF(N870="sníž. přenesená",J870,0)</f>
        <v>0</v>
      </c>
      <c r="BI870" s="205">
        <f>IF(N870="nulová",J870,0)</f>
        <v>0</v>
      </c>
      <c r="BJ870" s="18" t="s">
        <v>91</v>
      </c>
      <c r="BK870" s="205">
        <f>ROUND(I870*H870,2)</f>
        <v>0</v>
      </c>
      <c r="BL870" s="18" t="s">
        <v>378</v>
      </c>
      <c r="BM870" s="204" t="s">
        <v>1381</v>
      </c>
    </row>
    <row r="871" spans="1:47" s="2" customFormat="1" ht="38.4">
      <c r="A871" s="36"/>
      <c r="B871" s="37"/>
      <c r="C871" s="38"/>
      <c r="D871" s="206" t="s">
        <v>213</v>
      </c>
      <c r="E871" s="38"/>
      <c r="F871" s="207" t="s">
        <v>1313</v>
      </c>
      <c r="G871" s="38"/>
      <c r="H871" s="38"/>
      <c r="I871" s="208"/>
      <c r="J871" s="38"/>
      <c r="K871" s="38"/>
      <c r="L871" s="41"/>
      <c r="M871" s="209"/>
      <c r="N871" s="210"/>
      <c r="O871" s="73"/>
      <c r="P871" s="73"/>
      <c r="Q871" s="73"/>
      <c r="R871" s="73"/>
      <c r="S871" s="73"/>
      <c r="T871" s="74"/>
      <c r="U871" s="36"/>
      <c r="V871" s="36"/>
      <c r="W871" s="36"/>
      <c r="X871" s="36"/>
      <c r="Y871" s="36"/>
      <c r="Z871" s="36"/>
      <c r="AA871" s="36"/>
      <c r="AB871" s="36"/>
      <c r="AC871" s="36"/>
      <c r="AD871" s="36"/>
      <c r="AE871" s="36"/>
      <c r="AT871" s="18" t="s">
        <v>213</v>
      </c>
      <c r="AU871" s="18" t="s">
        <v>93</v>
      </c>
    </row>
    <row r="872" spans="1:65" s="2" customFormat="1" ht="16.5" customHeight="1">
      <c r="A872" s="36"/>
      <c r="B872" s="37"/>
      <c r="C872" s="193" t="s">
        <v>1382</v>
      </c>
      <c r="D872" s="193" t="s">
        <v>206</v>
      </c>
      <c r="E872" s="194" t="s">
        <v>1383</v>
      </c>
      <c r="F872" s="195" t="s">
        <v>1384</v>
      </c>
      <c r="G872" s="196" t="s">
        <v>990</v>
      </c>
      <c r="H872" s="268"/>
      <c r="I872" s="198"/>
      <c r="J872" s="199">
        <f>ROUND(I872*H872,2)</f>
        <v>0</v>
      </c>
      <c r="K872" s="195" t="s">
        <v>210</v>
      </c>
      <c r="L872" s="41"/>
      <c r="M872" s="200" t="s">
        <v>1</v>
      </c>
      <c r="N872" s="201" t="s">
        <v>48</v>
      </c>
      <c r="O872" s="73"/>
      <c r="P872" s="202">
        <f>O872*H872</f>
        <v>0</v>
      </c>
      <c r="Q872" s="202">
        <v>0</v>
      </c>
      <c r="R872" s="202">
        <f>Q872*H872</f>
        <v>0</v>
      </c>
      <c r="S872" s="202">
        <v>0</v>
      </c>
      <c r="T872" s="203">
        <f>S872*H872</f>
        <v>0</v>
      </c>
      <c r="U872" s="36"/>
      <c r="V872" s="36"/>
      <c r="W872" s="36"/>
      <c r="X872" s="36"/>
      <c r="Y872" s="36"/>
      <c r="Z872" s="36"/>
      <c r="AA872" s="36"/>
      <c r="AB872" s="36"/>
      <c r="AC872" s="36"/>
      <c r="AD872" s="36"/>
      <c r="AE872" s="36"/>
      <c r="AR872" s="204" t="s">
        <v>378</v>
      </c>
      <c r="AT872" s="204" t="s">
        <v>206</v>
      </c>
      <c r="AU872" s="204" t="s">
        <v>93</v>
      </c>
      <c r="AY872" s="18" t="s">
        <v>203</v>
      </c>
      <c r="BE872" s="205">
        <f>IF(N872="základní",J872,0)</f>
        <v>0</v>
      </c>
      <c r="BF872" s="205">
        <f>IF(N872="snížená",J872,0)</f>
        <v>0</v>
      </c>
      <c r="BG872" s="205">
        <f>IF(N872="zákl. přenesená",J872,0)</f>
        <v>0</v>
      </c>
      <c r="BH872" s="205">
        <f>IF(N872="sníž. přenesená",J872,0)</f>
        <v>0</v>
      </c>
      <c r="BI872" s="205">
        <f>IF(N872="nulová",J872,0)</f>
        <v>0</v>
      </c>
      <c r="BJ872" s="18" t="s">
        <v>91</v>
      </c>
      <c r="BK872" s="205">
        <f>ROUND(I872*H872,2)</f>
        <v>0</v>
      </c>
      <c r="BL872" s="18" t="s">
        <v>378</v>
      </c>
      <c r="BM872" s="204" t="s">
        <v>1385</v>
      </c>
    </row>
    <row r="873" spans="2:63" s="12" customFormat="1" ht="22.8" customHeight="1">
      <c r="B873" s="177"/>
      <c r="C873" s="178"/>
      <c r="D873" s="179" t="s">
        <v>82</v>
      </c>
      <c r="E873" s="191" t="s">
        <v>1386</v>
      </c>
      <c r="F873" s="191" t="s">
        <v>1387</v>
      </c>
      <c r="G873" s="178"/>
      <c r="H873" s="178"/>
      <c r="I873" s="181"/>
      <c r="J873" s="192">
        <f>BK873</f>
        <v>0</v>
      </c>
      <c r="K873" s="178"/>
      <c r="L873" s="183"/>
      <c r="M873" s="184"/>
      <c r="N873" s="185"/>
      <c r="O873" s="185"/>
      <c r="P873" s="186">
        <f>SUM(P874:P921)</f>
        <v>0</v>
      </c>
      <c r="Q873" s="185"/>
      <c r="R873" s="186">
        <f>SUM(R874:R921)</f>
        <v>0</v>
      </c>
      <c r="S873" s="185"/>
      <c r="T873" s="187">
        <f>SUM(T874:T921)</f>
        <v>4.04388715</v>
      </c>
      <c r="AR873" s="188" t="s">
        <v>93</v>
      </c>
      <c r="AT873" s="189" t="s">
        <v>82</v>
      </c>
      <c r="AU873" s="189" t="s">
        <v>91</v>
      </c>
      <c r="AY873" s="188" t="s">
        <v>203</v>
      </c>
      <c r="BK873" s="190">
        <f>SUM(BK874:BK921)</f>
        <v>0</v>
      </c>
    </row>
    <row r="874" spans="1:65" s="2" customFormat="1" ht="16.5" customHeight="1">
      <c r="A874" s="36"/>
      <c r="B874" s="37"/>
      <c r="C874" s="193" t="s">
        <v>1388</v>
      </c>
      <c r="D874" s="193" t="s">
        <v>206</v>
      </c>
      <c r="E874" s="194" t="s">
        <v>1389</v>
      </c>
      <c r="F874" s="195" t="s">
        <v>1390</v>
      </c>
      <c r="G874" s="196" t="s">
        <v>357</v>
      </c>
      <c r="H874" s="197">
        <v>91.627</v>
      </c>
      <c r="I874" s="198"/>
      <c r="J874" s="199">
        <f>ROUND(I874*H874,2)</f>
        <v>0</v>
      </c>
      <c r="K874" s="195" t="s">
        <v>210</v>
      </c>
      <c r="L874" s="41"/>
      <c r="M874" s="200" t="s">
        <v>1</v>
      </c>
      <c r="N874" s="201" t="s">
        <v>48</v>
      </c>
      <c r="O874" s="73"/>
      <c r="P874" s="202">
        <f>O874*H874</f>
        <v>0</v>
      </c>
      <c r="Q874" s="202">
        <v>0</v>
      </c>
      <c r="R874" s="202">
        <f>Q874*H874</f>
        <v>0</v>
      </c>
      <c r="S874" s="202">
        <v>0.02465</v>
      </c>
      <c r="T874" s="203">
        <f>S874*H874</f>
        <v>2.2586055499999995</v>
      </c>
      <c r="U874" s="36"/>
      <c r="V874" s="36"/>
      <c r="W874" s="36"/>
      <c r="X874" s="36"/>
      <c r="Y874" s="36"/>
      <c r="Z874" s="36"/>
      <c r="AA874" s="36"/>
      <c r="AB874" s="36"/>
      <c r="AC874" s="36"/>
      <c r="AD874" s="36"/>
      <c r="AE874" s="36"/>
      <c r="AR874" s="204" t="s">
        <v>378</v>
      </c>
      <c r="AT874" s="204" t="s">
        <v>206</v>
      </c>
      <c r="AU874" s="204" t="s">
        <v>93</v>
      </c>
      <c r="AY874" s="18" t="s">
        <v>203</v>
      </c>
      <c r="BE874" s="205">
        <f>IF(N874="základní",J874,0)</f>
        <v>0</v>
      </c>
      <c r="BF874" s="205">
        <f>IF(N874="snížená",J874,0)</f>
        <v>0</v>
      </c>
      <c r="BG874" s="205">
        <f>IF(N874="zákl. přenesená",J874,0)</f>
        <v>0</v>
      </c>
      <c r="BH874" s="205">
        <f>IF(N874="sníž. přenesená",J874,0)</f>
        <v>0</v>
      </c>
      <c r="BI874" s="205">
        <f>IF(N874="nulová",J874,0)</f>
        <v>0</v>
      </c>
      <c r="BJ874" s="18" t="s">
        <v>91</v>
      </c>
      <c r="BK874" s="205">
        <f>ROUND(I874*H874,2)</f>
        <v>0</v>
      </c>
      <c r="BL874" s="18" t="s">
        <v>378</v>
      </c>
      <c r="BM874" s="204" t="s">
        <v>1391</v>
      </c>
    </row>
    <row r="875" spans="2:51" s="13" customFormat="1" ht="10.2">
      <c r="B875" s="215"/>
      <c r="C875" s="216"/>
      <c r="D875" s="206" t="s">
        <v>309</v>
      </c>
      <c r="E875" s="217" t="s">
        <v>1</v>
      </c>
      <c r="F875" s="218" t="s">
        <v>802</v>
      </c>
      <c r="G875" s="216"/>
      <c r="H875" s="217" t="s">
        <v>1</v>
      </c>
      <c r="I875" s="219"/>
      <c r="J875" s="216"/>
      <c r="K875" s="216"/>
      <c r="L875" s="220"/>
      <c r="M875" s="221"/>
      <c r="N875" s="222"/>
      <c r="O875" s="222"/>
      <c r="P875" s="222"/>
      <c r="Q875" s="222"/>
      <c r="R875" s="222"/>
      <c r="S875" s="222"/>
      <c r="T875" s="223"/>
      <c r="AT875" s="224" t="s">
        <v>309</v>
      </c>
      <c r="AU875" s="224" t="s">
        <v>93</v>
      </c>
      <c r="AV875" s="13" t="s">
        <v>91</v>
      </c>
      <c r="AW875" s="13" t="s">
        <v>38</v>
      </c>
      <c r="AX875" s="13" t="s">
        <v>83</v>
      </c>
      <c r="AY875" s="224" t="s">
        <v>203</v>
      </c>
    </row>
    <row r="876" spans="2:51" s="14" customFormat="1" ht="10.2">
      <c r="B876" s="225"/>
      <c r="C876" s="226"/>
      <c r="D876" s="206" t="s">
        <v>309</v>
      </c>
      <c r="E876" s="227" t="s">
        <v>1</v>
      </c>
      <c r="F876" s="228" t="s">
        <v>1392</v>
      </c>
      <c r="G876" s="226"/>
      <c r="H876" s="229">
        <v>61.514</v>
      </c>
      <c r="I876" s="230"/>
      <c r="J876" s="226"/>
      <c r="K876" s="226"/>
      <c r="L876" s="231"/>
      <c r="M876" s="232"/>
      <c r="N876" s="233"/>
      <c r="O876" s="233"/>
      <c r="P876" s="233"/>
      <c r="Q876" s="233"/>
      <c r="R876" s="233"/>
      <c r="S876" s="233"/>
      <c r="T876" s="234"/>
      <c r="AT876" s="235" t="s">
        <v>309</v>
      </c>
      <c r="AU876" s="235" t="s">
        <v>93</v>
      </c>
      <c r="AV876" s="14" t="s">
        <v>93</v>
      </c>
      <c r="AW876" s="14" t="s">
        <v>38</v>
      </c>
      <c r="AX876" s="14" t="s">
        <v>83</v>
      </c>
      <c r="AY876" s="235" t="s">
        <v>203</v>
      </c>
    </row>
    <row r="877" spans="2:51" s="14" customFormat="1" ht="10.2">
      <c r="B877" s="225"/>
      <c r="C877" s="226"/>
      <c r="D877" s="206" t="s">
        <v>309</v>
      </c>
      <c r="E877" s="227" t="s">
        <v>1</v>
      </c>
      <c r="F877" s="228" t="s">
        <v>1393</v>
      </c>
      <c r="G877" s="226"/>
      <c r="H877" s="229">
        <v>30.113</v>
      </c>
      <c r="I877" s="230"/>
      <c r="J877" s="226"/>
      <c r="K877" s="226"/>
      <c r="L877" s="231"/>
      <c r="M877" s="232"/>
      <c r="N877" s="233"/>
      <c r="O877" s="233"/>
      <c r="P877" s="233"/>
      <c r="Q877" s="233"/>
      <c r="R877" s="233"/>
      <c r="S877" s="233"/>
      <c r="T877" s="234"/>
      <c r="AT877" s="235" t="s">
        <v>309</v>
      </c>
      <c r="AU877" s="235" t="s">
        <v>93</v>
      </c>
      <c r="AV877" s="14" t="s">
        <v>93</v>
      </c>
      <c r="AW877" s="14" t="s">
        <v>38</v>
      </c>
      <c r="AX877" s="14" t="s">
        <v>83</v>
      </c>
      <c r="AY877" s="235" t="s">
        <v>203</v>
      </c>
    </row>
    <row r="878" spans="2:51" s="15" customFormat="1" ht="10.2">
      <c r="B878" s="236"/>
      <c r="C878" s="237"/>
      <c r="D878" s="206" t="s">
        <v>309</v>
      </c>
      <c r="E878" s="238" t="s">
        <v>1</v>
      </c>
      <c r="F878" s="239" t="s">
        <v>314</v>
      </c>
      <c r="G878" s="237"/>
      <c r="H878" s="240">
        <v>91.627</v>
      </c>
      <c r="I878" s="241"/>
      <c r="J878" s="237"/>
      <c r="K878" s="237"/>
      <c r="L878" s="242"/>
      <c r="M878" s="243"/>
      <c r="N878" s="244"/>
      <c r="O878" s="244"/>
      <c r="P878" s="244"/>
      <c r="Q878" s="244"/>
      <c r="R878" s="244"/>
      <c r="S878" s="244"/>
      <c r="T878" s="245"/>
      <c r="AT878" s="246" t="s">
        <v>309</v>
      </c>
      <c r="AU878" s="246" t="s">
        <v>93</v>
      </c>
      <c r="AV878" s="15" t="s">
        <v>121</v>
      </c>
      <c r="AW878" s="15" t="s">
        <v>38</v>
      </c>
      <c r="AX878" s="15" t="s">
        <v>91</v>
      </c>
      <c r="AY878" s="246" t="s">
        <v>203</v>
      </c>
    </row>
    <row r="879" spans="1:65" s="2" customFormat="1" ht="16.5" customHeight="1">
      <c r="A879" s="36"/>
      <c r="B879" s="37"/>
      <c r="C879" s="193" t="s">
        <v>1394</v>
      </c>
      <c r="D879" s="193" t="s">
        <v>206</v>
      </c>
      <c r="E879" s="194" t="s">
        <v>1395</v>
      </c>
      <c r="F879" s="195" t="s">
        <v>1396</v>
      </c>
      <c r="G879" s="196" t="s">
        <v>357</v>
      </c>
      <c r="H879" s="197">
        <v>91.627</v>
      </c>
      <c r="I879" s="198"/>
      <c r="J879" s="199">
        <f>ROUND(I879*H879,2)</f>
        <v>0</v>
      </c>
      <c r="K879" s="195" t="s">
        <v>210</v>
      </c>
      <c r="L879" s="41"/>
      <c r="M879" s="200" t="s">
        <v>1</v>
      </c>
      <c r="N879" s="201" t="s">
        <v>48</v>
      </c>
      <c r="O879" s="73"/>
      <c r="P879" s="202">
        <f>O879*H879</f>
        <v>0</v>
      </c>
      <c r="Q879" s="202">
        <v>0</v>
      </c>
      <c r="R879" s="202">
        <f>Q879*H879</f>
        <v>0</v>
      </c>
      <c r="S879" s="202">
        <v>0.008</v>
      </c>
      <c r="T879" s="203">
        <f>S879*H879</f>
        <v>0.733016</v>
      </c>
      <c r="U879" s="36"/>
      <c r="V879" s="36"/>
      <c r="W879" s="36"/>
      <c r="X879" s="36"/>
      <c r="Y879" s="36"/>
      <c r="Z879" s="36"/>
      <c r="AA879" s="36"/>
      <c r="AB879" s="36"/>
      <c r="AC879" s="36"/>
      <c r="AD879" s="36"/>
      <c r="AE879" s="36"/>
      <c r="AR879" s="204" t="s">
        <v>378</v>
      </c>
      <c r="AT879" s="204" t="s">
        <v>206</v>
      </c>
      <c r="AU879" s="204" t="s">
        <v>93</v>
      </c>
      <c r="AY879" s="18" t="s">
        <v>203</v>
      </c>
      <c r="BE879" s="205">
        <f>IF(N879="základní",J879,0)</f>
        <v>0</v>
      </c>
      <c r="BF879" s="205">
        <f>IF(N879="snížená",J879,0)</f>
        <v>0</v>
      </c>
      <c r="BG879" s="205">
        <f>IF(N879="zákl. přenesená",J879,0)</f>
        <v>0</v>
      </c>
      <c r="BH879" s="205">
        <f>IF(N879="sníž. přenesená",J879,0)</f>
        <v>0</v>
      </c>
      <c r="BI879" s="205">
        <f>IF(N879="nulová",J879,0)</f>
        <v>0</v>
      </c>
      <c r="BJ879" s="18" t="s">
        <v>91</v>
      </c>
      <c r="BK879" s="205">
        <f>ROUND(I879*H879,2)</f>
        <v>0</v>
      </c>
      <c r="BL879" s="18" t="s">
        <v>378</v>
      </c>
      <c r="BM879" s="204" t="s">
        <v>1397</v>
      </c>
    </row>
    <row r="880" spans="1:65" s="2" customFormat="1" ht="16.5" customHeight="1">
      <c r="A880" s="36"/>
      <c r="B880" s="37"/>
      <c r="C880" s="193" t="s">
        <v>1398</v>
      </c>
      <c r="D880" s="193" t="s">
        <v>206</v>
      </c>
      <c r="E880" s="194" t="s">
        <v>1399</v>
      </c>
      <c r="F880" s="195" t="s">
        <v>1400</v>
      </c>
      <c r="G880" s="196" t="s">
        <v>448</v>
      </c>
      <c r="H880" s="197">
        <v>12.82</v>
      </c>
      <c r="I880" s="198"/>
      <c r="J880" s="199">
        <f>ROUND(I880*H880,2)</f>
        <v>0</v>
      </c>
      <c r="K880" s="195" t="s">
        <v>1</v>
      </c>
      <c r="L880" s="41"/>
      <c r="M880" s="200" t="s">
        <v>1</v>
      </c>
      <c r="N880" s="201" t="s">
        <v>48</v>
      </c>
      <c r="O880" s="73"/>
      <c r="P880" s="202">
        <f>O880*H880</f>
        <v>0</v>
      </c>
      <c r="Q880" s="202">
        <v>0</v>
      </c>
      <c r="R880" s="202">
        <f>Q880*H880</f>
        <v>0</v>
      </c>
      <c r="S880" s="202">
        <v>0.08208</v>
      </c>
      <c r="T880" s="203">
        <f>S880*H880</f>
        <v>1.0522656000000001</v>
      </c>
      <c r="U880" s="36"/>
      <c r="V880" s="36"/>
      <c r="W880" s="36"/>
      <c r="X880" s="36"/>
      <c r="Y880" s="36"/>
      <c r="Z880" s="36"/>
      <c r="AA880" s="36"/>
      <c r="AB880" s="36"/>
      <c r="AC880" s="36"/>
      <c r="AD880" s="36"/>
      <c r="AE880" s="36"/>
      <c r="AR880" s="204" t="s">
        <v>378</v>
      </c>
      <c r="AT880" s="204" t="s">
        <v>206</v>
      </c>
      <c r="AU880" s="204" t="s">
        <v>93</v>
      </c>
      <c r="AY880" s="18" t="s">
        <v>203</v>
      </c>
      <c r="BE880" s="205">
        <f>IF(N880="základní",J880,0)</f>
        <v>0</v>
      </c>
      <c r="BF880" s="205">
        <f>IF(N880="snížená",J880,0)</f>
        <v>0</v>
      </c>
      <c r="BG880" s="205">
        <f>IF(N880="zákl. přenesená",J880,0)</f>
        <v>0</v>
      </c>
      <c r="BH880" s="205">
        <f>IF(N880="sníž. přenesená",J880,0)</f>
        <v>0</v>
      </c>
      <c r="BI880" s="205">
        <f>IF(N880="nulová",J880,0)</f>
        <v>0</v>
      </c>
      <c r="BJ880" s="18" t="s">
        <v>91</v>
      </c>
      <c r="BK880" s="205">
        <f>ROUND(I880*H880,2)</f>
        <v>0</v>
      </c>
      <c r="BL880" s="18" t="s">
        <v>378</v>
      </c>
      <c r="BM880" s="204" t="s">
        <v>1401</v>
      </c>
    </row>
    <row r="881" spans="1:47" s="2" customFormat="1" ht="28.8">
      <c r="A881" s="36"/>
      <c r="B881" s="37"/>
      <c r="C881" s="38"/>
      <c r="D881" s="206" t="s">
        <v>213</v>
      </c>
      <c r="E881" s="38"/>
      <c r="F881" s="207" t="s">
        <v>1402</v>
      </c>
      <c r="G881" s="38"/>
      <c r="H881" s="38"/>
      <c r="I881" s="208"/>
      <c r="J881" s="38"/>
      <c r="K881" s="38"/>
      <c r="L881" s="41"/>
      <c r="M881" s="209"/>
      <c r="N881" s="210"/>
      <c r="O881" s="73"/>
      <c r="P881" s="73"/>
      <c r="Q881" s="73"/>
      <c r="R881" s="73"/>
      <c r="S881" s="73"/>
      <c r="T881" s="74"/>
      <c r="U881" s="36"/>
      <c r="V881" s="36"/>
      <c r="W881" s="36"/>
      <c r="X881" s="36"/>
      <c r="Y881" s="36"/>
      <c r="Z881" s="36"/>
      <c r="AA881" s="36"/>
      <c r="AB881" s="36"/>
      <c r="AC881" s="36"/>
      <c r="AD881" s="36"/>
      <c r="AE881" s="36"/>
      <c r="AT881" s="18" t="s">
        <v>213</v>
      </c>
      <c r="AU881" s="18" t="s">
        <v>93</v>
      </c>
    </row>
    <row r="882" spans="1:65" s="2" customFormat="1" ht="21.75" customHeight="1">
      <c r="A882" s="36"/>
      <c r="B882" s="37"/>
      <c r="C882" s="193" t="s">
        <v>1403</v>
      </c>
      <c r="D882" s="193" t="s">
        <v>206</v>
      </c>
      <c r="E882" s="194" t="s">
        <v>1404</v>
      </c>
      <c r="F882" s="195" t="s">
        <v>1405</v>
      </c>
      <c r="G882" s="196" t="s">
        <v>357</v>
      </c>
      <c r="H882" s="197">
        <v>325.476</v>
      </c>
      <c r="I882" s="198"/>
      <c r="J882" s="199">
        <f>ROUND(I882*H882,2)</f>
        <v>0</v>
      </c>
      <c r="K882" s="195" t="s">
        <v>601</v>
      </c>
      <c r="L882" s="41"/>
      <c r="M882" s="200" t="s">
        <v>1</v>
      </c>
      <c r="N882" s="201" t="s">
        <v>48</v>
      </c>
      <c r="O882" s="73"/>
      <c r="P882" s="202">
        <f>O882*H882</f>
        <v>0</v>
      </c>
      <c r="Q882" s="202">
        <v>0</v>
      </c>
      <c r="R882" s="202">
        <f>Q882*H882</f>
        <v>0</v>
      </c>
      <c r="S882" s="202">
        <v>0</v>
      </c>
      <c r="T882" s="203">
        <f>S882*H882</f>
        <v>0</v>
      </c>
      <c r="U882" s="36"/>
      <c r="V882" s="36"/>
      <c r="W882" s="36"/>
      <c r="X882" s="36"/>
      <c r="Y882" s="36"/>
      <c r="Z882" s="36"/>
      <c r="AA882" s="36"/>
      <c r="AB882" s="36"/>
      <c r="AC882" s="36"/>
      <c r="AD882" s="36"/>
      <c r="AE882" s="36"/>
      <c r="AR882" s="204" t="s">
        <v>378</v>
      </c>
      <c r="AT882" s="204" t="s">
        <v>206</v>
      </c>
      <c r="AU882" s="204" t="s">
        <v>93</v>
      </c>
      <c r="AY882" s="18" t="s">
        <v>203</v>
      </c>
      <c r="BE882" s="205">
        <f>IF(N882="základní",J882,0)</f>
        <v>0</v>
      </c>
      <c r="BF882" s="205">
        <f>IF(N882="snížená",J882,0)</f>
        <v>0</v>
      </c>
      <c r="BG882" s="205">
        <f>IF(N882="zákl. přenesená",J882,0)</f>
        <v>0</v>
      </c>
      <c r="BH882" s="205">
        <f>IF(N882="sníž. přenesená",J882,0)</f>
        <v>0</v>
      </c>
      <c r="BI882" s="205">
        <f>IF(N882="nulová",J882,0)</f>
        <v>0</v>
      </c>
      <c r="BJ882" s="18" t="s">
        <v>91</v>
      </c>
      <c r="BK882" s="205">
        <f>ROUND(I882*H882,2)</f>
        <v>0</v>
      </c>
      <c r="BL882" s="18" t="s">
        <v>378</v>
      </c>
      <c r="BM882" s="204" t="s">
        <v>1406</v>
      </c>
    </row>
    <row r="883" spans="1:47" s="2" customFormat="1" ht="105.6">
      <c r="A883" s="36"/>
      <c r="B883" s="37"/>
      <c r="C883" s="38"/>
      <c r="D883" s="206" t="s">
        <v>213</v>
      </c>
      <c r="E883" s="38"/>
      <c r="F883" s="207" t="s">
        <v>1407</v>
      </c>
      <c r="G883" s="38"/>
      <c r="H883" s="38"/>
      <c r="I883" s="208"/>
      <c r="J883" s="38"/>
      <c r="K883" s="38"/>
      <c r="L883" s="41"/>
      <c r="M883" s="209"/>
      <c r="N883" s="210"/>
      <c r="O883" s="73"/>
      <c r="P883" s="73"/>
      <c r="Q883" s="73"/>
      <c r="R883" s="73"/>
      <c r="S883" s="73"/>
      <c r="T883" s="74"/>
      <c r="U883" s="36"/>
      <c r="V883" s="36"/>
      <c r="W883" s="36"/>
      <c r="X883" s="36"/>
      <c r="Y883" s="36"/>
      <c r="Z883" s="36"/>
      <c r="AA883" s="36"/>
      <c r="AB883" s="36"/>
      <c r="AC883" s="36"/>
      <c r="AD883" s="36"/>
      <c r="AE883" s="36"/>
      <c r="AT883" s="18" t="s">
        <v>213</v>
      </c>
      <c r="AU883" s="18" t="s">
        <v>93</v>
      </c>
    </row>
    <row r="884" spans="2:51" s="13" customFormat="1" ht="10.2">
      <c r="B884" s="215"/>
      <c r="C884" s="216"/>
      <c r="D884" s="206" t="s">
        <v>309</v>
      </c>
      <c r="E884" s="217" t="s">
        <v>1</v>
      </c>
      <c r="F884" s="218" t="s">
        <v>609</v>
      </c>
      <c r="G884" s="216"/>
      <c r="H884" s="217" t="s">
        <v>1</v>
      </c>
      <c r="I884" s="219"/>
      <c r="J884" s="216"/>
      <c r="K884" s="216"/>
      <c r="L884" s="220"/>
      <c r="M884" s="221"/>
      <c r="N884" s="222"/>
      <c r="O884" s="222"/>
      <c r="P884" s="222"/>
      <c r="Q884" s="222"/>
      <c r="R884" s="222"/>
      <c r="S884" s="222"/>
      <c r="T884" s="223"/>
      <c r="AT884" s="224" t="s">
        <v>309</v>
      </c>
      <c r="AU884" s="224" t="s">
        <v>93</v>
      </c>
      <c r="AV884" s="13" t="s">
        <v>91</v>
      </c>
      <c r="AW884" s="13" t="s">
        <v>38</v>
      </c>
      <c r="AX884" s="13" t="s">
        <v>83</v>
      </c>
      <c r="AY884" s="224" t="s">
        <v>203</v>
      </c>
    </row>
    <row r="885" spans="2:51" s="14" customFormat="1" ht="10.2">
      <c r="B885" s="225"/>
      <c r="C885" s="226"/>
      <c r="D885" s="206" t="s">
        <v>309</v>
      </c>
      <c r="E885" s="227" t="s">
        <v>1</v>
      </c>
      <c r="F885" s="228" t="s">
        <v>1408</v>
      </c>
      <c r="G885" s="226"/>
      <c r="H885" s="229">
        <v>325.476</v>
      </c>
      <c r="I885" s="230"/>
      <c r="J885" s="226"/>
      <c r="K885" s="226"/>
      <c r="L885" s="231"/>
      <c r="M885" s="232"/>
      <c r="N885" s="233"/>
      <c r="O885" s="233"/>
      <c r="P885" s="233"/>
      <c r="Q885" s="233"/>
      <c r="R885" s="233"/>
      <c r="S885" s="233"/>
      <c r="T885" s="234"/>
      <c r="AT885" s="235" t="s">
        <v>309</v>
      </c>
      <c r="AU885" s="235" t="s">
        <v>93</v>
      </c>
      <c r="AV885" s="14" t="s">
        <v>93</v>
      </c>
      <c r="AW885" s="14" t="s">
        <v>38</v>
      </c>
      <c r="AX885" s="14" t="s">
        <v>83</v>
      </c>
      <c r="AY885" s="235" t="s">
        <v>203</v>
      </c>
    </row>
    <row r="886" spans="2:51" s="15" customFormat="1" ht="10.2">
      <c r="B886" s="236"/>
      <c r="C886" s="237"/>
      <c r="D886" s="206" t="s">
        <v>309</v>
      </c>
      <c r="E886" s="238" t="s">
        <v>1</v>
      </c>
      <c r="F886" s="239" t="s">
        <v>314</v>
      </c>
      <c r="G886" s="237"/>
      <c r="H886" s="240">
        <v>325.476</v>
      </c>
      <c r="I886" s="241"/>
      <c r="J886" s="237"/>
      <c r="K886" s="237"/>
      <c r="L886" s="242"/>
      <c r="M886" s="243"/>
      <c r="N886" s="244"/>
      <c r="O886" s="244"/>
      <c r="P886" s="244"/>
      <c r="Q886" s="244"/>
      <c r="R886" s="244"/>
      <c r="S886" s="244"/>
      <c r="T886" s="245"/>
      <c r="AT886" s="246" t="s">
        <v>309</v>
      </c>
      <c r="AU886" s="246" t="s">
        <v>93</v>
      </c>
      <c r="AV886" s="15" t="s">
        <v>121</v>
      </c>
      <c r="AW886" s="15" t="s">
        <v>38</v>
      </c>
      <c r="AX886" s="15" t="s">
        <v>91</v>
      </c>
      <c r="AY886" s="246" t="s">
        <v>203</v>
      </c>
    </row>
    <row r="887" spans="1:65" s="2" customFormat="1" ht="21.75" customHeight="1">
      <c r="A887" s="36"/>
      <c r="B887" s="37"/>
      <c r="C887" s="193" t="s">
        <v>1409</v>
      </c>
      <c r="D887" s="193" t="s">
        <v>206</v>
      </c>
      <c r="E887" s="194" t="s">
        <v>1410</v>
      </c>
      <c r="F887" s="195" t="s">
        <v>1411</v>
      </c>
      <c r="G887" s="196" t="s">
        <v>357</v>
      </c>
      <c r="H887" s="197">
        <v>58.271</v>
      </c>
      <c r="I887" s="198"/>
      <c r="J887" s="199">
        <f>ROUND(I887*H887,2)</f>
        <v>0</v>
      </c>
      <c r="K887" s="195" t="s">
        <v>601</v>
      </c>
      <c r="L887" s="41"/>
      <c r="M887" s="200" t="s">
        <v>1</v>
      </c>
      <c r="N887" s="201" t="s">
        <v>48</v>
      </c>
      <c r="O887" s="73"/>
      <c r="P887" s="202">
        <f>O887*H887</f>
        <v>0</v>
      </c>
      <c r="Q887" s="202">
        <v>0</v>
      </c>
      <c r="R887" s="202">
        <f>Q887*H887</f>
        <v>0</v>
      </c>
      <c r="S887" s="202">
        <v>0</v>
      </c>
      <c r="T887" s="203">
        <f>S887*H887</f>
        <v>0</v>
      </c>
      <c r="U887" s="36"/>
      <c r="V887" s="36"/>
      <c r="W887" s="36"/>
      <c r="X887" s="36"/>
      <c r="Y887" s="36"/>
      <c r="Z887" s="36"/>
      <c r="AA887" s="36"/>
      <c r="AB887" s="36"/>
      <c r="AC887" s="36"/>
      <c r="AD887" s="36"/>
      <c r="AE887" s="36"/>
      <c r="AR887" s="204" t="s">
        <v>378</v>
      </c>
      <c r="AT887" s="204" t="s">
        <v>206</v>
      </c>
      <c r="AU887" s="204" t="s">
        <v>93</v>
      </c>
      <c r="AY887" s="18" t="s">
        <v>203</v>
      </c>
      <c r="BE887" s="205">
        <f>IF(N887="základní",J887,0)</f>
        <v>0</v>
      </c>
      <c r="BF887" s="205">
        <f>IF(N887="snížená",J887,0)</f>
        <v>0</v>
      </c>
      <c r="BG887" s="205">
        <f>IF(N887="zákl. přenesená",J887,0)</f>
        <v>0</v>
      </c>
      <c r="BH887" s="205">
        <f>IF(N887="sníž. přenesená",J887,0)</f>
        <v>0</v>
      </c>
      <c r="BI887" s="205">
        <f>IF(N887="nulová",J887,0)</f>
        <v>0</v>
      </c>
      <c r="BJ887" s="18" t="s">
        <v>91</v>
      </c>
      <c r="BK887" s="205">
        <f>ROUND(I887*H887,2)</f>
        <v>0</v>
      </c>
      <c r="BL887" s="18" t="s">
        <v>378</v>
      </c>
      <c r="BM887" s="204" t="s">
        <v>1412</v>
      </c>
    </row>
    <row r="888" spans="1:47" s="2" customFormat="1" ht="105.6">
      <c r="A888" s="36"/>
      <c r="B888" s="37"/>
      <c r="C888" s="38"/>
      <c r="D888" s="206" t="s">
        <v>213</v>
      </c>
      <c r="E888" s="38"/>
      <c r="F888" s="207" t="s">
        <v>1407</v>
      </c>
      <c r="G888" s="38"/>
      <c r="H888" s="38"/>
      <c r="I888" s="208"/>
      <c r="J888" s="38"/>
      <c r="K888" s="38"/>
      <c r="L888" s="41"/>
      <c r="M888" s="209"/>
      <c r="N888" s="210"/>
      <c r="O888" s="73"/>
      <c r="P888" s="73"/>
      <c r="Q888" s="73"/>
      <c r="R888" s="73"/>
      <c r="S888" s="73"/>
      <c r="T888" s="74"/>
      <c r="U888" s="36"/>
      <c r="V888" s="36"/>
      <c r="W888" s="36"/>
      <c r="X888" s="36"/>
      <c r="Y888" s="36"/>
      <c r="Z888" s="36"/>
      <c r="AA888" s="36"/>
      <c r="AB888" s="36"/>
      <c r="AC888" s="36"/>
      <c r="AD888" s="36"/>
      <c r="AE888" s="36"/>
      <c r="AT888" s="18" t="s">
        <v>213</v>
      </c>
      <c r="AU888" s="18" t="s">
        <v>93</v>
      </c>
    </row>
    <row r="889" spans="2:51" s="13" customFormat="1" ht="10.2">
      <c r="B889" s="215"/>
      <c r="C889" s="216"/>
      <c r="D889" s="206" t="s">
        <v>309</v>
      </c>
      <c r="E889" s="217" t="s">
        <v>1</v>
      </c>
      <c r="F889" s="218" t="s">
        <v>609</v>
      </c>
      <c r="G889" s="216"/>
      <c r="H889" s="217" t="s">
        <v>1</v>
      </c>
      <c r="I889" s="219"/>
      <c r="J889" s="216"/>
      <c r="K889" s="216"/>
      <c r="L889" s="220"/>
      <c r="M889" s="221"/>
      <c r="N889" s="222"/>
      <c r="O889" s="222"/>
      <c r="P889" s="222"/>
      <c r="Q889" s="222"/>
      <c r="R889" s="222"/>
      <c r="S889" s="222"/>
      <c r="T889" s="223"/>
      <c r="AT889" s="224" t="s">
        <v>309</v>
      </c>
      <c r="AU889" s="224" t="s">
        <v>93</v>
      </c>
      <c r="AV889" s="13" t="s">
        <v>91</v>
      </c>
      <c r="AW889" s="13" t="s">
        <v>38</v>
      </c>
      <c r="AX889" s="13" t="s">
        <v>83</v>
      </c>
      <c r="AY889" s="224" t="s">
        <v>203</v>
      </c>
    </row>
    <row r="890" spans="2:51" s="14" customFormat="1" ht="10.2">
      <c r="B890" s="225"/>
      <c r="C890" s="226"/>
      <c r="D890" s="206" t="s">
        <v>309</v>
      </c>
      <c r="E890" s="227" t="s">
        <v>1</v>
      </c>
      <c r="F890" s="228" t="s">
        <v>1413</v>
      </c>
      <c r="G890" s="226"/>
      <c r="H890" s="229">
        <v>58.271</v>
      </c>
      <c r="I890" s="230"/>
      <c r="J890" s="226"/>
      <c r="K890" s="226"/>
      <c r="L890" s="231"/>
      <c r="M890" s="232"/>
      <c r="N890" s="233"/>
      <c r="O890" s="233"/>
      <c r="P890" s="233"/>
      <c r="Q890" s="233"/>
      <c r="R890" s="233"/>
      <c r="S890" s="233"/>
      <c r="T890" s="234"/>
      <c r="AT890" s="235" t="s">
        <v>309</v>
      </c>
      <c r="AU890" s="235" t="s">
        <v>93</v>
      </c>
      <c r="AV890" s="14" t="s">
        <v>93</v>
      </c>
      <c r="AW890" s="14" t="s">
        <v>38</v>
      </c>
      <c r="AX890" s="14" t="s">
        <v>83</v>
      </c>
      <c r="AY890" s="235" t="s">
        <v>203</v>
      </c>
    </row>
    <row r="891" spans="2:51" s="15" customFormat="1" ht="10.2">
      <c r="B891" s="236"/>
      <c r="C891" s="237"/>
      <c r="D891" s="206" t="s">
        <v>309</v>
      </c>
      <c r="E891" s="238" t="s">
        <v>1</v>
      </c>
      <c r="F891" s="239" t="s">
        <v>314</v>
      </c>
      <c r="G891" s="237"/>
      <c r="H891" s="240">
        <v>58.271</v>
      </c>
      <c r="I891" s="241"/>
      <c r="J891" s="237"/>
      <c r="K891" s="237"/>
      <c r="L891" s="242"/>
      <c r="M891" s="243"/>
      <c r="N891" s="244"/>
      <c r="O891" s="244"/>
      <c r="P891" s="244"/>
      <c r="Q891" s="244"/>
      <c r="R891" s="244"/>
      <c r="S891" s="244"/>
      <c r="T891" s="245"/>
      <c r="AT891" s="246" t="s">
        <v>309</v>
      </c>
      <c r="AU891" s="246" t="s">
        <v>93</v>
      </c>
      <c r="AV891" s="15" t="s">
        <v>121</v>
      </c>
      <c r="AW891" s="15" t="s">
        <v>38</v>
      </c>
      <c r="AX891" s="15" t="s">
        <v>91</v>
      </c>
      <c r="AY891" s="246" t="s">
        <v>203</v>
      </c>
    </row>
    <row r="892" spans="1:65" s="2" customFormat="1" ht="16.5" customHeight="1">
      <c r="A892" s="36"/>
      <c r="B892" s="37"/>
      <c r="C892" s="193" t="s">
        <v>1414</v>
      </c>
      <c r="D892" s="193" t="s">
        <v>206</v>
      </c>
      <c r="E892" s="194" t="s">
        <v>1415</v>
      </c>
      <c r="F892" s="195" t="s">
        <v>1416</v>
      </c>
      <c r="G892" s="196" t="s">
        <v>357</v>
      </c>
      <c r="H892" s="197">
        <v>26</v>
      </c>
      <c r="I892" s="198"/>
      <c r="J892" s="199">
        <f>ROUND(I892*H892,2)</f>
        <v>0</v>
      </c>
      <c r="K892" s="195" t="s">
        <v>601</v>
      </c>
      <c r="L892" s="41"/>
      <c r="M892" s="200" t="s">
        <v>1</v>
      </c>
      <c r="N892" s="201" t="s">
        <v>48</v>
      </c>
      <c r="O892" s="73"/>
      <c r="P892" s="202">
        <f>O892*H892</f>
        <v>0</v>
      </c>
      <c r="Q892" s="202">
        <v>0</v>
      </c>
      <c r="R892" s="202">
        <f>Q892*H892</f>
        <v>0</v>
      </c>
      <c r="S892" s="202">
        <v>0</v>
      </c>
      <c r="T892" s="203">
        <f>S892*H892</f>
        <v>0</v>
      </c>
      <c r="U892" s="36"/>
      <c r="V892" s="36"/>
      <c r="W892" s="36"/>
      <c r="X892" s="36"/>
      <c r="Y892" s="36"/>
      <c r="Z892" s="36"/>
      <c r="AA892" s="36"/>
      <c r="AB892" s="36"/>
      <c r="AC892" s="36"/>
      <c r="AD892" s="36"/>
      <c r="AE892" s="36"/>
      <c r="AR892" s="204" t="s">
        <v>378</v>
      </c>
      <c r="AT892" s="204" t="s">
        <v>206</v>
      </c>
      <c r="AU892" s="204" t="s">
        <v>93</v>
      </c>
      <c r="AY892" s="18" t="s">
        <v>203</v>
      </c>
      <c r="BE892" s="205">
        <f>IF(N892="základní",J892,0)</f>
        <v>0</v>
      </c>
      <c r="BF892" s="205">
        <f>IF(N892="snížená",J892,0)</f>
        <v>0</v>
      </c>
      <c r="BG892" s="205">
        <f>IF(N892="zákl. přenesená",J892,0)</f>
        <v>0</v>
      </c>
      <c r="BH892" s="205">
        <f>IF(N892="sníž. přenesená",J892,0)</f>
        <v>0</v>
      </c>
      <c r="BI892" s="205">
        <f>IF(N892="nulová",J892,0)</f>
        <v>0</v>
      </c>
      <c r="BJ892" s="18" t="s">
        <v>91</v>
      </c>
      <c r="BK892" s="205">
        <f>ROUND(I892*H892,2)</f>
        <v>0</v>
      </c>
      <c r="BL892" s="18" t="s">
        <v>378</v>
      </c>
      <c r="BM892" s="204" t="s">
        <v>1417</v>
      </c>
    </row>
    <row r="893" spans="1:47" s="2" customFormat="1" ht="76.8">
      <c r="A893" s="36"/>
      <c r="B893" s="37"/>
      <c r="C893" s="38"/>
      <c r="D893" s="206" t="s">
        <v>213</v>
      </c>
      <c r="E893" s="38"/>
      <c r="F893" s="207" t="s">
        <v>1418</v>
      </c>
      <c r="G893" s="38"/>
      <c r="H893" s="38"/>
      <c r="I893" s="208"/>
      <c r="J893" s="38"/>
      <c r="K893" s="38"/>
      <c r="L893" s="41"/>
      <c r="M893" s="209"/>
      <c r="N893" s="210"/>
      <c r="O893" s="73"/>
      <c r="P893" s="73"/>
      <c r="Q893" s="73"/>
      <c r="R893" s="73"/>
      <c r="S893" s="73"/>
      <c r="T893" s="74"/>
      <c r="U893" s="36"/>
      <c r="V893" s="36"/>
      <c r="W893" s="36"/>
      <c r="X893" s="36"/>
      <c r="Y893" s="36"/>
      <c r="Z893" s="36"/>
      <c r="AA893" s="36"/>
      <c r="AB893" s="36"/>
      <c r="AC893" s="36"/>
      <c r="AD893" s="36"/>
      <c r="AE893" s="36"/>
      <c r="AT893" s="18" t="s">
        <v>213</v>
      </c>
      <c r="AU893" s="18" t="s">
        <v>93</v>
      </c>
    </row>
    <row r="894" spans="2:51" s="13" customFormat="1" ht="10.2">
      <c r="B894" s="215"/>
      <c r="C894" s="216"/>
      <c r="D894" s="206" t="s">
        <v>309</v>
      </c>
      <c r="E894" s="217" t="s">
        <v>1</v>
      </c>
      <c r="F894" s="218" t="s">
        <v>706</v>
      </c>
      <c r="G894" s="216"/>
      <c r="H894" s="217" t="s">
        <v>1</v>
      </c>
      <c r="I894" s="219"/>
      <c r="J894" s="216"/>
      <c r="K894" s="216"/>
      <c r="L894" s="220"/>
      <c r="M894" s="221"/>
      <c r="N894" s="222"/>
      <c r="O894" s="222"/>
      <c r="P894" s="222"/>
      <c r="Q894" s="222"/>
      <c r="R894" s="222"/>
      <c r="S894" s="222"/>
      <c r="T894" s="223"/>
      <c r="AT894" s="224" t="s">
        <v>309</v>
      </c>
      <c r="AU894" s="224" t="s">
        <v>93</v>
      </c>
      <c r="AV894" s="13" t="s">
        <v>91</v>
      </c>
      <c r="AW894" s="13" t="s">
        <v>38</v>
      </c>
      <c r="AX894" s="13" t="s">
        <v>83</v>
      </c>
      <c r="AY894" s="224" t="s">
        <v>203</v>
      </c>
    </row>
    <row r="895" spans="2:51" s="14" customFormat="1" ht="10.2">
      <c r="B895" s="225"/>
      <c r="C895" s="226"/>
      <c r="D895" s="206" t="s">
        <v>309</v>
      </c>
      <c r="E895" s="227" t="s">
        <v>1</v>
      </c>
      <c r="F895" s="228" t="s">
        <v>1122</v>
      </c>
      <c r="G895" s="226"/>
      <c r="H895" s="229">
        <v>26</v>
      </c>
      <c r="I895" s="230"/>
      <c r="J895" s="226"/>
      <c r="K895" s="226"/>
      <c r="L895" s="231"/>
      <c r="M895" s="232"/>
      <c r="N895" s="233"/>
      <c r="O895" s="233"/>
      <c r="P895" s="233"/>
      <c r="Q895" s="233"/>
      <c r="R895" s="233"/>
      <c r="S895" s="233"/>
      <c r="T895" s="234"/>
      <c r="AT895" s="235" t="s">
        <v>309</v>
      </c>
      <c r="AU895" s="235" t="s">
        <v>93</v>
      </c>
      <c r="AV895" s="14" t="s">
        <v>93</v>
      </c>
      <c r="AW895" s="14" t="s">
        <v>38</v>
      </c>
      <c r="AX895" s="14" t="s">
        <v>83</v>
      </c>
      <c r="AY895" s="235" t="s">
        <v>203</v>
      </c>
    </row>
    <row r="896" spans="2:51" s="15" customFormat="1" ht="10.2">
      <c r="B896" s="236"/>
      <c r="C896" s="237"/>
      <c r="D896" s="206" t="s">
        <v>309</v>
      </c>
      <c r="E896" s="238" t="s">
        <v>1</v>
      </c>
      <c r="F896" s="239" t="s">
        <v>314</v>
      </c>
      <c r="G896" s="237"/>
      <c r="H896" s="240">
        <v>26</v>
      </c>
      <c r="I896" s="241"/>
      <c r="J896" s="237"/>
      <c r="K896" s="237"/>
      <c r="L896" s="242"/>
      <c r="M896" s="243"/>
      <c r="N896" s="244"/>
      <c r="O896" s="244"/>
      <c r="P896" s="244"/>
      <c r="Q896" s="244"/>
      <c r="R896" s="244"/>
      <c r="S896" s="244"/>
      <c r="T896" s="245"/>
      <c r="AT896" s="246" t="s">
        <v>309</v>
      </c>
      <c r="AU896" s="246" t="s">
        <v>93</v>
      </c>
      <c r="AV896" s="15" t="s">
        <v>121</v>
      </c>
      <c r="AW896" s="15" t="s">
        <v>38</v>
      </c>
      <c r="AX896" s="15" t="s">
        <v>91</v>
      </c>
      <c r="AY896" s="246" t="s">
        <v>203</v>
      </c>
    </row>
    <row r="897" spans="1:65" s="2" customFormat="1" ht="21.75" customHeight="1">
      <c r="A897" s="36"/>
      <c r="B897" s="37"/>
      <c r="C897" s="193" t="s">
        <v>1419</v>
      </c>
      <c r="D897" s="193" t="s">
        <v>206</v>
      </c>
      <c r="E897" s="194" t="s">
        <v>1420</v>
      </c>
      <c r="F897" s="195" t="s">
        <v>1421</v>
      </c>
      <c r="G897" s="196" t="s">
        <v>1422</v>
      </c>
      <c r="H897" s="197">
        <v>2</v>
      </c>
      <c r="I897" s="198"/>
      <c r="J897" s="199">
        <f>ROUND(I897*H897,2)</f>
        <v>0</v>
      </c>
      <c r="K897" s="195" t="s">
        <v>601</v>
      </c>
      <c r="L897" s="41"/>
      <c r="M897" s="200" t="s">
        <v>1</v>
      </c>
      <c r="N897" s="201" t="s">
        <v>48</v>
      </c>
      <c r="O897" s="73"/>
      <c r="P897" s="202">
        <f>O897*H897</f>
        <v>0</v>
      </c>
      <c r="Q897" s="202">
        <v>0</v>
      </c>
      <c r="R897" s="202">
        <f>Q897*H897</f>
        <v>0</v>
      </c>
      <c r="S897" s="202">
        <v>0</v>
      </c>
      <c r="T897" s="203">
        <f>S897*H897</f>
        <v>0</v>
      </c>
      <c r="U897" s="36"/>
      <c r="V897" s="36"/>
      <c r="W897" s="36"/>
      <c r="X897" s="36"/>
      <c r="Y897" s="36"/>
      <c r="Z897" s="36"/>
      <c r="AA897" s="36"/>
      <c r="AB897" s="36"/>
      <c r="AC897" s="36"/>
      <c r="AD897" s="36"/>
      <c r="AE897" s="36"/>
      <c r="AR897" s="204" t="s">
        <v>378</v>
      </c>
      <c r="AT897" s="204" t="s">
        <v>206</v>
      </c>
      <c r="AU897" s="204" t="s">
        <v>93</v>
      </c>
      <c r="AY897" s="18" t="s">
        <v>203</v>
      </c>
      <c r="BE897" s="205">
        <f>IF(N897="základní",J897,0)</f>
        <v>0</v>
      </c>
      <c r="BF897" s="205">
        <f>IF(N897="snížená",J897,0)</f>
        <v>0</v>
      </c>
      <c r="BG897" s="205">
        <f>IF(N897="zákl. přenesená",J897,0)</f>
        <v>0</v>
      </c>
      <c r="BH897" s="205">
        <f>IF(N897="sníž. přenesená",J897,0)</f>
        <v>0</v>
      </c>
      <c r="BI897" s="205">
        <f>IF(N897="nulová",J897,0)</f>
        <v>0</v>
      </c>
      <c r="BJ897" s="18" t="s">
        <v>91</v>
      </c>
      <c r="BK897" s="205">
        <f>ROUND(I897*H897,2)</f>
        <v>0</v>
      </c>
      <c r="BL897" s="18" t="s">
        <v>378</v>
      </c>
      <c r="BM897" s="204" t="s">
        <v>1423</v>
      </c>
    </row>
    <row r="898" spans="1:47" s="2" customFormat="1" ht="38.4">
      <c r="A898" s="36"/>
      <c r="B898" s="37"/>
      <c r="C898" s="38"/>
      <c r="D898" s="206" t="s">
        <v>213</v>
      </c>
      <c r="E898" s="38"/>
      <c r="F898" s="207" t="s">
        <v>1424</v>
      </c>
      <c r="G898" s="38"/>
      <c r="H898" s="38"/>
      <c r="I898" s="208"/>
      <c r="J898" s="38"/>
      <c r="K898" s="38"/>
      <c r="L898" s="41"/>
      <c r="M898" s="209"/>
      <c r="N898" s="210"/>
      <c r="O898" s="73"/>
      <c r="P898" s="73"/>
      <c r="Q898" s="73"/>
      <c r="R898" s="73"/>
      <c r="S898" s="73"/>
      <c r="T898" s="74"/>
      <c r="U898" s="36"/>
      <c r="V898" s="36"/>
      <c r="W898" s="36"/>
      <c r="X898" s="36"/>
      <c r="Y898" s="36"/>
      <c r="Z898" s="36"/>
      <c r="AA898" s="36"/>
      <c r="AB898" s="36"/>
      <c r="AC898" s="36"/>
      <c r="AD898" s="36"/>
      <c r="AE898" s="36"/>
      <c r="AT898" s="18" t="s">
        <v>213</v>
      </c>
      <c r="AU898" s="18" t="s">
        <v>93</v>
      </c>
    </row>
    <row r="899" spans="1:65" s="2" customFormat="1" ht="33" customHeight="1">
      <c r="A899" s="36"/>
      <c r="B899" s="37"/>
      <c r="C899" s="193" t="s">
        <v>1425</v>
      </c>
      <c r="D899" s="193" t="s">
        <v>206</v>
      </c>
      <c r="E899" s="194" t="s">
        <v>1426</v>
      </c>
      <c r="F899" s="195" t="s">
        <v>1427</v>
      </c>
      <c r="G899" s="196" t="s">
        <v>1422</v>
      </c>
      <c r="H899" s="197">
        <v>2</v>
      </c>
      <c r="I899" s="198"/>
      <c r="J899" s="199">
        <f>ROUND(I899*H899,2)</f>
        <v>0</v>
      </c>
      <c r="K899" s="195" t="s">
        <v>601</v>
      </c>
      <c r="L899" s="41"/>
      <c r="M899" s="200" t="s">
        <v>1</v>
      </c>
      <c r="N899" s="201" t="s">
        <v>48</v>
      </c>
      <c r="O899" s="73"/>
      <c r="P899" s="202">
        <f>O899*H899</f>
        <v>0</v>
      </c>
      <c r="Q899" s="202">
        <v>0</v>
      </c>
      <c r="R899" s="202">
        <f>Q899*H899</f>
        <v>0</v>
      </c>
      <c r="S899" s="202">
        <v>0</v>
      </c>
      <c r="T899" s="203">
        <f>S899*H899</f>
        <v>0</v>
      </c>
      <c r="U899" s="36"/>
      <c r="V899" s="36"/>
      <c r="W899" s="36"/>
      <c r="X899" s="36"/>
      <c r="Y899" s="36"/>
      <c r="Z899" s="36"/>
      <c r="AA899" s="36"/>
      <c r="AB899" s="36"/>
      <c r="AC899" s="36"/>
      <c r="AD899" s="36"/>
      <c r="AE899" s="36"/>
      <c r="AR899" s="204" t="s">
        <v>378</v>
      </c>
      <c r="AT899" s="204" t="s">
        <v>206</v>
      </c>
      <c r="AU899" s="204" t="s">
        <v>93</v>
      </c>
      <c r="AY899" s="18" t="s">
        <v>203</v>
      </c>
      <c r="BE899" s="205">
        <f>IF(N899="základní",J899,0)</f>
        <v>0</v>
      </c>
      <c r="BF899" s="205">
        <f>IF(N899="snížená",J899,0)</f>
        <v>0</v>
      </c>
      <c r="BG899" s="205">
        <f>IF(N899="zákl. přenesená",J899,0)</f>
        <v>0</v>
      </c>
      <c r="BH899" s="205">
        <f>IF(N899="sníž. přenesená",J899,0)</f>
        <v>0</v>
      </c>
      <c r="BI899" s="205">
        <f>IF(N899="nulová",J899,0)</f>
        <v>0</v>
      </c>
      <c r="BJ899" s="18" t="s">
        <v>91</v>
      </c>
      <c r="BK899" s="205">
        <f>ROUND(I899*H899,2)</f>
        <v>0</v>
      </c>
      <c r="BL899" s="18" t="s">
        <v>378</v>
      </c>
      <c r="BM899" s="204" t="s">
        <v>1428</v>
      </c>
    </row>
    <row r="900" spans="1:47" s="2" customFormat="1" ht="38.4">
      <c r="A900" s="36"/>
      <c r="B900" s="37"/>
      <c r="C900" s="38"/>
      <c r="D900" s="206" t="s">
        <v>213</v>
      </c>
      <c r="E900" s="38"/>
      <c r="F900" s="207" t="s">
        <v>1429</v>
      </c>
      <c r="G900" s="38"/>
      <c r="H900" s="38"/>
      <c r="I900" s="208"/>
      <c r="J900" s="38"/>
      <c r="K900" s="38"/>
      <c r="L900" s="41"/>
      <c r="M900" s="209"/>
      <c r="N900" s="210"/>
      <c r="O900" s="73"/>
      <c r="P900" s="73"/>
      <c r="Q900" s="73"/>
      <c r="R900" s="73"/>
      <c r="S900" s="73"/>
      <c r="T900" s="74"/>
      <c r="U900" s="36"/>
      <c r="V900" s="36"/>
      <c r="W900" s="36"/>
      <c r="X900" s="36"/>
      <c r="Y900" s="36"/>
      <c r="Z900" s="36"/>
      <c r="AA900" s="36"/>
      <c r="AB900" s="36"/>
      <c r="AC900" s="36"/>
      <c r="AD900" s="36"/>
      <c r="AE900" s="36"/>
      <c r="AT900" s="18" t="s">
        <v>213</v>
      </c>
      <c r="AU900" s="18" t="s">
        <v>93</v>
      </c>
    </row>
    <row r="901" spans="1:65" s="2" customFormat="1" ht="33" customHeight="1">
      <c r="A901" s="36"/>
      <c r="B901" s="37"/>
      <c r="C901" s="193" t="s">
        <v>1430</v>
      </c>
      <c r="D901" s="193" t="s">
        <v>206</v>
      </c>
      <c r="E901" s="194" t="s">
        <v>1431</v>
      </c>
      <c r="F901" s="195" t="s">
        <v>1432</v>
      </c>
      <c r="G901" s="196" t="s">
        <v>1422</v>
      </c>
      <c r="H901" s="197">
        <v>3</v>
      </c>
      <c r="I901" s="198"/>
      <c r="J901" s="199">
        <f>ROUND(I901*H901,2)</f>
        <v>0</v>
      </c>
      <c r="K901" s="195" t="s">
        <v>601</v>
      </c>
      <c r="L901" s="41"/>
      <c r="M901" s="200" t="s">
        <v>1</v>
      </c>
      <c r="N901" s="201" t="s">
        <v>48</v>
      </c>
      <c r="O901" s="73"/>
      <c r="P901" s="202">
        <f>O901*H901</f>
        <v>0</v>
      </c>
      <c r="Q901" s="202">
        <v>0</v>
      </c>
      <c r="R901" s="202">
        <f>Q901*H901</f>
        <v>0</v>
      </c>
      <c r="S901" s="202">
        <v>0</v>
      </c>
      <c r="T901" s="203">
        <f>S901*H901</f>
        <v>0</v>
      </c>
      <c r="U901" s="36"/>
      <c r="V901" s="36"/>
      <c r="W901" s="36"/>
      <c r="X901" s="36"/>
      <c r="Y901" s="36"/>
      <c r="Z901" s="36"/>
      <c r="AA901" s="36"/>
      <c r="AB901" s="36"/>
      <c r="AC901" s="36"/>
      <c r="AD901" s="36"/>
      <c r="AE901" s="36"/>
      <c r="AR901" s="204" t="s">
        <v>378</v>
      </c>
      <c r="AT901" s="204" t="s">
        <v>206</v>
      </c>
      <c r="AU901" s="204" t="s">
        <v>93</v>
      </c>
      <c r="AY901" s="18" t="s">
        <v>203</v>
      </c>
      <c r="BE901" s="205">
        <f>IF(N901="základní",J901,0)</f>
        <v>0</v>
      </c>
      <c r="BF901" s="205">
        <f>IF(N901="snížená",J901,0)</f>
        <v>0</v>
      </c>
      <c r="BG901" s="205">
        <f>IF(N901="zákl. přenesená",J901,0)</f>
        <v>0</v>
      </c>
      <c r="BH901" s="205">
        <f>IF(N901="sníž. přenesená",J901,0)</f>
        <v>0</v>
      </c>
      <c r="BI901" s="205">
        <f>IF(N901="nulová",J901,0)</f>
        <v>0</v>
      </c>
      <c r="BJ901" s="18" t="s">
        <v>91</v>
      </c>
      <c r="BK901" s="205">
        <f>ROUND(I901*H901,2)</f>
        <v>0</v>
      </c>
      <c r="BL901" s="18" t="s">
        <v>378</v>
      </c>
      <c r="BM901" s="204" t="s">
        <v>1433</v>
      </c>
    </row>
    <row r="902" spans="1:47" s="2" customFormat="1" ht="38.4">
      <c r="A902" s="36"/>
      <c r="B902" s="37"/>
      <c r="C902" s="38"/>
      <c r="D902" s="206" t="s">
        <v>213</v>
      </c>
      <c r="E902" s="38"/>
      <c r="F902" s="207" t="s">
        <v>1429</v>
      </c>
      <c r="G902" s="38"/>
      <c r="H902" s="38"/>
      <c r="I902" s="208"/>
      <c r="J902" s="38"/>
      <c r="K902" s="38"/>
      <c r="L902" s="41"/>
      <c r="M902" s="209"/>
      <c r="N902" s="210"/>
      <c r="O902" s="73"/>
      <c r="P902" s="73"/>
      <c r="Q902" s="73"/>
      <c r="R902" s="73"/>
      <c r="S902" s="73"/>
      <c r="T902" s="74"/>
      <c r="U902" s="36"/>
      <c r="V902" s="36"/>
      <c r="W902" s="36"/>
      <c r="X902" s="36"/>
      <c r="Y902" s="36"/>
      <c r="Z902" s="36"/>
      <c r="AA902" s="36"/>
      <c r="AB902" s="36"/>
      <c r="AC902" s="36"/>
      <c r="AD902" s="36"/>
      <c r="AE902" s="36"/>
      <c r="AT902" s="18" t="s">
        <v>213</v>
      </c>
      <c r="AU902" s="18" t="s">
        <v>93</v>
      </c>
    </row>
    <row r="903" spans="1:65" s="2" customFormat="1" ht="33" customHeight="1">
      <c r="A903" s="36"/>
      <c r="B903" s="37"/>
      <c r="C903" s="193" t="s">
        <v>1434</v>
      </c>
      <c r="D903" s="193" t="s">
        <v>206</v>
      </c>
      <c r="E903" s="194" t="s">
        <v>1435</v>
      </c>
      <c r="F903" s="195" t="s">
        <v>1436</v>
      </c>
      <c r="G903" s="196" t="s">
        <v>1422</v>
      </c>
      <c r="H903" s="197">
        <v>1</v>
      </c>
      <c r="I903" s="198"/>
      <c r="J903" s="199">
        <f>ROUND(I903*H903,2)</f>
        <v>0</v>
      </c>
      <c r="K903" s="195" t="s">
        <v>601</v>
      </c>
      <c r="L903" s="41"/>
      <c r="M903" s="200" t="s">
        <v>1</v>
      </c>
      <c r="N903" s="201" t="s">
        <v>48</v>
      </c>
      <c r="O903" s="73"/>
      <c r="P903" s="202">
        <f>O903*H903</f>
        <v>0</v>
      </c>
      <c r="Q903" s="202">
        <v>0</v>
      </c>
      <c r="R903" s="202">
        <f>Q903*H903</f>
        <v>0</v>
      </c>
      <c r="S903" s="202">
        <v>0</v>
      </c>
      <c r="T903" s="203">
        <f>S903*H903</f>
        <v>0</v>
      </c>
      <c r="U903" s="36"/>
      <c r="V903" s="36"/>
      <c r="W903" s="36"/>
      <c r="X903" s="36"/>
      <c r="Y903" s="36"/>
      <c r="Z903" s="36"/>
      <c r="AA903" s="36"/>
      <c r="AB903" s="36"/>
      <c r="AC903" s="36"/>
      <c r="AD903" s="36"/>
      <c r="AE903" s="36"/>
      <c r="AR903" s="204" t="s">
        <v>378</v>
      </c>
      <c r="AT903" s="204" t="s">
        <v>206</v>
      </c>
      <c r="AU903" s="204" t="s">
        <v>93</v>
      </c>
      <c r="AY903" s="18" t="s">
        <v>203</v>
      </c>
      <c r="BE903" s="205">
        <f>IF(N903="základní",J903,0)</f>
        <v>0</v>
      </c>
      <c r="BF903" s="205">
        <f>IF(N903="snížená",J903,0)</f>
        <v>0</v>
      </c>
      <c r="BG903" s="205">
        <f>IF(N903="zákl. přenesená",J903,0)</f>
        <v>0</v>
      </c>
      <c r="BH903" s="205">
        <f>IF(N903="sníž. přenesená",J903,0)</f>
        <v>0</v>
      </c>
      <c r="BI903" s="205">
        <f>IF(N903="nulová",J903,0)</f>
        <v>0</v>
      </c>
      <c r="BJ903" s="18" t="s">
        <v>91</v>
      </c>
      <c r="BK903" s="205">
        <f>ROUND(I903*H903,2)</f>
        <v>0</v>
      </c>
      <c r="BL903" s="18" t="s">
        <v>378</v>
      </c>
      <c r="BM903" s="204" t="s">
        <v>1437</v>
      </c>
    </row>
    <row r="904" spans="1:47" s="2" customFormat="1" ht="38.4">
      <c r="A904" s="36"/>
      <c r="B904" s="37"/>
      <c r="C904" s="38"/>
      <c r="D904" s="206" t="s">
        <v>213</v>
      </c>
      <c r="E904" s="38"/>
      <c r="F904" s="207" t="s">
        <v>1429</v>
      </c>
      <c r="G904" s="38"/>
      <c r="H904" s="38"/>
      <c r="I904" s="208"/>
      <c r="J904" s="38"/>
      <c r="K904" s="38"/>
      <c r="L904" s="41"/>
      <c r="M904" s="209"/>
      <c r="N904" s="210"/>
      <c r="O904" s="73"/>
      <c r="P904" s="73"/>
      <c r="Q904" s="73"/>
      <c r="R904" s="73"/>
      <c r="S904" s="73"/>
      <c r="T904" s="74"/>
      <c r="U904" s="36"/>
      <c r="V904" s="36"/>
      <c r="W904" s="36"/>
      <c r="X904" s="36"/>
      <c r="Y904" s="36"/>
      <c r="Z904" s="36"/>
      <c r="AA904" s="36"/>
      <c r="AB904" s="36"/>
      <c r="AC904" s="36"/>
      <c r="AD904" s="36"/>
      <c r="AE904" s="36"/>
      <c r="AT904" s="18" t="s">
        <v>213</v>
      </c>
      <c r="AU904" s="18" t="s">
        <v>93</v>
      </c>
    </row>
    <row r="905" spans="1:65" s="2" customFormat="1" ht="33" customHeight="1">
      <c r="A905" s="36"/>
      <c r="B905" s="37"/>
      <c r="C905" s="193" t="s">
        <v>1438</v>
      </c>
      <c r="D905" s="193" t="s">
        <v>206</v>
      </c>
      <c r="E905" s="194" t="s">
        <v>1439</v>
      </c>
      <c r="F905" s="195" t="s">
        <v>1440</v>
      </c>
      <c r="G905" s="196" t="s">
        <v>1422</v>
      </c>
      <c r="H905" s="197">
        <v>2</v>
      </c>
      <c r="I905" s="198"/>
      <c r="J905" s="199">
        <f>ROUND(I905*H905,2)</f>
        <v>0</v>
      </c>
      <c r="K905" s="195" t="s">
        <v>601</v>
      </c>
      <c r="L905" s="41"/>
      <c r="M905" s="200" t="s">
        <v>1</v>
      </c>
      <c r="N905" s="201" t="s">
        <v>48</v>
      </c>
      <c r="O905" s="73"/>
      <c r="P905" s="202">
        <f>O905*H905</f>
        <v>0</v>
      </c>
      <c r="Q905" s="202">
        <v>0</v>
      </c>
      <c r="R905" s="202">
        <f>Q905*H905</f>
        <v>0</v>
      </c>
      <c r="S905" s="202">
        <v>0</v>
      </c>
      <c r="T905" s="203">
        <f>S905*H905</f>
        <v>0</v>
      </c>
      <c r="U905" s="36"/>
      <c r="V905" s="36"/>
      <c r="W905" s="36"/>
      <c r="X905" s="36"/>
      <c r="Y905" s="36"/>
      <c r="Z905" s="36"/>
      <c r="AA905" s="36"/>
      <c r="AB905" s="36"/>
      <c r="AC905" s="36"/>
      <c r="AD905" s="36"/>
      <c r="AE905" s="36"/>
      <c r="AR905" s="204" t="s">
        <v>378</v>
      </c>
      <c r="AT905" s="204" t="s">
        <v>206</v>
      </c>
      <c r="AU905" s="204" t="s">
        <v>93</v>
      </c>
      <c r="AY905" s="18" t="s">
        <v>203</v>
      </c>
      <c r="BE905" s="205">
        <f>IF(N905="základní",J905,0)</f>
        <v>0</v>
      </c>
      <c r="BF905" s="205">
        <f>IF(N905="snížená",J905,0)</f>
        <v>0</v>
      </c>
      <c r="BG905" s="205">
        <f>IF(N905="zákl. přenesená",J905,0)</f>
        <v>0</v>
      </c>
      <c r="BH905" s="205">
        <f>IF(N905="sníž. přenesená",J905,0)</f>
        <v>0</v>
      </c>
      <c r="BI905" s="205">
        <f>IF(N905="nulová",J905,0)</f>
        <v>0</v>
      </c>
      <c r="BJ905" s="18" t="s">
        <v>91</v>
      </c>
      <c r="BK905" s="205">
        <f>ROUND(I905*H905,2)</f>
        <v>0</v>
      </c>
      <c r="BL905" s="18" t="s">
        <v>378</v>
      </c>
      <c r="BM905" s="204" t="s">
        <v>1441</v>
      </c>
    </row>
    <row r="906" spans="1:47" s="2" customFormat="1" ht="38.4">
      <c r="A906" s="36"/>
      <c r="B906" s="37"/>
      <c r="C906" s="38"/>
      <c r="D906" s="206" t="s">
        <v>213</v>
      </c>
      <c r="E906" s="38"/>
      <c r="F906" s="207" t="s">
        <v>1429</v>
      </c>
      <c r="G906" s="38"/>
      <c r="H906" s="38"/>
      <c r="I906" s="208"/>
      <c r="J906" s="38"/>
      <c r="K906" s="38"/>
      <c r="L906" s="41"/>
      <c r="M906" s="209"/>
      <c r="N906" s="210"/>
      <c r="O906" s="73"/>
      <c r="P906" s="73"/>
      <c r="Q906" s="73"/>
      <c r="R906" s="73"/>
      <c r="S906" s="73"/>
      <c r="T906" s="74"/>
      <c r="U906" s="36"/>
      <c r="V906" s="36"/>
      <c r="W906" s="36"/>
      <c r="X906" s="36"/>
      <c r="Y906" s="36"/>
      <c r="Z906" s="36"/>
      <c r="AA906" s="36"/>
      <c r="AB906" s="36"/>
      <c r="AC906" s="36"/>
      <c r="AD906" s="36"/>
      <c r="AE906" s="36"/>
      <c r="AT906" s="18" t="s">
        <v>213</v>
      </c>
      <c r="AU906" s="18" t="s">
        <v>93</v>
      </c>
    </row>
    <row r="907" spans="1:65" s="2" customFormat="1" ht="33" customHeight="1">
      <c r="A907" s="36"/>
      <c r="B907" s="37"/>
      <c r="C907" s="193" t="s">
        <v>1442</v>
      </c>
      <c r="D907" s="193" t="s">
        <v>206</v>
      </c>
      <c r="E907" s="194" t="s">
        <v>1443</v>
      </c>
      <c r="F907" s="195" t="s">
        <v>1444</v>
      </c>
      <c r="G907" s="196" t="s">
        <v>1422</v>
      </c>
      <c r="H907" s="197">
        <v>1</v>
      </c>
      <c r="I907" s="198"/>
      <c r="J907" s="199">
        <f>ROUND(I907*H907,2)</f>
        <v>0</v>
      </c>
      <c r="K907" s="195" t="s">
        <v>601</v>
      </c>
      <c r="L907" s="41"/>
      <c r="M907" s="200" t="s">
        <v>1</v>
      </c>
      <c r="N907" s="201" t="s">
        <v>48</v>
      </c>
      <c r="O907" s="73"/>
      <c r="P907" s="202">
        <f>O907*H907</f>
        <v>0</v>
      </c>
      <c r="Q907" s="202">
        <v>0</v>
      </c>
      <c r="R907" s="202">
        <f>Q907*H907</f>
        <v>0</v>
      </c>
      <c r="S907" s="202">
        <v>0</v>
      </c>
      <c r="T907" s="203">
        <f>S907*H907</f>
        <v>0</v>
      </c>
      <c r="U907" s="36"/>
      <c r="V907" s="36"/>
      <c r="W907" s="36"/>
      <c r="X907" s="36"/>
      <c r="Y907" s="36"/>
      <c r="Z907" s="36"/>
      <c r="AA907" s="36"/>
      <c r="AB907" s="36"/>
      <c r="AC907" s="36"/>
      <c r="AD907" s="36"/>
      <c r="AE907" s="36"/>
      <c r="AR907" s="204" t="s">
        <v>378</v>
      </c>
      <c r="AT907" s="204" t="s">
        <v>206</v>
      </c>
      <c r="AU907" s="204" t="s">
        <v>93</v>
      </c>
      <c r="AY907" s="18" t="s">
        <v>203</v>
      </c>
      <c r="BE907" s="205">
        <f>IF(N907="základní",J907,0)</f>
        <v>0</v>
      </c>
      <c r="BF907" s="205">
        <f>IF(N907="snížená",J907,0)</f>
        <v>0</v>
      </c>
      <c r="BG907" s="205">
        <f>IF(N907="zákl. přenesená",J907,0)</f>
        <v>0</v>
      </c>
      <c r="BH907" s="205">
        <f>IF(N907="sníž. přenesená",J907,0)</f>
        <v>0</v>
      </c>
      <c r="BI907" s="205">
        <f>IF(N907="nulová",J907,0)</f>
        <v>0</v>
      </c>
      <c r="BJ907" s="18" t="s">
        <v>91</v>
      </c>
      <c r="BK907" s="205">
        <f>ROUND(I907*H907,2)</f>
        <v>0</v>
      </c>
      <c r="BL907" s="18" t="s">
        <v>378</v>
      </c>
      <c r="BM907" s="204" t="s">
        <v>1445</v>
      </c>
    </row>
    <row r="908" spans="1:47" s="2" customFormat="1" ht="38.4">
      <c r="A908" s="36"/>
      <c r="B908" s="37"/>
      <c r="C908" s="38"/>
      <c r="D908" s="206" t="s">
        <v>213</v>
      </c>
      <c r="E908" s="38"/>
      <c r="F908" s="207" t="s">
        <v>1429</v>
      </c>
      <c r="G908" s="38"/>
      <c r="H908" s="38"/>
      <c r="I908" s="208"/>
      <c r="J908" s="38"/>
      <c r="K908" s="38"/>
      <c r="L908" s="41"/>
      <c r="M908" s="209"/>
      <c r="N908" s="210"/>
      <c r="O908" s="73"/>
      <c r="P908" s="73"/>
      <c r="Q908" s="73"/>
      <c r="R908" s="73"/>
      <c r="S908" s="73"/>
      <c r="T908" s="74"/>
      <c r="U908" s="36"/>
      <c r="V908" s="36"/>
      <c r="W908" s="36"/>
      <c r="X908" s="36"/>
      <c r="Y908" s="36"/>
      <c r="Z908" s="36"/>
      <c r="AA908" s="36"/>
      <c r="AB908" s="36"/>
      <c r="AC908" s="36"/>
      <c r="AD908" s="36"/>
      <c r="AE908" s="36"/>
      <c r="AT908" s="18" t="s">
        <v>213</v>
      </c>
      <c r="AU908" s="18" t="s">
        <v>93</v>
      </c>
    </row>
    <row r="909" spans="1:65" s="2" customFormat="1" ht="33" customHeight="1">
      <c r="A909" s="36"/>
      <c r="B909" s="37"/>
      <c r="C909" s="193" t="s">
        <v>1446</v>
      </c>
      <c r="D909" s="193" t="s">
        <v>206</v>
      </c>
      <c r="E909" s="194" t="s">
        <v>1447</v>
      </c>
      <c r="F909" s="195" t="s">
        <v>1448</v>
      </c>
      <c r="G909" s="196" t="s">
        <v>1422</v>
      </c>
      <c r="H909" s="197">
        <v>9</v>
      </c>
      <c r="I909" s="198"/>
      <c r="J909" s="199">
        <f>ROUND(I909*H909,2)</f>
        <v>0</v>
      </c>
      <c r="K909" s="195" t="s">
        <v>601</v>
      </c>
      <c r="L909" s="41"/>
      <c r="M909" s="200" t="s">
        <v>1</v>
      </c>
      <c r="N909" s="201" t="s">
        <v>48</v>
      </c>
      <c r="O909" s="73"/>
      <c r="P909" s="202">
        <f>O909*H909</f>
        <v>0</v>
      </c>
      <c r="Q909" s="202">
        <v>0</v>
      </c>
      <c r="R909" s="202">
        <f>Q909*H909</f>
        <v>0</v>
      </c>
      <c r="S909" s="202">
        <v>0</v>
      </c>
      <c r="T909" s="203">
        <f>S909*H909</f>
        <v>0</v>
      </c>
      <c r="U909" s="36"/>
      <c r="V909" s="36"/>
      <c r="W909" s="36"/>
      <c r="X909" s="36"/>
      <c r="Y909" s="36"/>
      <c r="Z909" s="36"/>
      <c r="AA909" s="36"/>
      <c r="AB909" s="36"/>
      <c r="AC909" s="36"/>
      <c r="AD909" s="36"/>
      <c r="AE909" s="36"/>
      <c r="AR909" s="204" t="s">
        <v>378</v>
      </c>
      <c r="AT909" s="204" t="s">
        <v>206</v>
      </c>
      <c r="AU909" s="204" t="s">
        <v>93</v>
      </c>
      <c r="AY909" s="18" t="s">
        <v>203</v>
      </c>
      <c r="BE909" s="205">
        <f>IF(N909="základní",J909,0)</f>
        <v>0</v>
      </c>
      <c r="BF909" s="205">
        <f>IF(N909="snížená",J909,0)</f>
        <v>0</v>
      </c>
      <c r="BG909" s="205">
        <f>IF(N909="zákl. přenesená",J909,0)</f>
        <v>0</v>
      </c>
      <c r="BH909" s="205">
        <f>IF(N909="sníž. přenesená",J909,0)</f>
        <v>0</v>
      </c>
      <c r="BI909" s="205">
        <f>IF(N909="nulová",J909,0)</f>
        <v>0</v>
      </c>
      <c r="BJ909" s="18" t="s">
        <v>91</v>
      </c>
      <c r="BK909" s="205">
        <f>ROUND(I909*H909,2)</f>
        <v>0</v>
      </c>
      <c r="BL909" s="18" t="s">
        <v>378</v>
      </c>
      <c r="BM909" s="204" t="s">
        <v>1449</v>
      </c>
    </row>
    <row r="910" spans="1:47" s="2" customFormat="1" ht="38.4">
      <c r="A910" s="36"/>
      <c r="B910" s="37"/>
      <c r="C910" s="38"/>
      <c r="D910" s="206" t="s">
        <v>213</v>
      </c>
      <c r="E910" s="38"/>
      <c r="F910" s="207" t="s">
        <v>1429</v>
      </c>
      <c r="G910" s="38"/>
      <c r="H910" s="38"/>
      <c r="I910" s="208"/>
      <c r="J910" s="38"/>
      <c r="K910" s="38"/>
      <c r="L910" s="41"/>
      <c r="M910" s="209"/>
      <c r="N910" s="210"/>
      <c r="O910" s="73"/>
      <c r="P910" s="73"/>
      <c r="Q910" s="73"/>
      <c r="R910" s="73"/>
      <c r="S910" s="73"/>
      <c r="T910" s="74"/>
      <c r="U910" s="36"/>
      <c r="V910" s="36"/>
      <c r="W910" s="36"/>
      <c r="X910" s="36"/>
      <c r="Y910" s="36"/>
      <c r="Z910" s="36"/>
      <c r="AA910" s="36"/>
      <c r="AB910" s="36"/>
      <c r="AC910" s="36"/>
      <c r="AD910" s="36"/>
      <c r="AE910" s="36"/>
      <c r="AT910" s="18" t="s">
        <v>213</v>
      </c>
      <c r="AU910" s="18" t="s">
        <v>93</v>
      </c>
    </row>
    <row r="911" spans="1:65" s="2" customFormat="1" ht="33" customHeight="1">
      <c r="A911" s="36"/>
      <c r="B911" s="37"/>
      <c r="C911" s="193" t="s">
        <v>1450</v>
      </c>
      <c r="D911" s="193" t="s">
        <v>206</v>
      </c>
      <c r="E911" s="194" t="s">
        <v>1451</v>
      </c>
      <c r="F911" s="195" t="s">
        <v>1452</v>
      </c>
      <c r="G911" s="196" t="s">
        <v>1422</v>
      </c>
      <c r="H911" s="197">
        <v>6</v>
      </c>
      <c r="I911" s="198"/>
      <c r="J911" s="199">
        <f>ROUND(I911*H911,2)</f>
        <v>0</v>
      </c>
      <c r="K911" s="195" t="s">
        <v>601</v>
      </c>
      <c r="L911" s="41"/>
      <c r="M911" s="200" t="s">
        <v>1</v>
      </c>
      <c r="N911" s="201" t="s">
        <v>48</v>
      </c>
      <c r="O911" s="73"/>
      <c r="P911" s="202">
        <f>O911*H911</f>
        <v>0</v>
      </c>
      <c r="Q911" s="202">
        <v>0</v>
      </c>
      <c r="R911" s="202">
        <f>Q911*H911</f>
        <v>0</v>
      </c>
      <c r="S911" s="202">
        <v>0</v>
      </c>
      <c r="T911" s="203">
        <f>S911*H911</f>
        <v>0</v>
      </c>
      <c r="U911" s="36"/>
      <c r="V911" s="36"/>
      <c r="W911" s="36"/>
      <c r="X911" s="36"/>
      <c r="Y911" s="36"/>
      <c r="Z911" s="36"/>
      <c r="AA911" s="36"/>
      <c r="AB911" s="36"/>
      <c r="AC911" s="36"/>
      <c r="AD911" s="36"/>
      <c r="AE911" s="36"/>
      <c r="AR911" s="204" t="s">
        <v>378</v>
      </c>
      <c r="AT911" s="204" t="s">
        <v>206</v>
      </c>
      <c r="AU911" s="204" t="s">
        <v>93</v>
      </c>
      <c r="AY911" s="18" t="s">
        <v>203</v>
      </c>
      <c r="BE911" s="205">
        <f>IF(N911="základní",J911,0)</f>
        <v>0</v>
      </c>
      <c r="BF911" s="205">
        <f>IF(N911="snížená",J911,0)</f>
        <v>0</v>
      </c>
      <c r="BG911" s="205">
        <f>IF(N911="zákl. přenesená",J911,0)</f>
        <v>0</v>
      </c>
      <c r="BH911" s="205">
        <f>IF(N911="sníž. přenesená",J911,0)</f>
        <v>0</v>
      </c>
      <c r="BI911" s="205">
        <f>IF(N911="nulová",J911,0)</f>
        <v>0</v>
      </c>
      <c r="BJ911" s="18" t="s">
        <v>91</v>
      </c>
      <c r="BK911" s="205">
        <f>ROUND(I911*H911,2)</f>
        <v>0</v>
      </c>
      <c r="BL911" s="18" t="s">
        <v>378</v>
      </c>
      <c r="BM911" s="204" t="s">
        <v>1453</v>
      </c>
    </row>
    <row r="912" spans="1:47" s="2" customFormat="1" ht="38.4">
      <c r="A912" s="36"/>
      <c r="B912" s="37"/>
      <c r="C912" s="38"/>
      <c r="D912" s="206" t="s">
        <v>213</v>
      </c>
      <c r="E912" s="38"/>
      <c r="F912" s="207" t="s">
        <v>1429</v>
      </c>
      <c r="G912" s="38"/>
      <c r="H912" s="38"/>
      <c r="I912" s="208"/>
      <c r="J912" s="38"/>
      <c r="K912" s="38"/>
      <c r="L912" s="41"/>
      <c r="M912" s="209"/>
      <c r="N912" s="210"/>
      <c r="O912" s="73"/>
      <c r="P912" s="73"/>
      <c r="Q912" s="73"/>
      <c r="R912" s="73"/>
      <c r="S912" s="73"/>
      <c r="T912" s="74"/>
      <c r="U912" s="36"/>
      <c r="V912" s="36"/>
      <c r="W912" s="36"/>
      <c r="X912" s="36"/>
      <c r="Y912" s="36"/>
      <c r="Z912" s="36"/>
      <c r="AA912" s="36"/>
      <c r="AB912" s="36"/>
      <c r="AC912" s="36"/>
      <c r="AD912" s="36"/>
      <c r="AE912" s="36"/>
      <c r="AT912" s="18" t="s">
        <v>213</v>
      </c>
      <c r="AU912" s="18" t="s">
        <v>93</v>
      </c>
    </row>
    <row r="913" spans="1:65" s="2" customFormat="1" ht="33" customHeight="1">
      <c r="A913" s="36"/>
      <c r="B913" s="37"/>
      <c r="C913" s="193" t="s">
        <v>1454</v>
      </c>
      <c r="D913" s="193" t="s">
        <v>206</v>
      </c>
      <c r="E913" s="194" t="s">
        <v>1455</v>
      </c>
      <c r="F913" s="195" t="s">
        <v>1456</v>
      </c>
      <c r="G913" s="196" t="s">
        <v>1422</v>
      </c>
      <c r="H913" s="197">
        <v>1</v>
      </c>
      <c r="I913" s="198"/>
      <c r="J913" s="199">
        <f>ROUND(I913*H913,2)</f>
        <v>0</v>
      </c>
      <c r="K913" s="195" t="s">
        <v>601</v>
      </c>
      <c r="L913" s="41"/>
      <c r="M913" s="200" t="s">
        <v>1</v>
      </c>
      <c r="N913" s="201" t="s">
        <v>48</v>
      </c>
      <c r="O913" s="73"/>
      <c r="P913" s="202">
        <f>O913*H913</f>
        <v>0</v>
      </c>
      <c r="Q913" s="202">
        <v>0</v>
      </c>
      <c r="R913" s="202">
        <f>Q913*H913</f>
        <v>0</v>
      </c>
      <c r="S913" s="202">
        <v>0</v>
      </c>
      <c r="T913" s="203">
        <f>S913*H913</f>
        <v>0</v>
      </c>
      <c r="U913" s="36"/>
      <c r="V913" s="36"/>
      <c r="W913" s="36"/>
      <c r="X913" s="36"/>
      <c r="Y913" s="36"/>
      <c r="Z913" s="36"/>
      <c r="AA913" s="36"/>
      <c r="AB913" s="36"/>
      <c r="AC913" s="36"/>
      <c r="AD913" s="36"/>
      <c r="AE913" s="36"/>
      <c r="AR913" s="204" t="s">
        <v>378</v>
      </c>
      <c r="AT913" s="204" t="s">
        <v>206</v>
      </c>
      <c r="AU913" s="204" t="s">
        <v>93</v>
      </c>
      <c r="AY913" s="18" t="s">
        <v>203</v>
      </c>
      <c r="BE913" s="205">
        <f>IF(N913="základní",J913,0)</f>
        <v>0</v>
      </c>
      <c r="BF913" s="205">
        <f>IF(N913="snížená",J913,0)</f>
        <v>0</v>
      </c>
      <c r="BG913" s="205">
        <f>IF(N913="zákl. přenesená",J913,0)</f>
        <v>0</v>
      </c>
      <c r="BH913" s="205">
        <f>IF(N913="sníž. přenesená",J913,0)</f>
        <v>0</v>
      </c>
      <c r="BI913" s="205">
        <f>IF(N913="nulová",J913,0)</f>
        <v>0</v>
      </c>
      <c r="BJ913" s="18" t="s">
        <v>91</v>
      </c>
      <c r="BK913" s="205">
        <f>ROUND(I913*H913,2)</f>
        <v>0</v>
      </c>
      <c r="BL913" s="18" t="s">
        <v>378</v>
      </c>
      <c r="BM913" s="204" t="s">
        <v>1457</v>
      </c>
    </row>
    <row r="914" spans="1:47" s="2" customFormat="1" ht="38.4">
      <c r="A914" s="36"/>
      <c r="B914" s="37"/>
      <c r="C914" s="38"/>
      <c r="D914" s="206" t="s">
        <v>213</v>
      </c>
      <c r="E914" s="38"/>
      <c r="F914" s="207" t="s">
        <v>1429</v>
      </c>
      <c r="G914" s="38"/>
      <c r="H914" s="38"/>
      <c r="I914" s="208"/>
      <c r="J914" s="38"/>
      <c r="K914" s="38"/>
      <c r="L914" s="41"/>
      <c r="M914" s="209"/>
      <c r="N914" s="210"/>
      <c r="O914" s="73"/>
      <c r="P914" s="73"/>
      <c r="Q914" s="73"/>
      <c r="R914" s="73"/>
      <c r="S914" s="73"/>
      <c r="T914" s="74"/>
      <c r="U914" s="36"/>
      <c r="V914" s="36"/>
      <c r="W914" s="36"/>
      <c r="X914" s="36"/>
      <c r="Y914" s="36"/>
      <c r="Z914" s="36"/>
      <c r="AA914" s="36"/>
      <c r="AB914" s="36"/>
      <c r="AC914" s="36"/>
      <c r="AD914" s="36"/>
      <c r="AE914" s="36"/>
      <c r="AT914" s="18" t="s">
        <v>213</v>
      </c>
      <c r="AU914" s="18" t="s">
        <v>93</v>
      </c>
    </row>
    <row r="915" spans="1:65" s="2" customFormat="1" ht="37.8" customHeight="1">
      <c r="A915" s="36"/>
      <c r="B915" s="37"/>
      <c r="C915" s="193" t="s">
        <v>1458</v>
      </c>
      <c r="D915" s="193" t="s">
        <v>206</v>
      </c>
      <c r="E915" s="194" t="s">
        <v>1459</v>
      </c>
      <c r="F915" s="195" t="s">
        <v>1460</v>
      </c>
      <c r="G915" s="196" t="s">
        <v>1422</v>
      </c>
      <c r="H915" s="197">
        <v>1</v>
      </c>
      <c r="I915" s="198"/>
      <c r="J915" s="199">
        <f>ROUND(I915*H915,2)</f>
        <v>0</v>
      </c>
      <c r="K915" s="195" t="s">
        <v>601</v>
      </c>
      <c r="L915" s="41"/>
      <c r="M915" s="200" t="s">
        <v>1</v>
      </c>
      <c r="N915" s="201" t="s">
        <v>48</v>
      </c>
      <c r="O915" s="73"/>
      <c r="P915" s="202">
        <f>O915*H915</f>
        <v>0</v>
      </c>
      <c r="Q915" s="202">
        <v>0</v>
      </c>
      <c r="R915" s="202">
        <f>Q915*H915</f>
        <v>0</v>
      </c>
      <c r="S915" s="202">
        <v>0</v>
      </c>
      <c r="T915" s="203">
        <f>S915*H915</f>
        <v>0</v>
      </c>
      <c r="U915" s="36"/>
      <c r="V915" s="36"/>
      <c r="W915" s="36"/>
      <c r="X915" s="36"/>
      <c r="Y915" s="36"/>
      <c r="Z915" s="36"/>
      <c r="AA915" s="36"/>
      <c r="AB915" s="36"/>
      <c r="AC915" s="36"/>
      <c r="AD915" s="36"/>
      <c r="AE915" s="36"/>
      <c r="AR915" s="204" t="s">
        <v>378</v>
      </c>
      <c r="AT915" s="204" t="s">
        <v>206</v>
      </c>
      <c r="AU915" s="204" t="s">
        <v>93</v>
      </c>
      <c r="AY915" s="18" t="s">
        <v>203</v>
      </c>
      <c r="BE915" s="205">
        <f>IF(N915="základní",J915,0)</f>
        <v>0</v>
      </c>
      <c r="BF915" s="205">
        <f>IF(N915="snížená",J915,0)</f>
        <v>0</v>
      </c>
      <c r="BG915" s="205">
        <f>IF(N915="zákl. přenesená",J915,0)</f>
        <v>0</v>
      </c>
      <c r="BH915" s="205">
        <f>IF(N915="sníž. přenesená",J915,0)</f>
        <v>0</v>
      </c>
      <c r="BI915" s="205">
        <f>IF(N915="nulová",J915,0)</f>
        <v>0</v>
      </c>
      <c r="BJ915" s="18" t="s">
        <v>91</v>
      </c>
      <c r="BK915" s="205">
        <f>ROUND(I915*H915,2)</f>
        <v>0</v>
      </c>
      <c r="BL915" s="18" t="s">
        <v>378</v>
      </c>
      <c r="BM915" s="204" t="s">
        <v>1461</v>
      </c>
    </row>
    <row r="916" spans="1:47" s="2" customFormat="1" ht="38.4">
      <c r="A916" s="36"/>
      <c r="B916" s="37"/>
      <c r="C916" s="38"/>
      <c r="D916" s="206" t="s">
        <v>213</v>
      </c>
      <c r="E916" s="38"/>
      <c r="F916" s="207" t="s">
        <v>1429</v>
      </c>
      <c r="G916" s="38"/>
      <c r="H916" s="38"/>
      <c r="I916" s="208"/>
      <c r="J916" s="38"/>
      <c r="K916" s="38"/>
      <c r="L916" s="41"/>
      <c r="M916" s="209"/>
      <c r="N916" s="210"/>
      <c r="O916" s="73"/>
      <c r="P916" s="73"/>
      <c r="Q916" s="73"/>
      <c r="R916" s="73"/>
      <c r="S916" s="73"/>
      <c r="T916" s="74"/>
      <c r="U916" s="36"/>
      <c r="V916" s="36"/>
      <c r="W916" s="36"/>
      <c r="X916" s="36"/>
      <c r="Y916" s="36"/>
      <c r="Z916" s="36"/>
      <c r="AA916" s="36"/>
      <c r="AB916" s="36"/>
      <c r="AC916" s="36"/>
      <c r="AD916" s="36"/>
      <c r="AE916" s="36"/>
      <c r="AT916" s="18" t="s">
        <v>213</v>
      </c>
      <c r="AU916" s="18" t="s">
        <v>93</v>
      </c>
    </row>
    <row r="917" spans="1:65" s="2" customFormat="1" ht="33" customHeight="1">
      <c r="A917" s="36"/>
      <c r="B917" s="37"/>
      <c r="C917" s="193" t="s">
        <v>1462</v>
      </c>
      <c r="D917" s="193" t="s">
        <v>206</v>
      </c>
      <c r="E917" s="194" t="s">
        <v>1463</v>
      </c>
      <c r="F917" s="195" t="s">
        <v>1464</v>
      </c>
      <c r="G917" s="196" t="s">
        <v>1422</v>
      </c>
      <c r="H917" s="197">
        <v>1</v>
      </c>
      <c r="I917" s="198"/>
      <c r="J917" s="199">
        <f>ROUND(I917*H917,2)</f>
        <v>0</v>
      </c>
      <c r="K917" s="195" t="s">
        <v>601</v>
      </c>
      <c r="L917" s="41"/>
      <c r="M917" s="200" t="s">
        <v>1</v>
      </c>
      <c r="N917" s="201" t="s">
        <v>48</v>
      </c>
      <c r="O917" s="73"/>
      <c r="P917" s="202">
        <f>O917*H917</f>
        <v>0</v>
      </c>
      <c r="Q917" s="202">
        <v>0</v>
      </c>
      <c r="R917" s="202">
        <f>Q917*H917</f>
        <v>0</v>
      </c>
      <c r="S917" s="202">
        <v>0</v>
      </c>
      <c r="T917" s="203">
        <f>S917*H917</f>
        <v>0</v>
      </c>
      <c r="U917" s="36"/>
      <c r="V917" s="36"/>
      <c r="W917" s="36"/>
      <c r="X917" s="36"/>
      <c r="Y917" s="36"/>
      <c r="Z917" s="36"/>
      <c r="AA917" s="36"/>
      <c r="AB917" s="36"/>
      <c r="AC917" s="36"/>
      <c r="AD917" s="36"/>
      <c r="AE917" s="36"/>
      <c r="AR917" s="204" t="s">
        <v>378</v>
      </c>
      <c r="AT917" s="204" t="s">
        <v>206</v>
      </c>
      <c r="AU917" s="204" t="s">
        <v>93</v>
      </c>
      <c r="AY917" s="18" t="s">
        <v>203</v>
      </c>
      <c r="BE917" s="205">
        <f>IF(N917="základní",J917,0)</f>
        <v>0</v>
      </c>
      <c r="BF917" s="205">
        <f>IF(N917="snížená",J917,0)</f>
        <v>0</v>
      </c>
      <c r="BG917" s="205">
        <f>IF(N917="zákl. přenesená",J917,0)</f>
        <v>0</v>
      </c>
      <c r="BH917" s="205">
        <f>IF(N917="sníž. přenesená",J917,0)</f>
        <v>0</v>
      </c>
      <c r="BI917" s="205">
        <f>IF(N917="nulová",J917,0)</f>
        <v>0</v>
      </c>
      <c r="BJ917" s="18" t="s">
        <v>91</v>
      </c>
      <c r="BK917" s="205">
        <f>ROUND(I917*H917,2)</f>
        <v>0</v>
      </c>
      <c r="BL917" s="18" t="s">
        <v>378</v>
      </c>
      <c r="BM917" s="204" t="s">
        <v>1465</v>
      </c>
    </row>
    <row r="918" spans="1:47" s="2" customFormat="1" ht="38.4">
      <c r="A918" s="36"/>
      <c r="B918" s="37"/>
      <c r="C918" s="38"/>
      <c r="D918" s="206" t="s">
        <v>213</v>
      </c>
      <c r="E918" s="38"/>
      <c r="F918" s="207" t="s">
        <v>1429</v>
      </c>
      <c r="G918" s="38"/>
      <c r="H918" s="38"/>
      <c r="I918" s="208"/>
      <c r="J918" s="38"/>
      <c r="K918" s="38"/>
      <c r="L918" s="41"/>
      <c r="M918" s="209"/>
      <c r="N918" s="210"/>
      <c r="O918" s="73"/>
      <c r="P918" s="73"/>
      <c r="Q918" s="73"/>
      <c r="R918" s="73"/>
      <c r="S918" s="73"/>
      <c r="T918" s="74"/>
      <c r="U918" s="36"/>
      <c r="V918" s="36"/>
      <c r="W918" s="36"/>
      <c r="X918" s="36"/>
      <c r="Y918" s="36"/>
      <c r="Z918" s="36"/>
      <c r="AA918" s="36"/>
      <c r="AB918" s="36"/>
      <c r="AC918" s="36"/>
      <c r="AD918" s="36"/>
      <c r="AE918" s="36"/>
      <c r="AT918" s="18" t="s">
        <v>213</v>
      </c>
      <c r="AU918" s="18" t="s">
        <v>93</v>
      </c>
    </row>
    <row r="919" spans="1:65" s="2" customFormat="1" ht="24.15" customHeight="1">
      <c r="A919" s="36"/>
      <c r="B919" s="37"/>
      <c r="C919" s="193" t="s">
        <v>1466</v>
      </c>
      <c r="D919" s="193" t="s">
        <v>206</v>
      </c>
      <c r="E919" s="194" t="s">
        <v>1467</v>
      </c>
      <c r="F919" s="195" t="s">
        <v>1468</v>
      </c>
      <c r="G919" s="196" t="s">
        <v>1422</v>
      </c>
      <c r="H919" s="197">
        <v>1</v>
      </c>
      <c r="I919" s="198"/>
      <c r="J919" s="199">
        <f>ROUND(I919*H919,2)</f>
        <v>0</v>
      </c>
      <c r="K919" s="195" t="s">
        <v>601</v>
      </c>
      <c r="L919" s="41"/>
      <c r="M919" s="200" t="s">
        <v>1</v>
      </c>
      <c r="N919" s="201" t="s">
        <v>48</v>
      </c>
      <c r="O919" s="73"/>
      <c r="P919" s="202">
        <f>O919*H919</f>
        <v>0</v>
      </c>
      <c r="Q919" s="202">
        <v>0</v>
      </c>
      <c r="R919" s="202">
        <f>Q919*H919</f>
        <v>0</v>
      </c>
      <c r="S919" s="202">
        <v>0</v>
      </c>
      <c r="T919" s="203">
        <f>S919*H919</f>
        <v>0</v>
      </c>
      <c r="U919" s="36"/>
      <c r="V919" s="36"/>
      <c r="W919" s="36"/>
      <c r="X919" s="36"/>
      <c r="Y919" s="36"/>
      <c r="Z919" s="36"/>
      <c r="AA919" s="36"/>
      <c r="AB919" s="36"/>
      <c r="AC919" s="36"/>
      <c r="AD919" s="36"/>
      <c r="AE919" s="36"/>
      <c r="AR919" s="204" t="s">
        <v>378</v>
      </c>
      <c r="AT919" s="204" t="s">
        <v>206</v>
      </c>
      <c r="AU919" s="204" t="s">
        <v>93</v>
      </c>
      <c r="AY919" s="18" t="s">
        <v>203</v>
      </c>
      <c r="BE919" s="205">
        <f>IF(N919="základní",J919,0)</f>
        <v>0</v>
      </c>
      <c r="BF919" s="205">
        <f>IF(N919="snížená",J919,0)</f>
        <v>0</v>
      </c>
      <c r="BG919" s="205">
        <f>IF(N919="zákl. přenesená",J919,0)</f>
        <v>0</v>
      </c>
      <c r="BH919" s="205">
        <f>IF(N919="sníž. přenesená",J919,0)</f>
        <v>0</v>
      </c>
      <c r="BI919" s="205">
        <f>IF(N919="nulová",J919,0)</f>
        <v>0</v>
      </c>
      <c r="BJ919" s="18" t="s">
        <v>91</v>
      </c>
      <c r="BK919" s="205">
        <f>ROUND(I919*H919,2)</f>
        <v>0</v>
      </c>
      <c r="BL919" s="18" t="s">
        <v>378</v>
      </c>
      <c r="BM919" s="204" t="s">
        <v>1469</v>
      </c>
    </row>
    <row r="920" spans="1:47" s="2" customFormat="1" ht="38.4">
      <c r="A920" s="36"/>
      <c r="B920" s="37"/>
      <c r="C920" s="38"/>
      <c r="D920" s="206" t="s">
        <v>213</v>
      </c>
      <c r="E920" s="38"/>
      <c r="F920" s="207" t="s">
        <v>1429</v>
      </c>
      <c r="G920" s="38"/>
      <c r="H920" s="38"/>
      <c r="I920" s="208"/>
      <c r="J920" s="38"/>
      <c r="K920" s="38"/>
      <c r="L920" s="41"/>
      <c r="M920" s="209"/>
      <c r="N920" s="210"/>
      <c r="O920" s="73"/>
      <c r="P920" s="73"/>
      <c r="Q920" s="73"/>
      <c r="R920" s="73"/>
      <c r="S920" s="73"/>
      <c r="T920" s="74"/>
      <c r="U920" s="36"/>
      <c r="V920" s="36"/>
      <c r="W920" s="36"/>
      <c r="X920" s="36"/>
      <c r="Y920" s="36"/>
      <c r="Z920" s="36"/>
      <c r="AA920" s="36"/>
      <c r="AB920" s="36"/>
      <c r="AC920" s="36"/>
      <c r="AD920" s="36"/>
      <c r="AE920" s="36"/>
      <c r="AT920" s="18" t="s">
        <v>213</v>
      </c>
      <c r="AU920" s="18" t="s">
        <v>93</v>
      </c>
    </row>
    <row r="921" spans="1:65" s="2" customFormat="1" ht="16.5" customHeight="1">
      <c r="A921" s="36"/>
      <c r="B921" s="37"/>
      <c r="C921" s="193" t="s">
        <v>1470</v>
      </c>
      <c r="D921" s="193" t="s">
        <v>206</v>
      </c>
      <c r="E921" s="194" t="s">
        <v>1471</v>
      </c>
      <c r="F921" s="195" t="s">
        <v>1472</v>
      </c>
      <c r="G921" s="196" t="s">
        <v>990</v>
      </c>
      <c r="H921" s="268"/>
      <c r="I921" s="198"/>
      <c r="J921" s="199">
        <f>ROUND(I921*H921,2)</f>
        <v>0</v>
      </c>
      <c r="K921" s="195" t="s">
        <v>210</v>
      </c>
      <c r="L921" s="41"/>
      <c r="M921" s="200" t="s">
        <v>1</v>
      </c>
      <c r="N921" s="201" t="s">
        <v>48</v>
      </c>
      <c r="O921" s="73"/>
      <c r="P921" s="202">
        <f>O921*H921</f>
        <v>0</v>
      </c>
      <c r="Q921" s="202">
        <v>0</v>
      </c>
      <c r="R921" s="202">
        <f>Q921*H921</f>
        <v>0</v>
      </c>
      <c r="S921" s="202">
        <v>0</v>
      </c>
      <c r="T921" s="203">
        <f>S921*H921</f>
        <v>0</v>
      </c>
      <c r="U921" s="36"/>
      <c r="V921" s="36"/>
      <c r="W921" s="36"/>
      <c r="X921" s="36"/>
      <c r="Y921" s="36"/>
      <c r="Z921" s="36"/>
      <c r="AA921" s="36"/>
      <c r="AB921" s="36"/>
      <c r="AC921" s="36"/>
      <c r="AD921" s="36"/>
      <c r="AE921" s="36"/>
      <c r="AR921" s="204" t="s">
        <v>378</v>
      </c>
      <c r="AT921" s="204" t="s">
        <v>206</v>
      </c>
      <c r="AU921" s="204" t="s">
        <v>93</v>
      </c>
      <c r="AY921" s="18" t="s">
        <v>203</v>
      </c>
      <c r="BE921" s="205">
        <f>IF(N921="základní",J921,0)</f>
        <v>0</v>
      </c>
      <c r="BF921" s="205">
        <f>IF(N921="snížená",J921,0)</f>
        <v>0</v>
      </c>
      <c r="BG921" s="205">
        <f>IF(N921="zákl. přenesená",J921,0)</f>
        <v>0</v>
      </c>
      <c r="BH921" s="205">
        <f>IF(N921="sníž. přenesená",J921,0)</f>
        <v>0</v>
      </c>
      <c r="BI921" s="205">
        <f>IF(N921="nulová",J921,0)</f>
        <v>0</v>
      </c>
      <c r="BJ921" s="18" t="s">
        <v>91</v>
      </c>
      <c r="BK921" s="205">
        <f>ROUND(I921*H921,2)</f>
        <v>0</v>
      </c>
      <c r="BL921" s="18" t="s">
        <v>378</v>
      </c>
      <c r="BM921" s="204" t="s">
        <v>1473</v>
      </c>
    </row>
    <row r="922" spans="2:63" s="12" customFormat="1" ht="22.8" customHeight="1">
      <c r="B922" s="177"/>
      <c r="C922" s="178"/>
      <c r="D922" s="179" t="s">
        <v>82</v>
      </c>
      <c r="E922" s="191" t="s">
        <v>1474</v>
      </c>
      <c r="F922" s="191" t="s">
        <v>1475</v>
      </c>
      <c r="G922" s="178"/>
      <c r="H922" s="178"/>
      <c r="I922" s="181"/>
      <c r="J922" s="192">
        <f>BK922</f>
        <v>0</v>
      </c>
      <c r="K922" s="178"/>
      <c r="L922" s="183"/>
      <c r="M922" s="184"/>
      <c r="N922" s="185"/>
      <c r="O922" s="185"/>
      <c r="P922" s="186">
        <f>SUM(P923:P1010)</f>
        <v>0</v>
      </c>
      <c r="Q922" s="185"/>
      <c r="R922" s="186">
        <f>SUM(R923:R1010)</f>
        <v>0.9314618</v>
      </c>
      <c r="S922" s="185"/>
      <c r="T922" s="187">
        <f>SUM(T923:T1010)</f>
        <v>0.266944</v>
      </c>
      <c r="AR922" s="188" t="s">
        <v>93</v>
      </c>
      <c r="AT922" s="189" t="s">
        <v>82</v>
      </c>
      <c r="AU922" s="189" t="s">
        <v>91</v>
      </c>
      <c r="AY922" s="188" t="s">
        <v>203</v>
      </c>
      <c r="BK922" s="190">
        <f>SUM(BK923:BK1010)</f>
        <v>0</v>
      </c>
    </row>
    <row r="923" spans="1:65" s="2" customFormat="1" ht="16.5" customHeight="1">
      <c r="A923" s="36"/>
      <c r="B923" s="37"/>
      <c r="C923" s="193" t="s">
        <v>1476</v>
      </c>
      <c r="D923" s="193" t="s">
        <v>206</v>
      </c>
      <c r="E923" s="194" t="s">
        <v>1477</v>
      </c>
      <c r="F923" s="195" t="s">
        <v>1478</v>
      </c>
      <c r="G923" s="196" t="s">
        <v>1479</v>
      </c>
      <c r="H923" s="197">
        <v>928.125</v>
      </c>
      <c r="I923" s="198"/>
      <c r="J923" s="199">
        <f>ROUND(I923*H923,2)</f>
        <v>0</v>
      </c>
      <c r="K923" s="195" t="s">
        <v>601</v>
      </c>
      <c r="L923" s="41"/>
      <c r="M923" s="200" t="s">
        <v>1</v>
      </c>
      <c r="N923" s="201" t="s">
        <v>48</v>
      </c>
      <c r="O923" s="73"/>
      <c r="P923" s="202">
        <f>O923*H923</f>
        <v>0</v>
      </c>
      <c r="Q923" s="202">
        <v>0.001</v>
      </c>
      <c r="R923" s="202">
        <f>Q923*H923</f>
        <v>0.928125</v>
      </c>
      <c r="S923" s="202">
        <v>0</v>
      </c>
      <c r="T923" s="203">
        <f>S923*H923</f>
        <v>0</v>
      </c>
      <c r="U923" s="36"/>
      <c r="V923" s="36"/>
      <c r="W923" s="36"/>
      <c r="X923" s="36"/>
      <c r="Y923" s="36"/>
      <c r="Z923" s="36"/>
      <c r="AA923" s="36"/>
      <c r="AB923" s="36"/>
      <c r="AC923" s="36"/>
      <c r="AD923" s="36"/>
      <c r="AE923" s="36"/>
      <c r="AR923" s="204" t="s">
        <v>378</v>
      </c>
      <c r="AT923" s="204" t="s">
        <v>206</v>
      </c>
      <c r="AU923" s="204" t="s">
        <v>93</v>
      </c>
      <c r="AY923" s="18" t="s">
        <v>203</v>
      </c>
      <c r="BE923" s="205">
        <f>IF(N923="základní",J923,0)</f>
        <v>0</v>
      </c>
      <c r="BF923" s="205">
        <f>IF(N923="snížená",J923,0)</f>
        <v>0</v>
      </c>
      <c r="BG923" s="205">
        <f>IF(N923="zákl. přenesená",J923,0)</f>
        <v>0</v>
      </c>
      <c r="BH923" s="205">
        <f>IF(N923="sníž. přenesená",J923,0)</f>
        <v>0</v>
      </c>
      <c r="BI923" s="205">
        <f>IF(N923="nulová",J923,0)</f>
        <v>0</v>
      </c>
      <c r="BJ923" s="18" t="s">
        <v>91</v>
      </c>
      <c r="BK923" s="205">
        <f>ROUND(I923*H923,2)</f>
        <v>0</v>
      </c>
      <c r="BL923" s="18" t="s">
        <v>378</v>
      </c>
      <c r="BM923" s="204" t="s">
        <v>1480</v>
      </c>
    </row>
    <row r="924" spans="1:47" s="2" customFormat="1" ht="153.6">
      <c r="A924" s="36"/>
      <c r="B924" s="37"/>
      <c r="C924" s="38"/>
      <c r="D924" s="206" t="s">
        <v>213</v>
      </c>
      <c r="E924" s="38"/>
      <c r="F924" s="207" t="s">
        <v>1481</v>
      </c>
      <c r="G924" s="38"/>
      <c r="H924" s="38"/>
      <c r="I924" s="208"/>
      <c r="J924" s="38"/>
      <c r="K924" s="38"/>
      <c r="L924" s="41"/>
      <c r="M924" s="209"/>
      <c r="N924" s="210"/>
      <c r="O924" s="73"/>
      <c r="P924" s="73"/>
      <c r="Q924" s="73"/>
      <c r="R924" s="73"/>
      <c r="S924" s="73"/>
      <c r="T924" s="74"/>
      <c r="U924" s="36"/>
      <c r="V924" s="36"/>
      <c r="W924" s="36"/>
      <c r="X924" s="36"/>
      <c r="Y924" s="36"/>
      <c r="Z924" s="36"/>
      <c r="AA924" s="36"/>
      <c r="AB924" s="36"/>
      <c r="AC924" s="36"/>
      <c r="AD924" s="36"/>
      <c r="AE924" s="36"/>
      <c r="AT924" s="18" t="s">
        <v>213</v>
      </c>
      <c r="AU924" s="18" t="s">
        <v>93</v>
      </c>
    </row>
    <row r="925" spans="2:51" s="13" customFormat="1" ht="10.2">
      <c r="B925" s="215"/>
      <c r="C925" s="216"/>
      <c r="D925" s="206" t="s">
        <v>309</v>
      </c>
      <c r="E925" s="217" t="s">
        <v>1</v>
      </c>
      <c r="F925" s="218" t="s">
        <v>693</v>
      </c>
      <c r="G925" s="216"/>
      <c r="H925" s="217" t="s">
        <v>1</v>
      </c>
      <c r="I925" s="219"/>
      <c r="J925" s="216"/>
      <c r="K925" s="216"/>
      <c r="L925" s="220"/>
      <c r="M925" s="221"/>
      <c r="N925" s="222"/>
      <c r="O925" s="222"/>
      <c r="P925" s="222"/>
      <c r="Q925" s="222"/>
      <c r="R925" s="222"/>
      <c r="S925" s="222"/>
      <c r="T925" s="223"/>
      <c r="AT925" s="224" t="s">
        <v>309</v>
      </c>
      <c r="AU925" s="224" t="s">
        <v>93</v>
      </c>
      <c r="AV925" s="13" t="s">
        <v>91</v>
      </c>
      <c r="AW925" s="13" t="s">
        <v>38</v>
      </c>
      <c r="AX925" s="13" t="s">
        <v>83</v>
      </c>
      <c r="AY925" s="224" t="s">
        <v>203</v>
      </c>
    </row>
    <row r="926" spans="2:51" s="14" customFormat="1" ht="10.2">
      <c r="B926" s="225"/>
      <c r="C926" s="226"/>
      <c r="D926" s="206" t="s">
        <v>309</v>
      </c>
      <c r="E926" s="227" t="s">
        <v>1</v>
      </c>
      <c r="F926" s="228" t="s">
        <v>1482</v>
      </c>
      <c r="G926" s="226"/>
      <c r="H926" s="229">
        <v>928.125</v>
      </c>
      <c r="I926" s="230"/>
      <c r="J926" s="226"/>
      <c r="K926" s="226"/>
      <c r="L926" s="231"/>
      <c r="M926" s="232"/>
      <c r="N926" s="233"/>
      <c r="O926" s="233"/>
      <c r="P926" s="233"/>
      <c r="Q926" s="233"/>
      <c r="R926" s="233"/>
      <c r="S926" s="233"/>
      <c r="T926" s="234"/>
      <c r="AT926" s="235" t="s">
        <v>309</v>
      </c>
      <c r="AU926" s="235" t="s">
        <v>93</v>
      </c>
      <c r="AV926" s="14" t="s">
        <v>93</v>
      </c>
      <c r="AW926" s="14" t="s">
        <v>38</v>
      </c>
      <c r="AX926" s="14" t="s">
        <v>83</v>
      </c>
      <c r="AY926" s="235" t="s">
        <v>203</v>
      </c>
    </row>
    <row r="927" spans="2:51" s="15" customFormat="1" ht="10.2">
      <c r="B927" s="236"/>
      <c r="C927" s="237"/>
      <c r="D927" s="206" t="s">
        <v>309</v>
      </c>
      <c r="E927" s="238" t="s">
        <v>1</v>
      </c>
      <c r="F927" s="239" t="s">
        <v>314</v>
      </c>
      <c r="G927" s="237"/>
      <c r="H927" s="240">
        <v>928.125</v>
      </c>
      <c r="I927" s="241"/>
      <c r="J927" s="237"/>
      <c r="K927" s="237"/>
      <c r="L927" s="242"/>
      <c r="M927" s="243"/>
      <c r="N927" s="244"/>
      <c r="O927" s="244"/>
      <c r="P927" s="244"/>
      <c r="Q927" s="244"/>
      <c r="R927" s="244"/>
      <c r="S927" s="244"/>
      <c r="T927" s="245"/>
      <c r="AT927" s="246" t="s">
        <v>309</v>
      </c>
      <c r="AU927" s="246" t="s">
        <v>93</v>
      </c>
      <c r="AV927" s="15" t="s">
        <v>121</v>
      </c>
      <c r="AW927" s="15" t="s">
        <v>38</v>
      </c>
      <c r="AX927" s="15" t="s">
        <v>91</v>
      </c>
      <c r="AY927" s="246" t="s">
        <v>203</v>
      </c>
    </row>
    <row r="928" spans="1:65" s="2" customFormat="1" ht="16.5" customHeight="1">
      <c r="A928" s="36"/>
      <c r="B928" s="37"/>
      <c r="C928" s="193" t="s">
        <v>1483</v>
      </c>
      <c r="D928" s="193" t="s">
        <v>206</v>
      </c>
      <c r="E928" s="194" t="s">
        <v>1484</v>
      </c>
      <c r="F928" s="195" t="s">
        <v>1485</v>
      </c>
      <c r="G928" s="196" t="s">
        <v>357</v>
      </c>
      <c r="H928" s="197">
        <v>66.736</v>
      </c>
      <c r="I928" s="198"/>
      <c r="J928" s="199">
        <f>ROUND(I928*H928,2)</f>
        <v>0</v>
      </c>
      <c r="K928" s="195" t="s">
        <v>210</v>
      </c>
      <c r="L928" s="41"/>
      <c r="M928" s="200" t="s">
        <v>1</v>
      </c>
      <c r="N928" s="201" t="s">
        <v>48</v>
      </c>
      <c r="O928" s="73"/>
      <c r="P928" s="202">
        <f>O928*H928</f>
        <v>0</v>
      </c>
      <c r="Q928" s="202">
        <v>0</v>
      </c>
      <c r="R928" s="202">
        <f>Q928*H928</f>
        <v>0</v>
      </c>
      <c r="S928" s="202">
        <v>0.004</v>
      </c>
      <c r="T928" s="203">
        <f>S928*H928</f>
        <v>0.266944</v>
      </c>
      <c r="U928" s="36"/>
      <c r="V928" s="36"/>
      <c r="W928" s="36"/>
      <c r="X928" s="36"/>
      <c r="Y928" s="36"/>
      <c r="Z928" s="36"/>
      <c r="AA928" s="36"/>
      <c r="AB928" s="36"/>
      <c r="AC928" s="36"/>
      <c r="AD928" s="36"/>
      <c r="AE928" s="36"/>
      <c r="AR928" s="204" t="s">
        <v>378</v>
      </c>
      <c r="AT928" s="204" t="s">
        <v>206</v>
      </c>
      <c r="AU928" s="204" t="s">
        <v>93</v>
      </c>
      <c r="AY928" s="18" t="s">
        <v>203</v>
      </c>
      <c r="BE928" s="205">
        <f>IF(N928="základní",J928,0)</f>
        <v>0</v>
      </c>
      <c r="BF928" s="205">
        <f>IF(N928="snížená",J928,0)</f>
        <v>0</v>
      </c>
      <c r="BG928" s="205">
        <f>IF(N928="zákl. přenesená",J928,0)</f>
        <v>0</v>
      </c>
      <c r="BH928" s="205">
        <f>IF(N928="sníž. přenesená",J928,0)</f>
        <v>0</v>
      </c>
      <c r="BI928" s="205">
        <f>IF(N928="nulová",J928,0)</f>
        <v>0</v>
      </c>
      <c r="BJ928" s="18" t="s">
        <v>91</v>
      </c>
      <c r="BK928" s="205">
        <f>ROUND(I928*H928,2)</f>
        <v>0</v>
      </c>
      <c r="BL928" s="18" t="s">
        <v>378</v>
      </c>
      <c r="BM928" s="204" t="s">
        <v>1486</v>
      </c>
    </row>
    <row r="929" spans="2:51" s="13" customFormat="1" ht="10.2">
      <c r="B929" s="215"/>
      <c r="C929" s="216"/>
      <c r="D929" s="206" t="s">
        <v>309</v>
      </c>
      <c r="E929" s="217" t="s">
        <v>1</v>
      </c>
      <c r="F929" s="218" t="s">
        <v>885</v>
      </c>
      <c r="G929" s="216"/>
      <c r="H929" s="217" t="s">
        <v>1</v>
      </c>
      <c r="I929" s="219"/>
      <c r="J929" s="216"/>
      <c r="K929" s="216"/>
      <c r="L929" s="220"/>
      <c r="M929" s="221"/>
      <c r="N929" s="222"/>
      <c r="O929" s="222"/>
      <c r="P929" s="222"/>
      <c r="Q929" s="222"/>
      <c r="R929" s="222"/>
      <c r="S929" s="222"/>
      <c r="T929" s="223"/>
      <c r="AT929" s="224" t="s">
        <v>309</v>
      </c>
      <c r="AU929" s="224" t="s">
        <v>93</v>
      </c>
      <c r="AV929" s="13" t="s">
        <v>91</v>
      </c>
      <c r="AW929" s="13" t="s">
        <v>38</v>
      </c>
      <c r="AX929" s="13" t="s">
        <v>83</v>
      </c>
      <c r="AY929" s="224" t="s">
        <v>203</v>
      </c>
    </row>
    <row r="930" spans="2:51" s="14" customFormat="1" ht="10.2">
      <c r="B930" s="225"/>
      <c r="C930" s="226"/>
      <c r="D930" s="206" t="s">
        <v>309</v>
      </c>
      <c r="E930" s="227" t="s">
        <v>1</v>
      </c>
      <c r="F930" s="228" t="s">
        <v>1487</v>
      </c>
      <c r="G930" s="226"/>
      <c r="H930" s="229">
        <v>66.736</v>
      </c>
      <c r="I930" s="230"/>
      <c r="J930" s="226"/>
      <c r="K930" s="226"/>
      <c r="L930" s="231"/>
      <c r="M930" s="232"/>
      <c r="N930" s="233"/>
      <c r="O930" s="233"/>
      <c r="P930" s="233"/>
      <c r="Q930" s="233"/>
      <c r="R930" s="233"/>
      <c r="S930" s="233"/>
      <c r="T930" s="234"/>
      <c r="AT930" s="235" t="s">
        <v>309</v>
      </c>
      <c r="AU930" s="235" t="s">
        <v>93</v>
      </c>
      <c r="AV930" s="14" t="s">
        <v>93</v>
      </c>
      <c r="AW930" s="14" t="s">
        <v>38</v>
      </c>
      <c r="AX930" s="14" t="s">
        <v>83</v>
      </c>
      <c r="AY930" s="235" t="s">
        <v>203</v>
      </c>
    </row>
    <row r="931" spans="2:51" s="15" customFormat="1" ht="10.2">
      <c r="B931" s="236"/>
      <c r="C931" s="237"/>
      <c r="D931" s="206" t="s">
        <v>309</v>
      </c>
      <c r="E931" s="238" t="s">
        <v>1</v>
      </c>
      <c r="F931" s="239" t="s">
        <v>314</v>
      </c>
      <c r="G931" s="237"/>
      <c r="H931" s="240">
        <v>66.736</v>
      </c>
      <c r="I931" s="241"/>
      <c r="J931" s="237"/>
      <c r="K931" s="237"/>
      <c r="L931" s="242"/>
      <c r="M931" s="243"/>
      <c r="N931" s="244"/>
      <c r="O931" s="244"/>
      <c r="P931" s="244"/>
      <c r="Q931" s="244"/>
      <c r="R931" s="244"/>
      <c r="S931" s="244"/>
      <c r="T931" s="245"/>
      <c r="AT931" s="246" t="s">
        <v>309</v>
      </c>
      <c r="AU931" s="246" t="s">
        <v>93</v>
      </c>
      <c r="AV931" s="15" t="s">
        <v>121</v>
      </c>
      <c r="AW931" s="15" t="s">
        <v>38</v>
      </c>
      <c r="AX931" s="15" t="s">
        <v>91</v>
      </c>
      <c r="AY931" s="246" t="s">
        <v>203</v>
      </c>
    </row>
    <row r="932" spans="1:65" s="2" customFormat="1" ht="16.5" customHeight="1">
      <c r="A932" s="36"/>
      <c r="B932" s="37"/>
      <c r="C932" s="193" t="s">
        <v>1488</v>
      </c>
      <c r="D932" s="193" t="s">
        <v>206</v>
      </c>
      <c r="E932" s="194" t="s">
        <v>1489</v>
      </c>
      <c r="F932" s="195" t="s">
        <v>1490</v>
      </c>
      <c r="G932" s="196" t="s">
        <v>357</v>
      </c>
      <c r="H932" s="197">
        <v>66.736</v>
      </c>
      <c r="I932" s="198"/>
      <c r="J932" s="199">
        <f>ROUND(I932*H932,2)</f>
        <v>0</v>
      </c>
      <c r="K932" s="195" t="s">
        <v>210</v>
      </c>
      <c r="L932" s="41"/>
      <c r="M932" s="200" t="s">
        <v>1</v>
      </c>
      <c r="N932" s="201" t="s">
        <v>48</v>
      </c>
      <c r="O932" s="73"/>
      <c r="P932" s="202">
        <f>O932*H932</f>
        <v>0</v>
      </c>
      <c r="Q932" s="202">
        <v>5E-05</v>
      </c>
      <c r="R932" s="202">
        <f>Q932*H932</f>
        <v>0.0033368000000000004</v>
      </c>
      <c r="S932" s="202">
        <v>0</v>
      </c>
      <c r="T932" s="203">
        <f>S932*H932</f>
        <v>0</v>
      </c>
      <c r="U932" s="36"/>
      <c r="V932" s="36"/>
      <c r="W932" s="36"/>
      <c r="X932" s="36"/>
      <c r="Y932" s="36"/>
      <c r="Z932" s="36"/>
      <c r="AA932" s="36"/>
      <c r="AB932" s="36"/>
      <c r="AC932" s="36"/>
      <c r="AD932" s="36"/>
      <c r="AE932" s="36"/>
      <c r="AR932" s="204" t="s">
        <v>378</v>
      </c>
      <c r="AT932" s="204" t="s">
        <v>206</v>
      </c>
      <c r="AU932" s="204" t="s">
        <v>93</v>
      </c>
      <c r="AY932" s="18" t="s">
        <v>203</v>
      </c>
      <c r="BE932" s="205">
        <f>IF(N932="základní",J932,0)</f>
        <v>0</v>
      </c>
      <c r="BF932" s="205">
        <f>IF(N932="snížená",J932,0)</f>
        <v>0</v>
      </c>
      <c r="BG932" s="205">
        <f>IF(N932="zákl. přenesená",J932,0)</f>
        <v>0</v>
      </c>
      <c r="BH932" s="205">
        <f>IF(N932="sníž. přenesená",J932,0)</f>
        <v>0</v>
      </c>
      <c r="BI932" s="205">
        <f>IF(N932="nulová",J932,0)</f>
        <v>0</v>
      </c>
      <c r="BJ932" s="18" t="s">
        <v>91</v>
      </c>
      <c r="BK932" s="205">
        <f>ROUND(I932*H932,2)</f>
        <v>0</v>
      </c>
      <c r="BL932" s="18" t="s">
        <v>378</v>
      </c>
      <c r="BM932" s="204" t="s">
        <v>1491</v>
      </c>
    </row>
    <row r="933" spans="1:47" s="2" customFormat="1" ht="19.2">
      <c r="A933" s="36"/>
      <c r="B933" s="37"/>
      <c r="C933" s="38"/>
      <c r="D933" s="206" t="s">
        <v>213</v>
      </c>
      <c r="E933" s="38"/>
      <c r="F933" s="207" t="s">
        <v>1492</v>
      </c>
      <c r="G933" s="38"/>
      <c r="H933" s="38"/>
      <c r="I933" s="208"/>
      <c r="J933" s="38"/>
      <c r="K933" s="38"/>
      <c r="L933" s="41"/>
      <c r="M933" s="209"/>
      <c r="N933" s="210"/>
      <c r="O933" s="73"/>
      <c r="P933" s="73"/>
      <c r="Q933" s="73"/>
      <c r="R933" s="73"/>
      <c r="S933" s="73"/>
      <c r="T933" s="74"/>
      <c r="U933" s="36"/>
      <c r="V933" s="36"/>
      <c r="W933" s="36"/>
      <c r="X933" s="36"/>
      <c r="Y933" s="36"/>
      <c r="Z933" s="36"/>
      <c r="AA933" s="36"/>
      <c r="AB933" s="36"/>
      <c r="AC933" s="36"/>
      <c r="AD933" s="36"/>
      <c r="AE933" s="36"/>
      <c r="AT933" s="18" t="s">
        <v>213</v>
      </c>
      <c r="AU933" s="18" t="s">
        <v>93</v>
      </c>
    </row>
    <row r="934" spans="1:65" s="2" customFormat="1" ht="16.5" customHeight="1">
      <c r="A934" s="36"/>
      <c r="B934" s="37"/>
      <c r="C934" s="193" t="s">
        <v>1493</v>
      </c>
      <c r="D934" s="193" t="s">
        <v>206</v>
      </c>
      <c r="E934" s="194" t="s">
        <v>1494</v>
      </c>
      <c r="F934" s="195" t="s">
        <v>1495</v>
      </c>
      <c r="G934" s="196" t="s">
        <v>1422</v>
      </c>
      <c r="H934" s="197">
        <v>1</v>
      </c>
      <c r="I934" s="198"/>
      <c r="J934" s="199">
        <f>ROUND(I934*H934,2)</f>
        <v>0</v>
      </c>
      <c r="K934" s="195" t="s">
        <v>601</v>
      </c>
      <c r="L934" s="41"/>
      <c r="M934" s="200" t="s">
        <v>1</v>
      </c>
      <c r="N934" s="201" t="s">
        <v>48</v>
      </c>
      <c r="O934" s="73"/>
      <c r="P934" s="202">
        <f>O934*H934</f>
        <v>0</v>
      </c>
      <c r="Q934" s="202">
        <v>0</v>
      </c>
      <c r="R934" s="202">
        <f>Q934*H934</f>
        <v>0</v>
      </c>
      <c r="S934" s="202">
        <v>0</v>
      </c>
      <c r="T934" s="203">
        <f>S934*H934</f>
        <v>0</v>
      </c>
      <c r="U934" s="36"/>
      <c r="V934" s="36"/>
      <c r="W934" s="36"/>
      <c r="X934" s="36"/>
      <c r="Y934" s="36"/>
      <c r="Z934" s="36"/>
      <c r="AA934" s="36"/>
      <c r="AB934" s="36"/>
      <c r="AC934" s="36"/>
      <c r="AD934" s="36"/>
      <c r="AE934" s="36"/>
      <c r="AR934" s="204" t="s">
        <v>378</v>
      </c>
      <c r="AT934" s="204" t="s">
        <v>206</v>
      </c>
      <c r="AU934" s="204" t="s">
        <v>93</v>
      </c>
      <c r="AY934" s="18" t="s">
        <v>203</v>
      </c>
      <c r="BE934" s="205">
        <f>IF(N934="základní",J934,0)</f>
        <v>0</v>
      </c>
      <c r="BF934" s="205">
        <f>IF(N934="snížená",J934,0)</f>
        <v>0</v>
      </c>
      <c r="BG934" s="205">
        <f>IF(N934="zákl. přenesená",J934,0)</f>
        <v>0</v>
      </c>
      <c r="BH934" s="205">
        <f>IF(N934="sníž. přenesená",J934,0)</f>
        <v>0</v>
      </c>
      <c r="BI934" s="205">
        <f>IF(N934="nulová",J934,0)</f>
        <v>0</v>
      </c>
      <c r="BJ934" s="18" t="s">
        <v>91</v>
      </c>
      <c r="BK934" s="205">
        <f>ROUND(I934*H934,2)</f>
        <v>0</v>
      </c>
      <c r="BL934" s="18" t="s">
        <v>378</v>
      </c>
      <c r="BM934" s="204" t="s">
        <v>1496</v>
      </c>
    </row>
    <row r="935" spans="1:47" s="2" customFormat="1" ht="38.4">
      <c r="A935" s="36"/>
      <c r="B935" s="37"/>
      <c r="C935" s="38"/>
      <c r="D935" s="206" t="s">
        <v>213</v>
      </c>
      <c r="E935" s="38"/>
      <c r="F935" s="207" t="s">
        <v>1424</v>
      </c>
      <c r="G935" s="38"/>
      <c r="H935" s="38"/>
      <c r="I935" s="208"/>
      <c r="J935" s="38"/>
      <c r="K935" s="38"/>
      <c r="L935" s="41"/>
      <c r="M935" s="209"/>
      <c r="N935" s="210"/>
      <c r="O935" s="73"/>
      <c r="P935" s="73"/>
      <c r="Q935" s="73"/>
      <c r="R935" s="73"/>
      <c r="S935" s="73"/>
      <c r="T935" s="74"/>
      <c r="U935" s="36"/>
      <c r="V935" s="36"/>
      <c r="W935" s="36"/>
      <c r="X935" s="36"/>
      <c r="Y935" s="36"/>
      <c r="Z935" s="36"/>
      <c r="AA935" s="36"/>
      <c r="AB935" s="36"/>
      <c r="AC935" s="36"/>
      <c r="AD935" s="36"/>
      <c r="AE935" s="36"/>
      <c r="AT935" s="18" t="s">
        <v>213</v>
      </c>
      <c r="AU935" s="18" t="s">
        <v>93</v>
      </c>
    </row>
    <row r="936" spans="1:65" s="2" customFormat="1" ht="16.5" customHeight="1">
      <c r="A936" s="36"/>
      <c r="B936" s="37"/>
      <c r="C936" s="193" t="s">
        <v>1497</v>
      </c>
      <c r="D936" s="193" t="s">
        <v>206</v>
      </c>
      <c r="E936" s="194" t="s">
        <v>1498</v>
      </c>
      <c r="F936" s="195" t="s">
        <v>1499</v>
      </c>
      <c r="G936" s="196" t="s">
        <v>1422</v>
      </c>
      <c r="H936" s="197">
        <v>9</v>
      </c>
      <c r="I936" s="198"/>
      <c r="J936" s="199">
        <f>ROUND(I936*H936,2)</f>
        <v>0</v>
      </c>
      <c r="K936" s="195" t="s">
        <v>601</v>
      </c>
      <c r="L936" s="41"/>
      <c r="M936" s="200" t="s">
        <v>1</v>
      </c>
      <c r="N936" s="201" t="s">
        <v>48</v>
      </c>
      <c r="O936" s="73"/>
      <c r="P936" s="202">
        <f>O936*H936</f>
        <v>0</v>
      </c>
      <c r="Q936" s="202">
        <v>0</v>
      </c>
      <c r="R936" s="202">
        <f>Q936*H936</f>
        <v>0</v>
      </c>
      <c r="S936" s="202">
        <v>0</v>
      </c>
      <c r="T936" s="203">
        <f>S936*H936</f>
        <v>0</v>
      </c>
      <c r="U936" s="36"/>
      <c r="V936" s="36"/>
      <c r="W936" s="36"/>
      <c r="X936" s="36"/>
      <c r="Y936" s="36"/>
      <c r="Z936" s="36"/>
      <c r="AA936" s="36"/>
      <c r="AB936" s="36"/>
      <c r="AC936" s="36"/>
      <c r="AD936" s="36"/>
      <c r="AE936" s="36"/>
      <c r="AR936" s="204" t="s">
        <v>378</v>
      </c>
      <c r="AT936" s="204" t="s">
        <v>206</v>
      </c>
      <c r="AU936" s="204" t="s">
        <v>93</v>
      </c>
      <c r="AY936" s="18" t="s">
        <v>203</v>
      </c>
      <c r="BE936" s="205">
        <f>IF(N936="základní",J936,0)</f>
        <v>0</v>
      </c>
      <c r="BF936" s="205">
        <f>IF(N936="snížená",J936,0)</f>
        <v>0</v>
      </c>
      <c r="BG936" s="205">
        <f>IF(N936="zákl. přenesená",J936,0)</f>
        <v>0</v>
      </c>
      <c r="BH936" s="205">
        <f>IF(N936="sníž. přenesená",J936,0)</f>
        <v>0</v>
      </c>
      <c r="BI936" s="205">
        <f>IF(N936="nulová",J936,0)</f>
        <v>0</v>
      </c>
      <c r="BJ936" s="18" t="s">
        <v>91</v>
      </c>
      <c r="BK936" s="205">
        <f>ROUND(I936*H936,2)</f>
        <v>0</v>
      </c>
      <c r="BL936" s="18" t="s">
        <v>378</v>
      </c>
      <c r="BM936" s="204" t="s">
        <v>1500</v>
      </c>
    </row>
    <row r="937" spans="1:47" s="2" customFormat="1" ht="38.4">
      <c r="A937" s="36"/>
      <c r="B937" s="37"/>
      <c r="C937" s="38"/>
      <c r="D937" s="206" t="s">
        <v>213</v>
      </c>
      <c r="E937" s="38"/>
      <c r="F937" s="207" t="s">
        <v>1424</v>
      </c>
      <c r="G937" s="38"/>
      <c r="H937" s="38"/>
      <c r="I937" s="208"/>
      <c r="J937" s="38"/>
      <c r="K937" s="38"/>
      <c r="L937" s="41"/>
      <c r="M937" s="209"/>
      <c r="N937" s="210"/>
      <c r="O937" s="73"/>
      <c r="P937" s="73"/>
      <c r="Q937" s="73"/>
      <c r="R937" s="73"/>
      <c r="S937" s="73"/>
      <c r="T937" s="74"/>
      <c r="U937" s="36"/>
      <c r="V937" s="36"/>
      <c r="W937" s="36"/>
      <c r="X937" s="36"/>
      <c r="Y937" s="36"/>
      <c r="Z937" s="36"/>
      <c r="AA937" s="36"/>
      <c r="AB937" s="36"/>
      <c r="AC937" s="36"/>
      <c r="AD937" s="36"/>
      <c r="AE937" s="36"/>
      <c r="AT937" s="18" t="s">
        <v>213</v>
      </c>
      <c r="AU937" s="18" t="s">
        <v>93</v>
      </c>
    </row>
    <row r="938" spans="1:65" s="2" customFormat="1" ht="16.5" customHeight="1">
      <c r="A938" s="36"/>
      <c r="B938" s="37"/>
      <c r="C938" s="193" t="s">
        <v>1501</v>
      </c>
      <c r="D938" s="193" t="s">
        <v>206</v>
      </c>
      <c r="E938" s="194" t="s">
        <v>1502</v>
      </c>
      <c r="F938" s="195" t="s">
        <v>1503</v>
      </c>
      <c r="G938" s="196" t="s">
        <v>1422</v>
      </c>
      <c r="H938" s="197">
        <v>8</v>
      </c>
      <c r="I938" s="198"/>
      <c r="J938" s="199">
        <f>ROUND(I938*H938,2)</f>
        <v>0</v>
      </c>
      <c r="K938" s="195" t="s">
        <v>601</v>
      </c>
      <c r="L938" s="41"/>
      <c r="M938" s="200" t="s">
        <v>1</v>
      </c>
      <c r="N938" s="201" t="s">
        <v>48</v>
      </c>
      <c r="O938" s="73"/>
      <c r="P938" s="202">
        <f>O938*H938</f>
        <v>0</v>
      </c>
      <c r="Q938" s="202">
        <v>0</v>
      </c>
      <c r="R938" s="202">
        <f>Q938*H938</f>
        <v>0</v>
      </c>
      <c r="S938" s="202">
        <v>0</v>
      </c>
      <c r="T938" s="203">
        <f>S938*H938</f>
        <v>0</v>
      </c>
      <c r="U938" s="36"/>
      <c r="V938" s="36"/>
      <c r="W938" s="36"/>
      <c r="X938" s="36"/>
      <c r="Y938" s="36"/>
      <c r="Z938" s="36"/>
      <c r="AA938" s="36"/>
      <c r="AB938" s="36"/>
      <c r="AC938" s="36"/>
      <c r="AD938" s="36"/>
      <c r="AE938" s="36"/>
      <c r="AR938" s="204" t="s">
        <v>378</v>
      </c>
      <c r="AT938" s="204" t="s">
        <v>206</v>
      </c>
      <c r="AU938" s="204" t="s">
        <v>93</v>
      </c>
      <c r="AY938" s="18" t="s">
        <v>203</v>
      </c>
      <c r="BE938" s="205">
        <f>IF(N938="základní",J938,0)</f>
        <v>0</v>
      </c>
      <c r="BF938" s="205">
        <f>IF(N938="snížená",J938,0)</f>
        <v>0</v>
      </c>
      <c r="BG938" s="205">
        <f>IF(N938="zákl. přenesená",J938,0)</f>
        <v>0</v>
      </c>
      <c r="BH938" s="205">
        <f>IF(N938="sníž. přenesená",J938,0)</f>
        <v>0</v>
      </c>
      <c r="BI938" s="205">
        <f>IF(N938="nulová",J938,0)</f>
        <v>0</v>
      </c>
      <c r="BJ938" s="18" t="s">
        <v>91</v>
      </c>
      <c r="BK938" s="205">
        <f>ROUND(I938*H938,2)</f>
        <v>0</v>
      </c>
      <c r="BL938" s="18" t="s">
        <v>378</v>
      </c>
      <c r="BM938" s="204" t="s">
        <v>1504</v>
      </c>
    </row>
    <row r="939" spans="1:47" s="2" customFormat="1" ht="38.4">
      <c r="A939" s="36"/>
      <c r="B939" s="37"/>
      <c r="C939" s="38"/>
      <c r="D939" s="206" t="s">
        <v>213</v>
      </c>
      <c r="E939" s="38"/>
      <c r="F939" s="207" t="s">
        <v>1424</v>
      </c>
      <c r="G939" s="38"/>
      <c r="H939" s="38"/>
      <c r="I939" s="208"/>
      <c r="J939" s="38"/>
      <c r="K939" s="38"/>
      <c r="L939" s="41"/>
      <c r="M939" s="209"/>
      <c r="N939" s="210"/>
      <c r="O939" s="73"/>
      <c r="P939" s="73"/>
      <c r="Q939" s="73"/>
      <c r="R939" s="73"/>
      <c r="S939" s="73"/>
      <c r="T939" s="74"/>
      <c r="U939" s="36"/>
      <c r="V939" s="36"/>
      <c r="W939" s="36"/>
      <c r="X939" s="36"/>
      <c r="Y939" s="36"/>
      <c r="Z939" s="36"/>
      <c r="AA939" s="36"/>
      <c r="AB939" s="36"/>
      <c r="AC939" s="36"/>
      <c r="AD939" s="36"/>
      <c r="AE939" s="36"/>
      <c r="AT939" s="18" t="s">
        <v>213</v>
      </c>
      <c r="AU939" s="18" t="s">
        <v>93</v>
      </c>
    </row>
    <row r="940" spans="1:65" s="2" customFormat="1" ht="21.75" customHeight="1">
      <c r="A940" s="36"/>
      <c r="B940" s="37"/>
      <c r="C940" s="193" t="s">
        <v>1505</v>
      </c>
      <c r="D940" s="193" t="s">
        <v>206</v>
      </c>
      <c r="E940" s="194" t="s">
        <v>1506</v>
      </c>
      <c r="F940" s="195" t="s">
        <v>1507</v>
      </c>
      <c r="G940" s="196" t="s">
        <v>1422</v>
      </c>
      <c r="H940" s="197">
        <v>2</v>
      </c>
      <c r="I940" s="198"/>
      <c r="J940" s="199">
        <f>ROUND(I940*H940,2)</f>
        <v>0</v>
      </c>
      <c r="K940" s="195" t="s">
        <v>601</v>
      </c>
      <c r="L940" s="41"/>
      <c r="M940" s="200" t="s">
        <v>1</v>
      </c>
      <c r="N940" s="201" t="s">
        <v>48</v>
      </c>
      <c r="O940" s="73"/>
      <c r="P940" s="202">
        <f>O940*H940</f>
        <v>0</v>
      </c>
      <c r="Q940" s="202">
        <v>0</v>
      </c>
      <c r="R940" s="202">
        <f>Q940*H940</f>
        <v>0</v>
      </c>
      <c r="S940" s="202">
        <v>0</v>
      </c>
      <c r="T940" s="203">
        <f>S940*H940</f>
        <v>0</v>
      </c>
      <c r="U940" s="36"/>
      <c r="V940" s="36"/>
      <c r="W940" s="36"/>
      <c r="X940" s="36"/>
      <c r="Y940" s="36"/>
      <c r="Z940" s="36"/>
      <c r="AA940" s="36"/>
      <c r="AB940" s="36"/>
      <c r="AC940" s="36"/>
      <c r="AD940" s="36"/>
      <c r="AE940" s="36"/>
      <c r="AR940" s="204" t="s">
        <v>378</v>
      </c>
      <c r="AT940" s="204" t="s">
        <v>206</v>
      </c>
      <c r="AU940" s="204" t="s">
        <v>93</v>
      </c>
      <c r="AY940" s="18" t="s">
        <v>203</v>
      </c>
      <c r="BE940" s="205">
        <f>IF(N940="základní",J940,0)</f>
        <v>0</v>
      </c>
      <c r="BF940" s="205">
        <f>IF(N940="snížená",J940,0)</f>
        <v>0</v>
      </c>
      <c r="BG940" s="205">
        <f>IF(N940="zákl. přenesená",J940,0)</f>
        <v>0</v>
      </c>
      <c r="BH940" s="205">
        <f>IF(N940="sníž. přenesená",J940,0)</f>
        <v>0</v>
      </c>
      <c r="BI940" s="205">
        <f>IF(N940="nulová",J940,0)</f>
        <v>0</v>
      </c>
      <c r="BJ940" s="18" t="s">
        <v>91</v>
      </c>
      <c r="BK940" s="205">
        <f>ROUND(I940*H940,2)</f>
        <v>0</v>
      </c>
      <c r="BL940" s="18" t="s">
        <v>378</v>
      </c>
      <c r="BM940" s="204" t="s">
        <v>1508</v>
      </c>
    </row>
    <row r="941" spans="1:47" s="2" customFormat="1" ht="38.4">
      <c r="A941" s="36"/>
      <c r="B941" s="37"/>
      <c r="C941" s="38"/>
      <c r="D941" s="206" t="s">
        <v>213</v>
      </c>
      <c r="E941" s="38"/>
      <c r="F941" s="207" t="s">
        <v>1424</v>
      </c>
      <c r="G941" s="38"/>
      <c r="H941" s="38"/>
      <c r="I941" s="208"/>
      <c r="J941" s="38"/>
      <c r="K941" s="38"/>
      <c r="L941" s="41"/>
      <c r="M941" s="209"/>
      <c r="N941" s="210"/>
      <c r="O941" s="73"/>
      <c r="P941" s="73"/>
      <c r="Q941" s="73"/>
      <c r="R941" s="73"/>
      <c r="S941" s="73"/>
      <c r="T941" s="74"/>
      <c r="U941" s="36"/>
      <c r="V941" s="36"/>
      <c r="W941" s="36"/>
      <c r="X941" s="36"/>
      <c r="Y941" s="36"/>
      <c r="Z941" s="36"/>
      <c r="AA941" s="36"/>
      <c r="AB941" s="36"/>
      <c r="AC941" s="36"/>
      <c r="AD941" s="36"/>
      <c r="AE941" s="36"/>
      <c r="AT941" s="18" t="s">
        <v>213</v>
      </c>
      <c r="AU941" s="18" t="s">
        <v>93</v>
      </c>
    </row>
    <row r="942" spans="1:65" s="2" customFormat="1" ht="21.75" customHeight="1">
      <c r="A942" s="36"/>
      <c r="B942" s="37"/>
      <c r="C942" s="193" t="s">
        <v>1509</v>
      </c>
      <c r="D942" s="193" t="s">
        <v>206</v>
      </c>
      <c r="E942" s="194" t="s">
        <v>1510</v>
      </c>
      <c r="F942" s="195" t="s">
        <v>1511</v>
      </c>
      <c r="G942" s="196" t="s">
        <v>1422</v>
      </c>
      <c r="H942" s="197">
        <v>1</v>
      </c>
      <c r="I942" s="198"/>
      <c r="J942" s="199">
        <f>ROUND(I942*H942,2)</f>
        <v>0</v>
      </c>
      <c r="K942" s="195" t="s">
        <v>601</v>
      </c>
      <c r="L942" s="41"/>
      <c r="M942" s="200" t="s">
        <v>1</v>
      </c>
      <c r="N942" s="201" t="s">
        <v>48</v>
      </c>
      <c r="O942" s="73"/>
      <c r="P942" s="202">
        <f>O942*H942</f>
        <v>0</v>
      </c>
      <c r="Q942" s="202">
        <v>0</v>
      </c>
      <c r="R942" s="202">
        <f>Q942*H942</f>
        <v>0</v>
      </c>
      <c r="S942" s="202">
        <v>0</v>
      </c>
      <c r="T942" s="203">
        <f>S942*H942</f>
        <v>0</v>
      </c>
      <c r="U942" s="36"/>
      <c r="V942" s="36"/>
      <c r="W942" s="36"/>
      <c r="X942" s="36"/>
      <c r="Y942" s="36"/>
      <c r="Z942" s="36"/>
      <c r="AA942" s="36"/>
      <c r="AB942" s="36"/>
      <c r="AC942" s="36"/>
      <c r="AD942" s="36"/>
      <c r="AE942" s="36"/>
      <c r="AR942" s="204" t="s">
        <v>378</v>
      </c>
      <c r="AT942" s="204" t="s">
        <v>206</v>
      </c>
      <c r="AU942" s="204" t="s">
        <v>93</v>
      </c>
      <c r="AY942" s="18" t="s">
        <v>203</v>
      </c>
      <c r="BE942" s="205">
        <f>IF(N942="základní",J942,0)</f>
        <v>0</v>
      </c>
      <c r="BF942" s="205">
        <f>IF(N942="snížená",J942,0)</f>
        <v>0</v>
      </c>
      <c r="BG942" s="205">
        <f>IF(N942="zákl. přenesená",J942,0)</f>
        <v>0</v>
      </c>
      <c r="BH942" s="205">
        <f>IF(N942="sníž. přenesená",J942,0)</f>
        <v>0</v>
      </c>
      <c r="BI942" s="205">
        <f>IF(N942="nulová",J942,0)</f>
        <v>0</v>
      </c>
      <c r="BJ942" s="18" t="s">
        <v>91</v>
      </c>
      <c r="BK942" s="205">
        <f>ROUND(I942*H942,2)</f>
        <v>0</v>
      </c>
      <c r="BL942" s="18" t="s">
        <v>378</v>
      </c>
      <c r="BM942" s="204" t="s">
        <v>1512</v>
      </c>
    </row>
    <row r="943" spans="1:47" s="2" customFormat="1" ht="38.4">
      <c r="A943" s="36"/>
      <c r="B943" s="37"/>
      <c r="C943" s="38"/>
      <c r="D943" s="206" t="s">
        <v>213</v>
      </c>
      <c r="E943" s="38"/>
      <c r="F943" s="207" t="s">
        <v>1424</v>
      </c>
      <c r="G943" s="38"/>
      <c r="H943" s="38"/>
      <c r="I943" s="208"/>
      <c r="J943" s="38"/>
      <c r="K943" s="38"/>
      <c r="L943" s="41"/>
      <c r="M943" s="209"/>
      <c r="N943" s="210"/>
      <c r="O943" s="73"/>
      <c r="P943" s="73"/>
      <c r="Q943" s="73"/>
      <c r="R943" s="73"/>
      <c r="S943" s="73"/>
      <c r="T943" s="74"/>
      <c r="U943" s="36"/>
      <c r="V943" s="36"/>
      <c r="W943" s="36"/>
      <c r="X943" s="36"/>
      <c r="Y943" s="36"/>
      <c r="Z943" s="36"/>
      <c r="AA943" s="36"/>
      <c r="AB943" s="36"/>
      <c r="AC943" s="36"/>
      <c r="AD943" s="36"/>
      <c r="AE943" s="36"/>
      <c r="AT943" s="18" t="s">
        <v>213</v>
      </c>
      <c r="AU943" s="18" t="s">
        <v>93</v>
      </c>
    </row>
    <row r="944" spans="1:65" s="2" customFormat="1" ht="21.75" customHeight="1">
      <c r="A944" s="36"/>
      <c r="B944" s="37"/>
      <c r="C944" s="193" t="s">
        <v>1513</v>
      </c>
      <c r="D944" s="193" t="s">
        <v>206</v>
      </c>
      <c r="E944" s="194" t="s">
        <v>1514</v>
      </c>
      <c r="F944" s="195" t="s">
        <v>1515</v>
      </c>
      <c r="G944" s="196" t="s">
        <v>1422</v>
      </c>
      <c r="H944" s="197">
        <v>1</v>
      </c>
      <c r="I944" s="198"/>
      <c r="J944" s="199">
        <f>ROUND(I944*H944,2)</f>
        <v>0</v>
      </c>
      <c r="K944" s="195" t="s">
        <v>601</v>
      </c>
      <c r="L944" s="41"/>
      <c r="M944" s="200" t="s">
        <v>1</v>
      </c>
      <c r="N944" s="201" t="s">
        <v>48</v>
      </c>
      <c r="O944" s="73"/>
      <c r="P944" s="202">
        <f>O944*H944</f>
        <v>0</v>
      </c>
      <c r="Q944" s="202">
        <v>0</v>
      </c>
      <c r="R944" s="202">
        <f>Q944*H944</f>
        <v>0</v>
      </c>
      <c r="S944" s="202">
        <v>0</v>
      </c>
      <c r="T944" s="203">
        <f>S944*H944</f>
        <v>0</v>
      </c>
      <c r="U944" s="36"/>
      <c r="V944" s="36"/>
      <c r="W944" s="36"/>
      <c r="X944" s="36"/>
      <c r="Y944" s="36"/>
      <c r="Z944" s="36"/>
      <c r="AA944" s="36"/>
      <c r="AB944" s="36"/>
      <c r="AC944" s="36"/>
      <c r="AD944" s="36"/>
      <c r="AE944" s="36"/>
      <c r="AR944" s="204" t="s">
        <v>378</v>
      </c>
      <c r="AT944" s="204" t="s">
        <v>206</v>
      </c>
      <c r="AU944" s="204" t="s">
        <v>93</v>
      </c>
      <c r="AY944" s="18" t="s">
        <v>203</v>
      </c>
      <c r="BE944" s="205">
        <f>IF(N944="základní",J944,0)</f>
        <v>0</v>
      </c>
      <c r="BF944" s="205">
        <f>IF(N944="snížená",J944,0)</f>
        <v>0</v>
      </c>
      <c r="BG944" s="205">
        <f>IF(N944="zákl. přenesená",J944,0)</f>
        <v>0</v>
      </c>
      <c r="BH944" s="205">
        <f>IF(N944="sníž. přenesená",J944,0)</f>
        <v>0</v>
      </c>
      <c r="BI944" s="205">
        <f>IF(N944="nulová",J944,0)</f>
        <v>0</v>
      </c>
      <c r="BJ944" s="18" t="s">
        <v>91</v>
      </c>
      <c r="BK944" s="205">
        <f>ROUND(I944*H944,2)</f>
        <v>0</v>
      </c>
      <c r="BL944" s="18" t="s">
        <v>378</v>
      </c>
      <c r="BM944" s="204" t="s">
        <v>1516</v>
      </c>
    </row>
    <row r="945" spans="1:47" s="2" customFormat="1" ht="38.4">
      <c r="A945" s="36"/>
      <c r="B945" s="37"/>
      <c r="C945" s="38"/>
      <c r="D945" s="206" t="s">
        <v>213</v>
      </c>
      <c r="E945" s="38"/>
      <c r="F945" s="207" t="s">
        <v>1424</v>
      </c>
      <c r="G945" s="38"/>
      <c r="H945" s="38"/>
      <c r="I945" s="208"/>
      <c r="J945" s="38"/>
      <c r="K945" s="38"/>
      <c r="L945" s="41"/>
      <c r="M945" s="209"/>
      <c r="N945" s="210"/>
      <c r="O945" s="73"/>
      <c r="P945" s="73"/>
      <c r="Q945" s="73"/>
      <c r="R945" s="73"/>
      <c r="S945" s="73"/>
      <c r="T945" s="74"/>
      <c r="U945" s="36"/>
      <c r="V945" s="36"/>
      <c r="W945" s="36"/>
      <c r="X945" s="36"/>
      <c r="Y945" s="36"/>
      <c r="Z945" s="36"/>
      <c r="AA945" s="36"/>
      <c r="AB945" s="36"/>
      <c r="AC945" s="36"/>
      <c r="AD945" s="36"/>
      <c r="AE945" s="36"/>
      <c r="AT945" s="18" t="s">
        <v>213</v>
      </c>
      <c r="AU945" s="18" t="s">
        <v>93</v>
      </c>
    </row>
    <row r="946" spans="1:65" s="2" customFormat="1" ht="24.15" customHeight="1">
      <c r="A946" s="36"/>
      <c r="B946" s="37"/>
      <c r="C946" s="193" t="s">
        <v>1517</v>
      </c>
      <c r="D946" s="193" t="s">
        <v>206</v>
      </c>
      <c r="E946" s="194" t="s">
        <v>1518</v>
      </c>
      <c r="F946" s="195" t="s">
        <v>1519</v>
      </c>
      <c r="G946" s="196" t="s">
        <v>209</v>
      </c>
      <c r="H946" s="197">
        <v>1</v>
      </c>
      <c r="I946" s="198"/>
      <c r="J946" s="199">
        <f>ROUND(I946*H946,2)</f>
        <v>0</v>
      </c>
      <c r="K946" s="195" t="s">
        <v>601</v>
      </c>
      <c r="L946" s="41"/>
      <c r="M946" s="200" t="s">
        <v>1</v>
      </c>
      <c r="N946" s="201" t="s">
        <v>48</v>
      </c>
      <c r="O946" s="73"/>
      <c r="P946" s="202">
        <f>O946*H946</f>
        <v>0</v>
      </c>
      <c r="Q946" s="202">
        <v>0</v>
      </c>
      <c r="R946" s="202">
        <f>Q946*H946</f>
        <v>0</v>
      </c>
      <c r="S946" s="202">
        <v>0</v>
      </c>
      <c r="T946" s="203">
        <f>S946*H946</f>
        <v>0</v>
      </c>
      <c r="U946" s="36"/>
      <c r="V946" s="36"/>
      <c r="W946" s="36"/>
      <c r="X946" s="36"/>
      <c r="Y946" s="36"/>
      <c r="Z946" s="36"/>
      <c r="AA946" s="36"/>
      <c r="AB946" s="36"/>
      <c r="AC946" s="36"/>
      <c r="AD946" s="36"/>
      <c r="AE946" s="36"/>
      <c r="AR946" s="204" t="s">
        <v>378</v>
      </c>
      <c r="AT946" s="204" t="s">
        <v>206</v>
      </c>
      <c r="AU946" s="204" t="s">
        <v>93</v>
      </c>
      <c r="AY946" s="18" t="s">
        <v>203</v>
      </c>
      <c r="BE946" s="205">
        <f>IF(N946="základní",J946,0)</f>
        <v>0</v>
      </c>
      <c r="BF946" s="205">
        <f>IF(N946="snížená",J946,0)</f>
        <v>0</v>
      </c>
      <c r="BG946" s="205">
        <f>IF(N946="zákl. přenesená",J946,0)</f>
        <v>0</v>
      </c>
      <c r="BH946" s="205">
        <f>IF(N946="sníž. přenesená",J946,0)</f>
        <v>0</v>
      </c>
      <c r="BI946" s="205">
        <f>IF(N946="nulová",J946,0)</f>
        <v>0</v>
      </c>
      <c r="BJ946" s="18" t="s">
        <v>91</v>
      </c>
      <c r="BK946" s="205">
        <f>ROUND(I946*H946,2)</f>
        <v>0</v>
      </c>
      <c r="BL946" s="18" t="s">
        <v>378</v>
      </c>
      <c r="BM946" s="204" t="s">
        <v>1520</v>
      </c>
    </row>
    <row r="947" spans="1:47" s="2" customFormat="1" ht="38.4">
      <c r="A947" s="36"/>
      <c r="B947" s="37"/>
      <c r="C947" s="38"/>
      <c r="D947" s="206" t="s">
        <v>213</v>
      </c>
      <c r="E947" s="38"/>
      <c r="F947" s="207" t="s">
        <v>1424</v>
      </c>
      <c r="G947" s="38"/>
      <c r="H947" s="38"/>
      <c r="I947" s="208"/>
      <c r="J947" s="38"/>
      <c r="K947" s="38"/>
      <c r="L947" s="41"/>
      <c r="M947" s="209"/>
      <c r="N947" s="210"/>
      <c r="O947" s="73"/>
      <c r="P947" s="73"/>
      <c r="Q947" s="73"/>
      <c r="R947" s="73"/>
      <c r="S947" s="73"/>
      <c r="T947" s="74"/>
      <c r="U947" s="36"/>
      <c r="V947" s="36"/>
      <c r="W947" s="36"/>
      <c r="X947" s="36"/>
      <c r="Y947" s="36"/>
      <c r="Z947" s="36"/>
      <c r="AA947" s="36"/>
      <c r="AB947" s="36"/>
      <c r="AC947" s="36"/>
      <c r="AD947" s="36"/>
      <c r="AE947" s="36"/>
      <c r="AT947" s="18" t="s">
        <v>213</v>
      </c>
      <c r="AU947" s="18" t="s">
        <v>93</v>
      </c>
    </row>
    <row r="948" spans="1:65" s="2" customFormat="1" ht="16.5" customHeight="1">
      <c r="A948" s="36"/>
      <c r="B948" s="37"/>
      <c r="C948" s="193" t="s">
        <v>1521</v>
      </c>
      <c r="D948" s="193" t="s">
        <v>206</v>
      </c>
      <c r="E948" s="194" t="s">
        <v>1522</v>
      </c>
      <c r="F948" s="195" t="s">
        <v>1523</v>
      </c>
      <c r="G948" s="196" t="s">
        <v>1422</v>
      </c>
      <c r="H948" s="197">
        <v>1</v>
      </c>
      <c r="I948" s="198"/>
      <c r="J948" s="199">
        <f>ROUND(I948*H948,2)</f>
        <v>0</v>
      </c>
      <c r="K948" s="195" t="s">
        <v>601</v>
      </c>
      <c r="L948" s="41"/>
      <c r="M948" s="200" t="s">
        <v>1</v>
      </c>
      <c r="N948" s="201" t="s">
        <v>48</v>
      </c>
      <c r="O948" s="73"/>
      <c r="P948" s="202">
        <f>O948*H948</f>
        <v>0</v>
      </c>
      <c r="Q948" s="202">
        <v>0</v>
      </c>
      <c r="R948" s="202">
        <f>Q948*H948</f>
        <v>0</v>
      </c>
      <c r="S948" s="202">
        <v>0</v>
      </c>
      <c r="T948" s="203">
        <f>S948*H948</f>
        <v>0</v>
      </c>
      <c r="U948" s="36"/>
      <c r="V948" s="36"/>
      <c r="W948" s="36"/>
      <c r="X948" s="36"/>
      <c r="Y948" s="36"/>
      <c r="Z948" s="36"/>
      <c r="AA948" s="36"/>
      <c r="AB948" s="36"/>
      <c r="AC948" s="36"/>
      <c r="AD948" s="36"/>
      <c r="AE948" s="36"/>
      <c r="AR948" s="204" t="s">
        <v>378</v>
      </c>
      <c r="AT948" s="204" t="s">
        <v>206</v>
      </c>
      <c r="AU948" s="204" t="s">
        <v>93</v>
      </c>
      <c r="AY948" s="18" t="s">
        <v>203</v>
      </c>
      <c r="BE948" s="205">
        <f>IF(N948="základní",J948,0)</f>
        <v>0</v>
      </c>
      <c r="BF948" s="205">
        <f>IF(N948="snížená",J948,0)</f>
        <v>0</v>
      </c>
      <c r="BG948" s="205">
        <f>IF(N948="zákl. přenesená",J948,0)</f>
        <v>0</v>
      </c>
      <c r="BH948" s="205">
        <f>IF(N948="sníž. přenesená",J948,0)</f>
        <v>0</v>
      </c>
      <c r="BI948" s="205">
        <f>IF(N948="nulová",J948,0)</f>
        <v>0</v>
      </c>
      <c r="BJ948" s="18" t="s">
        <v>91</v>
      </c>
      <c r="BK948" s="205">
        <f>ROUND(I948*H948,2)</f>
        <v>0</v>
      </c>
      <c r="BL948" s="18" t="s">
        <v>378</v>
      </c>
      <c r="BM948" s="204" t="s">
        <v>1524</v>
      </c>
    </row>
    <row r="949" spans="1:47" s="2" customFormat="1" ht="38.4">
      <c r="A949" s="36"/>
      <c r="B949" s="37"/>
      <c r="C949" s="38"/>
      <c r="D949" s="206" t="s">
        <v>213</v>
      </c>
      <c r="E949" s="38"/>
      <c r="F949" s="207" t="s">
        <v>1424</v>
      </c>
      <c r="G949" s="38"/>
      <c r="H949" s="38"/>
      <c r="I949" s="208"/>
      <c r="J949" s="38"/>
      <c r="K949" s="38"/>
      <c r="L949" s="41"/>
      <c r="M949" s="209"/>
      <c r="N949" s="210"/>
      <c r="O949" s="73"/>
      <c r="P949" s="73"/>
      <c r="Q949" s="73"/>
      <c r="R949" s="73"/>
      <c r="S949" s="73"/>
      <c r="T949" s="74"/>
      <c r="U949" s="36"/>
      <c r="V949" s="36"/>
      <c r="W949" s="36"/>
      <c r="X949" s="36"/>
      <c r="Y949" s="36"/>
      <c r="Z949" s="36"/>
      <c r="AA949" s="36"/>
      <c r="AB949" s="36"/>
      <c r="AC949" s="36"/>
      <c r="AD949" s="36"/>
      <c r="AE949" s="36"/>
      <c r="AT949" s="18" t="s">
        <v>213</v>
      </c>
      <c r="AU949" s="18" t="s">
        <v>93</v>
      </c>
    </row>
    <row r="950" spans="1:65" s="2" customFormat="1" ht="24.15" customHeight="1">
      <c r="A950" s="36"/>
      <c r="B950" s="37"/>
      <c r="C950" s="193" t="s">
        <v>1525</v>
      </c>
      <c r="D950" s="193" t="s">
        <v>206</v>
      </c>
      <c r="E950" s="194" t="s">
        <v>1526</v>
      </c>
      <c r="F950" s="195" t="s">
        <v>1527</v>
      </c>
      <c r="G950" s="196" t="s">
        <v>209</v>
      </c>
      <c r="H950" s="197">
        <v>1</v>
      </c>
      <c r="I950" s="198"/>
      <c r="J950" s="199">
        <f>ROUND(I950*H950,2)</f>
        <v>0</v>
      </c>
      <c r="K950" s="195" t="s">
        <v>601</v>
      </c>
      <c r="L950" s="41"/>
      <c r="M950" s="200" t="s">
        <v>1</v>
      </c>
      <c r="N950" s="201" t="s">
        <v>48</v>
      </c>
      <c r="O950" s="73"/>
      <c r="P950" s="202">
        <f>O950*H950</f>
        <v>0</v>
      </c>
      <c r="Q950" s="202">
        <v>0</v>
      </c>
      <c r="R950" s="202">
        <f>Q950*H950</f>
        <v>0</v>
      </c>
      <c r="S950" s="202">
        <v>0</v>
      </c>
      <c r="T950" s="203">
        <f>S950*H950</f>
        <v>0</v>
      </c>
      <c r="U950" s="36"/>
      <c r="V950" s="36"/>
      <c r="W950" s="36"/>
      <c r="X950" s="36"/>
      <c r="Y950" s="36"/>
      <c r="Z950" s="36"/>
      <c r="AA950" s="36"/>
      <c r="AB950" s="36"/>
      <c r="AC950" s="36"/>
      <c r="AD950" s="36"/>
      <c r="AE950" s="36"/>
      <c r="AR950" s="204" t="s">
        <v>378</v>
      </c>
      <c r="AT950" s="204" t="s">
        <v>206</v>
      </c>
      <c r="AU950" s="204" t="s">
        <v>93</v>
      </c>
      <c r="AY950" s="18" t="s">
        <v>203</v>
      </c>
      <c r="BE950" s="205">
        <f>IF(N950="základní",J950,0)</f>
        <v>0</v>
      </c>
      <c r="BF950" s="205">
        <f>IF(N950="snížená",J950,0)</f>
        <v>0</v>
      </c>
      <c r="BG950" s="205">
        <f>IF(N950="zákl. přenesená",J950,0)</f>
        <v>0</v>
      </c>
      <c r="BH950" s="205">
        <f>IF(N950="sníž. přenesená",J950,0)</f>
        <v>0</v>
      </c>
      <c r="BI950" s="205">
        <f>IF(N950="nulová",J950,0)</f>
        <v>0</v>
      </c>
      <c r="BJ950" s="18" t="s">
        <v>91</v>
      </c>
      <c r="BK950" s="205">
        <f>ROUND(I950*H950,2)</f>
        <v>0</v>
      </c>
      <c r="BL950" s="18" t="s">
        <v>378</v>
      </c>
      <c r="BM950" s="204" t="s">
        <v>1528</v>
      </c>
    </row>
    <row r="951" spans="1:47" s="2" customFormat="1" ht="38.4">
      <c r="A951" s="36"/>
      <c r="B951" s="37"/>
      <c r="C951" s="38"/>
      <c r="D951" s="206" t="s">
        <v>213</v>
      </c>
      <c r="E951" s="38"/>
      <c r="F951" s="207" t="s">
        <v>1424</v>
      </c>
      <c r="G951" s="38"/>
      <c r="H951" s="38"/>
      <c r="I951" s="208"/>
      <c r="J951" s="38"/>
      <c r="K951" s="38"/>
      <c r="L951" s="41"/>
      <c r="M951" s="209"/>
      <c r="N951" s="210"/>
      <c r="O951" s="73"/>
      <c r="P951" s="73"/>
      <c r="Q951" s="73"/>
      <c r="R951" s="73"/>
      <c r="S951" s="73"/>
      <c r="T951" s="74"/>
      <c r="U951" s="36"/>
      <c r="V951" s="36"/>
      <c r="W951" s="36"/>
      <c r="X951" s="36"/>
      <c r="Y951" s="36"/>
      <c r="Z951" s="36"/>
      <c r="AA951" s="36"/>
      <c r="AB951" s="36"/>
      <c r="AC951" s="36"/>
      <c r="AD951" s="36"/>
      <c r="AE951" s="36"/>
      <c r="AT951" s="18" t="s">
        <v>213</v>
      </c>
      <c r="AU951" s="18" t="s">
        <v>93</v>
      </c>
    </row>
    <row r="952" spans="1:65" s="2" customFormat="1" ht="16.5" customHeight="1">
      <c r="A952" s="36"/>
      <c r="B952" s="37"/>
      <c r="C952" s="193" t="s">
        <v>1529</v>
      </c>
      <c r="D952" s="193" t="s">
        <v>206</v>
      </c>
      <c r="E952" s="194" t="s">
        <v>1530</v>
      </c>
      <c r="F952" s="195" t="s">
        <v>1531</v>
      </c>
      <c r="G952" s="196" t="s">
        <v>1422</v>
      </c>
      <c r="H952" s="197">
        <v>1</v>
      </c>
      <c r="I952" s="198"/>
      <c r="J952" s="199">
        <f>ROUND(I952*H952,2)</f>
        <v>0</v>
      </c>
      <c r="K952" s="195" t="s">
        <v>601</v>
      </c>
      <c r="L952" s="41"/>
      <c r="M952" s="200" t="s">
        <v>1</v>
      </c>
      <c r="N952" s="201" t="s">
        <v>48</v>
      </c>
      <c r="O952" s="73"/>
      <c r="P952" s="202">
        <f>O952*H952</f>
        <v>0</v>
      </c>
      <c r="Q952" s="202">
        <v>0</v>
      </c>
      <c r="R952" s="202">
        <f>Q952*H952</f>
        <v>0</v>
      </c>
      <c r="S952" s="202">
        <v>0</v>
      </c>
      <c r="T952" s="203">
        <f>S952*H952</f>
        <v>0</v>
      </c>
      <c r="U952" s="36"/>
      <c r="V952" s="36"/>
      <c r="W952" s="36"/>
      <c r="X952" s="36"/>
      <c r="Y952" s="36"/>
      <c r="Z952" s="36"/>
      <c r="AA952" s="36"/>
      <c r="AB952" s="36"/>
      <c r="AC952" s="36"/>
      <c r="AD952" s="36"/>
      <c r="AE952" s="36"/>
      <c r="AR952" s="204" t="s">
        <v>378</v>
      </c>
      <c r="AT952" s="204" t="s">
        <v>206</v>
      </c>
      <c r="AU952" s="204" t="s">
        <v>93</v>
      </c>
      <c r="AY952" s="18" t="s">
        <v>203</v>
      </c>
      <c r="BE952" s="205">
        <f>IF(N952="základní",J952,0)</f>
        <v>0</v>
      </c>
      <c r="BF952" s="205">
        <f>IF(N952="snížená",J952,0)</f>
        <v>0</v>
      </c>
      <c r="BG952" s="205">
        <f>IF(N952="zákl. přenesená",J952,0)</f>
        <v>0</v>
      </c>
      <c r="BH952" s="205">
        <f>IF(N952="sníž. přenesená",J952,0)</f>
        <v>0</v>
      </c>
      <c r="BI952" s="205">
        <f>IF(N952="nulová",J952,0)</f>
        <v>0</v>
      </c>
      <c r="BJ952" s="18" t="s">
        <v>91</v>
      </c>
      <c r="BK952" s="205">
        <f>ROUND(I952*H952,2)</f>
        <v>0</v>
      </c>
      <c r="BL952" s="18" t="s">
        <v>378</v>
      </c>
      <c r="BM952" s="204" t="s">
        <v>1532</v>
      </c>
    </row>
    <row r="953" spans="1:47" s="2" customFormat="1" ht="38.4">
      <c r="A953" s="36"/>
      <c r="B953" s="37"/>
      <c r="C953" s="38"/>
      <c r="D953" s="206" t="s">
        <v>213</v>
      </c>
      <c r="E953" s="38"/>
      <c r="F953" s="207" t="s">
        <v>1424</v>
      </c>
      <c r="G953" s="38"/>
      <c r="H953" s="38"/>
      <c r="I953" s="208"/>
      <c r="J953" s="38"/>
      <c r="K953" s="38"/>
      <c r="L953" s="41"/>
      <c r="M953" s="209"/>
      <c r="N953" s="210"/>
      <c r="O953" s="73"/>
      <c r="P953" s="73"/>
      <c r="Q953" s="73"/>
      <c r="R953" s="73"/>
      <c r="S953" s="73"/>
      <c r="T953" s="74"/>
      <c r="U953" s="36"/>
      <c r="V953" s="36"/>
      <c r="W953" s="36"/>
      <c r="X953" s="36"/>
      <c r="Y953" s="36"/>
      <c r="Z953" s="36"/>
      <c r="AA953" s="36"/>
      <c r="AB953" s="36"/>
      <c r="AC953" s="36"/>
      <c r="AD953" s="36"/>
      <c r="AE953" s="36"/>
      <c r="AT953" s="18" t="s">
        <v>213</v>
      </c>
      <c r="AU953" s="18" t="s">
        <v>93</v>
      </c>
    </row>
    <row r="954" spans="1:65" s="2" customFormat="1" ht="24.15" customHeight="1">
      <c r="A954" s="36"/>
      <c r="B954" s="37"/>
      <c r="C954" s="193" t="s">
        <v>1533</v>
      </c>
      <c r="D954" s="193" t="s">
        <v>206</v>
      </c>
      <c r="E954" s="194" t="s">
        <v>1534</v>
      </c>
      <c r="F954" s="195" t="s">
        <v>1535</v>
      </c>
      <c r="G954" s="196" t="s">
        <v>209</v>
      </c>
      <c r="H954" s="197">
        <v>1</v>
      </c>
      <c r="I954" s="198"/>
      <c r="J954" s="199">
        <f>ROUND(I954*H954,2)</f>
        <v>0</v>
      </c>
      <c r="K954" s="195" t="s">
        <v>601</v>
      </c>
      <c r="L954" s="41"/>
      <c r="M954" s="200" t="s">
        <v>1</v>
      </c>
      <c r="N954" s="201" t="s">
        <v>48</v>
      </c>
      <c r="O954" s="73"/>
      <c r="P954" s="202">
        <f>O954*H954</f>
        <v>0</v>
      </c>
      <c r="Q954" s="202">
        <v>0</v>
      </c>
      <c r="R954" s="202">
        <f>Q954*H954</f>
        <v>0</v>
      </c>
      <c r="S954" s="202">
        <v>0</v>
      </c>
      <c r="T954" s="203">
        <f>S954*H954</f>
        <v>0</v>
      </c>
      <c r="U954" s="36"/>
      <c r="V954" s="36"/>
      <c r="W954" s="36"/>
      <c r="X954" s="36"/>
      <c r="Y954" s="36"/>
      <c r="Z954" s="36"/>
      <c r="AA954" s="36"/>
      <c r="AB954" s="36"/>
      <c r="AC954" s="36"/>
      <c r="AD954" s="36"/>
      <c r="AE954" s="36"/>
      <c r="AR954" s="204" t="s">
        <v>378</v>
      </c>
      <c r="AT954" s="204" t="s">
        <v>206</v>
      </c>
      <c r="AU954" s="204" t="s">
        <v>93</v>
      </c>
      <c r="AY954" s="18" t="s">
        <v>203</v>
      </c>
      <c r="BE954" s="205">
        <f>IF(N954="základní",J954,0)</f>
        <v>0</v>
      </c>
      <c r="BF954" s="205">
        <f>IF(N954="snížená",J954,0)</f>
        <v>0</v>
      </c>
      <c r="BG954" s="205">
        <f>IF(N954="zákl. přenesená",J954,0)</f>
        <v>0</v>
      </c>
      <c r="BH954" s="205">
        <f>IF(N954="sníž. přenesená",J954,0)</f>
        <v>0</v>
      </c>
      <c r="BI954" s="205">
        <f>IF(N954="nulová",J954,0)</f>
        <v>0</v>
      </c>
      <c r="BJ954" s="18" t="s">
        <v>91</v>
      </c>
      <c r="BK954" s="205">
        <f>ROUND(I954*H954,2)</f>
        <v>0</v>
      </c>
      <c r="BL954" s="18" t="s">
        <v>378</v>
      </c>
      <c r="BM954" s="204" t="s">
        <v>1536</v>
      </c>
    </row>
    <row r="955" spans="1:47" s="2" customFormat="1" ht="38.4">
      <c r="A955" s="36"/>
      <c r="B955" s="37"/>
      <c r="C955" s="38"/>
      <c r="D955" s="206" t="s">
        <v>213</v>
      </c>
      <c r="E955" s="38"/>
      <c r="F955" s="207" t="s">
        <v>1424</v>
      </c>
      <c r="G955" s="38"/>
      <c r="H955" s="38"/>
      <c r="I955" s="208"/>
      <c r="J955" s="38"/>
      <c r="K955" s="38"/>
      <c r="L955" s="41"/>
      <c r="M955" s="209"/>
      <c r="N955" s="210"/>
      <c r="O955" s="73"/>
      <c r="P955" s="73"/>
      <c r="Q955" s="73"/>
      <c r="R955" s="73"/>
      <c r="S955" s="73"/>
      <c r="T955" s="74"/>
      <c r="U955" s="36"/>
      <c r="V955" s="36"/>
      <c r="W955" s="36"/>
      <c r="X955" s="36"/>
      <c r="Y955" s="36"/>
      <c r="Z955" s="36"/>
      <c r="AA955" s="36"/>
      <c r="AB955" s="36"/>
      <c r="AC955" s="36"/>
      <c r="AD955" s="36"/>
      <c r="AE955" s="36"/>
      <c r="AT955" s="18" t="s">
        <v>213</v>
      </c>
      <c r="AU955" s="18" t="s">
        <v>93</v>
      </c>
    </row>
    <row r="956" spans="1:65" s="2" customFormat="1" ht="21.75" customHeight="1">
      <c r="A956" s="36"/>
      <c r="B956" s="37"/>
      <c r="C956" s="193" t="s">
        <v>1537</v>
      </c>
      <c r="D956" s="193" t="s">
        <v>206</v>
      </c>
      <c r="E956" s="194" t="s">
        <v>1538</v>
      </c>
      <c r="F956" s="195" t="s">
        <v>1539</v>
      </c>
      <c r="G956" s="196" t="s">
        <v>1422</v>
      </c>
      <c r="H956" s="197">
        <v>1</v>
      </c>
      <c r="I956" s="198"/>
      <c r="J956" s="199">
        <f>ROUND(I956*H956,2)</f>
        <v>0</v>
      </c>
      <c r="K956" s="195" t="s">
        <v>601</v>
      </c>
      <c r="L956" s="41"/>
      <c r="M956" s="200" t="s">
        <v>1</v>
      </c>
      <c r="N956" s="201" t="s">
        <v>48</v>
      </c>
      <c r="O956" s="73"/>
      <c r="P956" s="202">
        <f>O956*H956</f>
        <v>0</v>
      </c>
      <c r="Q956" s="202">
        <v>0</v>
      </c>
      <c r="R956" s="202">
        <f>Q956*H956</f>
        <v>0</v>
      </c>
      <c r="S956" s="202">
        <v>0</v>
      </c>
      <c r="T956" s="203">
        <f>S956*H956</f>
        <v>0</v>
      </c>
      <c r="U956" s="36"/>
      <c r="V956" s="36"/>
      <c r="W956" s="36"/>
      <c r="X956" s="36"/>
      <c r="Y956" s="36"/>
      <c r="Z956" s="36"/>
      <c r="AA956" s="36"/>
      <c r="AB956" s="36"/>
      <c r="AC956" s="36"/>
      <c r="AD956" s="36"/>
      <c r="AE956" s="36"/>
      <c r="AR956" s="204" t="s">
        <v>378</v>
      </c>
      <c r="AT956" s="204" t="s">
        <v>206</v>
      </c>
      <c r="AU956" s="204" t="s">
        <v>93</v>
      </c>
      <c r="AY956" s="18" t="s">
        <v>203</v>
      </c>
      <c r="BE956" s="205">
        <f>IF(N956="základní",J956,0)</f>
        <v>0</v>
      </c>
      <c r="BF956" s="205">
        <f>IF(N956="snížená",J956,0)</f>
        <v>0</v>
      </c>
      <c r="BG956" s="205">
        <f>IF(N956="zákl. přenesená",J956,0)</f>
        <v>0</v>
      </c>
      <c r="BH956" s="205">
        <f>IF(N956="sníž. přenesená",J956,0)</f>
        <v>0</v>
      </c>
      <c r="BI956" s="205">
        <f>IF(N956="nulová",J956,0)</f>
        <v>0</v>
      </c>
      <c r="BJ956" s="18" t="s">
        <v>91</v>
      </c>
      <c r="BK956" s="205">
        <f>ROUND(I956*H956,2)</f>
        <v>0</v>
      </c>
      <c r="BL956" s="18" t="s">
        <v>378</v>
      </c>
      <c r="BM956" s="204" t="s">
        <v>1540</v>
      </c>
    </row>
    <row r="957" spans="1:47" s="2" customFormat="1" ht="38.4">
      <c r="A957" s="36"/>
      <c r="B957" s="37"/>
      <c r="C957" s="38"/>
      <c r="D957" s="206" t="s">
        <v>213</v>
      </c>
      <c r="E957" s="38"/>
      <c r="F957" s="207" t="s">
        <v>1424</v>
      </c>
      <c r="G957" s="38"/>
      <c r="H957" s="38"/>
      <c r="I957" s="208"/>
      <c r="J957" s="38"/>
      <c r="K957" s="38"/>
      <c r="L957" s="41"/>
      <c r="M957" s="209"/>
      <c r="N957" s="210"/>
      <c r="O957" s="73"/>
      <c r="P957" s="73"/>
      <c r="Q957" s="73"/>
      <c r="R957" s="73"/>
      <c r="S957" s="73"/>
      <c r="T957" s="74"/>
      <c r="U957" s="36"/>
      <c r="V957" s="36"/>
      <c r="W957" s="36"/>
      <c r="X957" s="36"/>
      <c r="Y957" s="36"/>
      <c r="Z957" s="36"/>
      <c r="AA957" s="36"/>
      <c r="AB957" s="36"/>
      <c r="AC957" s="36"/>
      <c r="AD957" s="36"/>
      <c r="AE957" s="36"/>
      <c r="AT957" s="18" t="s">
        <v>213</v>
      </c>
      <c r="AU957" s="18" t="s">
        <v>93</v>
      </c>
    </row>
    <row r="958" spans="1:65" s="2" customFormat="1" ht="16.5" customHeight="1">
      <c r="A958" s="36"/>
      <c r="B958" s="37"/>
      <c r="C958" s="193" t="s">
        <v>1541</v>
      </c>
      <c r="D958" s="193" t="s">
        <v>206</v>
      </c>
      <c r="E958" s="194" t="s">
        <v>1542</v>
      </c>
      <c r="F958" s="195" t="s">
        <v>1543</v>
      </c>
      <c r="G958" s="196" t="s">
        <v>1422</v>
      </c>
      <c r="H958" s="197">
        <v>1</v>
      </c>
      <c r="I958" s="198"/>
      <c r="J958" s="199">
        <f>ROUND(I958*H958,2)</f>
        <v>0</v>
      </c>
      <c r="K958" s="195" t="s">
        <v>601</v>
      </c>
      <c r="L958" s="41"/>
      <c r="M958" s="200" t="s">
        <v>1</v>
      </c>
      <c r="N958" s="201" t="s">
        <v>48</v>
      </c>
      <c r="O958" s="73"/>
      <c r="P958" s="202">
        <f>O958*H958</f>
        <v>0</v>
      </c>
      <c r="Q958" s="202">
        <v>0</v>
      </c>
      <c r="R958" s="202">
        <f>Q958*H958</f>
        <v>0</v>
      </c>
      <c r="S958" s="202">
        <v>0</v>
      </c>
      <c r="T958" s="203">
        <f>S958*H958</f>
        <v>0</v>
      </c>
      <c r="U958" s="36"/>
      <c r="V958" s="36"/>
      <c r="W958" s="36"/>
      <c r="X958" s="36"/>
      <c r="Y958" s="36"/>
      <c r="Z958" s="36"/>
      <c r="AA958" s="36"/>
      <c r="AB958" s="36"/>
      <c r="AC958" s="36"/>
      <c r="AD958" s="36"/>
      <c r="AE958" s="36"/>
      <c r="AR958" s="204" t="s">
        <v>378</v>
      </c>
      <c r="AT958" s="204" t="s">
        <v>206</v>
      </c>
      <c r="AU958" s="204" t="s">
        <v>93</v>
      </c>
      <c r="AY958" s="18" t="s">
        <v>203</v>
      </c>
      <c r="BE958" s="205">
        <f>IF(N958="základní",J958,0)</f>
        <v>0</v>
      </c>
      <c r="BF958" s="205">
        <f>IF(N958="snížená",J958,0)</f>
        <v>0</v>
      </c>
      <c r="BG958" s="205">
        <f>IF(N958="zákl. přenesená",J958,0)</f>
        <v>0</v>
      </c>
      <c r="BH958" s="205">
        <f>IF(N958="sníž. přenesená",J958,0)</f>
        <v>0</v>
      </c>
      <c r="BI958" s="205">
        <f>IF(N958="nulová",J958,0)</f>
        <v>0</v>
      </c>
      <c r="BJ958" s="18" t="s">
        <v>91</v>
      </c>
      <c r="BK958" s="205">
        <f>ROUND(I958*H958,2)</f>
        <v>0</v>
      </c>
      <c r="BL958" s="18" t="s">
        <v>378</v>
      </c>
      <c r="BM958" s="204" t="s">
        <v>1544</v>
      </c>
    </row>
    <row r="959" spans="1:47" s="2" customFormat="1" ht="38.4">
      <c r="A959" s="36"/>
      <c r="B959" s="37"/>
      <c r="C959" s="38"/>
      <c r="D959" s="206" t="s">
        <v>213</v>
      </c>
      <c r="E959" s="38"/>
      <c r="F959" s="207" t="s">
        <v>1424</v>
      </c>
      <c r="G959" s="38"/>
      <c r="H959" s="38"/>
      <c r="I959" s="208"/>
      <c r="J959" s="38"/>
      <c r="K959" s="38"/>
      <c r="L959" s="41"/>
      <c r="M959" s="209"/>
      <c r="N959" s="210"/>
      <c r="O959" s="73"/>
      <c r="P959" s="73"/>
      <c r="Q959" s="73"/>
      <c r="R959" s="73"/>
      <c r="S959" s="73"/>
      <c r="T959" s="74"/>
      <c r="U959" s="36"/>
      <c r="V959" s="36"/>
      <c r="W959" s="36"/>
      <c r="X959" s="36"/>
      <c r="Y959" s="36"/>
      <c r="Z959" s="36"/>
      <c r="AA959" s="36"/>
      <c r="AB959" s="36"/>
      <c r="AC959" s="36"/>
      <c r="AD959" s="36"/>
      <c r="AE959" s="36"/>
      <c r="AT959" s="18" t="s">
        <v>213</v>
      </c>
      <c r="AU959" s="18" t="s">
        <v>93</v>
      </c>
    </row>
    <row r="960" spans="1:65" s="2" customFormat="1" ht="21.75" customHeight="1">
      <c r="A960" s="36"/>
      <c r="B960" s="37"/>
      <c r="C960" s="193" t="s">
        <v>1545</v>
      </c>
      <c r="D960" s="193" t="s">
        <v>206</v>
      </c>
      <c r="E960" s="194" t="s">
        <v>1546</v>
      </c>
      <c r="F960" s="195" t="s">
        <v>1547</v>
      </c>
      <c r="G960" s="196" t="s">
        <v>1422</v>
      </c>
      <c r="H960" s="197">
        <v>1</v>
      </c>
      <c r="I960" s="198"/>
      <c r="J960" s="199">
        <f>ROUND(I960*H960,2)</f>
        <v>0</v>
      </c>
      <c r="K960" s="195" t="s">
        <v>601</v>
      </c>
      <c r="L960" s="41"/>
      <c r="M960" s="200" t="s">
        <v>1</v>
      </c>
      <c r="N960" s="201" t="s">
        <v>48</v>
      </c>
      <c r="O960" s="73"/>
      <c r="P960" s="202">
        <f>O960*H960</f>
        <v>0</v>
      </c>
      <c r="Q960" s="202">
        <v>0</v>
      </c>
      <c r="R960" s="202">
        <f>Q960*H960</f>
        <v>0</v>
      </c>
      <c r="S960" s="202">
        <v>0</v>
      </c>
      <c r="T960" s="203">
        <f>S960*H960</f>
        <v>0</v>
      </c>
      <c r="U960" s="36"/>
      <c r="V960" s="36"/>
      <c r="W960" s="36"/>
      <c r="X960" s="36"/>
      <c r="Y960" s="36"/>
      <c r="Z960" s="36"/>
      <c r="AA960" s="36"/>
      <c r="AB960" s="36"/>
      <c r="AC960" s="36"/>
      <c r="AD960" s="36"/>
      <c r="AE960" s="36"/>
      <c r="AR960" s="204" t="s">
        <v>378</v>
      </c>
      <c r="AT960" s="204" t="s">
        <v>206</v>
      </c>
      <c r="AU960" s="204" t="s">
        <v>93</v>
      </c>
      <c r="AY960" s="18" t="s">
        <v>203</v>
      </c>
      <c r="BE960" s="205">
        <f>IF(N960="základní",J960,0)</f>
        <v>0</v>
      </c>
      <c r="BF960" s="205">
        <f>IF(N960="snížená",J960,0)</f>
        <v>0</v>
      </c>
      <c r="BG960" s="205">
        <f>IF(N960="zákl. přenesená",J960,0)</f>
        <v>0</v>
      </c>
      <c r="BH960" s="205">
        <f>IF(N960="sníž. přenesená",J960,0)</f>
        <v>0</v>
      </c>
      <c r="BI960" s="205">
        <f>IF(N960="nulová",J960,0)</f>
        <v>0</v>
      </c>
      <c r="BJ960" s="18" t="s">
        <v>91</v>
      </c>
      <c r="BK960" s="205">
        <f>ROUND(I960*H960,2)</f>
        <v>0</v>
      </c>
      <c r="BL960" s="18" t="s">
        <v>378</v>
      </c>
      <c r="BM960" s="204" t="s">
        <v>1548</v>
      </c>
    </row>
    <row r="961" spans="1:47" s="2" customFormat="1" ht="38.4">
      <c r="A961" s="36"/>
      <c r="B961" s="37"/>
      <c r="C961" s="38"/>
      <c r="D961" s="206" t="s">
        <v>213</v>
      </c>
      <c r="E961" s="38"/>
      <c r="F961" s="207" t="s">
        <v>1424</v>
      </c>
      <c r="G961" s="38"/>
      <c r="H961" s="38"/>
      <c r="I961" s="208"/>
      <c r="J961" s="38"/>
      <c r="K961" s="38"/>
      <c r="L961" s="41"/>
      <c r="M961" s="209"/>
      <c r="N961" s="210"/>
      <c r="O961" s="73"/>
      <c r="P961" s="73"/>
      <c r="Q961" s="73"/>
      <c r="R961" s="73"/>
      <c r="S961" s="73"/>
      <c r="T961" s="74"/>
      <c r="U961" s="36"/>
      <c r="V961" s="36"/>
      <c r="W961" s="36"/>
      <c r="X961" s="36"/>
      <c r="Y961" s="36"/>
      <c r="Z961" s="36"/>
      <c r="AA961" s="36"/>
      <c r="AB961" s="36"/>
      <c r="AC961" s="36"/>
      <c r="AD961" s="36"/>
      <c r="AE961" s="36"/>
      <c r="AT961" s="18" t="s">
        <v>213</v>
      </c>
      <c r="AU961" s="18" t="s">
        <v>93</v>
      </c>
    </row>
    <row r="962" spans="1:65" s="2" customFormat="1" ht="24.15" customHeight="1">
      <c r="A962" s="36"/>
      <c r="B962" s="37"/>
      <c r="C962" s="193" t="s">
        <v>1549</v>
      </c>
      <c r="D962" s="193" t="s">
        <v>206</v>
      </c>
      <c r="E962" s="194" t="s">
        <v>1550</v>
      </c>
      <c r="F962" s="195" t="s">
        <v>1551</v>
      </c>
      <c r="G962" s="196" t="s">
        <v>209</v>
      </c>
      <c r="H962" s="197">
        <v>1</v>
      </c>
      <c r="I962" s="198"/>
      <c r="J962" s="199">
        <f>ROUND(I962*H962,2)</f>
        <v>0</v>
      </c>
      <c r="K962" s="195" t="s">
        <v>601</v>
      </c>
      <c r="L962" s="41"/>
      <c r="M962" s="200" t="s">
        <v>1</v>
      </c>
      <c r="N962" s="201" t="s">
        <v>48</v>
      </c>
      <c r="O962" s="73"/>
      <c r="P962" s="202">
        <f>O962*H962</f>
        <v>0</v>
      </c>
      <c r="Q962" s="202">
        <v>0</v>
      </c>
      <c r="R962" s="202">
        <f>Q962*H962</f>
        <v>0</v>
      </c>
      <c r="S962" s="202">
        <v>0</v>
      </c>
      <c r="T962" s="203">
        <f>S962*H962</f>
        <v>0</v>
      </c>
      <c r="U962" s="36"/>
      <c r="V962" s="36"/>
      <c r="W962" s="36"/>
      <c r="X962" s="36"/>
      <c r="Y962" s="36"/>
      <c r="Z962" s="36"/>
      <c r="AA962" s="36"/>
      <c r="AB962" s="36"/>
      <c r="AC962" s="36"/>
      <c r="AD962" s="36"/>
      <c r="AE962" s="36"/>
      <c r="AR962" s="204" t="s">
        <v>378</v>
      </c>
      <c r="AT962" s="204" t="s">
        <v>206</v>
      </c>
      <c r="AU962" s="204" t="s">
        <v>93</v>
      </c>
      <c r="AY962" s="18" t="s">
        <v>203</v>
      </c>
      <c r="BE962" s="205">
        <f>IF(N962="základní",J962,0)</f>
        <v>0</v>
      </c>
      <c r="BF962" s="205">
        <f>IF(N962="snížená",J962,0)</f>
        <v>0</v>
      </c>
      <c r="BG962" s="205">
        <f>IF(N962="zákl. přenesená",J962,0)</f>
        <v>0</v>
      </c>
      <c r="BH962" s="205">
        <f>IF(N962="sníž. přenesená",J962,0)</f>
        <v>0</v>
      </c>
      <c r="BI962" s="205">
        <f>IF(N962="nulová",J962,0)</f>
        <v>0</v>
      </c>
      <c r="BJ962" s="18" t="s">
        <v>91</v>
      </c>
      <c r="BK962" s="205">
        <f>ROUND(I962*H962,2)</f>
        <v>0</v>
      </c>
      <c r="BL962" s="18" t="s">
        <v>378</v>
      </c>
      <c r="BM962" s="204" t="s">
        <v>1552</v>
      </c>
    </row>
    <row r="963" spans="1:47" s="2" customFormat="1" ht="38.4">
      <c r="A963" s="36"/>
      <c r="B963" s="37"/>
      <c r="C963" s="38"/>
      <c r="D963" s="206" t="s">
        <v>213</v>
      </c>
      <c r="E963" s="38"/>
      <c r="F963" s="207" t="s">
        <v>1424</v>
      </c>
      <c r="G963" s="38"/>
      <c r="H963" s="38"/>
      <c r="I963" s="208"/>
      <c r="J963" s="38"/>
      <c r="K963" s="38"/>
      <c r="L963" s="41"/>
      <c r="M963" s="209"/>
      <c r="N963" s="210"/>
      <c r="O963" s="73"/>
      <c r="P963" s="73"/>
      <c r="Q963" s="73"/>
      <c r="R963" s="73"/>
      <c r="S963" s="73"/>
      <c r="T963" s="74"/>
      <c r="U963" s="36"/>
      <c r="V963" s="36"/>
      <c r="W963" s="36"/>
      <c r="X963" s="36"/>
      <c r="Y963" s="36"/>
      <c r="Z963" s="36"/>
      <c r="AA963" s="36"/>
      <c r="AB963" s="36"/>
      <c r="AC963" s="36"/>
      <c r="AD963" s="36"/>
      <c r="AE963" s="36"/>
      <c r="AT963" s="18" t="s">
        <v>213</v>
      </c>
      <c r="AU963" s="18" t="s">
        <v>93</v>
      </c>
    </row>
    <row r="964" spans="1:65" s="2" customFormat="1" ht="24.15" customHeight="1">
      <c r="A964" s="36"/>
      <c r="B964" s="37"/>
      <c r="C964" s="193" t="s">
        <v>1553</v>
      </c>
      <c r="D964" s="193" t="s">
        <v>206</v>
      </c>
      <c r="E964" s="194" t="s">
        <v>1554</v>
      </c>
      <c r="F964" s="195" t="s">
        <v>1555</v>
      </c>
      <c r="G964" s="196" t="s">
        <v>1422</v>
      </c>
      <c r="H964" s="197">
        <v>1</v>
      </c>
      <c r="I964" s="198"/>
      <c r="J964" s="199">
        <f>ROUND(I964*H964,2)</f>
        <v>0</v>
      </c>
      <c r="K964" s="195" t="s">
        <v>601</v>
      </c>
      <c r="L964" s="41"/>
      <c r="M964" s="200" t="s">
        <v>1</v>
      </c>
      <c r="N964" s="201" t="s">
        <v>48</v>
      </c>
      <c r="O964" s="73"/>
      <c r="P964" s="202">
        <f>O964*H964</f>
        <v>0</v>
      </c>
      <c r="Q964" s="202">
        <v>0</v>
      </c>
      <c r="R964" s="202">
        <f>Q964*H964</f>
        <v>0</v>
      </c>
      <c r="S964" s="202">
        <v>0</v>
      </c>
      <c r="T964" s="203">
        <f>S964*H964</f>
        <v>0</v>
      </c>
      <c r="U964" s="36"/>
      <c r="V964" s="36"/>
      <c r="W964" s="36"/>
      <c r="X964" s="36"/>
      <c r="Y964" s="36"/>
      <c r="Z964" s="36"/>
      <c r="AA964" s="36"/>
      <c r="AB964" s="36"/>
      <c r="AC964" s="36"/>
      <c r="AD964" s="36"/>
      <c r="AE964" s="36"/>
      <c r="AR964" s="204" t="s">
        <v>378</v>
      </c>
      <c r="AT964" s="204" t="s">
        <v>206</v>
      </c>
      <c r="AU964" s="204" t="s">
        <v>93</v>
      </c>
      <c r="AY964" s="18" t="s">
        <v>203</v>
      </c>
      <c r="BE964" s="205">
        <f>IF(N964="základní",J964,0)</f>
        <v>0</v>
      </c>
      <c r="BF964" s="205">
        <f>IF(N964="snížená",J964,0)</f>
        <v>0</v>
      </c>
      <c r="BG964" s="205">
        <f>IF(N964="zákl. přenesená",J964,0)</f>
        <v>0</v>
      </c>
      <c r="BH964" s="205">
        <f>IF(N964="sníž. přenesená",J964,0)</f>
        <v>0</v>
      </c>
      <c r="BI964" s="205">
        <f>IF(N964="nulová",J964,0)</f>
        <v>0</v>
      </c>
      <c r="BJ964" s="18" t="s">
        <v>91</v>
      </c>
      <c r="BK964" s="205">
        <f>ROUND(I964*H964,2)</f>
        <v>0</v>
      </c>
      <c r="BL964" s="18" t="s">
        <v>378</v>
      </c>
      <c r="BM964" s="204" t="s">
        <v>1556</v>
      </c>
    </row>
    <row r="965" spans="1:47" s="2" customFormat="1" ht="38.4">
      <c r="A965" s="36"/>
      <c r="B965" s="37"/>
      <c r="C965" s="38"/>
      <c r="D965" s="206" t="s">
        <v>213</v>
      </c>
      <c r="E965" s="38"/>
      <c r="F965" s="207" t="s">
        <v>1429</v>
      </c>
      <c r="G965" s="38"/>
      <c r="H965" s="38"/>
      <c r="I965" s="208"/>
      <c r="J965" s="38"/>
      <c r="K965" s="38"/>
      <c r="L965" s="41"/>
      <c r="M965" s="209"/>
      <c r="N965" s="210"/>
      <c r="O965" s="73"/>
      <c r="P965" s="73"/>
      <c r="Q965" s="73"/>
      <c r="R965" s="73"/>
      <c r="S965" s="73"/>
      <c r="T965" s="74"/>
      <c r="U965" s="36"/>
      <c r="V965" s="36"/>
      <c r="W965" s="36"/>
      <c r="X965" s="36"/>
      <c r="Y965" s="36"/>
      <c r="Z965" s="36"/>
      <c r="AA965" s="36"/>
      <c r="AB965" s="36"/>
      <c r="AC965" s="36"/>
      <c r="AD965" s="36"/>
      <c r="AE965" s="36"/>
      <c r="AT965" s="18" t="s">
        <v>213</v>
      </c>
      <c r="AU965" s="18" t="s">
        <v>93</v>
      </c>
    </row>
    <row r="966" spans="1:65" s="2" customFormat="1" ht="24.15" customHeight="1">
      <c r="A966" s="36"/>
      <c r="B966" s="37"/>
      <c r="C966" s="193" t="s">
        <v>1557</v>
      </c>
      <c r="D966" s="193" t="s">
        <v>206</v>
      </c>
      <c r="E966" s="194" t="s">
        <v>1558</v>
      </c>
      <c r="F966" s="195" t="s">
        <v>1559</v>
      </c>
      <c r="G966" s="196" t="s">
        <v>1422</v>
      </c>
      <c r="H966" s="197">
        <v>1</v>
      </c>
      <c r="I966" s="198"/>
      <c r="J966" s="199">
        <f>ROUND(I966*H966,2)</f>
        <v>0</v>
      </c>
      <c r="K966" s="195" t="s">
        <v>601</v>
      </c>
      <c r="L966" s="41"/>
      <c r="M966" s="200" t="s">
        <v>1</v>
      </c>
      <c r="N966" s="201" t="s">
        <v>48</v>
      </c>
      <c r="O966" s="73"/>
      <c r="P966" s="202">
        <f>O966*H966</f>
        <v>0</v>
      </c>
      <c r="Q966" s="202">
        <v>0</v>
      </c>
      <c r="R966" s="202">
        <f>Q966*H966</f>
        <v>0</v>
      </c>
      <c r="S966" s="202">
        <v>0</v>
      </c>
      <c r="T966" s="203">
        <f>S966*H966</f>
        <v>0</v>
      </c>
      <c r="U966" s="36"/>
      <c r="V966" s="36"/>
      <c r="W966" s="36"/>
      <c r="X966" s="36"/>
      <c r="Y966" s="36"/>
      <c r="Z966" s="36"/>
      <c r="AA966" s="36"/>
      <c r="AB966" s="36"/>
      <c r="AC966" s="36"/>
      <c r="AD966" s="36"/>
      <c r="AE966" s="36"/>
      <c r="AR966" s="204" t="s">
        <v>378</v>
      </c>
      <c r="AT966" s="204" t="s">
        <v>206</v>
      </c>
      <c r="AU966" s="204" t="s">
        <v>93</v>
      </c>
      <c r="AY966" s="18" t="s">
        <v>203</v>
      </c>
      <c r="BE966" s="205">
        <f>IF(N966="základní",J966,0)</f>
        <v>0</v>
      </c>
      <c r="BF966" s="205">
        <f>IF(N966="snížená",J966,0)</f>
        <v>0</v>
      </c>
      <c r="BG966" s="205">
        <f>IF(N966="zákl. přenesená",J966,0)</f>
        <v>0</v>
      </c>
      <c r="BH966" s="205">
        <f>IF(N966="sníž. přenesená",J966,0)</f>
        <v>0</v>
      </c>
      <c r="BI966" s="205">
        <f>IF(N966="nulová",J966,0)</f>
        <v>0</v>
      </c>
      <c r="BJ966" s="18" t="s">
        <v>91</v>
      </c>
      <c r="BK966" s="205">
        <f>ROUND(I966*H966,2)</f>
        <v>0</v>
      </c>
      <c r="BL966" s="18" t="s">
        <v>378</v>
      </c>
      <c r="BM966" s="204" t="s">
        <v>1560</v>
      </c>
    </row>
    <row r="967" spans="1:47" s="2" customFormat="1" ht="38.4">
      <c r="A967" s="36"/>
      <c r="B967" s="37"/>
      <c r="C967" s="38"/>
      <c r="D967" s="206" t="s">
        <v>213</v>
      </c>
      <c r="E967" s="38"/>
      <c r="F967" s="207" t="s">
        <v>1429</v>
      </c>
      <c r="G967" s="38"/>
      <c r="H967" s="38"/>
      <c r="I967" s="208"/>
      <c r="J967" s="38"/>
      <c r="K967" s="38"/>
      <c r="L967" s="41"/>
      <c r="M967" s="209"/>
      <c r="N967" s="210"/>
      <c r="O967" s="73"/>
      <c r="P967" s="73"/>
      <c r="Q967" s="73"/>
      <c r="R967" s="73"/>
      <c r="S967" s="73"/>
      <c r="T967" s="74"/>
      <c r="U967" s="36"/>
      <c r="V967" s="36"/>
      <c r="W967" s="36"/>
      <c r="X967" s="36"/>
      <c r="Y967" s="36"/>
      <c r="Z967" s="36"/>
      <c r="AA967" s="36"/>
      <c r="AB967" s="36"/>
      <c r="AC967" s="36"/>
      <c r="AD967" s="36"/>
      <c r="AE967" s="36"/>
      <c r="AT967" s="18" t="s">
        <v>213</v>
      </c>
      <c r="AU967" s="18" t="s">
        <v>93</v>
      </c>
    </row>
    <row r="968" spans="1:65" s="2" customFormat="1" ht="21.75" customHeight="1">
      <c r="A968" s="36"/>
      <c r="B968" s="37"/>
      <c r="C968" s="193" t="s">
        <v>1561</v>
      </c>
      <c r="D968" s="193" t="s">
        <v>206</v>
      </c>
      <c r="E968" s="194" t="s">
        <v>1562</v>
      </c>
      <c r="F968" s="195" t="s">
        <v>1563</v>
      </c>
      <c r="G968" s="196" t="s">
        <v>1422</v>
      </c>
      <c r="H968" s="197">
        <v>1</v>
      </c>
      <c r="I968" s="198"/>
      <c r="J968" s="199">
        <f>ROUND(I968*H968,2)</f>
        <v>0</v>
      </c>
      <c r="K968" s="195" t="s">
        <v>601</v>
      </c>
      <c r="L968" s="41"/>
      <c r="M968" s="200" t="s">
        <v>1</v>
      </c>
      <c r="N968" s="201" t="s">
        <v>48</v>
      </c>
      <c r="O968" s="73"/>
      <c r="P968" s="202">
        <f>O968*H968</f>
        <v>0</v>
      </c>
      <c r="Q968" s="202">
        <v>0</v>
      </c>
      <c r="R968" s="202">
        <f>Q968*H968</f>
        <v>0</v>
      </c>
      <c r="S968" s="202">
        <v>0</v>
      </c>
      <c r="T968" s="203">
        <f>S968*H968</f>
        <v>0</v>
      </c>
      <c r="U968" s="36"/>
      <c r="V968" s="36"/>
      <c r="W968" s="36"/>
      <c r="X968" s="36"/>
      <c r="Y968" s="36"/>
      <c r="Z968" s="36"/>
      <c r="AA968" s="36"/>
      <c r="AB968" s="36"/>
      <c r="AC968" s="36"/>
      <c r="AD968" s="36"/>
      <c r="AE968" s="36"/>
      <c r="AR968" s="204" t="s">
        <v>378</v>
      </c>
      <c r="AT968" s="204" t="s">
        <v>206</v>
      </c>
      <c r="AU968" s="204" t="s">
        <v>93</v>
      </c>
      <c r="AY968" s="18" t="s">
        <v>203</v>
      </c>
      <c r="BE968" s="205">
        <f>IF(N968="základní",J968,0)</f>
        <v>0</v>
      </c>
      <c r="BF968" s="205">
        <f>IF(N968="snížená",J968,0)</f>
        <v>0</v>
      </c>
      <c r="BG968" s="205">
        <f>IF(N968="zákl. přenesená",J968,0)</f>
        <v>0</v>
      </c>
      <c r="BH968" s="205">
        <f>IF(N968="sníž. přenesená",J968,0)</f>
        <v>0</v>
      </c>
      <c r="BI968" s="205">
        <f>IF(N968="nulová",J968,0)</f>
        <v>0</v>
      </c>
      <c r="BJ968" s="18" t="s">
        <v>91</v>
      </c>
      <c r="BK968" s="205">
        <f>ROUND(I968*H968,2)</f>
        <v>0</v>
      </c>
      <c r="BL968" s="18" t="s">
        <v>378</v>
      </c>
      <c r="BM968" s="204" t="s">
        <v>1564</v>
      </c>
    </row>
    <row r="969" spans="1:47" s="2" customFormat="1" ht="38.4">
      <c r="A969" s="36"/>
      <c r="B969" s="37"/>
      <c r="C969" s="38"/>
      <c r="D969" s="206" t="s">
        <v>213</v>
      </c>
      <c r="E969" s="38"/>
      <c r="F969" s="207" t="s">
        <v>1429</v>
      </c>
      <c r="G969" s="38"/>
      <c r="H969" s="38"/>
      <c r="I969" s="208"/>
      <c r="J969" s="38"/>
      <c r="K969" s="38"/>
      <c r="L969" s="41"/>
      <c r="M969" s="209"/>
      <c r="N969" s="210"/>
      <c r="O969" s="73"/>
      <c r="P969" s="73"/>
      <c r="Q969" s="73"/>
      <c r="R969" s="73"/>
      <c r="S969" s="73"/>
      <c r="T969" s="74"/>
      <c r="U969" s="36"/>
      <c r="V969" s="36"/>
      <c r="W969" s="36"/>
      <c r="X969" s="36"/>
      <c r="Y969" s="36"/>
      <c r="Z969" s="36"/>
      <c r="AA969" s="36"/>
      <c r="AB969" s="36"/>
      <c r="AC969" s="36"/>
      <c r="AD969" s="36"/>
      <c r="AE969" s="36"/>
      <c r="AT969" s="18" t="s">
        <v>213</v>
      </c>
      <c r="AU969" s="18" t="s">
        <v>93</v>
      </c>
    </row>
    <row r="970" spans="1:65" s="2" customFormat="1" ht="21.75" customHeight="1">
      <c r="A970" s="36"/>
      <c r="B970" s="37"/>
      <c r="C970" s="193" t="s">
        <v>1565</v>
      </c>
      <c r="D970" s="193" t="s">
        <v>206</v>
      </c>
      <c r="E970" s="194" t="s">
        <v>1566</v>
      </c>
      <c r="F970" s="195" t="s">
        <v>1567</v>
      </c>
      <c r="G970" s="196" t="s">
        <v>1422</v>
      </c>
      <c r="H970" s="197">
        <v>1</v>
      </c>
      <c r="I970" s="198"/>
      <c r="J970" s="199">
        <f>ROUND(I970*H970,2)</f>
        <v>0</v>
      </c>
      <c r="K970" s="195" t="s">
        <v>601</v>
      </c>
      <c r="L970" s="41"/>
      <c r="M970" s="200" t="s">
        <v>1</v>
      </c>
      <c r="N970" s="201" t="s">
        <v>48</v>
      </c>
      <c r="O970" s="73"/>
      <c r="P970" s="202">
        <f>O970*H970</f>
        <v>0</v>
      </c>
      <c r="Q970" s="202">
        <v>0</v>
      </c>
      <c r="R970" s="202">
        <f>Q970*H970</f>
        <v>0</v>
      </c>
      <c r="S970" s="202">
        <v>0</v>
      </c>
      <c r="T970" s="203">
        <f>S970*H970</f>
        <v>0</v>
      </c>
      <c r="U970" s="36"/>
      <c r="V970" s="36"/>
      <c r="W970" s="36"/>
      <c r="X970" s="36"/>
      <c r="Y970" s="36"/>
      <c r="Z970" s="36"/>
      <c r="AA970" s="36"/>
      <c r="AB970" s="36"/>
      <c r="AC970" s="36"/>
      <c r="AD970" s="36"/>
      <c r="AE970" s="36"/>
      <c r="AR970" s="204" t="s">
        <v>378</v>
      </c>
      <c r="AT970" s="204" t="s">
        <v>206</v>
      </c>
      <c r="AU970" s="204" t="s">
        <v>93</v>
      </c>
      <c r="AY970" s="18" t="s">
        <v>203</v>
      </c>
      <c r="BE970" s="205">
        <f>IF(N970="základní",J970,0)</f>
        <v>0</v>
      </c>
      <c r="BF970" s="205">
        <f>IF(N970="snížená",J970,0)</f>
        <v>0</v>
      </c>
      <c r="BG970" s="205">
        <f>IF(N970="zákl. přenesená",J970,0)</f>
        <v>0</v>
      </c>
      <c r="BH970" s="205">
        <f>IF(N970="sníž. přenesená",J970,0)</f>
        <v>0</v>
      </c>
      <c r="BI970" s="205">
        <f>IF(N970="nulová",J970,0)</f>
        <v>0</v>
      </c>
      <c r="BJ970" s="18" t="s">
        <v>91</v>
      </c>
      <c r="BK970" s="205">
        <f>ROUND(I970*H970,2)</f>
        <v>0</v>
      </c>
      <c r="BL970" s="18" t="s">
        <v>378</v>
      </c>
      <c r="BM970" s="204" t="s">
        <v>1568</v>
      </c>
    </row>
    <row r="971" spans="1:47" s="2" customFormat="1" ht="38.4">
      <c r="A971" s="36"/>
      <c r="B971" s="37"/>
      <c r="C971" s="38"/>
      <c r="D971" s="206" t="s">
        <v>213</v>
      </c>
      <c r="E971" s="38"/>
      <c r="F971" s="207" t="s">
        <v>1429</v>
      </c>
      <c r="G971" s="38"/>
      <c r="H971" s="38"/>
      <c r="I971" s="208"/>
      <c r="J971" s="38"/>
      <c r="K971" s="38"/>
      <c r="L971" s="41"/>
      <c r="M971" s="209"/>
      <c r="N971" s="210"/>
      <c r="O971" s="73"/>
      <c r="P971" s="73"/>
      <c r="Q971" s="73"/>
      <c r="R971" s="73"/>
      <c r="S971" s="73"/>
      <c r="T971" s="74"/>
      <c r="U971" s="36"/>
      <c r="V971" s="36"/>
      <c r="W971" s="36"/>
      <c r="X971" s="36"/>
      <c r="Y971" s="36"/>
      <c r="Z971" s="36"/>
      <c r="AA971" s="36"/>
      <c r="AB971" s="36"/>
      <c r="AC971" s="36"/>
      <c r="AD971" s="36"/>
      <c r="AE971" s="36"/>
      <c r="AT971" s="18" t="s">
        <v>213</v>
      </c>
      <c r="AU971" s="18" t="s">
        <v>93</v>
      </c>
    </row>
    <row r="972" spans="1:65" s="2" customFormat="1" ht="16.5" customHeight="1">
      <c r="A972" s="36"/>
      <c r="B972" s="37"/>
      <c r="C972" s="193" t="s">
        <v>1569</v>
      </c>
      <c r="D972" s="193" t="s">
        <v>206</v>
      </c>
      <c r="E972" s="194" t="s">
        <v>1570</v>
      </c>
      <c r="F972" s="195" t="s">
        <v>1571</v>
      </c>
      <c r="G972" s="196" t="s">
        <v>1422</v>
      </c>
      <c r="H972" s="197">
        <v>1</v>
      </c>
      <c r="I972" s="198"/>
      <c r="J972" s="199">
        <f>ROUND(I972*H972,2)</f>
        <v>0</v>
      </c>
      <c r="K972" s="195" t="s">
        <v>601</v>
      </c>
      <c r="L972" s="41"/>
      <c r="M972" s="200" t="s">
        <v>1</v>
      </c>
      <c r="N972" s="201" t="s">
        <v>48</v>
      </c>
      <c r="O972" s="73"/>
      <c r="P972" s="202">
        <f>O972*H972</f>
        <v>0</v>
      </c>
      <c r="Q972" s="202">
        <v>0</v>
      </c>
      <c r="R972" s="202">
        <f>Q972*H972</f>
        <v>0</v>
      </c>
      <c r="S972" s="202">
        <v>0</v>
      </c>
      <c r="T972" s="203">
        <f>S972*H972</f>
        <v>0</v>
      </c>
      <c r="U972" s="36"/>
      <c r="V972" s="36"/>
      <c r="W972" s="36"/>
      <c r="X972" s="36"/>
      <c r="Y972" s="36"/>
      <c r="Z972" s="36"/>
      <c r="AA972" s="36"/>
      <c r="AB972" s="36"/>
      <c r="AC972" s="36"/>
      <c r="AD972" s="36"/>
      <c r="AE972" s="36"/>
      <c r="AR972" s="204" t="s">
        <v>378</v>
      </c>
      <c r="AT972" s="204" t="s">
        <v>206</v>
      </c>
      <c r="AU972" s="204" t="s">
        <v>93</v>
      </c>
      <c r="AY972" s="18" t="s">
        <v>203</v>
      </c>
      <c r="BE972" s="205">
        <f>IF(N972="základní",J972,0)</f>
        <v>0</v>
      </c>
      <c r="BF972" s="205">
        <f>IF(N972="snížená",J972,0)</f>
        <v>0</v>
      </c>
      <c r="BG972" s="205">
        <f>IF(N972="zákl. přenesená",J972,0)</f>
        <v>0</v>
      </c>
      <c r="BH972" s="205">
        <f>IF(N972="sníž. přenesená",J972,0)</f>
        <v>0</v>
      </c>
      <c r="BI972" s="205">
        <f>IF(N972="nulová",J972,0)</f>
        <v>0</v>
      </c>
      <c r="BJ972" s="18" t="s">
        <v>91</v>
      </c>
      <c r="BK972" s="205">
        <f>ROUND(I972*H972,2)</f>
        <v>0</v>
      </c>
      <c r="BL972" s="18" t="s">
        <v>378</v>
      </c>
      <c r="BM972" s="204" t="s">
        <v>1572</v>
      </c>
    </row>
    <row r="973" spans="1:47" s="2" customFormat="1" ht="38.4">
      <c r="A973" s="36"/>
      <c r="B973" s="37"/>
      <c r="C973" s="38"/>
      <c r="D973" s="206" t="s">
        <v>213</v>
      </c>
      <c r="E973" s="38"/>
      <c r="F973" s="207" t="s">
        <v>1429</v>
      </c>
      <c r="G973" s="38"/>
      <c r="H973" s="38"/>
      <c r="I973" s="208"/>
      <c r="J973" s="38"/>
      <c r="K973" s="38"/>
      <c r="L973" s="41"/>
      <c r="M973" s="209"/>
      <c r="N973" s="210"/>
      <c r="O973" s="73"/>
      <c r="P973" s="73"/>
      <c r="Q973" s="73"/>
      <c r="R973" s="73"/>
      <c r="S973" s="73"/>
      <c r="T973" s="74"/>
      <c r="U973" s="36"/>
      <c r="V973" s="36"/>
      <c r="W973" s="36"/>
      <c r="X973" s="36"/>
      <c r="Y973" s="36"/>
      <c r="Z973" s="36"/>
      <c r="AA973" s="36"/>
      <c r="AB973" s="36"/>
      <c r="AC973" s="36"/>
      <c r="AD973" s="36"/>
      <c r="AE973" s="36"/>
      <c r="AT973" s="18" t="s">
        <v>213</v>
      </c>
      <c r="AU973" s="18" t="s">
        <v>93</v>
      </c>
    </row>
    <row r="974" spans="1:65" s="2" customFormat="1" ht="16.5" customHeight="1">
      <c r="A974" s="36"/>
      <c r="B974" s="37"/>
      <c r="C974" s="193" t="s">
        <v>1573</v>
      </c>
      <c r="D974" s="193" t="s">
        <v>206</v>
      </c>
      <c r="E974" s="194" t="s">
        <v>1574</v>
      </c>
      <c r="F974" s="195" t="s">
        <v>1575</v>
      </c>
      <c r="G974" s="196" t="s">
        <v>1422</v>
      </c>
      <c r="H974" s="197">
        <v>1</v>
      </c>
      <c r="I974" s="198"/>
      <c r="J974" s="199">
        <f>ROUND(I974*H974,2)</f>
        <v>0</v>
      </c>
      <c r="K974" s="195" t="s">
        <v>601</v>
      </c>
      <c r="L974" s="41"/>
      <c r="M974" s="200" t="s">
        <v>1</v>
      </c>
      <c r="N974" s="201" t="s">
        <v>48</v>
      </c>
      <c r="O974" s="73"/>
      <c r="P974" s="202">
        <f>O974*H974</f>
        <v>0</v>
      </c>
      <c r="Q974" s="202">
        <v>0</v>
      </c>
      <c r="R974" s="202">
        <f>Q974*H974</f>
        <v>0</v>
      </c>
      <c r="S974" s="202">
        <v>0</v>
      </c>
      <c r="T974" s="203">
        <f>S974*H974</f>
        <v>0</v>
      </c>
      <c r="U974" s="36"/>
      <c r="V974" s="36"/>
      <c r="W974" s="36"/>
      <c r="X974" s="36"/>
      <c r="Y974" s="36"/>
      <c r="Z974" s="36"/>
      <c r="AA974" s="36"/>
      <c r="AB974" s="36"/>
      <c r="AC974" s="36"/>
      <c r="AD974" s="36"/>
      <c r="AE974" s="36"/>
      <c r="AR974" s="204" t="s">
        <v>378</v>
      </c>
      <c r="AT974" s="204" t="s">
        <v>206</v>
      </c>
      <c r="AU974" s="204" t="s">
        <v>93</v>
      </c>
      <c r="AY974" s="18" t="s">
        <v>203</v>
      </c>
      <c r="BE974" s="205">
        <f>IF(N974="základní",J974,0)</f>
        <v>0</v>
      </c>
      <c r="BF974" s="205">
        <f>IF(N974="snížená",J974,0)</f>
        <v>0</v>
      </c>
      <c r="BG974" s="205">
        <f>IF(N974="zákl. přenesená",J974,0)</f>
        <v>0</v>
      </c>
      <c r="BH974" s="205">
        <f>IF(N974="sníž. přenesená",J974,0)</f>
        <v>0</v>
      </c>
      <c r="BI974" s="205">
        <f>IF(N974="nulová",J974,0)</f>
        <v>0</v>
      </c>
      <c r="BJ974" s="18" t="s">
        <v>91</v>
      </c>
      <c r="BK974" s="205">
        <f>ROUND(I974*H974,2)</f>
        <v>0</v>
      </c>
      <c r="BL974" s="18" t="s">
        <v>378</v>
      </c>
      <c r="BM974" s="204" t="s">
        <v>1576</v>
      </c>
    </row>
    <row r="975" spans="1:47" s="2" customFormat="1" ht="38.4">
      <c r="A975" s="36"/>
      <c r="B975" s="37"/>
      <c r="C975" s="38"/>
      <c r="D975" s="206" t="s">
        <v>213</v>
      </c>
      <c r="E975" s="38"/>
      <c r="F975" s="207" t="s">
        <v>1429</v>
      </c>
      <c r="G975" s="38"/>
      <c r="H975" s="38"/>
      <c r="I975" s="208"/>
      <c r="J975" s="38"/>
      <c r="K975" s="38"/>
      <c r="L975" s="41"/>
      <c r="M975" s="209"/>
      <c r="N975" s="210"/>
      <c r="O975" s="73"/>
      <c r="P975" s="73"/>
      <c r="Q975" s="73"/>
      <c r="R975" s="73"/>
      <c r="S975" s="73"/>
      <c r="T975" s="74"/>
      <c r="U975" s="36"/>
      <c r="V975" s="36"/>
      <c r="W975" s="36"/>
      <c r="X975" s="36"/>
      <c r="Y975" s="36"/>
      <c r="Z975" s="36"/>
      <c r="AA975" s="36"/>
      <c r="AB975" s="36"/>
      <c r="AC975" s="36"/>
      <c r="AD975" s="36"/>
      <c r="AE975" s="36"/>
      <c r="AT975" s="18" t="s">
        <v>213</v>
      </c>
      <c r="AU975" s="18" t="s">
        <v>93</v>
      </c>
    </row>
    <row r="976" spans="1:65" s="2" customFormat="1" ht="21.75" customHeight="1">
      <c r="A976" s="36"/>
      <c r="B976" s="37"/>
      <c r="C976" s="193" t="s">
        <v>1577</v>
      </c>
      <c r="D976" s="193" t="s">
        <v>206</v>
      </c>
      <c r="E976" s="194" t="s">
        <v>1578</v>
      </c>
      <c r="F976" s="195" t="s">
        <v>1579</v>
      </c>
      <c r="G976" s="196" t="s">
        <v>1422</v>
      </c>
      <c r="H976" s="197">
        <v>1</v>
      </c>
      <c r="I976" s="198"/>
      <c r="J976" s="199">
        <f>ROUND(I976*H976,2)</f>
        <v>0</v>
      </c>
      <c r="K976" s="195" t="s">
        <v>601</v>
      </c>
      <c r="L976" s="41"/>
      <c r="M976" s="200" t="s">
        <v>1</v>
      </c>
      <c r="N976" s="201" t="s">
        <v>48</v>
      </c>
      <c r="O976" s="73"/>
      <c r="P976" s="202">
        <f>O976*H976</f>
        <v>0</v>
      </c>
      <c r="Q976" s="202">
        <v>0</v>
      </c>
      <c r="R976" s="202">
        <f>Q976*H976</f>
        <v>0</v>
      </c>
      <c r="S976" s="202">
        <v>0</v>
      </c>
      <c r="T976" s="203">
        <f>S976*H976</f>
        <v>0</v>
      </c>
      <c r="U976" s="36"/>
      <c r="V976" s="36"/>
      <c r="W976" s="36"/>
      <c r="X976" s="36"/>
      <c r="Y976" s="36"/>
      <c r="Z976" s="36"/>
      <c r="AA976" s="36"/>
      <c r="AB976" s="36"/>
      <c r="AC976" s="36"/>
      <c r="AD976" s="36"/>
      <c r="AE976" s="36"/>
      <c r="AR976" s="204" t="s">
        <v>378</v>
      </c>
      <c r="AT976" s="204" t="s">
        <v>206</v>
      </c>
      <c r="AU976" s="204" t="s">
        <v>93</v>
      </c>
      <c r="AY976" s="18" t="s">
        <v>203</v>
      </c>
      <c r="BE976" s="205">
        <f>IF(N976="základní",J976,0)</f>
        <v>0</v>
      </c>
      <c r="BF976" s="205">
        <f>IF(N976="snížená",J976,0)</f>
        <v>0</v>
      </c>
      <c r="BG976" s="205">
        <f>IF(N976="zákl. přenesená",J976,0)</f>
        <v>0</v>
      </c>
      <c r="BH976" s="205">
        <f>IF(N976="sníž. přenesená",J976,0)</f>
        <v>0</v>
      </c>
      <c r="BI976" s="205">
        <f>IF(N976="nulová",J976,0)</f>
        <v>0</v>
      </c>
      <c r="BJ976" s="18" t="s">
        <v>91</v>
      </c>
      <c r="BK976" s="205">
        <f>ROUND(I976*H976,2)</f>
        <v>0</v>
      </c>
      <c r="BL976" s="18" t="s">
        <v>378</v>
      </c>
      <c r="BM976" s="204" t="s">
        <v>1580</v>
      </c>
    </row>
    <row r="977" spans="1:47" s="2" customFormat="1" ht="38.4">
      <c r="A977" s="36"/>
      <c r="B977" s="37"/>
      <c r="C977" s="38"/>
      <c r="D977" s="206" t="s">
        <v>213</v>
      </c>
      <c r="E977" s="38"/>
      <c r="F977" s="207" t="s">
        <v>1429</v>
      </c>
      <c r="G977" s="38"/>
      <c r="H977" s="38"/>
      <c r="I977" s="208"/>
      <c r="J977" s="38"/>
      <c r="K977" s="38"/>
      <c r="L977" s="41"/>
      <c r="M977" s="209"/>
      <c r="N977" s="210"/>
      <c r="O977" s="73"/>
      <c r="P977" s="73"/>
      <c r="Q977" s="73"/>
      <c r="R977" s="73"/>
      <c r="S977" s="73"/>
      <c r="T977" s="74"/>
      <c r="U977" s="36"/>
      <c r="V977" s="36"/>
      <c r="W977" s="36"/>
      <c r="X977" s="36"/>
      <c r="Y977" s="36"/>
      <c r="Z977" s="36"/>
      <c r="AA977" s="36"/>
      <c r="AB977" s="36"/>
      <c r="AC977" s="36"/>
      <c r="AD977" s="36"/>
      <c r="AE977" s="36"/>
      <c r="AT977" s="18" t="s">
        <v>213</v>
      </c>
      <c r="AU977" s="18" t="s">
        <v>93</v>
      </c>
    </row>
    <row r="978" spans="1:65" s="2" customFormat="1" ht="24.15" customHeight="1">
      <c r="A978" s="36"/>
      <c r="B978" s="37"/>
      <c r="C978" s="193" t="s">
        <v>1581</v>
      </c>
      <c r="D978" s="193" t="s">
        <v>206</v>
      </c>
      <c r="E978" s="194" t="s">
        <v>1582</v>
      </c>
      <c r="F978" s="195" t="s">
        <v>1583</v>
      </c>
      <c r="G978" s="196" t="s">
        <v>1422</v>
      </c>
      <c r="H978" s="197">
        <v>1</v>
      </c>
      <c r="I978" s="198"/>
      <c r="J978" s="199">
        <f>ROUND(I978*H978,2)</f>
        <v>0</v>
      </c>
      <c r="K978" s="195" t="s">
        <v>601</v>
      </c>
      <c r="L978" s="41"/>
      <c r="M978" s="200" t="s">
        <v>1</v>
      </c>
      <c r="N978" s="201" t="s">
        <v>48</v>
      </c>
      <c r="O978" s="73"/>
      <c r="P978" s="202">
        <f>O978*H978</f>
        <v>0</v>
      </c>
      <c r="Q978" s="202">
        <v>0</v>
      </c>
      <c r="R978" s="202">
        <f>Q978*H978</f>
        <v>0</v>
      </c>
      <c r="S978" s="202">
        <v>0</v>
      </c>
      <c r="T978" s="203">
        <f>S978*H978</f>
        <v>0</v>
      </c>
      <c r="U978" s="36"/>
      <c r="V978" s="36"/>
      <c r="W978" s="36"/>
      <c r="X978" s="36"/>
      <c r="Y978" s="36"/>
      <c r="Z978" s="36"/>
      <c r="AA978" s="36"/>
      <c r="AB978" s="36"/>
      <c r="AC978" s="36"/>
      <c r="AD978" s="36"/>
      <c r="AE978" s="36"/>
      <c r="AR978" s="204" t="s">
        <v>378</v>
      </c>
      <c r="AT978" s="204" t="s">
        <v>206</v>
      </c>
      <c r="AU978" s="204" t="s">
        <v>93</v>
      </c>
      <c r="AY978" s="18" t="s">
        <v>203</v>
      </c>
      <c r="BE978" s="205">
        <f>IF(N978="základní",J978,0)</f>
        <v>0</v>
      </c>
      <c r="BF978" s="205">
        <f>IF(N978="snížená",J978,0)</f>
        <v>0</v>
      </c>
      <c r="BG978" s="205">
        <f>IF(N978="zákl. přenesená",J978,0)</f>
        <v>0</v>
      </c>
      <c r="BH978" s="205">
        <f>IF(N978="sníž. přenesená",J978,0)</f>
        <v>0</v>
      </c>
      <c r="BI978" s="205">
        <f>IF(N978="nulová",J978,0)</f>
        <v>0</v>
      </c>
      <c r="BJ978" s="18" t="s">
        <v>91</v>
      </c>
      <c r="BK978" s="205">
        <f>ROUND(I978*H978,2)</f>
        <v>0</v>
      </c>
      <c r="BL978" s="18" t="s">
        <v>378</v>
      </c>
      <c r="BM978" s="204" t="s">
        <v>1584</v>
      </c>
    </row>
    <row r="979" spans="1:47" s="2" customFormat="1" ht="38.4">
      <c r="A979" s="36"/>
      <c r="B979" s="37"/>
      <c r="C979" s="38"/>
      <c r="D979" s="206" t="s">
        <v>213</v>
      </c>
      <c r="E979" s="38"/>
      <c r="F979" s="207" t="s">
        <v>1429</v>
      </c>
      <c r="G979" s="38"/>
      <c r="H979" s="38"/>
      <c r="I979" s="208"/>
      <c r="J979" s="38"/>
      <c r="K979" s="38"/>
      <c r="L979" s="41"/>
      <c r="M979" s="209"/>
      <c r="N979" s="210"/>
      <c r="O979" s="73"/>
      <c r="P979" s="73"/>
      <c r="Q979" s="73"/>
      <c r="R979" s="73"/>
      <c r="S979" s="73"/>
      <c r="T979" s="74"/>
      <c r="U979" s="36"/>
      <c r="V979" s="36"/>
      <c r="W979" s="36"/>
      <c r="X979" s="36"/>
      <c r="Y979" s="36"/>
      <c r="Z979" s="36"/>
      <c r="AA979" s="36"/>
      <c r="AB979" s="36"/>
      <c r="AC979" s="36"/>
      <c r="AD979" s="36"/>
      <c r="AE979" s="36"/>
      <c r="AT979" s="18" t="s">
        <v>213</v>
      </c>
      <c r="AU979" s="18" t="s">
        <v>93</v>
      </c>
    </row>
    <row r="980" spans="1:65" s="2" customFormat="1" ht="24.15" customHeight="1">
      <c r="A980" s="36"/>
      <c r="B980" s="37"/>
      <c r="C980" s="193" t="s">
        <v>1585</v>
      </c>
      <c r="D980" s="193" t="s">
        <v>206</v>
      </c>
      <c r="E980" s="194" t="s">
        <v>1586</v>
      </c>
      <c r="F980" s="195" t="s">
        <v>1587</v>
      </c>
      <c r="G980" s="196" t="s">
        <v>1422</v>
      </c>
      <c r="H980" s="197">
        <v>1</v>
      </c>
      <c r="I980" s="198"/>
      <c r="J980" s="199">
        <f>ROUND(I980*H980,2)</f>
        <v>0</v>
      </c>
      <c r="K980" s="195" t="s">
        <v>601</v>
      </c>
      <c r="L980" s="41"/>
      <c r="M980" s="200" t="s">
        <v>1</v>
      </c>
      <c r="N980" s="201" t="s">
        <v>48</v>
      </c>
      <c r="O980" s="73"/>
      <c r="P980" s="202">
        <f>O980*H980</f>
        <v>0</v>
      </c>
      <c r="Q980" s="202">
        <v>0</v>
      </c>
      <c r="R980" s="202">
        <f>Q980*H980</f>
        <v>0</v>
      </c>
      <c r="S980" s="202">
        <v>0</v>
      </c>
      <c r="T980" s="203">
        <f>S980*H980</f>
        <v>0</v>
      </c>
      <c r="U980" s="36"/>
      <c r="V980" s="36"/>
      <c r="W980" s="36"/>
      <c r="X980" s="36"/>
      <c r="Y980" s="36"/>
      <c r="Z980" s="36"/>
      <c r="AA980" s="36"/>
      <c r="AB980" s="36"/>
      <c r="AC980" s="36"/>
      <c r="AD980" s="36"/>
      <c r="AE980" s="36"/>
      <c r="AR980" s="204" t="s">
        <v>378</v>
      </c>
      <c r="AT980" s="204" t="s">
        <v>206</v>
      </c>
      <c r="AU980" s="204" t="s">
        <v>93</v>
      </c>
      <c r="AY980" s="18" t="s">
        <v>203</v>
      </c>
      <c r="BE980" s="205">
        <f>IF(N980="základní",J980,0)</f>
        <v>0</v>
      </c>
      <c r="BF980" s="205">
        <f>IF(N980="snížená",J980,0)</f>
        <v>0</v>
      </c>
      <c r="BG980" s="205">
        <f>IF(N980="zákl. přenesená",J980,0)</f>
        <v>0</v>
      </c>
      <c r="BH980" s="205">
        <f>IF(N980="sníž. přenesená",J980,0)</f>
        <v>0</v>
      </c>
      <c r="BI980" s="205">
        <f>IF(N980="nulová",J980,0)</f>
        <v>0</v>
      </c>
      <c r="BJ980" s="18" t="s">
        <v>91</v>
      </c>
      <c r="BK980" s="205">
        <f>ROUND(I980*H980,2)</f>
        <v>0</v>
      </c>
      <c r="BL980" s="18" t="s">
        <v>378</v>
      </c>
      <c r="BM980" s="204" t="s">
        <v>1588</v>
      </c>
    </row>
    <row r="981" spans="1:47" s="2" customFormat="1" ht="38.4">
      <c r="A981" s="36"/>
      <c r="B981" s="37"/>
      <c r="C981" s="38"/>
      <c r="D981" s="206" t="s">
        <v>213</v>
      </c>
      <c r="E981" s="38"/>
      <c r="F981" s="207" t="s">
        <v>1429</v>
      </c>
      <c r="G981" s="38"/>
      <c r="H981" s="38"/>
      <c r="I981" s="208"/>
      <c r="J981" s="38"/>
      <c r="K981" s="38"/>
      <c r="L981" s="41"/>
      <c r="M981" s="209"/>
      <c r="N981" s="210"/>
      <c r="O981" s="73"/>
      <c r="P981" s="73"/>
      <c r="Q981" s="73"/>
      <c r="R981" s="73"/>
      <c r="S981" s="73"/>
      <c r="T981" s="74"/>
      <c r="U981" s="36"/>
      <c r="V981" s="36"/>
      <c r="W981" s="36"/>
      <c r="X981" s="36"/>
      <c r="Y981" s="36"/>
      <c r="Z981" s="36"/>
      <c r="AA981" s="36"/>
      <c r="AB981" s="36"/>
      <c r="AC981" s="36"/>
      <c r="AD981" s="36"/>
      <c r="AE981" s="36"/>
      <c r="AT981" s="18" t="s">
        <v>213</v>
      </c>
      <c r="AU981" s="18" t="s">
        <v>93</v>
      </c>
    </row>
    <row r="982" spans="1:65" s="2" customFormat="1" ht="16.5" customHeight="1">
      <c r="A982" s="36"/>
      <c r="B982" s="37"/>
      <c r="C982" s="193" t="s">
        <v>1589</v>
      </c>
      <c r="D982" s="193" t="s">
        <v>206</v>
      </c>
      <c r="E982" s="194" t="s">
        <v>1590</v>
      </c>
      <c r="F982" s="195" t="s">
        <v>1591</v>
      </c>
      <c r="G982" s="196" t="s">
        <v>1422</v>
      </c>
      <c r="H982" s="197">
        <v>1</v>
      </c>
      <c r="I982" s="198"/>
      <c r="J982" s="199">
        <f>ROUND(I982*H982,2)</f>
        <v>0</v>
      </c>
      <c r="K982" s="195" t="s">
        <v>601</v>
      </c>
      <c r="L982" s="41"/>
      <c r="M982" s="200" t="s">
        <v>1</v>
      </c>
      <c r="N982" s="201" t="s">
        <v>48</v>
      </c>
      <c r="O982" s="73"/>
      <c r="P982" s="202">
        <f>O982*H982</f>
        <v>0</v>
      </c>
      <c r="Q982" s="202">
        <v>0</v>
      </c>
      <c r="R982" s="202">
        <f>Q982*H982</f>
        <v>0</v>
      </c>
      <c r="S982" s="202">
        <v>0</v>
      </c>
      <c r="T982" s="203">
        <f>S982*H982</f>
        <v>0</v>
      </c>
      <c r="U982" s="36"/>
      <c r="V982" s="36"/>
      <c r="W982" s="36"/>
      <c r="X982" s="36"/>
      <c r="Y982" s="36"/>
      <c r="Z982" s="36"/>
      <c r="AA982" s="36"/>
      <c r="AB982" s="36"/>
      <c r="AC982" s="36"/>
      <c r="AD982" s="36"/>
      <c r="AE982" s="36"/>
      <c r="AR982" s="204" t="s">
        <v>378</v>
      </c>
      <c r="AT982" s="204" t="s">
        <v>206</v>
      </c>
      <c r="AU982" s="204" t="s">
        <v>93</v>
      </c>
      <c r="AY982" s="18" t="s">
        <v>203</v>
      </c>
      <c r="BE982" s="205">
        <f>IF(N982="základní",J982,0)</f>
        <v>0</v>
      </c>
      <c r="BF982" s="205">
        <f>IF(N982="snížená",J982,0)</f>
        <v>0</v>
      </c>
      <c r="BG982" s="205">
        <f>IF(N982="zákl. přenesená",J982,0)</f>
        <v>0</v>
      </c>
      <c r="BH982" s="205">
        <f>IF(N982="sníž. přenesená",J982,0)</f>
        <v>0</v>
      </c>
      <c r="BI982" s="205">
        <f>IF(N982="nulová",J982,0)</f>
        <v>0</v>
      </c>
      <c r="BJ982" s="18" t="s">
        <v>91</v>
      </c>
      <c r="BK982" s="205">
        <f>ROUND(I982*H982,2)</f>
        <v>0</v>
      </c>
      <c r="BL982" s="18" t="s">
        <v>378</v>
      </c>
      <c r="BM982" s="204" t="s">
        <v>1592</v>
      </c>
    </row>
    <row r="983" spans="1:47" s="2" customFormat="1" ht="38.4">
      <c r="A983" s="36"/>
      <c r="B983" s="37"/>
      <c r="C983" s="38"/>
      <c r="D983" s="206" t="s">
        <v>213</v>
      </c>
      <c r="E983" s="38"/>
      <c r="F983" s="207" t="s">
        <v>1429</v>
      </c>
      <c r="G983" s="38"/>
      <c r="H983" s="38"/>
      <c r="I983" s="208"/>
      <c r="J983" s="38"/>
      <c r="K983" s="38"/>
      <c r="L983" s="41"/>
      <c r="M983" s="209"/>
      <c r="N983" s="210"/>
      <c r="O983" s="73"/>
      <c r="P983" s="73"/>
      <c r="Q983" s="73"/>
      <c r="R983" s="73"/>
      <c r="S983" s="73"/>
      <c r="T983" s="74"/>
      <c r="U983" s="36"/>
      <c r="V983" s="36"/>
      <c r="W983" s="36"/>
      <c r="X983" s="36"/>
      <c r="Y983" s="36"/>
      <c r="Z983" s="36"/>
      <c r="AA983" s="36"/>
      <c r="AB983" s="36"/>
      <c r="AC983" s="36"/>
      <c r="AD983" s="36"/>
      <c r="AE983" s="36"/>
      <c r="AT983" s="18" t="s">
        <v>213</v>
      </c>
      <c r="AU983" s="18" t="s">
        <v>93</v>
      </c>
    </row>
    <row r="984" spans="1:65" s="2" customFormat="1" ht="24.15" customHeight="1">
      <c r="A984" s="36"/>
      <c r="B984" s="37"/>
      <c r="C984" s="193" t="s">
        <v>1593</v>
      </c>
      <c r="D984" s="193" t="s">
        <v>206</v>
      </c>
      <c r="E984" s="194" t="s">
        <v>1594</v>
      </c>
      <c r="F984" s="195" t="s">
        <v>1595</v>
      </c>
      <c r="G984" s="196" t="s">
        <v>1422</v>
      </c>
      <c r="H984" s="197">
        <v>2</v>
      </c>
      <c r="I984" s="198"/>
      <c r="J984" s="199">
        <f>ROUND(I984*H984,2)</f>
        <v>0</v>
      </c>
      <c r="K984" s="195" t="s">
        <v>601</v>
      </c>
      <c r="L984" s="41"/>
      <c r="M984" s="200" t="s">
        <v>1</v>
      </c>
      <c r="N984" s="201" t="s">
        <v>48</v>
      </c>
      <c r="O984" s="73"/>
      <c r="P984" s="202">
        <f>O984*H984</f>
        <v>0</v>
      </c>
      <c r="Q984" s="202">
        <v>0</v>
      </c>
      <c r="R984" s="202">
        <f>Q984*H984</f>
        <v>0</v>
      </c>
      <c r="S984" s="202">
        <v>0</v>
      </c>
      <c r="T984" s="203">
        <f>S984*H984</f>
        <v>0</v>
      </c>
      <c r="U984" s="36"/>
      <c r="V984" s="36"/>
      <c r="W984" s="36"/>
      <c r="X984" s="36"/>
      <c r="Y984" s="36"/>
      <c r="Z984" s="36"/>
      <c r="AA984" s="36"/>
      <c r="AB984" s="36"/>
      <c r="AC984" s="36"/>
      <c r="AD984" s="36"/>
      <c r="AE984" s="36"/>
      <c r="AR984" s="204" t="s">
        <v>378</v>
      </c>
      <c r="AT984" s="204" t="s">
        <v>206</v>
      </c>
      <c r="AU984" s="204" t="s">
        <v>93</v>
      </c>
      <c r="AY984" s="18" t="s">
        <v>203</v>
      </c>
      <c r="BE984" s="205">
        <f>IF(N984="základní",J984,0)</f>
        <v>0</v>
      </c>
      <c r="BF984" s="205">
        <f>IF(N984="snížená",J984,0)</f>
        <v>0</v>
      </c>
      <c r="BG984" s="205">
        <f>IF(N984="zákl. přenesená",J984,0)</f>
        <v>0</v>
      </c>
      <c r="BH984" s="205">
        <f>IF(N984="sníž. přenesená",J984,0)</f>
        <v>0</v>
      </c>
      <c r="BI984" s="205">
        <f>IF(N984="nulová",J984,0)</f>
        <v>0</v>
      </c>
      <c r="BJ984" s="18" t="s">
        <v>91</v>
      </c>
      <c r="BK984" s="205">
        <f>ROUND(I984*H984,2)</f>
        <v>0</v>
      </c>
      <c r="BL984" s="18" t="s">
        <v>378</v>
      </c>
      <c r="BM984" s="204" t="s">
        <v>1596</v>
      </c>
    </row>
    <row r="985" spans="1:47" s="2" customFormat="1" ht="38.4">
      <c r="A985" s="36"/>
      <c r="B985" s="37"/>
      <c r="C985" s="38"/>
      <c r="D985" s="206" t="s">
        <v>213</v>
      </c>
      <c r="E985" s="38"/>
      <c r="F985" s="207" t="s">
        <v>1597</v>
      </c>
      <c r="G985" s="38"/>
      <c r="H985" s="38"/>
      <c r="I985" s="208"/>
      <c r="J985" s="38"/>
      <c r="K985" s="38"/>
      <c r="L985" s="41"/>
      <c r="M985" s="209"/>
      <c r="N985" s="210"/>
      <c r="O985" s="73"/>
      <c r="P985" s="73"/>
      <c r="Q985" s="73"/>
      <c r="R985" s="73"/>
      <c r="S985" s="73"/>
      <c r="T985" s="74"/>
      <c r="U985" s="36"/>
      <c r="V985" s="36"/>
      <c r="W985" s="36"/>
      <c r="X985" s="36"/>
      <c r="Y985" s="36"/>
      <c r="Z985" s="36"/>
      <c r="AA985" s="36"/>
      <c r="AB985" s="36"/>
      <c r="AC985" s="36"/>
      <c r="AD985" s="36"/>
      <c r="AE985" s="36"/>
      <c r="AT985" s="18" t="s">
        <v>213</v>
      </c>
      <c r="AU985" s="18" t="s">
        <v>93</v>
      </c>
    </row>
    <row r="986" spans="1:65" s="2" customFormat="1" ht="24.15" customHeight="1">
      <c r="A986" s="36"/>
      <c r="B986" s="37"/>
      <c r="C986" s="193" t="s">
        <v>1598</v>
      </c>
      <c r="D986" s="193" t="s">
        <v>206</v>
      </c>
      <c r="E986" s="194" t="s">
        <v>1599</v>
      </c>
      <c r="F986" s="195" t="s">
        <v>1600</v>
      </c>
      <c r="G986" s="196" t="s">
        <v>1422</v>
      </c>
      <c r="H986" s="197">
        <v>4</v>
      </c>
      <c r="I986" s="198"/>
      <c r="J986" s="199">
        <f>ROUND(I986*H986,2)</f>
        <v>0</v>
      </c>
      <c r="K986" s="195" t="s">
        <v>601</v>
      </c>
      <c r="L986" s="41"/>
      <c r="M986" s="200" t="s">
        <v>1</v>
      </c>
      <c r="N986" s="201" t="s">
        <v>48</v>
      </c>
      <c r="O986" s="73"/>
      <c r="P986" s="202">
        <f>O986*H986</f>
        <v>0</v>
      </c>
      <c r="Q986" s="202">
        <v>0</v>
      </c>
      <c r="R986" s="202">
        <f>Q986*H986</f>
        <v>0</v>
      </c>
      <c r="S986" s="202">
        <v>0</v>
      </c>
      <c r="T986" s="203">
        <f>S986*H986</f>
        <v>0</v>
      </c>
      <c r="U986" s="36"/>
      <c r="V986" s="36"/>
      <c r="W986" s="36"/>
      <c r="X986" s="36"/>
      <c r="Y986" s="36"/>
      <c r="Z986" s="36"/>
      <c r="AA986" s="36"/>
      <c r="AB986" s="36"/>
      <c r="AC986" s="36"/>
      <c r="AD986" s="36"/>
      <c r="AE986" s="36"/>
      <c r="AR986" s="204" t="s">
        <v>378</v>
      </c>
      <c r="AT986" s="204" t="s">
        <v>206</v>
      </c>
      <c r="AU986" s="204" t="s">
        <v>93</v>
      </c>
      <c r="AY986" s="18" t="s">
        <v>203</v>
      </c>
      <c r="BE986" s="205">
        <f>IF(N986="základní",J986,0)</f>
        <v>0</v>
      </c>
      <c r="BF986" s="205">
        <f>IF(N986="snížená",J986,0)</f>
        <v>0</v>
      </c>
      <c r="BG986" s="205">
        <f>IF(N986="zákl. přenesená",J986,0)</f>
        <v>0</v>
      </c>
      <c r="BH986" s="205">
        <f>IF(N986="sníž. přenesená",J986,0)</f>
        <v>0</v>
      </c>
      <c r="BI986" s="205">
        <f>IF(N986="nulová",J986,0)</f>
        <v>0</v>
      </c>
      <c r="BJ986" s="18" t="s">
        <v>91</v>
      </c>
      <c r="BK986" s="205">
        <f>ROUND(I986*H986,2)</f>
        <v>0</v>
      </c>
      <c r="BL986" s="18" t="s">
        <v>378</v>
      </c>
      <c r="BM986" s="204" t="s">
        <v>1601</v>
      </c>
    </row>
    <row r="987" spans="1:47" s="2" customFormat="1" ht="38.4">
      <c r="A987" s="36"/>
      <c r="B987" s="37"/>
      <c r="C987" s="38"/>
      <c r="D987" s="206" t="s">
        <v>213</v>
      </c>
      <c r="E987" s="38"/>
      <c r="F987" s="207" t="s">
        <v>1597</v>
      </c>
      <c r="G987" s="38"/>
      <c r="H987" s="38"/>
      <c r="I987" s="208"/>
      <c r="J987" s="38"/>
      <c r="K987" s="38"/>
      <c r="L987" s="41"/>
      <c r="M987" s="209"/>
      <c r="N987" s="210"/>
      <c r="O987" s="73"/>
      <c r="P987" s="73"/>
      <c r="Q987" s="73"/>
      <c r="R987" s="73"/>
      <c r="S987" s="73"/>
      <c r="T987" s="74"/>
      <c r="U987" s="36"/>
      <c r="V987" s="36"/>
      <c r="W987" s="36"/>
      <c r="X987" s="36"/>
      <c r="Y987" s="36"/>
      <c r="Z987" s="36"/>
      <c r="AA987" s="36"/>
      <c r="AB987" s="36"/>
      <c r="AC987" s="36"/>
      <c r="AD987" s="36"/>
      <c r="AE987" s="36"/>
      <c r="AT987" s="18" t="s">
        <v>213</v>
      </c>
      <c r="AU987" s="18" t="s">
        <v>93</v>
      </c>
    </row>
    <row r="988" spans="1:65" s="2" customFormat="1" ht="24.15" customHeight="1">
      <c r="A988" s="36"/>
      <c r="B988" s="37"/>
      <c r="C988" s="193" t="s">
        <v>1602</v>
      </c>
      <c r="D988" s="193" t="s">
        <v>206</v>
      </c>
      <c r="E988" s="194" t="s">
        <v>1603</v>
      </c>
      <c r="F988" s="195" t="s">
        <v>1604</v>
      </c>
      <c r="G988" s="196" t="s">
        <v>1422</v>
      </c>
      <c r="H988" s="197">
        <v>3</v>
      </c>
      <c r="I988" s="198"/>
      <c r="J988" s="199">
        <f>ROUND(I988*H988,2)</f>
        <v>0</v>
      </c>
      <c r="K988" s="195" t="s">
        <v>601</v>
      </c>
      <c r="L988" s="41"/>
      <c r="M988" s="200" t="s">
        <v>1</v>
      </c>
      <c r="N988" s="201" t="s">
        <v>48</v>
      </c>
      <c r="O988" s="73"/>
      <c r="P988" s="202">
        <f>O988*H988</f>
        <v>0</v>
      </c>
      <c r="Q988" s="202">
        <v>0</v>
      </c>
      <c r="R988" s="202">
        <f>Q988*H988</f>
        <v>0</v>
      </c>
      <c r="S988" s="202">
        <v>0</v>
      </c>
      <c r="T988" s="203">
        <f>S988*H988</f>
        <v>0</v>
      </c>
      <c r="U988" s="36"/>
      <c r="V988" s="36"/>
      <c r="W988" s="36"/>
      <c r="X988" s="36"/>
      <c r="Y988" s="36"/>
      <c r="Z988" s="36"/>
      <c r="AA988" s="36"/>
      <c r="AB988" s="36"/>
      <c r="AC988" s="36"/>
      <c r="AD988" s="36"/>
      <c r="AE988" s="36"/>
      <c r="AR988" s="204" t="s">
        <v>378</v>
      </c>
      <c r="AT988" s="204" t="s">
        <v>206</v>
      </c>
      <c r="AU988" s="204" t="s">
        <v>93</v>
      </c>
      <c r="AY988" s="18" t="s">
        <v>203</v>
      </c>
      <c r="BE988" s="205">
        <f>IF(N988="základní",J988,0)</f>
        <v>0</v>
      </c>
      <c r="BF988" s="205">
        <f>IF(N988="snížená",J988,0)</f>
        <v>0</v>
      </c>
      <c r="BG988" s="205">
        <f>IF(N988="zákl. přenesená",J988,0)</f>
        <v>0</v>
      </c>
      <c r="BH988" s="205">
        <f>IF(N988="sníž. přenesená",J988,0)</f>
        <v>0</v>
      </c>
      <c r="BI988" s="205">
        <f>IF(N988="nulová",J988,0)</f>
        <v>0</v>
      </c>
      <c r="BJ988" s="18" t="s">
        <v>91</v>
      </c>
      <c r="BK988" s="205">
        <f>ROUND(I988*H988,2)</f>
        <v>0</v>
      </c>
      <c r="BL988" s="18" t="s">
        <v>378</v>
      </c>
      <c r="BM988" s="204" t="s">
        <v>1605</v>
      </c>
    </row>
    <row r="989" spans="1:47" s="2" customFormat="1" ht="38.4">
      <c r="A989" s="36"/>
      <c r="B989" s="37"/>
      <c r="C989" s="38"/>
      <c r="D989" s="206" t="s">
        <v>213</v>
      </c>
      <c r="E989" s="38"/>
      <c r="F989" s="207" t="s">
        <v>1597</v>
      </c>
      <c r="G989" s="38"/>
      <c r="H989" s="38"/>
      <c r="I989" s="208"/>
      <c r="J989" s="38"/>
      <c r="K989" s="38"/>
      <c r="L989" s="41"/>
      <c r="M989" s="209"/>
      <c r="N989" s="210"/>
      <c r="O989" s="73"/>
      <c r="P989" s="73"/>
      <c r="Q989" s="73"/>
      <c r="R989" s="73"/>
      <c r="S989" s="73"/>
      <c r="T989" s="74"/>
      <c r="U989" s="36"/>
      <c r="V989" s="36"/>
      <c r="W989" s="36"/>
      <c r="X989" s="36"/>
      <c r="Y989" s="36"/>
      <c r="Z989" s="36"/>
      <c r="AA989" s="36"/>
      <c r="AB989" s="36"/>
      <c r="AC989" s="36"/>
      <c r="AD989" s="36"/>
      <c r="AE989" s="36"/>
      <c r="AT989" s="18" t="s">
        <v>213</v>
      </c>
      <c r="AU989" s="18" t="s">
        <v>93</v>
      </c>
    </row>
    <row r="990" spans="1:65" s="2" customFormat="1" ht="24.15" customHeight="1">
      <c r="A990" s="36"/>
      <c r="B990" s="37"/>
      <c r="C990" s="193" t="s">
        <v>1606</v>
      </c>
      <c r="D990" s="193" t="s">
        <v>206</v>
      </c>
      <c r="E990" s="194" t="s">
        <v>1607</v>
      </c>
      <c r="F990" s="195" t="s">
        <v>1608</v>
      </c>
      <c r="G990" s="196" t="s">
        <v>1422</v>
      </c>
      <c r="H990" s="197">
        <v>2</v>
      </c>
      <c r="I990" s="198"/>
      <c r="J990" s="199">
        <f>ROUND(I990*H990,2)</f>
        <v>0</v>
      </c>
      <c r="K990" s="195" t="s">
        <v>601</v>
      </c>
      <c r="L990" s="41"/>
      <c r="M990" s="200" t="s">
        <v>1</v>
      </c>
      <c r="N990" s="201" t="s">
        <v>48</v>
      </c>
      <c r="O990" s="73"/>
      <c r="P990" s="202">
        <f>O990*H990</f>
        <v>0</v>
      </c>
      <c r="Q990" s="202">
        <v>0</v>
      </c>
      <c r="R990" s="202">
        <f>Q990*H990</f>
        <v>0</v>
      </c>
      <c r="S990" s="202">
        <v>0</v>
      </c>
      <c r="T990" s="203">
        <f>S990*H990</f>
        <v>0</v>
      </c>
      <c r="U990" s="36"/>
      <c r="V990" s="36"/>
      <c r="W990" s="36"/>
      <c r="X990" s="36"/>
      <c r="Y990" s="36"/>
      <c r="Z990" s="36"/>
      <c r="AA990" s="36"/>
      <c r="AB990" s="36"/>
      <c r="AC990" s="36"/>
      <c r="AD990" s="36"/>
      <c r="AE990" s="36"/>
      <c r="AR990" s="204" t="s">
        <v>378</v>
      </c>
      <c r="AT990" s="204" t="s">
        <v>206</v>
      </c>
      <c r="AU990" s="204" t="s">
        <v>93</v>
      </c>
      <c r="AY990" s="18" t="s">
        <v>203</v>
      </c>
      <c r="BE990" s="205">
        <f>IF(N990="základní",J990,0)</f>
        <v>0</v>
      </c>
      <c r="BF990" s="205">
        <f>IF(N990="snížená",J990,0)</f>
        <v>0</v>
      </c>
      <c r="BG990" s="205">
        <f>IF(N990="zákl. přenesená",J990,0)</f>
        <v>0</v>
      </c>
      <c r="BH990" s="205">
        <f>IF(N990="sníž. přenesená",J990,0)</f>
        <v>0</v>
      </c>
      <c r="BI990" s="205">
        <f>IF(N990="nulová",J990,0)</f>
        <v>0</v>
      </c>
      <c r="BJ990" s="18" t="s">
        <v>91</v>
      </c>
      <c r="BK990" s="205">
        <f>ROUND(I990*H990,2)</f>
        <v>0</v>
      </c>
      <c r="BL990" s="18" t="s">
        <v>378</v>
      </c>
      <c r="BM990" s="204" t="s">
        <v>1609</v>
      </c>
    </row>
    <row r="991" spans="1:47" s="2" customFormat="1" ht="38.4">
      <c r="A991" s="36"/>
      <c r="B991" s="37"/>
      <c r="C991" s="38"/>
      <c r="D991" s="206" t="s">
        <v>213</v>
      </c>
      <c r="E991" s="38"/>
      <c r="F991" s="207" t="s">
        <v>1597</v>
      </c>
      <c r="G991" s="38"/>
      <c r="H991" s="38"/>
      <c r="I991" s="208"/>
      <c r="J991" s="38"/>
      <c r="K991" s="38"/>
      <c r="L991" s="41"/>
      <c r="M991" s="209"/>
      <c r="N991" s="210"/>
      <c r="O991" s="73"/>
      <c r="P991" s="73"/>
      <c r="Q991" s="73"/>
      <c r="R991" s="73"/>
      <c r="S991" s="73"/>
      <c r="T991" s="74"/>
      <c r="U991" s="36"/>
      <c r="V991" s="36"/>
      <c r="W991" s="36"/>
      <c r="X991" s="36"/>
      <c r="Y991" s="36"/>
      <c r="Z991" s="36"/>
      <c r="AA991" s="36"/>
      <c r="AB991" s="36"/>
      <c r="AC991" s="36"/>
      <c r="AD991" s="36"/>
      <c r="AE991" s="36"/>
      <c r="AT991" s="18" t="s">
        <v>213</v>
      </c>
      <c r="AU991" s="18" t="s">
        <v>93</v>
      </c>
    </row>
    <row r="992" spans="1:65" s="2" customFormat="1" ht="24.15" customHeight="1">
      <c r="A992" s="36"/>
      <c r="B992" s="37"/>
      <c r="C992" s="193" t="s">
        <v>1610</v>
      </c>
      <c r="D992" s="193" t="s">
        <v>206</v>
      </c>
      <c r="E992" s="194" t="s">
        <v>1611</v>
      </c>
      <c r="F992" s="195" t="s">
        <v>1612</v>
      </c>
      <c r="G992" s="196" t="s">
        <v>1422</v>
      </c>
      <c r="H992" s="197">
        <v>1</v>
      </c>
      <c r="I992" s="198"/>
      <c r="J992" s="199">
        <f>ROUND(I992*H992,2)</f>
        <v>0</v>
      </c>
      <c r="K992" s="195" t="s">
        <v>601</v>
      </c>
      <c r="L992" s="41"/>
      <c r="M992" s="200" t="s">
        <v>1</v>
      </c>
      <c r="N992" s="201" t="s">
        <v>48</v>
      </c>
      <c r="O992" s="73"/>
      <c r="P992" s="202">
        <f>O992*H992</f>
        <v>0</v>
      </c>
      <c r="Q992" s="202">
        <v>0</v>
      </c>
      <c r="R992" s="202">
        <f>Q992*H992</f>
        <v>0</v>
      </c>
      <c r="S992" s="202">
        <v>0</v>
      </c>
      <c r="T992" s="203">
        <f>S992*H992</f>
        <v>0</v>
      </c>
      <c r="U992" s="36"/>
      <c r="V992" s="36"/>
      <c r="W992" s="36"/>
      <c r="X992" s="36"/>
      <c r="Y992" s="36"/>
      <c r="Z992" s="36"/>
      <c r="AA992" s="36"/>
      <c r="AB992" s="36"/>
      <c r="AC992" s="36"/>
      <c r="AD992" s="36"/>
      <c r="AE992" s="36"/>
      <c r="AR992" s="204" t="s">
        <v>378</v>
      </c>
      <c r="AT992" s="204" t="s">
        <v>206</v>
      </c>
      <c r="AU992" s="204" t="s">
        <v>93</v>
      </c>
      <c r="AY992" s="18" t="s">
        <v>203</v>
      </c>
      <c r="BE992" s="205">
        <f>IF(N992="základní",J992,0)</f>
        <v>0</v>
      </c>
      <c r="BF992" s="205">
        <f>IF(N992="snížená",J992,0)</f>
        <v>0</v>
      </c>
      <c r="BG992" s="205">
        <f>IF(N992="zákl. přenesená",J992,0)</f>
        <v>0</v>
      </c>
      <c r="BH992" s="205">
        <f>IF(N992="sníž. přenesená",J992,0)</f>
        <v>0</v>
      </c>
      <c r="BI992" s="205">
        <f>IF(N992="nulová",J992,0)</f>
        <v>0</v>
      </c>
      <c r="BJ992" s="18" t="s">
        <v>91</v>
      </c>
      <c r="BK992" s="205">
        <f>ROUND(I992*H992,2)</f>
        <v>0</v>
      </c>
      <c r="BL992" s="18" t="s">
        <v>378</v>
      </c>
      <c r="BM992" s="204" t="s">
        <v>1613</v>
      </c>
    </row>
    <row r="993" spans="1:47" s="2" customFormat="1" ht="38.4">
      <c r="A993" s="36"/>
      <c r="B993" s="37"/>
      <c r="C993" s="38"/>
      <c r="D993" s="206" t="s">
        <v>213</v>
      </c>
      <c r="E993" s="38"/>
      <c r="F993" s="207" t="s">
        <v>1597</v>
      </c>
      <c r="G993" s="38"/>
      <c r="H993" s="38"/>
      <c r="I993" s="208"/>
      <c r="J993" s="38"/>
      <c r="K993" s="38"/>
      <c r="L993" s="41"/>
      <c r="M993" s="209"/>
      <c r="N993" s="210"/>
      <c r="O993" s="73"/>
      <c r="P993" s="73"/>
      <c r="Q993" s="73"/>
      <c r="R993" s="73"/>
      <c r="S993" s="73"/>
      <c r="T993" s="74"/>
      <c r="U993" s="36"/>
      <c r="V993" s="36"/>
      <c r="W993" s="36"/>
      <c r="X993" s="36"/>
      <c r="Y993" s="36"/>
      <c r="Z993" s="36"/>
      <c r="AA993" s="36"/>
      <c r="AB993" s="36"/>
      <c r="AC993" s="36"/>
      <c r="AD993" s="36"/>
      <c r="AE993" s="36"/>
      <c r="AT993" s="18" t="s">
        <v>213</v>
      </c>
      <c r="AU993" s="18" t="s">
        <v>93</v>
      </c>
    </row>
    <row r="994" spans="1:65" s="2" customFormat="1" ht="24.15" customHeight="1">
      <c r="A994" s="36"/>
      <c r="B994" s="37"/>
      <c r="C994" s="193" t="s">
        <v>1614</v>
      </c>
      <c r="D994" s="193" t="s">
        <v>206</v>
      </c>
      <c r="E994" s="194" t="s">
        <v>1615</v>
      </c>
      <c r="F994" s="195" t="s">
        <v>1616</v>
      </c>
      <c r="G994" s="196" t="s">
        <v>1422</v>
      </c>
      <c r="H994" s="197">
        <v>2</v>
      </c>
      <c r="I994" s="198"/>
      <c r="J994" s="199">
        <f>ROUND(I994*H994,2)</f>
        <v>0</v>
      </c>
      <c r="K994" s="195" t="s">
        <v>601</v>
      </c>
      <c r="L994" s="41"/>
      <c r="M994" s="200" t="s">
        <v>1</v>
      </c>
      <c r="N994" s="201" t="s">
        <v>48</v>
      </c>
      <c r="O994" s="73"/>
      <c r="P994" s="202">
        <f>O994*H994</f>
        <v>0</v>
      </c>
      <c r="Q994" s="202">
        <v>0</v>
      </c>
      <c r="R994" s="202">
        <f>Q994*H994</f>
        <v>0</v>
      </c>
      <c r="S994" s="202">
        <v>0</v>
      </c>
      <c r="T994" s="203">
        <f>S994*H994</f>
        <v>0</v>
      </c>
      <c r="U994" s="36"/>
      <c r="V994" s="36"/>
      <c r="W994" s="36"/>
      <c r="X994" s="36"/>
      <c r="Y994" s="36"/>
      <c r="Z994" s="36"/>
      <c r="AA994" s="36"/>
      <c r="AB994" s="36"/>
      <c r="AC994" s="36"/>
      <c r="AD994" s="36"/>
      <c r="AE994" s="36"/>
      <c r="AR994" s="204" t="s">
        <v>378</v>
      </c>
      <c r="AT994" s="204" t="s">
        <v>206</v>
      </c>
      <c r="AU994" s="204" t="s">
        <v>93</v>
      </c>
      <c r="AY994" s="18" t="s">
        <v>203</v>
      </c>
      <c r="BE994" s="205">
        <f>IF(N994="základní",J994,0)</f>
        <v>0</v>
      </c>
      <c r="BF994" s="205">
        <f>IF(N994="snížená",J994,0)</f>
        <v>0</v>
      </c>
      <c r="BG994" s="205">
        <f>IF(N994="zákl. přenesená",J994,0)</f>
        <v>0</v>
      </c>
      <c r="BH994" s="205">
        <f>IF(N994="sníž. přenesená",J994,0)</f>
        <v>0</v>
      </c>
      <c r="BI994" s="205">
        <f>IF(N994="nulová",J994,0)</f>
        <v>0</v>
      </c>
      <c r="BJ994" s="18" t="s">
        <v>91</v>
      </c>
      <c r="BK994" s="205">
        <f>ROUND(I994*H994,2)</f>
        <v>0</v>
      </c>
      <c r="BL994" s="18" t="s">
        <v>378</v>
      </c>
      <c r="BM994" s="204" t="s">
        <v>1617</v>
      </c>
    </row>
    <row r="995" spans="1:47" s="2" customFormat="1" ht="38.4">
      <c r="A995" s="36"/>
      <c r="B995" s="37"/>
      <c r="C995" s="38"/>
      <c r="D995" s="206" t="s">
        <v>213</v>
      </c>
      <c r="E995" s="38"/>
      <c r="F995" s="207" t="s">
        <v>1597</v>
      </c>
      <c r="G995" s="38"/>
      <c r="H995" s="38"/>
      <c r="I995" s="208"/>
      <c r="J995" s="38"/>
      <c r="K995" s="38"/>
      <c r="L995" s="41"/>
      <c r="M995" s="209"/>
      <c r="N995" s="210"/>
      <c r="O995" s="73"/>
      <c r="P995" s="73"/>
      <c r="Q995" s="73"/>
      <c r="R995" s="73"/>
      <c r="S995" s="73"/>
      <c r="T995" s="74"/>
      <c r="U995" s="36"/>
      <c r="V995" s="36"/>
      <c r="W995" s="36"/>
      <c r="X995" s="36"/>
      <c r="Y995" s="36"/>
      <c r="Z995" s="36"/>
      <c r="AA995" s="36"/>
      <c r="AB995" s="36"/>
      <c r="AC995" s="36"/>
      <c r="AD995" s="36"/>
      <c r="AE995" s="36"/>
      <c r="AT995" s="18" t="s">
        <v>213</v>
      </c>
      <c r="AU995" s="18" t="s">
        <v>93</v>
      </c>
    </row>
    <row r="996" spans="1:65" s="2" customFormat="1" ht="24.15" customHeight="1">
      <c r="A996" s="36"/>
      <c r="B996" s="37"/>
      <c r="C996" s="193" t="s">
        <v>1618</v>
      </c>
      <c r="D996" s="193" t="s">
        <v>206</v>
      </c>
      <c r="E996" s="194" t="s">
        <v>1619</v>
      </c>
      <c r="F996" s="195" t="s">
        <v>1620</v>
      </c>
      <c r="G996" s="196" t="s">
        <v>1422</v>
      </c>
      <c r="H996" s="197">
        <v>4</v>
      </c>
      <c r="I996" s="198"/>
      <c r="J996" s="199">
        <f>ROUND(I996*H996,2)</f>
        <v>0</v>
      </c>
      <c r="K996" s="195" t="s">
        <v>601</v>
      </c>
      <c r="L996" s="41"/>
      <c r="M996" s="200" t="s">
        <v>1</v>
      </c>
      <c r="N996" s="201" t="s">
        <v>48</v>
      </c>
      <c r="O996" s="73"/>
      <c r="P996" s="202">
        <f>O996*H996</f>
        <v>0</v>
      </c>
      <c r="Q996" s="202">
        <v>0</v>
      </c>
      <c r="R996" s="202">
        <f>Q996*H996</f>
        <v>0</v>
      </c>
      <c r="S996" s="202">
        <v>0</v>
      </c>
      <c r="T996" s="203">
        <f>S996*H996</f>
        <v>0</v>
      </c>
      <c r="U996" s="36"/>
      <c r="V996" s="36"/>
      <c r="W996" s="36"/>
      <c r="X996" s="36"/>
      <c r="Y996" s="36"/>
      <c r="Z996" s="36"/>
      <c r="AA996" s="36"/>
      <c r="AB996" s="36"/>
      <c r="AC996" s="36"/>
      <c r="AD996" s="36"/>
      <c r="AE996" s="36"/>
      <c r="AR996" s="204" t="s">
        <v>378</v>
      </c>
      <c r="AT996" s="204" t="s">
        <v>206</v>
      </c>
      <c r="AU996" s="204" t="s">
        <v>93</v>
      </c>
      <c r="AY996" s="18" t="s">
        <v>203</v>
      </c>
      <c r="BE996" s="205">
        <f>IF(N996="základní",J996,0)</f>
        <v>0</v>
      </c>
      <c r="BF996" s="205">
        <f>IF(N996="snížená",J996,0)</f>
        <v>0</v>
      </c>
      <c r="BG996" s="205">
        <f>IF(N996="zákl. přenesená",J996,0)</f>
        <v>0</v>
      </c>
      <c r="BH996" s="205">
        <f>IF(N996="sníž. přenesená",J996,0)</f>
        <v>0</v>
      </c>
      <c r="BI996" s="205">
        <f>IF(N996="nulová",J996,0)</f>
        <v>0</v>
      </c>
      <c r="BJ996" s="18" t="s">
        <v>91</v>
      </c>
      <c r="BK996" s="205">
        <f>ROUND(I996*H996,2)</f>
        <v>0</v>
      </c>
      <c r="BL996" s="18" t="s">
        <v>378</v>
      </c>
      <c r="BM996" s="204" t="s">
        <v>1621</v>
      </c>
    </row>
    <row r="997" spans="1:47" s="2" customFormat="1" ht="38.4">
      <c r="A997" s="36"/>
      <c r="B997" s="37"/>
      <c r="C997" s="38"/>
      <c r="D997" s="206" t="s">
        <v>213</v>
      </c>
      <c r="E997" s="38"/>
      <c r="F997" s="207" t="s">
        <v>1597</v>
      </c>
      <c r="G997" s="38"/>
      <c r="H997" s="38"/>
      <c r="I997" s="208"/>
      <c r="J997" s="38"/>
      <c r="K997" s="38"/>
      <c r="L997" s="41"/>
      <c r="M997" s="209"/>
      <c r="N997" s="210"/>
      <c r="O997" s="73"/>
      <c r="P997" s="73"/>
      <c r="Q997" s="73"/>
      <c r="R997" s="73"/>
      <c r="S997" s="73"/>
      <c r="T997" s="74"/>
      <c r="U997" s="36"/>
      <c r="V997" s="36"/>
      <c r="W997" s="36"/>
      <c r="X997" s="36"/>
      <c r="Y997" s="36"/>
      <c r="Z997" s="36"/>
      <c r="AA997" s="36"/>
      <c r="AB997" s="36"/>
      <c r="AC997" s="36"/>
      <c r="AD997" s="36"/>
      <c r="AE997" s="36"/>
      <c r="AT997" s="18" t="s">
        <v>213</v>
      </c>
      <c r="AU997" s="18" t="s">
        <v>93</v>
      </c>
    </row>
    <row r="998" spans="1:65" s="2" customFormat="1" ht="24.15" customHeight="1">
      <c r="A998" s="36"/>
      <c r="B998" s="37"/>
      <c r="C998" s="193" t="s">
        <v>1622</v>
      </c>
      <c r="D998" s="193" t="s">
        <v>206</v>
      </c>
      <c r="E998" s="194" t="s">
        <v>1623</v>
      </c>
      <c r="F998" s="195" t="s">
        <v>1624</v>
      </c>
      <c r="G998" s="196" t="s">
        <v>1422</v>
      </c>
      <c r="H998" s="197">
        <v>3</v>
      </c>
      <c r="I998" s="198"/>
      <c r="J998" s="199">
        <f>ROUND(I998*H998,2)</f>
        <v>0</v>
      </c>
      <c r="K998" s="195" t="s">
        <v>601</v>
      </c>
      <c r="L998" s="41"/>
      <c r="M998" s="200" t="s">
        <v>1</v>
      </c>
      <c r="N998" s="201" t="s">
        <v>48</v>
      </c>
      <c r="O998" s="73"/>
      <c r="P998" s="202">
        <f>O998*H998</f>
        <v>0</v>
      </c>
      <c r="Q998" s="202">
        <v>0</v>
      </c>
      <c r="R998" s="202">
        <f>Q998*H998</f>
        <v>0</v>
      </c>
      <c r="S998" s="202">
        <v>0</v>
      </c>
      <c r="T998" s="203">
        <f>S998*H998</f>
        <v>0</v>
      </c>
      <c r="U998" s="36"/>
      <c r="V998" s="36"/>
      <c r="W998" s="36"/>
      <c r="X998" s="36"/>
      <c r="Y998" s="36"/>
      <c r="Z998" s="36"/>
      <c r="AA998" s="36"/>
      <c r="AB998" s="36"/>
      <c r="AC998" s="36"/>
      <c r="AD998" s="36"/>
      <c r="AE998" s="36"/>
      <c r="AR998" s="204" t="s">
        <v>378</v>
      </c>
      <c r="AT998" s="204" t="s">
        <v>206</v>
      </c>
      <c r="AU998" s="204" t="s">
        <v>93</v>
      </c>
      <c r="AY998" s="18" t="s">
        <v>203</v>
      </c>
      <c r="BE998" s="205">
        <f>IF(N998="základní",J998,0)</f>
        <v>0</v>
      </c>
      <c r="BF998" s="205">
        <f>IF(N998="snížená",J998,0)</f>
        <v>0</v>
      </c>
      <c r="BG998" s="205">
        <f>IF(N998="zákl. přenesená",J998,0)</f>
        <v>0</v>
      </c>
      <c r="BH998" s="205">
        <f>IF(N998="sníž. přenesená",J998,0)</f>
        <v>0</v>
      </c>
      <c r="BI998" s="205">
        <f>IF(N998="nulová",J998,0)</f>
        <v>0</v>
      </c>
      <c r="BJ998" s="18" t="s">
        <v>91</v>
      </c>
      <c r="BK998" s="205">
        <f>ROUND(I998*H998,2)</f>
        <v>0</v>
      </c>
      <c r="BL998" s="18" t="s">
        <v>378</v>
      </c>
      <c r="BM998" s="204" t="s">
        <v>1625</v>
      </c>
    </row>
    <row r="999" spans="1:47" s="2" customFormat="1" ht="38.4">
      <c r="A999" s="36"/>
      <c r="B999" s="37"/>
      <c r="C999" s="38"/>
      <c r="D999" s="206" t="s">
        <v>213</v>
      </c>
      <c r="E999" s="38"/>
      <c r="F999" s="207" t="s">
        <v>1597</v>
      </c>
      <c r="G999" s="38"/>
      <c r="H999" s="38"/>
      <c r="I999" s="208"/>
      <c r="J999" s="38"/>
      <c r="K999" s="38"/>
      <c r="L999" s="41"/>
      <c r="M999" s="209"/>
      <c r="N999" s="210"/>
      <c r="O999" s="73"/>
      <c r="P999" s="73"/>
      <c r="Q999" s="73"/>
      <c r="R999" s="73"/>
      <c r="S999" s="73"/>
      <c r="T999" s="74"/>
      <c r="U999" s="36"/>
      <c r="V999" s="36"/>
      <c r="W999" s="36"/>
      <c r="X999" s="36"/>
      <c r="Y999" s="36"/>
      <c r="Z999" s="36"/>
      <c r="AA999" s="36"/>
      <c r="AB999" s="36"/>
      <c r="AC999" s="36"/>
      <c r="AD999" s="36"/>
      <c r="AE999" s="36"/>
      <c r="AT999" s="18" t="s">
        <v>213</v>
      </c>
      <c r="AU999" s="18" t="s">
        <v>93</v>
      </c>
    </row>
    <row r="1000" spans="1:65" s="2" customFormat="1" ht="24.15" customHeight="1">
      <c r="A1000" s="36"/>
      <c r="B1000" s="37"/>
      <c r="C1000" s="193" t="s">
        <v>1626</v>
      </c>
      <c r="D1000" s="193" t="s">
        <v>206</v>
      </c>
      <c r="E1000" s="194" t="s">
        <v>1627</v>
      </c>
      <c r="F1000" s="195" t="s">
        <v>1628</v>
      </c>
      <c r="G1000" s="196" t="s">
        <v>1422</v>
      </c>
      <c r="H1000" s="197">
        <v>2</v>
      </c>
      <c r="I1000" s="198"/>
      <c r="J1000" s="199">
        <f>ROUND(I1000*H1000,2)</f>
        <v>0</v>
      </c>
      <c r="K1000" s="195" t="s">
        <v>601</v>
      </c>
      <c r="L1000" s="41"/>
      <c r="M1000" s="200" t="s">
        <v>1</v>
      </c>
      <c r="N1000" s="201" t="s">
        <v>48</v>
      </c>
      <c r="O1000" s="73"/>
      <c r="P1000" s="202">
        <f>O1000*H1000</f>
        <v>0</v>
      </c>
      <c r="Q1000" s="202">
        <v>0</v>
      </c>
      <c r="R1000" s="202">
        <f>Q1000*H1000</f>
        <v>0</v>
      </c>
      <c r="S1000" s="202">
        <v>0</v>
      </c>
      <c r="T1000" s="203">
        <f>S1000*H1000</f>
        <v>0</v>
      </c>
      <c r="U1000" s="36"/>
      <c r="V1000" s="36"/>
      <c r="W1000" s="36"/>
      <c r="X1000" s="36"/>
      <c r="Y1000" s="36"/>
      <c r="Z1000" s="36"/>
      <c r="AA1000" s="36"/>
      <c r="AB1000" s="36"/>
      <c r="AC1000" s="36"/>
      <c r="AD1000" s="36"/>
      <c r="AE1000" s="36"/>
      <c r="AR1000" s="204" t="s">
        <v>378</v>
      </c>
      <c r="AT1000" s="204" t="s">
        <v>206</v>
      </c>
      <c r="AU1000" s="204" t="s">
        <v>93</v>
      </c>
      <c r="AY1000" s="18" t="s">
        <v>203</v>
      </c>
      <c r="BE1000" s="205">
        <f>IF(N1000="základní",J1000,0)</f>
        <v>0</v>
      </c>
      <c r="BF1000" s="205">
        <f>IF(N1000="snížená",J1000,0)</f>
        <v>0</v>
      </c>
      <c r="BG1000" s="205">
        <f>IF(N1000="zákl. přenesená",J1000,0)</f>
        <v>0</v>
      </c>
      <c r="BH1000" s="205">
        <f>IF(N1000="sníž. přenesená",J1000,0)</f>
        <v>0</v>
      </c>
      <c r="BI1000" s="205">
        <f>IF(N1000="nulová",J1000,0)</f>
        <v>0</v>
      </c>
      <c r="BJ1000" s="18" t="s">
        <v>91</v>
      </c>
      <c r="BK1000" s="205">
        <f>ROUND(I1000*H1000,2)</f>
        <v>0</v>
      </c>
      <c r="BL1000" s="18" t="s">
        <v>378</v>
      </c>
      <c r="BM1000" s="204" t="s">
        <v>1629</v>
      </c>
    </row>
    <row r="1001" spans="1:47" s="2" customFormat="1" ht="38.4">
      <c r="A1001" s="36"/>
      <c r="B1001" s="37"/>
      <c r="C1001" s="38"/>
      <c r="D1001" s="206" t="s">
        <v>213</v>
      </c>
      <c r="E1001" s="38"/>
      <c r="F1001" s="207" t="s">
        <v>1597</v>
      </c>
      <c r="G1001" s="38"/>
      <c r="H1001" s="38"/>
      <c r="I1001" s="208"/>
      <c r="J1001" s="38"/>
      <c r="K1001" s="38"/>
      <c r="L1001" s="41"/>
      <c r="M1001" s="209"/>
      <c r="N1001" s="210"/>
      <c r="O1001" s="73"/>
      <c r="P1001" s="73"/>
      <c r="Q1001" s="73"/>
      <c r="R1001" s="73"/>
      <c r="S1001" s="73"/>
      <c r="T1001" s="74"/>
      <c r="U1001" s="36"/>
      <c r="V1001" s="36"/>
      <c r="W1001" s="36"/>
      <c r="X1001" s="36"/>
      <c r="Y1001" s="36"/>
      <c r="Z1001" s="36"/>
      <c r="AA1001" s="36"/>
      <c r="AB1001" s="36"/>
      <c r="AC1001" s="36"/>
      <c r="AD1001" s="36"/>
      <c r="AE1001" s="36"/>
      <c r="AT1001" s="18" t="s">
        <v>213</v>
      </c>
      <c r="AU1001" s="18" t="s">
        <v>93</v>
      </c>
    </row>
    <row r="1002" spans="1:65" s="2" customFormat="1" ht="24.15" customHeight="1">
      <c r="A1002" s="36"/>
      <c r="B1002" s="37"/>
      <c r="C1002" s="193" t="s">
        <v>1630</v>
      </c>
      <c r="D1002" s="193" t="s">
        <v>206</v>
      </c>
      <c r="E1002" s="194" t="s">
        <v>1631</v>
      </c>
      <c r="F1002" s="195" t="s">
        <v>1632</v>
      </c>
      <c r="G1002" s="196" t="s">
        <v>1422</v>
      </c>
      <c r="H1002" s="197">
        <v>2</v>
      </c>
      <c r="I1002" s="198"/>
      <c r="J1002" s="199">
        <f>ROUND(I1002*H1002,2)</f>
        <v>0</v>
      </c>
      <c r="K1002" s="195" t="s">
        <v>601</v>
      </c>
      <c r="L1002" s="41"/>
      <c r="M1002" s="200" t="s">
        <v>1</v>
      </c>
      <c r="N1002" s="201" t="s">
        <v>48</v>
      </c>
      <c r="O1002" s="73"/>
      <c r="P1002" s="202">
        <f>O1002*H1002</f>
        <v>0</v>
      </c>
      <c r="Q1002" s="202">
        <v>0</v>
      </c>
      <c r="R1002" s="202">
        <f>Q1002*H1002</f>
        <v>0</v>
      </c>
      <c r="S1002" s="202">
        <v>0</v>
      </c>
      <c r="T1002" s="203">
        <f>S1002*H1002</f>
        <v>0</v>
      </c>
      <c r="U1002" s="36"/>
      <c r="V1002" s="36"/>
      <c r="W1002" s="36"/>
      <c r="X1002" s="36"/>
      <c r="Y1002" s="36"/>
      <c r="Z1002" s="36"/>
      <c r="AA1002" s="36"/>
      <c r="AB1002" s="36"/>
      <c r="AC1002" s="36"/>
      <c r="AD1002" s="36"/>
      <c r="AE1002" s="36"/>
      <c r="AR1002" s="204" t="s">
        <v>378</v>
      </c>
      <c r="AT1002" s="204" t="s">
        <v>206</v>
      </c>
      <c r="AU1002" s="204" t="s">
        <v>93</v>
      </c>
      <c r="AY1002" s="18" t="s">
        <v>203</v>
      </c>
      <c r="BE1002" s="205">
        <f>IF(N1002="základní",J1002,0)</f>
        <v>0</v>
      </c>
      <c r="BF1002" s="205">
        <f>IF(N1002="snížená",J1002,0)</f>
        <v>0</v>
      </c>
      <c r="BG1002" s="205">
        <f>IF(N1002="zákl. přenesená",J1002,0)</f>
        <v>0</v>
      </c>
      <c r="BH1002" s="205">
        <f>IF(N1002="sníž. přenesená",J1002,0)</f>
        <v>0</v>
      </c>
      <c r="BI1002" s="205">
        <f>IF(N1002="nulová",J1002,0)</f>
        <v>0</v>
      </c>
      <c r="BJ1002" s="18" t="s">
        <v>91</v>
      </c>
      <c r="BK1002" s="205">
        <f>ROUND(I1002*H1002,2)</f>
        <v>0</v>
      </c>
      <c r="BL1002" s="18" t="s">
        <v>378</v>
      </c>
      <c r="BM1002" s="204" t="s">
        <v>1633</v>
      </c>
    </row>
    <row r="1003" spans="1:47" s="2" customFormat="1" ht="38.4">
      <c r="A1003" s="36"/>
      <c r="B1003" s="37"/>
      <c r="C1003" s="38"/>
      <c r="D1003" s="206" t="s">
        <v>213</v>
      </c>
      <c r="E1003" s="38"/>
      <c r="F1003" s="207" t="s">
        <v>1597</v>
      </c>
      <c r="G1003" s="38"/>
      <c r="H1003" s="38"/>
      <c r="I1003" s="208"/>
      <c r="J1003" s="38"/>
      <c r="K1003" s="38"/>
      <c r="L1003" s="41"/>
      <c r="M1003" s="209"/>
      <c r="N1003" s="210"/>
      <c r="O1003" s="73"/>
      <c r="P1003" s="73"/>
      <c r="Q1003" s="73"/>
      <c r="R1003" s="73"/>
      <c r="S1003" s="73"/>
      <c r="T1003" s="74"/>
      <c r="U1003" s="36"/>
      <c r="V1003" s="36"/>
      <c r="W1003" s="36"/>
      <c r="X1003" s="36"/>
      <c r="Y1003" s="36"/>
      <c r="Z1003" s="36"/>
      <c r="AA1003" s="36"/>
      <c r="AB1003" s="36"/>
      <c r="AC1003" s="36"/>
      <c r="AD1003" s="36"/>
      <c r="AE1003" s="36"/>
      <c r="AT1003" s="18" t="s">
        <v>213</v>
      </c>
      <c r="AU1003" s="18" t="s">
        <v>93</v>
      </c>
    </row>
    <row r="1004" spans="1:65" s="2" customFormat="1" ht="16.5" customHeight="1">
      <c r="A1004" s="36"/>
      <c r="B1004" s="37"/>
      <c r="C1004" s="193" t="s">
        <v>1634</v>
      </c>
      <c r="D1004" s="193" t="s">
        <v>206</v>
      </c>
      <c r="E1004" s="194" t="s">
        <v>1635</v>
      </c>
      <c r="F1004" s="195" t="s">
        <v>1636</v>
      </c>
      <c r="G1004" s="196" t="s">
        <v>1422</v>
      </c>
      <c r="H1004" s="197">
        <v>1</v>
      </c>
      <c r="I1004" s="198"/>
      <c r="J1004" s="199">
        <f>ROUND(I1004*H1004,2)</f>
        <v>0</v>
      </c>
      <c r="K1004" s="195" t="s">
        <v>601</v>
      </c>
      <c r="L1004" s="41"/>
      <c r="M1004" s="200" t="s">
        <v>1</v>
      </c>
      <c r="N1004" s="201" t="s">
        <v>48</v>
      </c>
      <c r="O1004" s="73"/>
      <c r="P1004" s="202">
        <f>O1004*H1004</f>
        <v>0</v>
      </c>
      <c r="Q1004" s="202">
        <v>0</v>
      </c>
      <c r="R1004" s="202">
        <f>Q1004*H1004</f>
        <v>0</v>
      </c>
      <c r="S1004" s="202">
        <v>0</v>
      </c>
      <c r="T1004" s="203">
        <f>S1004*H1004</f>
        <v>0</v>
      </c>
      <c r="U1004" s="36"/>
      <c r="V1004" s="36"/>
      <c r="W1004" s="36"/>
      <c r="X1004" s="36"/>
      <c r="Y1004" s="36"/>
      <c r="Z1004" s="36"/>
      <c r="AA1004" s="36"/>
      <c r="AB1004" s="36"/>
      <c r="AC1004" s="36"/>
      <c r="AD1004" s="36"/>
      <c r="AE1004" s="36"/>
      <c r="AR1004" s="204" t="s">
        <v>378</v>
      </c>
      <c r="AT1004" s="204" t="s">
        <v>206</v>
      </c>
      <c r="AU1004" s="204" t="s">
        <v>93</v>
      </c>
      <c r="AY1004" s="18" t="s">
        <v>203</v>
      </c>
      <c r="BE1004" s="205">
        <f>IF(N1004="základní",J1004,0)</f>
        <v>0</v>
      </c>
      <c r="BF1004" s="205">
        <f>IF(N1004="snížená",J1004,0)</f>
        <v>0</v>
      </c>
      <c r="BG1004" s="205">
        <f>IF(N1004="zákl. přenesená",J1004,0)</f>
        <v>0</v>
      </c>
      <c r="BH1004" s="205">
        <f>IF(N1004="sníž. přenesená",J1004,0)</f>
        <v>0</v>
      </c>
      <c r="BI1004" s="205">
        <f>IF(N1004="nulová",J1004,0)</f>
        <v>0</v>
      </c>
      <c r="BJ1004" s="18" t="s">
        <v>91</v>
      </c>
      <c r="BK1004" s="205">
        <f>ROUND(I1004*H1004,2)</f>
        <v>0</v>
      </c>
      <c r="BL1004" s="18" t="s">
        <v>378</v>
      </c>
      <c r="BM1004" s="204" t="s">
        <v>1637</v>
      </c>
    </row>
    <row r="1005" spans="1:47" s="2" customFormat="1" ht="38.4">
      <c r="A1005" s="36"/>
      <c r="B1005" s="37"/>
      <c r="C1005" s="38"/>
      <c r="D1005" s="206" t="s">
        <v>213</v>
      </c>
      <c r="E1005" s="38"/>
      <c r="F1005" s="207" t="s">
        <v>1597</v>
      </c>
      <c r="G1005" s="38"/>
      <c r="H1005" s="38"/>
      <c r="I1005" s="208"/>
      <c r="J1005" s="38"/>
      <c r="K1005" s="38"/>
      <c r="L1005" s="41"/>
      <c r="M1005" s="209"/>
      <c r="N1005" s="210"/>
      <c r="O1005" s="73"/>
      <c r="P1005" s="73"/>
      <c r="Q1005" s="73"/>
      <c r="R1005" s="73"/>
      <c r="S1005" s="73"/>
      <c r="T1005" s="74"/>
      <c r="U1005" s="36"/>
      <c r="V1005" s="36"/>
      <c r="W1005" s="36"/>
      <c r="X1005" s="36"/>
      <c r="Y1005" s="36"/>
      <c r="Z1005" s="36"/>
      <c r="AA1005" s="36"/>
      <c r="AB1005" s="36"/>
      <c r="AC1005" s="36"/>
      <c r="AD1005" s="36"/>
      <c r="AE1005" s="36"/>
      <c r="AT1005" s="18" t="s">
        <v>213</v>
      </c>
      <c r="AU1005" s="18" t="s">
        <v>93</v>
      </c>
    </row>
    <row r="1006" spans="1:65" s="2" customFormat="1" ht="16.5" customHeight="1">
      <c r="A1006" s="36"/>
      <c r="B1006" s="37"/>
      <c r="C1006" s="193" t="s">
        <v>1638</v>
      </c>
      <c r="D1006" s="193" t="s">
        <v>206</v>
      </c>
      <c r="E1006" s="194" t="s">
        <v>1639</v>
      </c>
      <c r="F1006" s="195" t="s">
        <v>1640</v>
      </c>
      <c r="G1006" s="196" t="s">
        <v>1422</v>
      </c>
      <c r="H1006" s="197">
        <v>2</v>
      </c>
      <c r="I1006" s="198"/>
      <c r="J1006" s="199">
        <f>ROUND(I1006*H1006,2)</f>
        <v>0</v>
      </c>
      <c r="K1006" s="195" t="s">
        <v>601</v>
      </c>
      <c r="L1006" s="41"/>
      <c r="M1006" s="200" t="s">
        <v>1</v>
      </c>
      <c r="N1006" s="201" t="s">
        <v>48</v>
      </c>
      <c r="O1006" s="73"/>
      <c r="P1006" s="202">
        <f>O1006*H1006</f>
        <v>0</v>
      </c>
      <c r="Q1006" s="202">
        <v>0</v>
      </c>
      <c r="R1006" s="202">
        <f>Q1006*H1006</f>
        <v>0</v>
      </c>
      <c r="S1006" s="202">
        <v>0</v>
      </c>
      <c r="T1006" s="203">
        <f>S1006*H1006</f>
        <v>0</v>
      </c>
      <c r="U1006" s="36"/>
      <c r="V1006" s="36"/>
      <c r="W1006" s="36"/>
      <c r="X1006" s="36"/>
      <c r="Y1006" s="36"/>
      <c r="Z1006" s="36"/>
      <c r="AA1006" s="36"/>
      <c r="AB1006" s="36"/>
      <c r="AC1006" s="36"/>
      <c r="AD1006" s="36"/>
      <c r="AE1006" s="36"/>
      <c r="AR1006" s="204" t="s">
        <v>378</v>
      </c>
      <c r="AT1006" s="204" t="s">
        <v>206</v>
      </c>
      <c r="AU1006" s="204" t="s">
        <v>93</v>
      </c>
      <c r="AY1006" s="18" t="s">
        <v>203</v>
      </c>
      <c r="BE1006" s="205">
        <f>IF(N1006="základní",J1006,0)</f>
        <v>0</v>
      </c>
      <c r="BF1006" s="205">
        <f>IF(N1006="snížená",J1006,0)</f>
        <v>0</v>
      </c>
      <c r="BG1006" s="205">
        <f>IF(N1006="zákl. přenesená",J1006,0)</f>
        <v>0</v>
      </c>
      <c r="BH1006" s="205">
        <f>IF(N1006="sníž. přenesená",J1006,0)</f>
        <v>0</v>
      </c>
      <c r="BI1006" s="205">
        <f>IF(N1006="nulová",J1006,0)</f>
        <v>0</v>
      </c>
      <c r="BJ1006" s="18" t="s">
        <v>91</v>
      </c>
      <c r="BK1006" s="205">
        <f>ROUND(I1006*H1006,2)</f>
        <v>0</v>
      </c>
      <c r="BL1006" s="18" t="s">
        <v>378</v>
      </c>
      <c r="BM1006" s="204" t="s">
        <v>1641</v>
      </c>
    </row>
    <row r="1007" spans="1:47" s="2" customFormat="1" ht="38.4">
      <c r="A1007" s="36"/>
      <c r="B1007" s="37"/>
      <c r="C1007" s="38"/>
      <c r="D1007" s="206" t="s">
        <v>213</v>
      </c>
      <c r="E1007" s="38"/>
      <c r="F1007" s="207" t="s">
        <v>1597</v>
      </c>
      <c r="G1007" s="38"/>
      <c r="H1007" s="38"/>
      <c r="I1007" s="208"/>
      <c r="J1007" s="38"/>
      <c r="K1007" s="38"/>
      <c r="L1007" s="41"/>
      <c r="M1007" s="209"/>
      <c r="N1007" s="210"/>
      <c r="O1007" s="73"/>
      <c r="P1007" s="73"/>
      <c r="Q1007" s="73"/>
      <c r="R1007" s="73"/>
      <c r="S1007" s="73"/>
      <c r="T1007" s="74"/>
      <c r="U1007" s="36"/>
      <c r="V1007" s="36"/>
      <c r="W1007" s="36"/>
      <c r="X1007" s="36"/>
      <c r="Y1007" s="36"/>
      <c r="Z1007" s="36"/>
      <c r="AA1007" s="36"/>
      <c r="AB1007" s="36"/>
      <c r="AC1007" s="36"/>
      <c r="AD1007" s="36"/>
      <c r="AE1007" s="36"/>
      <c r="AT1007" s="18" t="s">
        <v>213</v>
      </c>
      <c r="AU1007" s="18" t="s">
        <v>93</v>
      </c>
    </row>
    <row r="1008" spans="1:65" s="2" customFormat="1" ht="21.75" customHeight="1">
      <c r="A1008" s="36"/>
      <c r="B1008" s="37"/>
      <c r="C1008" s="193" t="s">
        <v>1642</v>
      </c>
      <c r="D1008" s="193" t="s">
        <v>206</v>
      </c>
      <c r="E1008" s="194" t="s">
        <v>1643</v>
      </c>
      <c r="F1008" s="195" t="s">
        <v>1644</v>
      </c>
      <c r="G1008" s="196" t="s">
        <v>1422</v>
      </c>
      <c r="H1008" s="197">
        <v>1</v>
      </c>
      <c r="I1008" s="198"/>
      <c r="J1008" s="199">
        <f>ROUND(I1008*H1008,2)</f>
        <v>0</v>
      </c>
      <c r="K1008" s="195" t="s">
        <v>601</v>
      </c>
      <c r="L1008" s="41"/>
      <c r="M1008" s="200" t="s">
        <v>1</v>
      </c>
      <c r="N1008" s="201" t="s">
        <v>48</v>
      </c>
      <c r="O1008" s="73"/>
      <c r="P1008" s="202">
        <f>O1008*H1008</f>
        <v>0</v>
      </c>
      <c r="Q1008" s="202">
        <v>0</v>
      </c>
      <c r="R1008" s="202">
        <f>Q1008*H1008</f>
        <v>0</v>
      </c>
      <c r="S1008" s="202">
        <v>0</v>
      </c>
      <c r="T1008" s="203">
        <f>S1008*H1008</f>
        <v>0</v>
      </c>
      <c r="U1008" s="36"/>
      <c r="V1008" s="36"/>
      <c r="W1008" s="36"/>
      <c r="X1008" s="36"/>
      <c r="Y1008" s="36"/>
      <c r="Z1008" s="36"/>
      <c r="AA1008" s="36"/>
      <c r="AB1008" s="36"/>
      <c r="AC1008" s="36"/>
      <c r="AD1008" s="36"/>
      <c r="AE1008" s="36"/>
      <c r="AR1008" s="204" t="s">
        <v>378</v>
      </c>
      <c r="AT1008" s="204" t="s">
        <v>206</v>
      </c>
      <c r="AU1008" s="204" t="s">
        <v>93</v>
      </c>
      <c r="AY1008" s="18" t="s">
        <v>203</v>
      </c>
      <c r="BE1008" s="205">
        <f>IF(N1008="základní",J1008,0)</f>
        <v>0</v>
      </c>
      <c r="BF1008" s="205">
        <f>IF(N1008="snížená",J1008,0)</f>
        <v>0</v>
      </c>
      <c r="BG1008" s="205">
        <f>IF(N1008="zákl. přenesená",J1008,0)</f>
        <v>0</v>
      </c>
      <c r="BH1008" s="205">
        <f>IF(N1008="sníž. přenesená",J1008,0)</f>
        <v>0</v>
      </c>
      <c r="BI1008" s="205">
        <f>IF(N1008="nulová",J1008,0)</f>
        <v>0</v>
      </c>
      <c r="BJ1008" s="18" t="s">
        <v>91</v>
      </c>
      <c r="BK1008" s="205">
        <f>ROUND(I1008*H1008,2)</f>
        <v>0</v>
      </c>
      <c r="BL1008" s="18" t="s">
        <v>378</v>
      </c>
      <c r="BM1008" s="204" t="s">
        <v>1645</v>
      </c>
    </row>
    <row r="1009" spans="1:47" s="2" customFormat="1" ht="38.4">
      <c r="A1009" s="36"/>
      <c r="B1009" s="37"/>
      <c r="C1009" s="38"/>
      <c r="D1009" s="206" t="s">
        <v>213</v>
      </c>
      <c r="E1009" s="38"/>
      <c r="F1009" s="207" t="s">
        <v>1597</v>
      </c>
      <c r="G1009" s="38"/>
      <c r="H1009" s="38"/>
      <c r="I1009" s="208"/>
      <c r="J1009" s="38"/>
      <c r="K1009" s="38"/>
      <c r="L1009" s="41"/>
      <c r="M1009" s="209"/>
      <c r="N1009" s="210"/>
      <c r="O1009" s="73"/>
      <c r="P1009" s="73"/>
      <c r="Q1009" s="73"/>
      <c r="R1009" s="73"/>
      <c r="S1009" s="73"/>
      <c r="T1009" s="74"/>
      <c r="U1009" s="36"/>
      <c r="V1009" s="36"/>
      <c r="W1009" s="36"/>
      <c r="X1009" s="36"/>
      <c r="Y1009" s="36"/>
      <c r="Z1009" s="36"/>
      <c r="AA1009" s="36"/>
      <c r="AB1009" s="36"/>
      <c r="AC1009" s="36"/>
      <c r="AD1009" s="36"/>
      <c r="AE1009" s="36"/>
      <c r="AT1009" s="18" t="s">
        <v>213</v>
      </c>
      <c r="AU1009" s="18" t="s">
        <v>93</v>
      </c>
    </row>
    <row r="1010" spans="1:65" s="2" customFormat="1" ht="16.5" customHeight="1">
      <c r="A1010" s="36"/>
      <c r="B1010" s="37"/>
      <c r="C1010" s="193" t="s">
        <v>1646</v>
      </c>
      <c r="D1010" s="193" t="s">
        <v>206</v>
      </c>
      <c r="E1010" s="194" t="s">
        <v>1647</v>
      </c>
      <c r="F1010" s="195" t="s">
        <v>1648</v>
      </c>
      <c r="G1010" s="196" t="s">
        <v>990</v>
      </c>
      <c r="H1010" s="268"/>
      <c r="I1010" s="198"/>
      <c r="J1010" s="199">
        <f>ROUND(I1010*H1010,2)</f>
        <v>0</v>
      </c>
      <c r="K1010" s="195" t="s">
        <v>210</v>
      </c>
      <c r="L1010" s="41"/>
      <c r="M1010" s="200" t="s">
        <v>1</v>
      </c>
      <c r="N1010" s="201" t="s">
        <v>48</v>
      </c>
      <c r="O1010" s="73"/>
      <c r="P1010" s="202">
        <f>O1010*H1010</f>
        <v>0</v>
      </c>
      <c r="Q1010" s="202">
        <v>0</v>
      </c>
      <c r="R1010" s="202">
        <f>Q1010*H1010</f>
        <v>0</v>
      </c>
      <c r="S1010" s="202">
        <v>0</v>
      </c>
      <c r="T1010" s="203">
        <f>S1010*H1010</f>
        <v>0</v>
      </c>
      <c r="U1010" s="36"/>
      <c r="V1010" s="36"/>
      <c r="W1010" s="36"/>
      <c r="X1010" s="36"/>
      <c r="Y1010" s="36"/>
      <c r="Z1010" s="36"/>
      <c r="AA1010" s="36"/>
      <c r="AB1010" s="36"/>
      <c r="AC1010" s="36"/>
      <c r="AD1010" s="36"/>
      <c r="AE1010" s="36"/>
      <c r="AR1010" s="204" t="s">
        <v>378</v>
      </c>
      <c r="AT1010" s="204" t="s">
        <v>206</v>
      </c>
      <c r="AU1010" s="204" t="s">
        <v>93</v>
      </c>
      <c r="AY1010" s="18" t="s">
        <v>203</v>
      </c>
      <c r="BE1010" s="205">
        <f>IF(N1010="základní",J1010,0)</f>
        <v>0</v>
      </c>
      <c r="BF1010" s="205">
        <f>IF(N1010="snížená",J1010,0)</f>
        <v>0</v>
      </c>
      <c r="BG1010" s="205">
        <f>IF(N1010="zákl. přenesená",J1010,0)</f>
        <v>0</v>
      </c>
      <c r="BH1010" s="205">
        <f>IF(N1010="sníž. přenesená",J1010,0)</f>
        <v>0</v>
      </c>
      <c r="BI1010" s="205">
        <f>IF(N1010="nulová",J1010,0)</f>
        <v>0</v>
      </c>
      <c r="BJ1010" s="18" t="s">
        <v>91</v>
      </c>
      <c r="BK1010" s="205">
        <f>ROUND(I1010*H1010,2)</f>
        <v>0</v>
      </c>
      <c r="BL1010" s="18" t="s">
        <v>378</v>
      </c>
      <c r="BM1010" s="204" t="s">
        <v>1649</v>
      </c>
    </row>
    <row r="1011" spans="2:63" s="12" customFormat="1" ht="22.8" customHeight="1">
      <c r="B1011" s="177"/>
      <c r="C1011" s="178"/>
      <c r="D1011" s="179" t="s">
        <v>82</v>
      </c>
      <c r="E1011" s="191" t="s">
        <v>1650</v>
      </c>
      <c r="F1011" s="191" t="s">
        <v>1651</v>
      </c>
      <c r="G1011" s="178"/>
      <c r="H1011" s="178"/>
      <c r="I1011" s="181"/>
      <c r="J1011" s="192">
        <f>BK1011</f>
        <v>0</v>
      </c>
      <c r="K1011" s="178"/>
      <c r="L1011" s="183"/>
      <c r="M1011" s="184"/>
      <c r="N1011" s="185"/>
      <c r="O1011" s="185"/>
      <c r="P1011" s="186">
        <f>SUM(P1012:P1027)</f>
        <v>0</v>
      </c>
      <c r="Q1011" s="185"/>
      <c r="R1011" s="186">
        <f>SUM(R1012:R1027)</f>
        <v>2.143232</v>
      </c>
      <c r="S1011" s="185"/>
      <c r="T1011" s="187">
        <f>SUM(T1012:T1027)</f>
        <v>0</v>
      </c>
      <c r="AR1011" s="188" t="s">
        <v>93</v>
      </c>
      <c r="AT1011" s="189" t="s">
        <v>82</v>
      </c>
      <c r="AU1011" s="189" t="s">
        <v>91</v>
      </c>
      <c r="AY1011" s="188" t="s">
        <v>203</v>
      </c>
      <c r="BK1011" s="190">
        <f>SUM(BK1012:BK1027)</f>
        <v>0</v>
      </c>
    </row>
    <row r="1012" spans="1:65" s="2" customFormat="1" ht="16.5" customHeight="1">
      <c r="A1012" s="36"/>
      <c r="B1012" s="37"/>
      <c r="C1012" s="193" t="s">
        <v>1652</v>
      </c>
      <c r="D1012" s="193" t="s">
        <v>206</v>
      </c>
      <c r="E1012" s="194" t="s">
        <v>1653</v>
      </c>
      <c r="F1012" s="195" t="s">
        <v>1654</v>
      </c>
      <c r="G1012" s="196" t="s">
        <v>357</v>
      </c>
      <c r="H1012" s="197">
        <v>59.8</v>
      </c>
      <c r="I1012" s="198"/>
      <c r="J1012" s="199">
        <f>ROUND(I1012*H1012,2)</f>
        <v>0</v>
      </c>
      <c r="K1012" s="195" t="s">
        <v>210</v>
      </c>
      <c r="L1012" s="41"/>
      <c r="M1012" s="200" t="s">
        <v>1</v>
      </c>
      <c r="N1012" s="201" t="s">
        <v>48</v>
      </c>
      <c r="O1012" s="73"/>
      <c r="P1012" s="202">
        <f>O1012*H1012</f>
        <v>0</v>
      </c>
      <c r="Q1012" s="202">
        <v>0</v>
      </c>
      <c r="R1012" s="202">
        <f>Q1012*H1012</f>
        <v>0</v>
      </c>
      <c r="S1012" s="202">
        <v>0</v>
      </c>
      <c r="T1012" s="203">
        <f>S1012*H1012</f>
        <v>0</v>
      </c>
      <c r="U1012" s="36"/>
      <c r="V1012" s="36"/>
      <c r="W1012" s="36"/>
      <c r="X1012" s="36"/>
      <c r="Y1012" s="36"/>
      <c r="Z1012" s="36"/>
      <c r="AA1012" s="36"/>
      <c r="AB1012" s="36"/>
      <c r="AC1012" s="36"/>
      <c r="AD1012" s="36"/>
      <c r="AE1012" s="36"/>
      <c r="AR1012" s="204" t="s">
        <v>378</v>
      </c>
      <c r="AT1012" s="204" t="s">
        <v>206</v>
      </c>
      <c r="AU1012" s="204" t="s">
        <v>93</v>
      </c>
      <c r="AY1012" s="18" t="s">
        <v>203</v>
      </c>
      <c r="BE1012" s="205">
        <f>IF(N1012="základní",J1012,0)</f>
        <v>0</v>
      </c>
      <c r="BF1012" s="205">
        <f>IF(N1012="snížená",J1012,0)</f>
        <v>0</v>
      </c>
      <c r="BG1012" s="205">
        <f>IF(N1012="zákl. přenesená",J1012,0)</f>
        <v>0</v>
      </c>
      <c r="BH1012" s="205">
        <f>IF(N1012="sníž. přenesená",J1012,0)</f>
        <v>0</v>
      </c>
      <c r="BI1012" s="205">
        <f>IF(N1012="nulová",J1012,0)</f>
        <v>0</v>
      </c>
      <c r="BJ1012" s="18" t="s">
        <v>91</v>
      </c>
      <c r="BK1012" s="205">
        <f>ROUND(I1012*H1012,2)</f>
        <v>0</v>
      </c>
      <c r="BL1012" s="18" t="s">
        <v>378</v>
      </c>
      <c r="BM1012" s="204" t="s">
        <v>1655</v>
      </c>
    </row>
    <row r="1013" spans="1:65" s="2" customFormat="1" ht="16.5" customHeight="1">
      <c r="A1013" s="36"/>
      <c r="B1013" s="37"/>
      <c r="C1013" s="193" t="s">
        <v>1656</v>
      </c>
      <c r="D1013" s="193" t="s">
        <v>206</v>
      </c>
      <c r="E1013" s="194" t="s">
        <v>1657</v>
      </c>
      <c r="F1013" s="195" t="s">
        <v>1658</v>
      </c>
      <c r="G1013" s="196" t="s">
        <v>357</v>
      </c>
      <c r="H1013" s="197">
        <v>59.8</v>
      </c>
      <c r="I1013" s="198"/>
      <c r="J1013" s="199">
        <f>ROUND(I1013*H1013,2)</f>
        <v>0</v>
      </c>
      <c r="K1013" s="195" t="s">
        <v>210</v>
      </c>
      <c r="L1013" s="41"/>
      <c r="M1013" s="200" t="s">
        <v>1</v>
      </c>
      <c r="N1013" s="201" t="s">
        <v>48</v>
      </c>
      <c r="O1013" s="73"/>
      <c r="P1013" s="202">
        <f>O1013*H1013</f>
        <v>0</v>
      </c>
      <c r="Q1013" s="202">
        <v>0.0003</v>
      </c>
      <c r="R1013" s="202">
        <f>Q1013*H1013</f>
        <v>0.017939999999999998</v>
      </c>
      <c r="S1013" s="202">
        <v>0</v>
      </c>
      <c r="T1013" s="203">
        <f>S1013*H1013</f>
        <v>0</v>
      </c>
      <c r="U1013" s="36"/>
      <c r="V1013" s="36"/>
      <c r="W1013" s="36"/>
      <c r="X1013" s="36"/>
      <c r="Y1013" s="36"/>
      <c r="Z1013" s="36"/>
      <c r="AA1013" s="36"/>
      <c r="AB1013" s="36"/>
      <c r="AC1013" s="36"/>
      <c r="AD1013" s="36"/>
      <c r="AE1013" s="36"/>
      <c r="AR1013" s="204" t="s">
        <v>378</v>
      </c>
      <c r="AT1013" s="204" t="s">
        <v>206</v>
      </c>
      <c r="AU1013" s="204" t="s">
        <v>93</v>
      </c>
      <c r="AY1013" s="18" t="s">
        <v>203</v>
      </c>
      <c r="BE1013" s="205">
        <f>IF(N1013="základní",J1013,0)</f>
        <v>0</v>
      </c>
      <c r="BF1013" s="205">
        <f>IF(N1013="snížená",J1013,0)</f>
        <v>0</v>
      </c>
      <c r="BG1013" s="205">
        <f>IF(N1013="zákl. přenesená",J1013,0)</f>
        <v>0</v>
      </c>
      <c r="BH1013" s="205">
        <f>IF(N1013="sníž. přenesená",J1013,0)</f>
        <v>0</v>
      </c>
      <c r="BI1013" s="205">
        <f>IF(N1013="nulová",J1013,0)</f>
        <v>0</v>
      </c>
      <c r="BJ1013" s="18" t="s">
        <v>91</v>
      </c>
      <c r="BK1013" s="205">
        <f>ROUND(I1013*H1013,2)</f>
        <v>0</v>
      </c>
      <c r="BL1013" s="18" t="s">
        <v>378</v>
      </c>
      <c r="BM1013" s="204" t="s">
        <v>1659</v>
      </c>
    </row>
    <row r="1014" spans="1:65" s="2" customFormat="1" ht="16.5" customHeight="1">
      <c r="A1014" s="36"/>
      <c r="B1014" s="37"/>
      <c r="C1014" s="193" t="s">
        <v>1660</v>
      </c>
      <c r="D1014" s="193" t="s">
        <v>206</v>
      </c>
      <c r="E1014" s="194" t="s">
        <v>1661</v>
      </c>
      <c r="F1014" s="195" t="s">
        <v>1662</v>
      </c>
      <c r="G1014" s="196" t="s">
        <v>357</v>
      </c>
      <c r="H1014" s="197">
        <v>59.8</v>
      </c>
      <c r="I1014" s="198"/>
      <c r="J1014" s="199">
        <f>ROUND(I1014*H1014,2)</f>
        <v>0</v>
      </c>
      <c r="K1014" s="195" t="s">
        <v>210</v>
      </c>
      <c r="L1014" s="41"/>
      <c r="M1014" s="200" t="s">
        <v>1</v>
      </c>
      <c r="N1014" s="201" t="s">
        <v>48</v>
      </c>
      <c r="O1014" s="73"/>
      <c r="P1014" s="202">
        <f>O1014*H1014</f>
        <v>0</v>
      </c>
      <c r="Q1014" s="202">
        <v>0.00758</v>
      </c>
      <c r="R1014" s="202">
        <f>Q1014*H1014</f>
        <v>0.45328399999999996</v>
      </c>
      <c r="S1014" s="202">
        <v>0</v>
      </c>
      <c r="T1014" s="203">
        <f>S1014*H1014</f>
        <v>0</v>
      </c>
      <c r="U1014" s="36"/>
      <c r="V1014" s="36"/>
      <c r="W1014" s="36"/>
      <c r="X1014" s="36"/>
      <c r="Y1014" s="36"/>
      <c r="Z1014" s="36"/>
      <c r="AA1014" s="36"/>
      <c r="AB1014" s="36"/>
      <c r="AC1014" s="36"/>
      <c r="AD1014" s="36"/>
      <c r="AE1014" s="36"/>
      <c r="AR1014" s="204" t="s">
        <v>378</v>
      </c>
      <c r="AT1014" s="204" t="s">
        <v>206</v>
      </c>
      <c r="AU1014" s="204" t="s">
        <v>93</v>
      </c>
      <c r="AY1014" s="18" t="s">
        <v>203</v>
      </c>
      <c r="BE1014" s="205">
        <f>IF(N1014="základní",J1014,0)</f>
        <v>0</v>
      </c>
      <c r="BF1014" s="205">
        <f>IF(N1014="snížená",J1014,0)</f>
        <v>0</v>
      </c>
      <c r="BG1014" s="205">
        <f>IF(N1014="zákl. přenesená",J1014,0)</f>
        <v>0</v>
      </c>
      <c r="BH1014" s="205">
        <f>IF(N1014="sníž. přenesená",J1014,0)</f>
        <v>0</v>
      </c>
      <c r="BI1014" s="205">
        <f>IF(N1014="nulová",J1014,0)</f>
        <v>0</v>
      </c>
      <c r="BJ1014" s="18" t="s">
        <v>91</v>
      </c>
      <c r="BK1014" s="205">
        <f>ROUND(I1014*H1014,2)</f>
        <v>0</v>
      </c>
      <c r="BL1014" s="18" t="s">
        <v>378</v>
      </c>
      <c r="BM1014" s="204" t="s">
        <v>1663</v>
      </c>
    </row>
    <row r="1015" spans="1:65" s="2" customFormat="1" ht="16.5" customHeight="1">
      <c r="A1015" s="36"/>
      <c r="B1015" s="37"/>
      <c r="C1015" s="193" t="s">
        <v>1664</v>
      </c>
      <c r="D1015" s="193" t="s">
        <v>206</v>
      </c>
      <c r="E1015" s="194" t="s">
        <v>1665</v>
      </c>
      <c r="F1015" s="195" t="s">
        <v>1666</v>
      </c>
      <c r="G1015" s="196" t="s">
        <v>357</v>
      </c>
      <c r="H1015" s="197">
        <v>59.8</v>
      </c>
      <c r="I1015" s="198"/>
      <c r="J1015" s="199">
        <f>ROUND(I1015*H1015,2)</f>
        <v>0</v>
      </c>
      <c r="K1015" s="195" t="s">
        <v>210</v>
      </c>
      <c r="L1015" s="41"/>
      <c r="M1015" s="200" t="s">
        <v>1</v>
      </c>
      <c r="N1015" s="201" t="s">
        <v>48</v>
      </c>
      <c r="O1015" s="73"/>
      <c r="P1015" s="202">
        <f>O1015*H1015</f>
        <v>0</v>
      </c>
      <c r="Q1015" s="202">
        <v>0.00588</v>
      </c>
      <c r="R1015" s="202">
        <f>Q1015*H1015</f>
        <v>0.351624</v>
      </c>
      <c r="S1015" s="202">
        <v>0</v>
      </c>
      <c r="T1015" s="203">
        <f>S1015*H1015</f>
        <v>0</v>
      </c>
      <c r="U1015" s="36"/>
      <c r="V1015" s="36"/>
      <c r="W1015" s="36"/>
      <c r="X1015" s="36"/>
      <c r="Y1015" s="36"/>
      <c r="Z1015" s="36"/>
      <c r="AA1015" s="36"/>
      <c r="AB1015" s="36"/>
      <c r="AC1015" s="36"/>
      <c r="AD1015" s="36"/>
      <c r="AE1015" s="36"/>
      <c r="AR1015" s="204" t="s">
        <v>378</v>
      </c>
      <c r="AT1015" s="204" t="s">
        <v>206</v>
      </c>
      <c r="AU1015" s="204" t="s">
        <v>93</v>
      </c>
      <c r="AY1015" s="18" t="s">
        <v>203</v>
      </c>
      <c r="BE1015" s="205">
        <f>IF(N1015="základní",J1015,0)</f>
        <v>0</v>
      </c>
      <c r="BF1015" s="205">
        <f>IF(N1015="snížená",J1015,0)</f>
        <v>0</v>
      </c>
      <c r="BG1015" s="205">
        <f>IF(N1015="zákl. přenesená",J1015,0)</f>
        <v>0</v>
      </c>
      <c r="BH1015" s="205">
        <f>IF(N1015="sníž. přenesená",J1015,0)</f>
        <v>0</v>
      </c>
      <c r="BI1015" s="205">
        <f>IF(N1015="nulová",J1015,0)</f>
        <v>0</v>
      </c>
      <c r="BJ1015" s="18" t="s">
        <v>91</v>
      </c>
      <c r="BK1015" s="205">
        <f>ROUND(I1015*H1015,2)</f>
        <v>0</v>
      </c>
      <c r="BL1015" s="18" t="s">
        <v>378</v>
      </c>
      <c r="BM1015" s="204" t="s">
        <v>1667</v>
      </c>
    </row>
    <row r="1016" spans="1:47" s="2" customFormat="1" ht="19.2">
      <c r="A1016" s="36"/>
      <c r="B1016" s="37"/>
      <c r="C1016" s="38"/>
      <c r="D1016" s="206" t="s">
        <v>213</v>
      </c>
      <c r="E1016" s="38"/>
      <c r="F1016" s="207" t="s">
        <v>1668</v>
      </c>
      <c r="G1016" s="38"/>
      <c r="H1016" s="38"/>
      <c r="I1016" s="208"/>
      <c r="J1016" s="38"/>
      <c r="K1016" s="38"/>
      <c r="L1016" s="41"/>
      <c r="M1016" s="209"/>
      <c r="N1016" s="210"/>
      <c r="O1016" s="73"/>
      <c r="P1016" s="73"/>
      <c r="Q1016" s="73"/>
      <c r="R1016" s="73"/>
      <c r="S1016" s="73"/>
      <c r="T1016" s="74"/>
      <c r="U1016" s="36"/>
      <c r="V1016" s="36"/>
      <c r="W1016" s="36"/>
      <c r="X1016" s="36"/>
      <c r="Y1016" s="36"/>
      <c r="Z1016" s="36"/>
      <c r="AA1016" s="36"/>
      <c r="AB1016" s="36"/>
      <c r="AC1016" s="36"/>
      <c r="AD1016" s="36"/>
      <c r="AE1016" s="36"/>
      <c r="AT1016" s="18" t="s">
        <v>213</v>
      </c>
      <c r="AU1016" s="18" t="s">
        <v>93</v>
      </c>
    </row>
    <row r="1017" spans="2:51" s="13" customFormat="1" ht="10.2">
      <c r="B1017" s="215"/>
      <c r="C1017" s="216"/>
      <c r="D1017" s="206" t="s">
        <v>309</v>
      </c>
      <c r="E1017" s="217" t="s">
        <v>1</v>
      </c>
      <c r="F1017" s="218" t="s">
        <v>706</v>
      </c>
      <c r="G1017" s="216"/>
      <c r="H1017" s="217" t="s">
        <v>1</v>
      </c>
      <c r="I1017" s="219"/>
      <c r="J1017" s="216"/>
      <c r="K1017" s="216"/>
      <c r="L1017" s="220"/>
      <c r="M1017" s="221"/>
      <c r="N1017" s="222"/>
      <c r="O1017" s="222"/>
      <c r="P1017" s="222"/>
      <c r="Q1017" s="222"/>
      <c r="R1017" s="222"/>
      <c r="S1017" s="222"/>
      <c r="T1017" s="223"/>
      <c r="AT1017" s="224" t="s">
        <v>309</v>
      </c>
      <c r="AU1017" s="224" t="s">
        <v>93</v>
      </c>
      <c r="AV1017" s="13" t="s">
        <v>91</v>
      </c>
      <c r="AW1017" s="13" t="s">
        <v>38</v>
      </c>
      <c r="AX1017" s="13" t="s">
        <v>83</v>
      </c>
      <c r="AY1017" s="224" t="s">
        <v>203</v>
      </c>
    </row>
    <row r="1018" spans="2:51" s="14" customFormat="1" ht="10.2">
      <c r="B1018" s="225"/>
      <c r="C1018" s="226"/>
      <c r="D1018" s="206" t="s">
        <v>309</v>
      </c>
      <c r="E1018" s="227" t="s">
        <v>1</v>
      </c>
      <c r="F1018" s="228" t="s">
        <v>985</v>
      </c>
      <c r="G1018" s="226"/>
      <c r="H1018" s="229">
        <v>30.2</v>
      </c>
      <c r="I1018" s="230"/>
      <c r="J1018" s="226"/>
      <c r="K1018" s="226"/>
      <c r="L1018" s="231"/>
      <c r="M1018" s="232"/>
      <c r="N1018" s="233"/>
      <c r="O1018" s="233"/>
      <c r="P1018" s="233"/>
      <c r="Q1018" s="233"/>
      <c r="R1018" s="233"/>
      <c r="S1018" s="233"/>
      <c r="T1018" s="234"/>
      <c r="AT1018" s="235" t="s">
        <v>309</v>
      </c>
      <c r="AU1018" s="235" t="s">
        <v>93</v>
      </c>
      <c r="AV1018" s="14" t="s">
        <v>93</v>
      </c>
      <c r="AW1018" s="14" t="s">
        <v>38</v>
      </c>
      <c r="AX1018" s="14" t="s">
        <v>83</v>
      </c>
      <c r="AY1018" s="235" t="s">
        <v>203</v>
      </c>
    </row>
    <row r="1019" spans="2:51" s="14" customFormat="1" ht="10.2">
      <c r="B1019" s="225"/>
      <c r="C1019" s="226"/>
      <c r="D1019" s="206" t="s">
        <v>309</v>
      </c>
      <c r="E1019" s="227" t="s">
        <v>1</v>
      </c>
      <c r="F1019" s="228" t="s">
        <v>986</v>
      </c>
      <c r="G1019" s="226"/>
      <c r="H1019" s="229">
        <v>29.6</v>
      </c>
      <c r="I1019" s="230"/>
      <c r="J1019" s="226"/>
      <c r="K1019" s="226"/>
      <c r="L1019" s="231"/>
      <c r="M1019" s="232"/>
      <c r="N1019" s="233"/>
      <c r="O1019" s="233"/>
      <c r="P1019" s="233"/>
      <c r="Q1019" s="233"/>
      <c r="R1019" s="233"/>
      <c r="S1019" s="233"/>
      <c r="T1019" s="234"/>
      <c r="AT1019" s="235" t="s">
        <v>309</v>
      </c>
      <c r="AU1019" s="235" t="s">
        <v>93</v>
      </c>
      <c r="AV1019" s="14" t="s">
        <v>93</v>
      </c>
      <c r="AW1019" s="14" t="s">
        <v>38</v>
      </c>
      <c r="AX1019" s="14" t="s">
        <v>83</v>
      </c>
      <c r="AY1019" s="235" t="s">
        <v>203</v>
      </c>
    </row>
    <row r="1020" spans="2:51" s="15" customFormat="1" ht="10.2">
      <c r="B1020" s="236"/>
      <c r="C1020" s="237"/>
      <c r="D1020" s="206" t="s">
        <v>309</v>
      </c>
      <c r="E1020" s="238" t="s">
        <v>1</v>
      </c>
      <c r="F1020" s="239" t="s">
        <v>314</v>
      </c>
      <c r="G1020" s="237"/>
      <c r="H1020" s="240">
        <v>59.8</v>
      </c>
      <c r="I1020" s="241"/>
      <c r="J1020" s="237"/>
      <c r="K1020" s="237"/>
      <c r="L1020" s="242"/>
      <c r="M1020" s="243"/>
      <c r="N1020" s="244"/>
      <c r="O1020" s="244"/>
      <c r="P1020" s="244"/>
      <c r="Q1020" s="244"/>
      <c r="R1020" s="244"/>
      <c r="S1020" s="244"/>
      <c r="T1020" s="245"/>
      <c r="AT1020" s="246" t="s">
        <v>309</v>
      </c>
      <c r="AU1020" s="246" t="s">
        <v>93</v>
      </c>
      <c r="AV1020" s="15" t="s">
        <v>121</v>
      </c>
      <c r="AW1020" s="15" t="s">
        <v>38</v>
      </c>
      <c r="AX1020" s="15" t="s">
        <v>91</v>
      </c>
      <c r="AY1020" s="246" t="s">
        <v>203</v>
      </c>
    </row>
    <row r="1021" spans="1:65" s="2" customFormat="1" ht="16.5" customHeight="1">
      <c r="A1021" s="36"/>
      <c r="B1021" s="37"/>
      <c r="C1021" s="247" t="s">
        <v>1669</v>
      </c>
      <c r="D1021" s="247" t="s">
        <v>350</v>
      </c>
      <c r="E1021" s="248" t="s">
        <v>1670</v>
      </c>
      <c r="F1021" s="249" t="s">
        <v>1671</v>
      </c>
      <c r="G1021" s="250" t="s">
        <v>357</v>
      </c>
      <c r="H1021" s="251">
        <v>68.77</v>
      </c>
      <c r="I1021" s="252"/>
      <c r="J1021" s="253">
        <f>ROUND(I1021*H1021,2)</f>
        <v>0</v>
      </c>
      <c r="K1021" s="249" t="s">
        <v>601</v>
      </c>
      <c r="L1021" s="254"/>
      <c r="M1021" s="255" t="s">
        <v>1</v>
      </c>
      <c r="N1021" s="256" t="s">
        <v>48</v>
      </c>
      <c r="O1021" s="73"/>
      <c r="P1021" s="202">
        <f>O1021*H1021</f>
        <v>0</v>
      </c>
      <c r="Q1021" s="202">
        <v>0.0192</v>
      </c>
      <c r="R1021" s="202">
        <f>Q1021*H1021</f>
        <v>1.3203839999999998</v>
      </c>
      <c r="S1021" s="202">
        <v>0</v>
      </c>
      <c r="T1021" s="203">
        <f>S1021*H1021</f>
        <v>0</v>
      </c>
      <c r="U1021" s="36"/>
      <c r="V1021" s="36"/>
      <c r="W1021" s="36"/>
      <c r="X1021" s="36"/>
      <c r="Y1021" s="36"/>
      <c r="Z1021" s="36"/>
      <c r="AA1021" s="36"/>
      <c r="AB1021" s="36"/>
      <c r="AC1021" s="36"/>
      <c r="AD1021" s="36"/>
      <c r="AE1021" s="36"/>
      <c r="AR1021" s="204" t="s">
        <v>450</v>
      </c>
      <c r="AT1021" s="204" t="s">
        <v>350</v>
      </c>
      <c r="AU1021" s="204" t="s">
        <v>93</v>
      </c>
      <c r="AY1021" s="18" t="s">
        <v>203</v>
      </c>
      <c r="BE1021" s="205">
        <f>IF(N1021="základní",J1021,0)</f>
        <v>0</v>
      </c>
      <c r="BF1021" s="205">
        <f>IF(N1021="snížená",J1021,0)</f>
        <v>0</v>
      </c>
      <c r="BG1021" s="205">
        <f>IF(N1021="zákl. přenesená",J1021,0)</f>
        <v>0</v>
      </c>
      <c r="BH1021" s="205">
        <f>IF(N1021="sníž. přenesená",J1021,0)</f>
        <v>0</v>
      </c>
      <c r="BI1021" s="205">
        <f>IF(N1021="nulová",J1021,0)</f>
        <v>0</v>
      </c>
      <c r="BJ1021" s="18" t="s">
        <v>91</v>
      </c>
      <c r="BK1021" s="205">
        <f>ROUND(I1021*H1021,2)</f>
        <v>0</v>
      </c>
      <c r="BL1021" s="18" t="s">
        <v>378</v>
      </c>
      <c r="BM1021" s="204" t="s">
        <v>1672</v>
      </c>
    </row>
    <row r="1022" spans="1:47" s="2" customFormat="1" ht="67.2">
      <c r="A1022" s="36"/>
      <c r="B1022" s="37"/>
      <c r="C1022" s="38"/>
      <c r="D1022" s="206" t="s">
        <v>213</v>
      </c>
      <c r="E1022" s="38"/>
      <c r="F1022" s="207" t="s">
        <v>1673</v>
      </c>
      <c r="G1022" s="38"/>
      <c r="H1022" s="38"/>
      <c r="I1022" s="208"/>
      <c r="J1022" s="38"/>
      <c r="K1022" s="38"/>
      <c r="L1022" s="41"/>
      <c r="M1022" s="209"/>
      <c r="N1022" s="210"/>
      <c r="O1022" s="73"/>
      <c r="P1022" s="73"/>
      <c r="Q1022" s="73"/>
      <c r="R1022" s="73"/>
      <c r="S1022" s="73"/>
      <c r="T1022" s="74"/>
      <c r="U1022" s="36"/>
      <c r="V1022" s="36"/>
      <c r="W1022" s="36"/>
      <c r="X1022" s="36"/>
      <c r="Y1022" s="36"/>
      <c r="Z1022" s="36"/>
      <c r="AA1022" s="36"/>
      <c r="AB1022" s="36"/>
      <c r="AC1022" s="36"/>
      <c r="AD1022" s="36"/>
      <c r="AE1022" s="36"/>
      <c r="AT1022" s="18" t="s">
        <v>213</v>
      </c>
      <c r="AU1022" s="18" t="s">
        <v>93</v>
      </c>
    </row>
    <row r="1023" spans="2:51" s="14" customFormat="1" ht="10.2">
      <c r="B1023" s="225"/>
      <c r="C1023" s="226"/>
      <c r="D1023" s="206" t="s">
        <v>309</v>
      </c>
      <c r="E1023" s="226"/>
      <c r="F1023" s="228" t="s">
        <v>1674</v>
      </c>
      <c r="G1023" s="226"/>
      <c r="H1023" s="229">
        <v>68.77</v>
      </c>
      <c r="I1023" s="230"/>
      <c r="J1023" s="226"/>
      <c r="K1023" s="226"/>
      <c r="L1023" s="231"/>
      <c r="M1023" s="232"/>
      <c r="N1023" s="233"/>
      <c r="O1023" s="233"/>
      <c r="P1023" s="233"/>
      <c r="Q1023" s="233"/>
      <c r="R1023" s="233"/>
      <c r="S1023" s="233"/>
      <c r="T1023" s="234"/>
      <c r="AT1023" s="235" t="s">
        <v>309</v>
      </c>
      <c r="AU1023" s="235" t="s">
        <v>93</v>
      </c>
      <c r="AV1023" s="14" t="s">
        <v>93</v>
      </c>
      <c r="AW1023" s="14" t="s">
        <v>4</v>
      </c>
      <c r="AX1023" s="14" t="s">
        <v>91</v>
      </c>
      <c r="AY1023" s="235" t="s">
        <v>203</v>
      </c>
    </row>
    <row r="1024" spans="1:65" s="2" customFormat="1" ht="16.5" customHeight="1">
      <c r="A1024" s="36"/>
      <c r="B1024" s="37"/>
      <c r="C1024" s="193" t="s">
        <v>1675</v>
      </c>
      <c r="D1024" s="193" t="s">
        <v>206</v>
      </c>
      <c r="E1024" s="194" t="s">
        <v>1676</v>
      </c>
      <c r="F1024" s="195" t="s">
        <v>1677</v>
      </c>
      <c r="G1024" s="196" t="s">
        <v>357</v>
      </c>
      <c r="H1024" s="197">
        <v>59.8</v>
      </c>
      <c r="I1024" s="198"/>
      <c r="J1024" s="199">
        <f>ROUND(I1024*H1024,2)</f>
        <v>0</v>
      </c>
      <c r="K1024" s="195" t="s">
        <v>210</v>
      </c>
      <c r="L1024" s="41"/>
      <c r="M1024" s="200" t="s">
        <v>1</v>
      </c>
      <c r="N1024" s="201" t="s">
        <v>48</v>
      </c>
      <c r="O1024" s="73"/>
      <c r="P1024" s="202">
        <f>O1024*H1024</f>
        <v>0</v>
      </c>
      <c r="Q1024" s="202">
        <v>0</v>
      </c>
      <c r="R1024" s="202">
        <f>Q1024*H1024</f>
        <v>0</v>
      </c>
      <c r="S1024" s="202">
        <v>0</v>
      </c>
      <c r="T1024" s="203">
        <f>S1024*H1024</f>
        <v>0</v>
      </c>
      <c r="U1024" s="36"/>
      <c r="V1024" s="36"/>
      <c r="W1024" s="36"/>
      <c r="X1024" s="36"/>
      <c r="Y1024" s="36"/>
      <c r="Z1024" s="36"/>
      <c r="AA1024" s="36"/>
      <c r="AB1024" s="36"/>
      <c r="AC1024" s="36"/>
      <c r="AD1024" s="36"/>
      <c r="AE1024" s="36"/>
      <c r="AR1024" s="204" t="s">
        <v>378</v>
      </c>
      <c r="AT1024" s="204" t="s">
        <v>206</v>
      </c>
      <c r="AU1024" s="204" t="s">
        <v>93</v>
      </c>
      <c r="AY1024" s="18" t="s">
        <v>203</v>
      </c>
      <c r="BE1024" s="205">
        <f>IF(N1024="základní",J1024,0)</f>
        <v>0</v>
      </c>
      <c r="BF1024" s="205">
        <f>IF(N1024="snížená",J1024,0)</f>
        <v>0</v>
      </c>
      <c r="BG1024" s="205">
        <f>IF(N1024="zákl. přenesená",J1024,0)</f>
        <v>0</v>
      </c>
      <c r="BH1024" s="205">
        <f>IF(N1024="sníž. přenesená",J1024,0)</f>
        <v>0</v>
      </c>
      <c r="BI1024" s="205">
        <f>IF(N1024="nulová",J1024,0)</f>
        <v>0</v>
      </c>
      <c r="BJ1024" s="18" t="s">
        <v>91</v>
      </c>
      <c r="BK1024" s="205">
        <f>ROUND(I1024*H1024,2)</f>
        <v>0</v>
      </c>
      <c r="BL1024" s="18" t="s">
        <v>378</v>
      </c>
      <c r="BM1024" s="204" t="s">
        <v>1678</v>
      </c>
    </row>
    <row r="1025" spans="1:65" s="2" customFormat="1" ht="16.5" customHeight="1">
      <c r="A1025" s="36"/>
      <c r="B1025" s="37"/>
      <c r="C1025" s="193" t="s">
        <v>1679</v>
      </c>
      <c r="D1025" s="193" t="s">
        <v>206</v>
      </c>
      <c r="E1025" s="194" t="s">
        <v>1680</v>
      </c>
      <c r="F1025" s="195" t="s">
        <v>1681</v>
      </c>
      <c r="G1025" s="196" t="s">
        <v>357</v>
      </c>
      <c r="H1025" s="197">
        <v>59.8</v>
      </c>
      <c r="I1025" s="198"/>
      <c r="J1025" s="199">
        <f>ROUND(I1025*H1025,2)</f>
        <v>0</v>
      </c>
      <c r="K1025" s="195" t="s">
        <v>601</v>
      </c>
      <c r="L1025" s="41"/>
      <c r="M1025" s="200" t="s">
        <v>1</v>
      </c>
      <c r="N1025" s="201" t="s">
        <v>48</v>
      </c>
      <c r="O1025" s="73"/>
      <c r="P1025" s="202">
        <f>O1025*H1025</f>
        <v>0</v>
      </c>
      <c r="Q1025" s="202">
        <v>0</v>
      </c>
      <c r="R1025" s="202">
        <f>Q1025*H1025</f>
        <v>0</v>
      </c>
      <c r="S1025" s="202">
        <v>0</v>
      </c>
      <c r="T1025" s="203">
        <f>S1025*H1025</f>
        <v>0</v>
      </c>
      <c r="U1025" s="36"/>
      <c r="V1025" s="36"/>
      <c r="W1025" s="36"/>
      <c r="X1025" s="36"/>
      <c r="Y1025" s="36"/>
      <c r="Z1025" s="36"/>
      <c r="AA1025" s="36"/>
      <c r="AB1025" s="36"/>
      <c r="AC1025" s="36"/>
      <c r="AD1025" s="36"/>
      <c r="AE1025" s="36"/>
      <c r="AR1025" s="204" t="s">
        <v>378</v>
      </c>
      <c r="AT1025" s="204" t="s">
        <v>206</v>
      </c>
      <c r="AU1025" s="204" t="s">
        <v>93</v>
      </c>
      <c r="AY1025" s="18" t="s">
        <v>203</v>
      </c>
      <c r="BE1025" s="205">
        <f>IF(N1025="základní",J1025,0)</f>
        <v>0</v>
      </c>
      <c r="BF1025" s="205">
        <f>IF(N1025="snížená",J1025,0)</f>
        <v>0</v>
      </c>
      <c r="BG1025" s="205">
        <f>IF(N1025="zákl. přenesená",J1025,0)</f>
        <v>0</v>
      </c>
      <c r="BH1025" s="205">
        <f>IF(N1025="sníž. přenesená",J1025,0)</f>
        <v>0</v>
      </c>
      <c r="BI1025" s="205">
        <f>IF(N1025="nulová",J1025,0)</f>
        <v>0</v>
      </c>
      <c r="BJ1025" s="18" t="s">
        <v>91</v>
      </c>
      <c r="BK1025" s="205">
        <f>ROUND(I1025*H1025,2)</f>
        <v>0</v>
      </c>
      <c r="BL1025" s="18" t="s">
        <v>378</v>
      </c>
      <c r="BM1025" s="204" t="s">
        <v>1682</v>
      </c>
    </row>
    <row r="1026" spans="1:47" s="2" customFormat="1" ht="38.4">
      <c r="A1026" s="36"/>
      <c r="B1026" s="37"/>
      <c r="C1026" s="38"/>
      <c r="D1026" s="206" t="s">
        <v>213</v>
      </c>
      <c r="E1026" s="38"/>
      <c r="F1026" s="207" t="s">
        <v>1683</v>
      </c>
      <c r="G1026" s="38"/>
      <c r="H1026" s="38"/>
      <c r="I1026" s="208"/>
      <c r="J1026" s="38"/>
      <c r="K1026" s="38"/>
      <c r="L1026" s="41"/>
      <c r="M1026" s="209"/>
      <c r="N1026" s="210"/>
      <c r="O1026" s="73"/>
      <c r="P1026" s="73"/>
      <c r="Q1026" s="73"/>
      <c r="R1026" s="73"/>
      <c r="S1026" s="73"/>
      <c r="T1026" s="74"/>
      <c r="U1026" s="36"/>
      <c r="V1026" s="36"/>
      <c r="W1026" s="36"/>
      <c r="X1026" s="36"/>
      <c r="Y1026" s="36"/>
      <c r="Z1026" s="36"/>
      <c r="AA1026" s="36"/>
      <c r="AB1026" s="36"/>
      <c r="AC1026" s="36"/>
      <c r="AD1026" s="36"/>
      <c r="AE1026" s="36"/>
      <c r="AT1026" s="18" t="s">
        <v>213</v>
      </c>
      <c r="AU1026" s="18" t="s">
        <v>93</v>
      </c>
    </row>
    <row r="1027" spans="1:65" s="2" customFormat="1" ht="16.5" customHeight="1">
      <c r="A1027" s="36"/>
      <c r="B1027" s="37"/>
      <c r="C1027" s="193" t="s">
        <v>1684</v>
      </c>
      <c r="D1027" s="193" t="s">
        <v>206</v>
      </c>
      <c r="E1027" s="194" t="s">
        <v>1685</v>
      </c>
      <c r="F1027" s="195" t="s">
        <v>1686</v>
      </c>
      <c r="G1027" s="196" t="s">
        <v>990</v>
      </c>
      <c r="H1027" s="268"/>
      <c r="I1027" s="198"/>
      <c r="J1027" s="199">
        <f>ROUND(I1027*H1027,2)</f>
        <v>0</v>
      </c>
      <c r="K1027" s="195" t="s">
        <v>210</v>
      </c>
      <c r="L1027" s="41"/>
      <c r="M1027" s="200" t="s">
        <v>1</v>
      </c>
      <c r="N1027" s="201" t="s">
        <v>48</v>
      </c>
      <c r="O1027" s="73"/>
      <c r="P1027" s="202">
        <f>O1027*H1027</f>
        <v>0</v>
      </c>
      <c r="Q1027" s="202">
        <v>0</v>
      </c>
      <c r="R1027" s="202">
        <f>Q1027*H1027</f>
        <v>0</v>
      </c>
      <c r="S1027" s="202">
        <v>0</v>
      </c>
      <c r="T1027" s="203">
        <f>S1027*H1027</f>
        <v>0</v>
      </c>
      <c r="U1027" s="36"/>
      <c r="V1027" s="36"/>
      <c r="W1027" s="36"/>
      <c r="X1027" s="36"/>
      <c r="Y1027" s="36"/>
      <c r="Z1027" s="36"/>
      <c r="AA1027" s="36"/>
      <c r="AB1027" s="36"/>
      <c r="AC1027" s="36"/>
      <c r="AD1027" s="36"/>
      <c r="AE1027" s="36"/>
      <c r="AR1027" s="204" t="s">
        <v>378</v>
      </c>
      <c r="AT1027" s="204" t="s">
        <v>206</v>
      </c>
      <c r="AU1027" s="204" t="s">
        <v>93</v>
      </c>
      <c r="AY1027" s="18" t="s">
        <v>203</v>
      </c>
      <c r="BE1027" s="205">
        <f>IF(N1027="základní",J1027,0)</f>
        <v>0</v>
      </c>
      <c r="BF1027" s="205">
        <f>IF(N1027="snížená",J1027,0)</f>
        <v>0</v>
      </c>
      <c r="BG1027" s="205">
        <f>IF(N1027="zákl. přenesená",J1027,0)</f>
        <v>0</v>
      </c>
      <c r="BH1027" s="205">
        <f>IF(N1027="sníž. přenesená",J1027,0)</f>
        <v>0</v>
      </c>
      <c r="BI1027" s="205">
        <f>IF(N1027="nulová",J1027,0)</f>
        <v>0</v>
      </c>
      <c r="BJ1027" s="18" t="s">
        <v>91</v>
      </c>
      <c r="BK1027" s="205">
        <f>ROUND(I1027*H1027,2)</f>
        <v>0</v>
      </c>
      <c r="BL1027" s="18" t="s">
        <v>378</v>
      </c>
      <c r="BM1027" s="204" t="s">
        <v>1687</v>
      </c>
    </row>
    <row r="1028" spans="2:63" s="12" customFormat="1" ht="22.8" customHeight="1">
      <c r="B1028" s="177"/>
      <c r="C1028" s="178"/>
      <c r="D1028" s="179" t="s">
        <v>82</v>
      </c>
      <c r="E1028" s="191" t="s">
        <v>1688</v>
      </c>
      <c r="F1028" s="191" t="s">
        <v>1689</v>
      </c>
      <c r="G1028" s="178"/>
      <c r="H1028" s="178"/>
      <c r="I1028" s="181"/>
      <c r="J1028" s="192">
        <f>BK1028</f>
        <v>0</v>
      </c>
      <c r="K1028" s="178"/>
      <c r="L1028" s="183"/>
      <c r="M1028" s="184"/>
      <c r="N1028" s="185"/>
      <c r="O1028" s="185"/>
      <c r="P1028" s="186">
        <f>SUM(P1029:P1084)</f>
        <v>0</v>
      </c>
      <c r="Q1028" s="185"/>
      <c r="R1028" s="186">
        <f>SUM(R1029:R1084)</f>
        <v>8.268151930000002</v>
      </c>
      <c r="S1028" s="185"/>
      <c r="T1028" s="187">
        <f>SUM(T1029:T1084)</f>
        <v>0.6182500000000001</v>
      </c>
      <c r="AR1028" s="188" t="s">
        <v>93</v>
      </c>
      <c r="AT1028" s="189" t="s">
        <v>82</v>
      </c>
      <c r="AU1028" s="189" t="s">
        <v>91</v>
      </c>
      <c r="AY1028" s="188" t="s">
        <v>203</v>
      </c>
      <c r="BK1028" s="190">
        <f>SUM(BK1029:BK1084)</f>
        <v>0</v>
      </c>
    </row>
    <row r="1029" spans="1:65" s="2" customFormat="1" ht="16.5" customHeight="1">
      <c r="A1029" s="36"/>
      <c r="B1029" s="37"/>
      <c r="C1029" s="193" t="s">
        <v>1690</v>
      </c>
      <c r="D1029" s="193" t="s">
        <v>206</v>
      </c>
      <c r="E1029" s="194" t="s">
        <v>1691</v>
      </c>
      <c r="F1029" s="195" t="s">
        <v>1692</v>
      </c>
      <c r="G1029" s="196" t="s">
        <v>357</v>
      </c>
      <c r="H1029" s="197">
        <v>728.9</v>
      </c>
      <c r="I1029" s="198"/>
      <c r="J1029" s="199">
        <f>ROUND(I1029*H1029,2)</f>
        <v>0</v>
      </c>
      <c r="K1029" s="195" t="s">
        <v>210</v>
      </c>
      <c r="L1029" s="41"/>
      <c r="M1029" s="200" t="s">
        <v>1</v>
      </c>
      <c r="N1029" s="201" t="s">
        <v>48</v>
      </c>
      <c r="O1029" s="73"/>
      <c r="P1029" s="202">
        <f>O1029*H1029</f>
        <v>0</v>
      </c>
      <c r="Q1029" s="202">
        <v>0</v>
      </c>
      <c r="R1029" s="202">
        <f>Q1029*H1029</f>
        <v>0</v>
      </c>
      <c r="S1029" s="202">
        <v>0</v>
      </c>
      <c r="T1029" s="203">
        <f>S1029*H1029</f>
        <v>0</v>
      </c>
      <c r="U1029" s="36"/>
      <c r="V1029" s="36"/>
      <c r="W1029" s="36"/>
      <c r="X1029" s="36"/>
      <c r="Y1029" s="36"/>
      <c r="Z1029" s="36"/>
      <c r="AA1029" s="36"/>
      <c r="AB1029" s="36"/>
      <c r="AC1029" s="36"/>
      <c r="AD1029" s="36"/>
      <c r="AE1029" s="36"/>
      <c r="AR1029" s="204" t="s">
        <v>378</v>
      </c>
      <c r="AT1029" s="204" t="s">
        <v>206</v>
      </c>
      <c r="AU1029" s="204" t="s">
        <v>93</v>
      </c>
      <c r="AY1029" s="18" t="s">
        <v>203</v>
      </c>
      <c r="BE1029" s="205">
        <f>IF(N1029="základní",J1029,0)</f>
        <v>0</v>
      </c>
      <c r="BF1029" s="205">
        <f>IF(N1029="snížená",J1029,0)</f>
        <v>0</v>
      </c>
      <c r="BG1029" s="205">
        <f>IF(N1029="zákl. přenesená",J1029,0)</f>
        <v>0</v>
      </c>
      <c r="BH1029" s="205">
        <f>IF(N1029="sníž. přenesená",J1029,0)</f>
        <v>0</v>
      </c>
      <c r="BI1029" s="205">
        <f>IF(N1029="nulová",J1029,0)</f>
        <v>0</v>
      </c>
      <c r="BJ1029" s="18" t="s">
        <v>91</v>
      </c>
      <c r="BK1029" s="205">
        <f>ROUND(I1029*H1029,2)</f>
        <v>0</v>
      </c>
      <c r="BL1029" s="18" t="s">
        <v>378</v>
      </c>
      <c r="BM1029" s="204" t="s">
        <v>1693</v>
      </c>
    </row>
    <row r="1030" spans="1:65" s="2" customFormat="1" ht="16.5" customHeight="1">
      <c r="A1030" s="36"/>
      <c r="B1030" s="37"/>
      <c r="C1030" s="193" t="s">
        <v>1694</v>
      </c>
      <c r="D1030" s="193" t="s">
        <v>206</v>
      </c>
      <c r="E1030" s="194" t="s">
        <v>1695</v>
      </c>
      <c r="F1030" s="195" t="s">
        <v>1696</v>
      </c>
      <c r="G1030" s="196" t="s">
        <v>357</v>
      </c>
      <c r="H1030" s="197">
        <v>728.9</v>
      </c>
      <c r="I1030" s="198"/>
      <c r="J1030" s="199">
        <f>ROUND(I1030*H1030,2)</f>
        <v>0</v>
      </c>
      <c r="K1030" s="195" t="s">
        <v>210</v>
      </c>
      <c r="L1030" s="41"/>
      <c r="M1030" s="200" t="s">
        <v>1</v>
      </c>
      <c r="N1030" s="201" t="s">
        <v>48</v>
      </c>
      <c r="O1030" s="73"/>
      <c r="P1030" s="202">
        <f>O1030*H1030</f>
        <v>0</v>
      </c>
      <c r="Q1030" s="202">
        <v>3E-05</v>
      </c>
      <c r="R1030" s="202">
        <f>Q1030*H1030</f>
        <v>0.021867</v>
      </c>
      <c r="S1030" s="202">
        <v>0</v>
      </c>
      <c r="T1030" s="203">
        <f>S1030*H1030</f>
        <v>0</v>
      </c>
      <c r="U1030" s="36"/>
      <c r="V1030" s="36"/>
      <c r="W1030" s="36"/>
      <c r="X1030" s="36"/>
      <c r="Y1030" s="36"/>
      <c r="Z1030" s="36"/>
      <c r="AA1030" s="36"/>
      <c r="AB1030" s="36"/>
      <c r="AC1030" s="36"/>
      <c r="AD1030" s="36"/>
      <c r="AE1030" s="36"/>
      <c r="AR1030" s="204" t="s">
        <v>378</v>
      </c>
      <c r="AT1030" s="204" t="s">
        <v>206</v>
      </c>
      <c r="AU1030" s="204" t="s">
        <v>93</v>
      </c>
      <c r="AY1030" s="18" t="s">
        <v>203</v>
      </c>
      <c r="BE1030" s="205">
        <f>IF(N1030="základní",J1030,0)</f>
        <v>0</v>
      </c>
      <c r="BF1030" s="205">
        <f>IF(N1030="snížená",J1030,0)</f>
        <v>0</v>
      </c>
      <c r="BG1030" s="205">
        <f>IF(N1030="zákl. přenesená",J1030,0)</f>
        <v>0</v>
      </c>
      <c r="BH1030" s="205">
        <f>IF(N1030="sníž. přenesená",J1030,0)</f>
        <v>0</v>
      </c>
      <c r="BI1030" s="205">
        <f>IF(N1030="nulová",J1030,0)</f>
        <v>0</v>
      </c>
      <c r="BJ1030" s="18" t="s">
        <v>91</v>
      </c>
      <c r="BK1030" s="205">
        <f>ROUND(I1030*H1030,2)</f>
        <v>0</v>
      </c>
      <c r="BL1030" s="18" t="s">
        <v>378</v>
      </c>
      <c r="BM1030" s="204" t="s">
        <v>1697</v>
      </c>
    </row>
    <row r="1031" spans="1:65" s="2" customFormat="1" ht="16.5" customHeight="1">
      <c r="A1031" s="36"/>
      <c r="B1031" s="37"/>
      <c r="C1031" s="193" t="s">
        <v>1698</v>
      </c>
      <c r="D1031" s="193" t="s">
        <v>206</v>
      </c>
      <c r="E1031" s="194" t="s">
        <v>1699</v>
      </c>
      <c r="F1031" s="195" t="s">
        <v>1700</v>
      </c>
      <c r="G1031" s="196" t="s">
        <v>448</v>
      </c>
      <c r="H1031" s="197">
        <v>30.59</v>
      </c>
      <c r="I1031" s="198"/>
      <c r="J1031" s="199">
        <f>ROUND(I1031*H1031,2)</f>
        <v>0</v>
      </c>
      <c r="K1031" s="195" t="s">
        <v>210</v>
      </c>
      <c r="L1031" s="41"/>
      <c r="M1031" s="200" t="s">
        <v>1</v>
      </c>
      <c r="N1031" s="201" t="s">
        <v>48</v>
      </c>
      <c r="O1031" s="73"/>
      <c r="P1031" s="202">
        <f>O1031*H1031</f>
        <v>0</v>
      </c>
      <c r="Q1031" s="202">
        <v>4E-05</v>
      </c>
      <c r="R1031" s="202">
        <f>Q1031*H1031</f>
        <v>0.0012236</v>
      </c>
      <c r="S1031" s="202">
        <v>0</v>
      </c>
      <c r="T1031" s="203">
        <f>S1031*H1031</f>
        <v>0</v>
      </c>
      <c r="U1031" s="36"/>
      <c r="V1031" s="36"/>
      <c r="W1031" s="36"/>
      <c r="X1031" s="36"/>
      <c r="Y1031" s="36"/>
      <c r="Z1031" s="36"/>
      <c r="AA1031" s="36"/>
      <c r="AB1031" s="36"/>
      <c r="AC1031" s="36"/>
      <c r="AD1031" s="36"/>
      <c r="AE1031" s="36"/>
      <c r="AR1031" s="204" t="s">
        <v>378</v>
      </c>
      <c r="AT1031" s="204" t="s">
        <v>206</v>
      </c>
      <c r="AU1031" s="204" t="s">
        <v>93</v>
      </c>
      <c r="AY1031" s="18" t="s">
        <v>203</v>
      </c>
      <c r="BE1031" s="205">
        <f>IF(N1031="základní",J1031,0)</f>
        <v>0</v>
      </c>
      <c r="BF1031" s="205">
        <f>IF(N1031="snížená",J1031,0)</f>
        <v>0</v>
      </c>
      <c r="BG1031" s="205">
        <f>IF(N1031="zákl. přenesená",J1031,0)</f>
        <v>0</v>
      </c>
      <c r="BH1031" s="205">
        <f>IF(N1031="sníž. přenesená",J1031,0)</f>
        <v>0</v>
      </c>
      <c r="BI1031" s="205">
        <f>IF(N1031="nulová",J1031,0)</f>
        <v>0</v>
      </c>
      <c r="BJ1031" s="18" t="s">
        <v>91</v>
      </c>
      <c r="BK1031" s="205">
        <f>ROUND(I1031*H1031,2)</f>
        <v>0</v>
      </c>
      <c r="BL1031" s="18" t="s">
        <v>378</v>
      </c>
      <c r="BM1031" s="204" t="s">
        <v>1701</v>
      </c>
    </row>
    <row r="1032" spans="2:51" s="14" customFormat="1" ht="10.2">
      <c r="B1032" s="225"/>
      <c r="C1032" s="226"/>
      <c r="D1032" s="206" t="s">
        <v>309</v>
      </c>
      <c r="E1032" s="227" t="s">
        <v>1</v>
      </c>
      <c r="F1032" s="228" t="s">
        <v>1702</v>
      </c>
      <c r="G1032" s="226"/>
      <c r="H1032" s="229">
        <v>30.59</v>
      </c>
      <c r="I1032" s="230"/>
      <c r="J1032" s="226"/>
      <c r="K1032" s="226"/>
      <c r="L1032" s="231"/>
      <c r="M1032" s="232"/>
      <c r="N1032" s="233"/>
      <c r="O1032" s="233"/>
      <c r="P1032" s="233"/>
      <c r="Q1032" s="233"/>
      <c r="R1032" s="233"/>
      <c r="S1032" s="233"/>
      <c r="T1032" s="234"/>
      <c r="AT1032" s="235" t="s">
        <v>309</v>
      </c>
      <c r="AU1032" s="235" t="s">
        <v>93</v>
      </c>
      <c r="AV1032" s="14" t="s">
        <v>93</v>
      </c>
      <c r="AW1032" s="14" t="s">
        <v>38</v>
      </c>
      <c r="AX1032" s="14" t="s">
        <v>83</v>
      </c>
      <c r="AY1032" s="235" t="s">
        <v>203</v>
      </c>
    </row>
    <row r="1033" spans="2:51" s="15" customFormat="1" ht="10.2">
      <c r="B1033" s="236"/>
      <c r="C1033" s="237"/>
      <c r="D1033" s="206" t="s">
        <v>309</v>
      </c>
      <c r="E1033" s="238" t="s">
        <v>1</v>
      </c>
      <c r="F1033" s="239" t="s">
        <v>314</v>
      </c>
      <c r="G1033" s="237"/>
      <c r="H1033" s="240">
        <v>30.59</v>
      </c>
      <c r="I1033" s="241"/>
      <c r="J1033" s="237"/>
      <c r="K1033" s="237"/>
      <c r="L1033" s="242"/>
      <c r="M1033" s="243"/>
      <c r="N1033" s="244"/>
      <c r="O1033" s="244"/>
      <c r="P1033" s="244"/>
      <c r="Q1033" s="244"/>
      <c r="R1033" s="244"/>
      <c r="S1033" s="244"/>
      <c r="T1033" s="245"/>
      <c r="AT1033" s="246" t="s">
        <v>309</v>
      </c>
      <c r="AU1033" s="246" t="s">
        <v>93</v>
      </c>
      <c r="AV1033" s="15" t="s">
        <v>121</v>
      </c>
      <c r="AW1033" s="15" t="s">
        <v>38</v>
      </c>
      <c r="AX1033" s="15" t="s">
        <v>91</v>
      </c>
      <c r="AY1033" s="246" t="s">
        <v>203</v>
      </c>
    </row>
    <row r="1034" spans="1:65" s="2" customFormat="1" ht="16.5" customHeight="1">
      <c r="A1034" s="36"/>
      <c r="B1034" s="37"/>
      <c r="C1034" s="193" t="s">
        <v>1703</v>
      </c>
      <c r="D1034" s="193" t="s">
        <v>206</v>
      </c>
      <c r="E1034" s="194" t="s">
        <v>1704</v>
      </c>
      <c r="F1034" s="195" t="s">
        <v>1705</v>
      </c>
      <c r="G1034" s="196" t="s">
        <v>448</v>
      </c>
      <c r="H1034" s="197">
        <v>30.59</v>
      </c>
      <c r="I1034" s="198"/>
      <c r="J1034" s="199">
        <f>ROUND(I1034*H1034,2)</f>
        <v>0</v>
      </c>
      <c r="K1034" s="195" t="s">
        <v>210</v>
      </c>
      <c r="L1034" s="41"/>
      <c r="M1034" s="200" t="s">
        <v>1</v>
      </c>
      <c r="N1034" s="201" t="s">
        <v>48</v>
      </c>
      <c r="O1034" s="73"/>
      <c r="P1034" s="202">
        <f>O1034*H1034</f>
        <v>0</v>
      </c>
      <c r="Q1034" s="202">
        <v>2E-05</v>
      </c>
      <c r="R1034" s="202">
        <f>Q1034*H1034</f>
        <v>0.0006118</v>
      </c>
      <c r="S1034" s="202">
        <v>0</v>
      </c>
      <c r="T1034" s="203">
        <f>S1034*H1034</f>
        <v>0</v>
      </c>
      <c r="U1034" s="36"/>
      <c r="V1034" s="36"/>
      <c r="W1034" s="36"/>
      <c r="X1034" s="36"/>
      <c r="Y1034" s="36"/>
      <c r="Z1034" s="36"/>
      <c r="AA1034" s="36"/>
      <c r="AB1034" s="36"/>
      <c r="AC1034" s="36"/>
      <c r="AD1034" s="36"/>
      <c r="AE1034" s="36"/>
      <c r="AR1034" s="204" t="s">
        <v>378</v>
      </c>
      <c r="AT1034" s="204" t="s">
        <v>206</v>
      </c>
      <c r="AU1034" s="204" t="s">
        <v>93</v>
      </c>
      <c r="AY1034" s="18" t="s">
        <v>203</v>
      </c>
      <c r="BE1034" s="205">
        <f>IF(N1034="základní",J1034,0)</f>
        <v>0</v>
      </c>
      <c r="BF1034" s="205">
        <f>IF(N1034="snížená",J1034,0)</f>
        <v>0</v>
      </c>
      <c r="BG1034" s="205">
        <f>IF(N1034="zákl. přenesená",J1034,0)</f>
        <v>0</v>
      </c>
      <c r="BH1034" s="205">
        <f>IF(N1034="sníž. přenesená",J1034,0)</f>
        <v>0</v>
      </c>
      <c r="BI1034" s="205">
        <f>IF(N1034="nulová",J1034,0)</f>
        <v>0</v>
      </c>
      <c r="BJ1034" s="18" t="s">
        <v>91</v>
      </c>
      <c r="BK1034" s="205">
        <f>ROUND(I1034*H1034,2)</f>
        <v>0</v>
      </c>
      <c r="BL1034" s="18" t="s">
        <v>378</v>
      </c>
      <c r="BM1034" s="204" t="s">
        <v>1706</v>
      </c>
    </row>
    <row r="1035" spans="2:51" s="14" customFormat="1" ht="10.2">
      <c r="B1035" s="225"/>
      <c r="C1035" s="226"/>
      <c r="D1035" s="206" t="s">
        <v>309</v>
      </c>
      <c r="E1035" s="227" t="s">
        <v>1</v>
      </c>
      <c r="F1035" s="228" t="s">
        <v>1702</v>
      </c>
      <c r="G1035" s="226"/>
      <c r="H1035" s="229">
        <v>30.59</v>
      </c>
      <c r="I1035" s="230"/>
      <c r="J1035" s="226"/>
      <c r="K1035" s="226"/>
      <c r="L1035" s="231"/>
      <c r="M1035" s="232"/>
      <c r="N1035" s="233"/>
      <c r="O1035" s="233"/>
      <c r="P1035" s="233"/>
      <c r="Q1035" s="233"/>
      <c r="R1035" s="233"/>
      <c r="S1035" s="233"/>
      <c r="T1035" s="234"/>
      <c r="AT1035" s="235" t="s">
        <v>309</v>
      </c>
      <c r="AU1035" s="235" t="s">
        <v>93</v>
      </c>
      <c r="AV1035" s="14" t="s">
        <v>93</v>
      </c>
      <c r="AW1035" s="14" t="s">
        <v>38</v>
      </c>
      <c r="AX1035" s="14" t="s">
        <v>83</v>
      </c>
      <c r="AY1035" s="235" t="s">
        <v>203</v>
      </c>
    </row>
    <row r="1036" spans="2:51" s="15" customFormat="1" ht="10.2">
      <c r="B1036" s="236"/>
      <c r="C1036" s="237"/>
      <c r="D1036" s="206" t="s">
        <v>309</v>
      </c>
      <c r="E1036" s="238" t="s">
        <v>1</v>
      </c>
      <c r="F1036" s="239" t="s">
        <v>314</v>
      </c>
      <c r="G1036" s="237"/>
      <c r="H1036" s="240">
        <v>30.59</v>
      </c>
      <c r="I1036" s="241"/>
      <c r="J1036" s="237"/>
      <c r="K1036" s="237"/>
      <c r="L1036" s="242"/>
      <c r="M1036" s="243"/>
      <c r="N1036" s="244"/>
      <c r="O1036" s="244"/>
      <c r="P1036" s="244"/>
      <c r="Q1036" s="244"/>
      <c r="R1036" s="244"/>
      <c r="S1036" s="244"/>
      <c r="T1036" s="245"/>
      <c r="AT1036" s="246" t="s">
        <v>309</v>
      </c>
      <c r="AU1036" s="246" t="s">
        <v>93</v>
      </c>
      <c r="AV1036" s="15" t="s">
        <v>121</v>
      </c>
      <c r="AW1036" s="15" t="s">
        <v>38</v>
      </c>
      <c r="AX1036" s="15" t="s">
        <v>91</v>
      </c>
      <c r="AY1036" s="246" t="s">
        <v>203</v>
      </c>
    </row>
    <row r="1037" spans="1:65" s="2" customFormat="1" ht="16.5" customHeight="1">
      <c r="A1037" s="36"/>
      <c r="B1037" s="37"/>
      <c r="C1037" s="193" t="s">
        <v>1707</v>
      </c>
      <c r="D1037" s="193" t="s">
        <v>206</v>
      </c>
      <c r="E1037" s="194" t="s">
        <v>1708</v>
      </c>
      <c r="F1037" s="195" t="s">
        <v>1709</v>
      </c>
      <c r="G1037" s="196" t="s">
        <v>357</v>
      </c>
      <c r="H1037" s="197">
        <v>728.9</v>
      </c>
      <c r="I1037" s="198"/>
      <c r="J1037" s="199">
        <f>ROUND(I1037*H1037,2)</f>
        <v>0</v>
      </c>
      <c r="K1037" s="195" t="s">
        <v>210</v>
      </c>
      <c r="L1037" s="41"/>
      <c r="M1037" s="200" t="s">
        <v>1</v>
      </c>
      <c r="N1037" s="201" t="s">
        <v>48</v>
      </c>
      <c r="O1037" s="73"/>
      <c r="P1037" s="202">
        <f>O1037*H1037</f>
        <v>0</v>
      </c>
      <c r="Q1037" s="202">
        <v>0.00758</v>
      </c>
      <c r="R1037" s="202">
        <f>Q1037*H1037</f>
        <v>5.525062</v>
      </c>
      <c r="S1037" s="202">
        <v>0</v>
      </c>
      <c r="T1037" s="203">
        <f>S1037*H1037</f>
        <v>0</v>
      </c>
      <c r="U1037" s="36"/>
      <c r="V1037" s="36"/>
      <c r="W1037" s="36"/>
      <c r="X1037" s="36"/>
      <c r="Y1037" s="36"/>
      <c r="Z1037" s="36"/>
      <c r="AA1037" s="36"/>
      <c r="AB1037" s="36"/>
      <c r="AC1037" s="36"/>
      <c r="AD1037" s="36"/>
      <c r="AE1037" s="36"/>
      <c r="AR1037" s="204" t="s">
        <v>378</v>
      </c>
      <c r="AT1037" s="204" t="s">
        <v>206</v>
      </c>
      <c r="AU1037" s="204" t="s">
        <v>93</v>
      </c>
      <c r="AY1037" s="18" t="s">
        <v>203</v>
      </c>
      <c r="BE1037" s="205">
        <f>IF(N1037="základní",J1037,0)</f>
        <v>0</v>
      </c>
      <c r="BF1037" s="205">
        <f>IF(N1037="snížená",J1037,0)</f>
        <v>0</v>
      </c>
      <c r="BG1037" s="205">
        <f>IF(N1037="zákl. přenesená",J1037,0)</f>
        <v>0</v>
      </c>
      <c r="BH1037" s="205">
        <f>IF(N1037="sníž. přenesená",J1037,0)</f>
        <v>0</v>
      </c>
      <c r="BI1037" s="205">
        <f>IF(N1037="nulová",J1037,0)</f>
        <v>0</v>
      </c>
      <c r="BJ1037" s="18" t="s">
        <v>91</v>
      </c>
      <c r="BK1037" s="205">
        <f>ROUND(I1037*H1037,2)</f>
        <v>0</v>
      </c>
      <c r="BL1037" s="18" t="s">
        <v>378</v>
      </c>
      <c r="BM1037" s="204" t="s">
        <v>1710</v>
      </c>
    </row>
    <row r="1038" spans="1:65" s="2" customFormat="1" ht="16.5" customHeight="1">
      <c r="A1038" s="36"/>
      <c r="B1038" s="37"/>
      <c r="C1038" s="193" t="s">
        <v>1711</v>
      </c>
      <c r="D1038" s="193" t="s">
        <v>206</v>
      </c>
      <c r="E1038" s="194" t="s">
        <v>1712</v>
      </c>
      <c r="F1038" s="195" t="s">
        <v>1713</v>
      </c>
      <c r="G1038" s="196" t="s">
        <v>448</v>
      </c>
      <c r="H1038" s="197">
        <v>30.59</v>
      </c>
      <c r="I1038" s="198"/>
      <c r="J1038" s="199">
        <f>ROUND(I1038*H1038,2)</f>
        <v>0</v>
      </c>
      <c r="K1038" s="195" t="s">
        <v>210</v>
      </c>
      <c r="L1038" s="41"/>
      <c r="M1038" s="200" t="s">
        <v>1</v>
      </c>
      <c r="N1038" s="201" t="s">
        <v>48</v>
      </c>
      <c r="O1038" s="73"/>
      <c r="P1038" s="202">
        <f>O1038*H1038</f>
        <v>0</v>
      </c>
      <c r="Q1038" s="202">
        <v>0.00225</v>
      </c>
      <c r="R1038" s="202">
        <f>Q1038*H1038</f>
        <v>0.0688275</v>
      </c>
      <c r="S1038" s="202">
        <v>0</v>
      </c>
      <c r="T1038" s="203">
        <f>S1038*H1038</f>
        <v>0</v>
      </c>
      <c r="U1038" s="36"/>
      <c r="V1038" s="36"/>
      <c r="W1038" s="36"/>
      <c r="X1038" s="36"/>
      <c r="Y1038" s="36"/>
      <c r="Z1038" s="36"/>
      <c r="AA1038" s="36"/>
      <c r="AB1038" s="36"/>
      <c r="AC1038" s="36"/>
      <c r="AD1038" s="36"/>
      <c r="AE1038" s="36"/>
      <c r="AR1038" s="204" t="s">
        <v>378</v>
      </c>
      <c r="AT1038" s="204" t="s">
        <v>206</v>
      </c>
      <c r="AU1038" s="204" t="s">
        <v>93</v>
      </c>
      <c r="AY1038" s="18" t="s">
        <v>203</v>
      </c>
      <c r="BE1038" s="205">
        <f>IF(N1038="základní",J1038,0)</f>
        <v>0</v>
      </c>
      <c r="BF1038" s="205">
        <f>IF(N1038="snížená",J1038,0)</f>
        <v>0</v>
      </c>
      <c r="BG1038" s="205">
        <f>IF(N1038="zákl. přenesená",J1038,0)</f>
        <v>0</v>
      </c>
      <c r="BH1038" s="205">
        <f>IF(N1038="sníž. přenesená",J1038,0)</f>
        <v>0</v>
      </c>
      <c r="BI1038" s="205">
        <f>IF(N1038="nulová",J1038,0)</f>
        <v>0</v>
      </c>
      <c r="BJ1038" s="18" t="s">
        <v>91</v>
      </c>
      <c r="BK1038" s="205">
        <f>ROUND(I1038*H1038,2)</f>
        <v>0</v>
      </c>
      <c r="BL1038" s="18" t="s">
        <v>378</v>
      </c>
      <c r="BM1038" s="204" t="s">
        <v>1714</v>
      </c>
    </row>
    <row r="1039" spans="2:51" s="14" customFormat="1" ht="10.2">
      <c r="B1039" s="225"/>
      <c r="C1039" s="226"/>
      <c r="D1039" s="206" t="s">
        <v>309</v>
      </c>
      <c r="E1039" s="227" t="s">
        <v>1</v>
      </c>
      <c r="F1039" s="228" t="s">
        <v>1702</v>
      </c>
      <c r="G1039" s="226"/>
      <c r="H1039" s="229">
        <v>30.59</v>
      </c>
      <c r="I1039" s="230"/>
      <c r="J1039" s="226"/>
      <c r="K1039" s="226"/>
      <c r="L1039" s="231"/>
      <c r="M1039" s="232"/>
      <c r="N1039" s="233"/>
      <c r="O1039" s="233"/>
      <c r="P1039" s="233"/>
      <c r="Q1039" s="233"/>
      <c r="R1039" s="233"/>
      <c r="S1039" s="233"/>
      <c r="T1039" s="234"/>
      <c r="AT1039" s="235" t="s">
        <v>309</v>
      </c>
      <c r="AU1039" s="235" t="s">
        <v>93</v>
      </c>
      <c r="AV1039" s="14" t="s">
        <v>93</v>
      </c>
      <c r="AW1039" s="14" t="s">
        <v>38</v>
      </c>
      <c r="AX1039" s="14" t="s">
        <v>83</v>
      </c>
      <c r="AY1039" s="235" t="s">
        <v>203</v>
      </c>
    </row>
    <row r="1040" spans="2:51" s="15" customFormat="1" ht="10.2">
      <c r="B1040" s="236"/>
      <c r="C1040" s="237"/>
      <c r="D1040" s="206" t="s">
        <v>309</v>
      </c>
      <c r="E1040" s="238" t="s">
        <v>1</v>
      </c>
      <c r="F1040" s="239" t="s">
        <v>314</v>
      </c>
      <c r="G1040" s="237"/>
      <c r="H1040" s="240">
        <v>30.59</v>
      </c>
      <c r="I1040" s="241"/>
      <c r="J1040" s="237"/>
      <c r="K1040" s="237"/>
      <c r="L1040" s="242"/>
      <c r="M1040" s="243"/>
      <c r="N1040" s="244"/>
      <c r="O1040" s="244"/>
      <c r="P1040" s="244"/>
      <c r="Q1040" s="244"/>
      <c r="R1040" s="244"/>
      <c r="S1040" s="244"/>
      <c r="T1040" s="245"/>
      <c r="AT1040" s="246" t="s">
        <v>309</v>
      </c>
      <c r="AU1040" s="246" t="s">
        <v>93</v>
      </c>
      <c r="AV1040" s="15" t="s">
        <v>121</v>
      </c>
      <c r="AW1040" s="15" t="s">
        <v>38</v>
      </c>
      <c r="AX1040" s="15" t="s">
        <v>91</v>
      </c>
      <c r="AY1040" s="246" t="s">
        <v>203</v>
      </c>
    </row>
    <row r="1041" spans="1:65" s="2" customFormat="1" ht="16.5" customHeight="1">
      <c r="A1041" s="36"/>
      <c r="B1041" s="37"/>
      <c r="C1041" s="193" t="s">
        <v>1715</v>
      </c>
      <c r="D1041" s="193" t="s">
        <v>206</v>
      </c>
      <c r="E1041" s="194" t="s">
        <v>1716</v>
      </c>
      <c r="F1041" s="195" t="s">
        <v>1717</v>
      </c>
      <c r="G1041" s="196" t="s">
        <v>448</v>
      </c>
      <c r="H1041" s="197">
        <v>30.59</v>
      </c>
      <c r="I1041" s="198"/>
      <c r="J1041" s="199">
        <f>ROUND(I1041*H1041,2)</f>
        <v>0</v>
      </c>
      <c r="K1041" s="195" t="s">
        <v>210</v>
      </c>
      <c r="L1041" s="41"/>
      <c r="M1041" s="200" t="s">
        <v>1</v>
      </c>
      <c r="N1041" s="201" t="s">
        <v>48</v>
      </c>
      <c r="O1041" s="73"/>
      <c r="P1041" s="202">
        <f>O1041*H1041</f>
        <v>0</v>
      </c>
      <c r="Q1041" s="202">
        <v>0.00144</v>
      </c>
      <c r="R1041" s="202">
        <f>Q1041*H1041</f>
        <v>0.0440496</v>
      </c>
      <c r="S1041" s="202">
        <v>0</v>
      </c>
      <c r="T1041" s="203">
        <f>S1041*H1041</f>
        <v>0</v>
      </c>
      <c r="U1041" s="36"/>
      <c r="V1041" s="36"/>
      <c r="W1041" s="36"/>
      <c r="X1041" s="36"/>
      <c r="Y1041" s="36"/>
      <c r="Z1041" s="36"/>
      <c r="AA1041" s="36"/>
      <c r="AB1041" s="36"/>
      <c r="AC1041" s="36"/>
      <c r="AD1041" s="36"/>
      <c r="AE1041" s="36"/>
      <c r="AR1041" s="204" t="s">
        <v>378</v>
      </c>
      <c r="AT1041" s="204" t="s">
        <v>206</v>
      </c>
      <c r="AU1041" s="204" t="s">
        <v>93</v>
      </c>
      <c r="AY1041" s="18" t="s">
        <v>203</v>
      </c>
      <c r="BE1041" s="205">
        <f>IF(N1041="základní",J1041,0)</f>
        <v>0</v>
      </c>
      <c r="BF1041" s="205">
        <f>IF(N1041="snížená",J1041,0)</f>
        <v>0</v>
      </c>
      <c r="BG1041" s="205">
        <f>IF(N1041="zákl. přenesená",J1041,0)</f>
        <v>0</v>
      </c>
      <c r="BH1041" s="205">
        <f>IF(N1041="sníž. přenesená",J1041,0)</f>
        <v>0</v>
      </c>
      <c r="BI1041" s="205">
        <f>IF(N1041="nulová",J1041,0)</f>
        <v>0</v>
      </c>
      <c r="BJ1041" s="18" t="s">
        <v>91</v>
      </c>
      <c r="BK1041" s="205">
        <f>ROUND(I1041*H1041,2)</f>
        <v>0</v>
      </c>
      <c r="BL1041" s="18" t="s">
        <v>378</v>
      </c>
      <c r="BM1041" s="204" t="s">
        <v>1718</v>
      </c>
    </row>
    <row r="1042" spans="2:51" s="14" customFormat="1" ht="10.2">
      <c r="B1042" s="225"/>
      <c r="C1042" s="226"/>
      <c r="D1042" s="206" t="s">
        <v>309</v>
      </c>
      <c r="E1042" s="227" t="s">
        <v>1</v>
      </c>
      <c r="F1042" s="228" t="s">
        <v>1702</v>
      </c>
      <c r="G1042" s="226"/>
      <c r="H1042" s="229">
        <v>30.59</v>
      </c>
      <c r="I1042" s="230"/>
      <c r="J1042" s="226"/>
      <c r="K1042" s="226"/>
      <c r="L1042" s="231"/>
      <c r="M1042" s="232"/>
      <c r="N1042" s="233"/>
      <c r="O1042" s="233"/>
      <c r="P1042" s="233"/>
      <c r="Q1042" s="233"/>
      <c r="R1042" s="233"/>
      <c r="S1042" s="233"/>
      <c r="T1042" s="234"/>
      <c r="AT1042" s="235" t="s">
        <v>309</v>
      </c>
      <c r="AU1042" s="235" t="s">
        <v>93</v>
      </c>
      <c r="AV1042" s="14" t="s">
        <v>93</v>
      </c>
      <c r="AW1042" s="14" t="s">
        <v>38</v>
      </c>
      <c r="AX1042" s="14" t="s">
        <v>83</v>
      </c>
      <c r="AY1042" s="235" t="s">
        <v>203</v>
      </c>
    </row>
    <row r="1043" spans="2:51" s="15" customFormat="1" ht="10.2">
      <c r="B1043" s="236"/>
      <c r="C1043" s="237"/>
      <c r="D1043" s="206" t="s">
        <v>309</v>
      </c>
      <c r="E1043" s="238" t="s">
        <v>1</v>
      </c>
      <c r="F1043" s="239" t="s">
        <v>314</v>
      </c>
      <c r="G1043" s="237"/>
      <c r="H1043" s="240">
        <v>30.59</v>
      </c>
      <c r="I1043" s="241"/>
      <c r="J1043" s="237"/>
      <c r="K1043" s="237"/>
      <c r="L1043" s="242"/>
      <c r="M1043" s="243"/>
      <c r="N1043" s="244"/>
      <c r="O1043" s="244"/>
      <c r="P1043" s="244"/>
      <c r="Q1043" s="244"/>
      <c r="R1043" s="244"/>
      <c r="S1043" s="244"/>
      <c r="T1043" s="245"/>
      <c r="AT1043" s="246" t="s">
        <v>309</v>
      </c>
      <c r="AU1043" s="246" t="s">
        <v>93</v>
      </c>
      <c r="AV1043" s="15" t="s">
        <v>121</v>
      </c>
      <c r="AW1043" s="15" t="s">
        <v>38</v>
      </c>
      <c r="AX1043" s="15" t="s">
        <v>91</v>
      </c>
      <c r="AY1043" s="246" t="s">
        <v>203</v>
      </c>
    </row>
    <row r="1044" spans="1:65" s="2" customFormat="1" ht="16.5" customHeight="1">
      <c r="A1044" s="36"/>
      <c r="B1044" s="37"/>
      <c r="C1044" s="193" t="s">
        <v>1719</v>
      </c>
      <c r="D1044" s="193" t="s">
        <v>206</v>
      </c>
      <c r="E1044" s="194" t="s">
        <v>1720</v>
      </c>
      <c r="F1044" s="195" t="s">
        <v>1721</v>
      </c>
      <c r="G1044" s="196" t="s">
        <v>357</v>
      </c>
      <c r="H1044" s="197">
        <v>247.3</v>
      </c>
      <c r="I1044" s="198"/>
      <c r="J1044" s="199">
        <f>ROUND(I1044*H1044,2)</f>
        <v>0</v>
      </c>
      <c r="K1044" s="195" t="s">
        <v>210</v>
      </c>
      <c r="L1044" s="41"/>
      <c r="M1044" s="200" t="s">
        <v>1</v>
      </c>
      <c r="N1044" s="201" t="s">
        <v>48</v>
      </c>
      <c r="O1044" s="73"/>
      <c r="P1044" s="202">
        <f>O1044*H1044</f>
        <v>0</v>
      </c>
      <c r="Q1044" s="202">
        <v>0</v>
      </c>
      <c r="R1044" s="202">
        <f>Q1044*H1044</f>
        <v>0</v>
      </c>
      <c r="S1044" s="202">
        <v>0.0025</v>
      </c>
      <c r="T1044" s="203">
        <f>S1044*H1044</f>
        <v>0.6182500000000001</v>
      </c>
      <c r="U1044" s="36"/>
      <c r="V1044" s="36"/>
      <c r="W1044" s="36"/>
      <c r="X1044" s="36"/>
      <c r="Y1044" s="36"/>
      <c r="Z1044" s="36"/>
      <c r="AA1044" s="36"/>
      <c r="AB1044" s="36"/>
      <c r="AC1044" s="36"/>
      <c r="AD1044" s="36"/>
      <c r="AE1044" s="36"/>
      <c r="AR1044" s="204" t="s">
        <v>378</v>
      </c>
      <c r="AT1044" s="204" t="s">
        <v>206</v>
      </c>
      <c r="AU1044" s="204" t="s">
        <v>93</v>
      </c>
      <c r="AY1044" s="18" t="s">
        <v>203</v>
      </c>
      <c r="BE1044" s="205">
        <f>IF(N1044="základní",J1044,0)</f>
        <v>0</v>
      </c>
      <c r="BF1044" s="205">
        <f>IF(N1044="snížená",J1044,0)</f>
        <v>0</v>
      </c>
      <c r="BG1044" s="205">
        <f>IF(N1044="zákl. přenesená",J1044,0)</f>
        <v>0</v>
      </c>
      <c r="BH1044" s="205">
        <f>IF(N1044="sníž. přenesená",J1044,0)</f>
        <v>0</v>
      </c>
      <c r="BI1044" s="205">
        <f>IF(N1044="nulová",J1044,0)</f>
        <v>0</v>
      </c>
      <c r="BJ1044" s="18" t="s">
        <v>91</v>
      </c>
      <c r="BK1044" s="205">
        <f>ROUND(I1044*H1044,2)</f>
        <v>0</v>
      </c>
      <c r="BL1044" s="18" t="s">
        <v>378</v>
      </c>
      <c r="BM1044" s="204" t="s">
        <v>1722</v>
      </c>
    </row>
    <row r="1045" spans="1:47" s="2" customFormat="1" ht="19.2">
      <c r="A1045" s="36"/>
      <c r="B1045" s="37"/>
      <c r="C1045" s="38"/>
      <c r="D1045" s="206" t="s">
        <v>213</v>
      </c>
      <c r="E1045" s="38"/>
      <c r="F1045" s="207" t="s">
        <v>1723</v>
      </c>
      <c r="G1045" s="38"/>
      <c r="H1045" s="38"/>
      <c r="I1045" s="208"/>
      <c r="J1045" s="38"/>
      <c r="K1045" s="38"/>
      <c r="L1045" s="41"/>
      <c r="M1045" s="209"/>
      <c r="N1045" s="210"/>
      <c r="O1045" s="73"/>
      <c r="P1045" s="73"/>
      <c r="Q1045" s="73"/>
      <c r="R1045" s="73"/>
      <c r="S1045" s="73"/>
      <c r="T1045" s="74"/>
      <c r="U1045" s="36"/>
      <c r="V1045" s="36"/>
      <c r="W1045" s="36"/>
      <c r="X1045" s="36"/>
      <c r="Y1045" s="36"/>
      <c r="Z1045" s="36"/>
      <c r="AA1045" s="36"/>
      <c r="AB1045" s="36"/>
      <c r="AC1045" s="36"/>
      <c r="AD1045" s="36"/>
      <c r="AE1045" s="36"/>
      <c r="AT1045" s="18" t="s">
        <v>213</v>
      </c>
      <c r="AU1045" s="18" t="s">
        <v>93</v>
      </c>
    </row>
    <row r="1046" spans="2:51" s="13" customFormat="1" ht="10.2">
      <c r="B1046" s="215"/>
      <c r="C1046" s="216"/>
      <c r="D1046" s="206" t="s">
        <v>309</v>
      </c>
      <c r="E1046" s="217" t="s">
        <v>1</v>
      </c>
      <c r="F1046" s="218" t="s">
        <v>825</v>
      </c>
      <c r="G1046" s="216"/>
      <c r="H1046" s="217" t="s">
        <v>1</v>
      </c>
      <c r="I1046" s="219"/>
      <c r="J1046" s="216"/>
      <c r="K1046" s="216"/>
      <c r="L1046" s="220"/>
      <c r="M1046" s="221"/>
      <c r="N1046" s="222"/>
      <c r="O1046" s="222"/>
      <c r="P1046" s="222"/>
      <c r="Q1046" s="222"/>
      <c r="R1046" s="222"/>
      <c r="S1046" s="222"/>
      <c r="T1046" s="223"/>
      <c r="AT1046" s="224" t="s">
        <v>309</v>
      </c>
      <c r="AU1046" s="224" t="s">
        <v>93</v>
      </c>
      <c r="AV1046" s="13" t="s">
        <v>91</v>
      </c>
      <c r="AW1046" s="13" t="s">
        <v>38</v>
      </c>
      <c r="AX1046" s="13" t="s">
        <v>83</v>
      </c>
      <c r="AY1046" s="224" t="s">
        <v>203</v>
      </c>
    </row>
    <row r="1047" spans="2:51" s="14" customFormat="1" ht="10.2">
      <c r="B1047" s="225"/>
      <c r="C1047" s="226"/>
      <c r="D1047" s="206" t="s">
        <v>309</v>
      </c>
      <c r="E1047" s="227" t="s">
        <v>1</v>
      </c>
      <c r="F1047" s="228" t="s">
        <v>829</v>
      </c>
      <c r="G1047" s="226"/>
      <c r="H1047" s="229">
        <v>161.7</v>
      </c>
      <c r="I1047" s="230"/>
      <c r="J1047" s="226"/>
      <c r="K1047" s="226"/>
      <c r="L1047" s="231"/>
      <c r="M1047" s="232"/>
      <c r="N1047" s="233"/>
      <c r="O1047" s="233"/>
      <c r="P1047" s="233"/>
      <c r="Q1047" s="233"/>
      <c r="R1047" s="233"/>
      <c r="S1047" s="233"/>
      <c r="T1047" s="234"/>
      <c r="AT1047" s="235" t="s">
        <v>309</v>
      </c>
      <c r="AU1047" s="235" t="s">
        <v>93</v>
      </c>
      <c r="AV1047" s="14" t="s">
        <v>93</v>
      </c>
      <c r="AW1047" s="14" t="s">
        <v>38</v>
      </c>
      <c r="AX1047" s="14" t="s">
        <v>83</v>
      </c>
      <c r="AY1047" s="235" t="s">
        <v>203</v>
      </c>
    </row>
    <row r="1048" spans="2:51" s="14" customFormat="1" ht="10.2">
      <c r="B1048" s="225"/>
      <c r="C1048" s="226"/>
      <c r="D1048" s="206" t="s">
        <v>309</v>
      </c>
      <c r="E1048" s="227" t="s">
        <v>1</v>
      </c>
      <c r="F1048" s="228" t="s">
        <v>830</v>
      </c>
      <c r="G1048" s="226"/>
      <c r="H1048" s="229">
        <v>85.6</v>
      </c>
      <c r="I1048" s="230"/>
      <c r="J1048" s="226"/>
      <c r="K1048" s="226"/>
      <c r="L1048" s="231"/>
      <c r="M1048" s="232"/>
      <c r="N1048" s="233"/>
      <c r="O1048" s="233"/>
      <c r="P1048" s="233"/>
      <c r="Q1048" s="233"/>
      <c r="R1048" s="233"/>
      <c r="S1048" s="233"/>
      <c r="T1048" s="234"/>
      <c r="AT1048" s="235" t="s">
        <v>309</v>
      </c>
      <c r="AU1048" s="235" t="s">
        <v>93</v>
      </c>
      <c r="AV1048" s="14" t="s">
        <v>93</v>
      </c>
      <c r="AW1048" s="14" t="s">
        <v>38</v>
      </c>
      <c r="AX1048" s="14" t="s">
        <v>83</v>
      </c>
      <c r="AY1048" s="235" t="s">
        <v>203</v>
      </c>
    </row>
    <row r="1049" spans="2:51" s="15" customFormat="1" ht="10.2">
      <c r="B1049" s="236"/>
      <c r="C1049" s="237"/>
      <c r="D1049" s="206" t="s">
        <v>309</v>
      </c>
      <c r="E1049" s="238" t="s">
        <v>1</v>
      </c>
      <c r="F1049" s="239" t="s">
        <v>314</v>
      </c>
      <c r="G1049" s="237"/>
      <c r="H1049" s="240">
        <v>247.3</v>
      </c>
      <c r="I1049" s="241"/>
      <c r="J1049" s="237"/>
      <c r="K1049" s="237"/>
      <c r="L1049" s="242"/>
      <c r="M1049" s="243"/>
      <c r="N1049" s="244"/>
      <c r="O1049" s="244"/>
      <c r="P1049" s="244"/>
      <c r="Q1049" s="244"/>
      <c r="R1049" s="244"/>
      <c r="S1049" s="244"/>
      <c r="T1049" s="245"/>
      <c r="AT1049" s="246" t="s">
        <v>309</v>
      </c>
      <c r="AU1049" s="246" t="s">
        <v>93</v>
      </c>
      <c r="AV1049" s="15" t="s">
        <v>121</v>
      </c>
      <c r="AW1049" s="15" t="s">
        <v>38</v>
      </c>
      <c r="AX1049" s="15" t="s">
        <v>91</v>
      </c>
      <c r="AY1049" s="246" t="s">
        <v>203</v>
      </c>
    </row>
    <row r="1050" spans="1:65" s="2" customFormat="1" ht="16.5" customHeight="1">
      <c r="A1050" s="36"/>
      <c r="B1050" s="37"/>
      <c r="C1050" s="193" t="s">
        <v>1724</v>
      </c>
      <c r="D1050" s="193" t="s">
        <v>206</v>
      </c>
      <c r="E1050" s="194" t="s">
        <v>1725</v>
      </c>
      <c r="F1050" s="195" t="s">
        <v>1726</v>
      </c>
      <c r="G1050" s="196" t="s">
        <v>357</v>
      </c>
      <c r="H1050" s="197">
        <v>14.9</v>
      </c>
      <c r="I1050" s="198"/>
      <c r="J1050" s="199">
        <f>ROUND(I1050*H1050,2)</f>
        <v>0</v>
      </c>
      <c r="K1050" s="195" t="s">
        <v>210</v>
      </c>
      <c r="L1050" s="41"/>
      <c r="M1050" s="200" t="s">
        <v>1</v>
      </c>
      <c r="N1050" s="201" t="s">
        <v>48</v>
      </c>
      <c r="O1050" s="73"/>
      <c r="P1050" s="202">
        <f>O1050*H1050</f>
        <v>0</v>
      </c>
      <c r="Q1050" s="202">
        <v>0.0005</v>
      </c>
      <c r="R1050" s="202">
        <f>Q1050*H1050</f>
        <v>0.00745</v>
      </c>
      <c r="S1050" s="202">
        <v>0</v>
      </c>
      <c r="T1050" s="203">
        <f>S1050*H1050</f>
        <v>0</v>
      </c>
      <c r="U1050" s="36"/>
      <c r="V1050" s="36"/>
      <c r="W1050" s="36"/>
      <c r="X1050" s="36"/>
      <c r="Y1050" s="36"/>
      <c r="Z1050" s="36"/>
      <c r="AA1050" s="36"/>
      <c r="AB1050" s="36"/>
      <c r="AC1050" s="36"/>
      <c r="AD1050" s="36"/>
      <c r="AE1050" s="36"/>
      <c r="AR1050" s="204" t="s">
        <v>378</v>
      </c>
      <c r="AT1050" s="204" t="s">
        <v>206</v>
      </c>
      <c r="AU1050" s="204" t="s">
        <v>93</v>
      </c>
      <c r="AY1050" s="18" t="s">
        <v>203</v>
      </c>
      <c r="BE1050" s="205">
        <f>IF(N1050="základní",J1050,0)</f>
        <v>0</v>
      </c>
      <c r="BF1050" s="205">
        <f>IF(N1050="snížená",J1050,0)</f>
        <v>0</v>
      </c>
      <c r="BG1050" s="205">
        <f>IF(N1050="zákl. přenesená",J1050,0)</f>
        <v>0</v>
      </c>
      <c r="BH1050" s="205">
        <f>IF(N1050="sníž. přenesená",J1050,0)</f>
        <v>0</v>
      </c>
      <c r="BI1050" s="205">
        <f>IF(N1050="nulová",J1050,0)</f>
        <v>0</v>
      </c>
      <c r="BJ1050" s="18" t="s">
        <v>91</v>
      </c>
      <c r="BK1050" s="205">
        <f>ROUND(I1050*H1050,2)</f>
        <v>0</v>
      </c>
      <c r="BL1050" s="18" t="s">
        <v>378</v>
      </c>
      <c r="BM1050" s="204" t="s">
        <v>1727</v>
      </c>
    </row>
    <row r="1051" spans="1:47" s="2" customFormat="1" ht="19.2">
      <c r="A1051" s="36"/>
      <c r="B1051" s="37"/>
      <c r="C1051" s="38"/>
      <c r="D1051" s="206" t="s">
        <v>213</v>
      </c>
      <c r="E1051" s="38"/>
      <c r="F1051" s="207" t="s">
        <v>1728</v>
      </c>
      <c r="G1051" s="38"/>
      <c r="H1051" s="38"/>
      <c r="I1051" s="208"/>
      <c r="J1051" s="38"/>
      <c r="K1051" s="38"/>
      <c r="L1051" s="41"/>
      <c r="M1051" s="209"/>
      <c r="N1051" s="210"/>
      <c r="O1051" s="73"/>
      <c r="P1051" s="73"/>
      <c r="Q1051" s="73"/>
      <c r="R1051" s="73"/>
      <c r="S1051" s="73"/>
      <c r="T1051" s="74"/>
      <c r="U1051" s="36"/>
      <c r="V1051" s="36"/>
      <c r="W1051" s="36"/>
      <c r="X1051" s="36"/>
      <c r="Y1051" s="36"/>
      <c r="Z1051" s="36"/>
      <c r="AA1051" s="36"/>
      <c r="AB1051" s="36"/>
      <c r="AC1051" s="36"/>
      <c r="AD1051" s="36"/>
      <c r="AE1051" s="36"/>
      <c r="AT1051" s="18" t="s">
        <v>213</v>
      </c>
      <c r="AU1051" s="18" t="s">
        <v>93</v>
      </c>
    </row>
    <row r="1052" spans="2:51" s="13" customFormat="1" ht="10.2">
      <c r="B1052" s="215"/>
      <c r="C1052" s="216"/>
      <c r="D1052" s="206" t="s">
        <v>309</v>
      </c>
      <c r="E1052" s="217" t="s">
        <v>1</v>
      </c>
      <c r="F1052" s="218" t="s">
        <v>706</v>
      </c>
      <c r="G1052" s="216"/>
      <c r="H1052" s="217" t="s">
        <v>1</v>
      </c>
      <c r="I1052" s="219"/>
      <c r="J1052" s="216"/>
      <c r="K1052" s="216"/>
      <c r="L1052" s="220"/>
      <c r="M1052" s="221"/>
      <c r="N1052" s="222"/>
      <c r="O1052" s="222"/>
      <c r="P1052" s="222"/>
      <c r="Q1052" s="222"/>
      <c r="R1052" s="222"/>
      <c r="S1052" s="222"/>
      <c r="T1052" s="223"/>
      <c r="AT1052" s="224" t="s">
        <v>309</v>
      </c>
      <c r="AU1052" s="224" t="s">
        <v>93</v>
      </c>
      <c r="AV1052" s="13" t="s">
        <v>91</v>
      </c>
      <c r="AW1052" s="13" t="s">
        <v>38</v>
      </c>
      <c r="AX1052" s="13" t="s">
        <v>83</v>
      </c>
      <c r="AY1052" s="224" t="s">
        <v>203</v>
      </c>
    </row>
    <row r="1053" spans="2:51" s="14" customFormat="1" ht="10.2">
      <c r="B1053" s="225"/>
      <c r="C1053" s="226"/>
      <c r="D1053" s="206" t="s">
        <v>309</v>
      </c>
      <c r="E1053" s="227" t="s">
        <v>1</v>
      </c>
      <c r="F1053" s="228" t="s">
        <v>1729</v>
      </c>
      <c r="G1053" s="226"/>
      <c r="H1053" s="229">
        <v>14.9</v>
      </c>
      <c r="I1053" s="230"/>
      <c r="J1053" s="226"/>
      <c r="K1053" s="226"/>
      <c r="L1053" s="231"/>
      <c r="M1053" s="232"/>
      <c r="N1053" s="233"/>
      <c r="O1053" s="233"/>
      <c r="P1053" s="233"/>
      <c r="Q1053" s="233"/>
      <c r="R1053" s="233"/>
      <c r="S1053" s="233"/>
      <c r="T1053" s="234"/>
      <c r="AT1053" s="235" t="s">
        <v>309</v>
      </c>
      <c r="AU1053" s="235" t="s">
        <v>93</v>
      </c>
      <c r="AV1053" s="14" t="s">
        <v>93</v>
      </c>
      <c r="AW1053" s="14" t="s">
        <v>38</v>
      </c>
      <c r="AX1053" s="14" t="s">
        <v>83</v>
      </c>
      <c r="AY1053" s="235" t="s">
        <v>203</v>
      </c>
    </row>
    <row r="1054" spans="2:51" s="15" customFormat="1" ht="10.2">
      <c r="B1054" s="236"/>
      <c r="C1054" s="237"/>
      <c r="D1054" s="206" t="s">
        <v>309</v>
      </c>
      <c r="E1054" s="238" t="s">
        <v>1</v>
      </c>
      <c r="F1054" s="239" t="s">
        <v>314</v>
      </c>
      <c r="G1054" s="237"/>
      <c r="H1054" s="240">
        <v>14.9</v>
      </c>
      <c r="I1054" s="241"/>
      <c r="J1054" s="237"/>
      <c r="K1054" s="237"/>
      <c r="L1054" s="242"/>
      <c r="M1054" s="243"/>
      <c r="N1054" s="244"/>
      <c r="O1054" s="244"/>
      <c r="P1054" s="244"/>
      <c r="Q1054" s="244"/>
      <c r="R1054" s="244"/>
      <c r="S1054" s="244"/>
      <c r="T1054" s="245"/>
      <c r="AT1054" s="246" t="s">
        <v>309</v>
      </c>
      <c r="AU1054" s="246" t="s">
        <v>93</v>
      </c>
      <c r="AV1054" s="15" t="s">
        <v>121</v>
      </c>
      <c r="AW1054" s="15" t="s">
        <v>38</v>
      </c>
      <c r="AX1054" s="15" t="s">
        <v>91</v>
      </c>
      <c r="AY1054" s="246" t="s">
        <v>203</v>
      </c>
    </row>
    <row r="1055" spans="1:65" s="2" customFormat="1" ht="16.5" customHeight="1">
      <c r="A1055" s="36"/>
      <c r="B1055" s="37"/>
      <c r="C1055" s="247" t="s">
        <v>1730</v>
      </c>
      <c r="D1055" s="247" t="s">
        <v>350</v>
      </c>
      <c r="E1055" s="248" t="s">
        <v>1731</v>
      </c>
      <c r="F1055" s="249" t="s">
        <v>1732</v>
      </c>
      <c r="G1055" s="250" t="s">
        <v>357</v>
      </c>
      <c r="H1055" s="251">
        <v>17.135</v>
      </c>
      <c r="I1055" s="252"/>
      <c r="J1055" s="253">
        <f>ROUND(I1055*H1055,2)</f>
        <v>0</v>
      </c>
      <c r="K1055" s="249" t="s">
        <v>601</v>
      </c>
      <c r="L1055" s="254"/>
      <c r="M1055" s="255" t="s">
        <v>1</v>
      </c>
      <c r="N1055" s="256" t="s">
        <v>48</v>
      </c>
      <c r="O1055" s="73"/>
      <c r="P1055" s="202">
        <f>O1055*H1055</f>
        <v>0</v>
      </c>
      <c r="Q1055" s="202">
        <v>0.00422</v>
      </c>
      <c r="R1055" s="202">
        <f>Q1055*H1055</f>
        <v>0.0723097</v>
      </c>
      <c r="S1055" s="202">
        <v>0</v>
      </c>
      <c r="T1055" s="203">
        <f>S1055*H1055</f>
        <v>0</v>
      </c>
      <c r="U1055" s="36"/>
      <c r="V1055" s="36"/>
      <c r="W1055" s="36"/>
      <c r="X1055" s="36"/>
      <c r="Y1055" s="36"/>
      <c r="Z1055" s="36"/>
      <c r="AA1055" s="36"/>
      <c r="AB1055" s="36"/>
      <c r="AC1055" s="36"/>
      <c r="AD1055" s="36"/>
      <c r="AE1055" s="36"/>
      <c r="AR1055" s="204" t="s">
        <v>450</v>
      </c>
      <c r="AT1055" s="204" t="s">
        <v>350</v>
      </c>
      <c r="AU1055" s="204" t="s">
        <v>93</v>
      </c>
      <c r="AY1055" s="18" t="s">
        <v>203</v>
      </c>
      <c r="BE1055" s="205">
        <f>IF(N1055="základní",J1055,0)</f>
        <v>0</v>
      </c>
      <c r="BF1055" s="205">
        <f>IF(N1055="snížená",J1055,0)</f>
        <v>0</v>
      </c>
      <c r="BG1055" s="205">
        <f>IF(N1055="zákl. přenesená",J1055,0)</f>
        <v>0</v>
      </c>
      <c r="BH1055" s="205">
        <f>IF(N1055="sníž. přenesená",J1055,0)</f>
        <v>0</v>
      </c>
      <c r="BI1055" s="205">
        <f>IF(N1055="nulová",J1055,0)</f>
        <v>0</v>
      </c>
      <c r="BJ1055" s="18" t="s">
        <v>91</v>
      </c>
      <c r="BK1055" s="205">
        <f>ROUND(I1055*H1055,2)</f>
        <v>0</v>
      </c>
      <c r="BL1055" s="18" t="s">
        <v>378</v>
      </c>
      <c r="BM1055" s="204" t="s">
        <v>1733</v>
      </c>
    </row>
    <row r="1056" spans="1:47" s="2" customFormat="1" ht="67.2">
      <c r="A1056" s="36"/>
      <c r="B1056" s="37"/>
      <c r="C1056" s="38"/>
      <c r="D1056" s="206" t="s">
        <v>213</v>
      </c>
      <c r="E1056" s="38"/>
      <c r="F1056" s="207" t="s">
        <v>1734</v>
      </c>
      <c r="G1056" s="38"/>
      <c r="H1056" s="38"/>
      <c r="I1056" s="208"/>
      <c r="J1056" s="38"/>
      <c r="K1056" s="38"/>
      <c r="L1056" s="41"/>
      <c r="M1056" s="209"/>
      <c r="N1056" s="210"/>
      <c r="O1056" s="73"/>
      <c r="P1056" s="73"/>
      <c r="Q1056" s="73"/>
      <c r="R1056" s="73"/>
      <c r="S1056" s="73"/>
      <c r="T1056" s="74"/>
      <c r="U1056" s="36"/>
      <c r="V1056" s="36"/>
      <c r="W1056" s="36"/>
      <c r="X1056" s="36"/>
      <c r="Y1056" s="36"/>
      <c r="Z1056" s="36"/>
      <c r="AA1056" s="36"/>
      <c r="AB1056" s="36"/>
      <c r="AC1056" s="36"/>
      <c r="AD1056" s="36"/>
      <c r="AE1056" s="36"/>
      <c r="AT1056" s="18" t="s">
        <v>213</v>
      </c>
      <c r="AU1056" s="18" t="s">
        <v>93</v>
      </c>
    </row>
    <row r="1057" spans="2:51" s="14" customFormat="1" ht="10.2">
      <c r="B1057" s="225"/>
      <c r="C1057" s="226"/>
      <c r="D1057" s="206" t="s">
        <v>309</v>
      </c>
      <c r="E1057" s="226"/>
      <c r="F1057" s="228" t="s">
        <v>1735</v>
      </c>
      <c r="G1057" s="226"/>
      <c r="H1057" s="229">
        <v>17.135</v>
      </c>
      <c r="I1057" s="230"/>
      <c r="J1057" s="226"/>
      <c r="K1057" s="226"/>
      <c r="L1057" s="231"/>
      <c r="M1057" s="232"/>
      <c r="N1057" s="233"/>
      <c r="O1057" s="233"/>
      <c r="P1057" s="233"/>
      <c r="Q1057" s="233"/>
      <c r="R1057" s="233"/>
      <c r="S1057" s="233"/>
      <c r="T1057" s="234"/>
      <c r="AT1057" s="235" t="s">
        <v>309</v>
      </c>
      <c r="AU1057" s="235" t="s">
        <v>93</v>
      </c>
      <c r="AV1057" s="14" t="s">
        <v>93</v>
      </c>
      <c r="AW1057" s="14" t="s">
        <v>4</v>
      </c>
      <c r="AX1057" s="14" t="s">
        <v>91</v>
      </c>
      <c r="AY1057" s="235" t="s">
        <v>203</v>
      </c>
    </row>
    <row r="1058" spans="1:65" s="2" customFormat="1" ht="16.5" customHeight="1">
      <c r="A1058" s="36"/>
      <c r="B1058" s="37"/>
      <c r="C1058" s="193" t="s">
        <v>1736</v>
      </c>
      <c r="D1058" s="193" t="s">
        <v>206</v>
      </c>
      <c r="E1058" s="194" t="s">
        <v>1737</v>
      </c>
      <c r="F1058" s="195" t="s">
        <v>1738</v>
      </c>
      <c r="G1058" s="196" t="s">
        <v>357</v>
      </c>
      <c r="H1058" s="197">
        <v>714</v>
      </c>
      <c r="I1058" s="198"/>
      <c r="J1058" s="199">
        <f>ROUND(I1058*H1058,2)</f>
        <v>0</v>
      </c>
      <c r="K1058" s="195" t="s">
        <v>210</v>
      </c>
      <c r="L1058" s="41"/>
      <c r="M1058" s="200" t="s">
        <v>1</v>
      </c>
      <c r="N1058" s="201" t="s">
        <v>48</v>
      </c>
      <c r="O1058" s="73"/>
      <c r="P1058" s="202">
        <f>O1058*H1058</f>
        <v>0</v>
      </c>
      <c r="Q1058" s="202">
        <v>0.0003</v>
      </c>
      <c r="R1058" s="202">
        <f>Q1058*H1058</f>
        <v>0.21419999999999997</v>
      </c>
      <c r="S1058" s="202">
        <v>0</v>
      </c>
      <c r="T1058" s="203">
        <f>S1058*H1058</f>
        <v>0</v>
      </c>
      <c r="U1058" s="36"/>
      <c r="V1058" s="36"/>
      <c r="W1058" s="36"/>
      <c r="X1058" s="36"/>
      <c r="Y1058" s="36"/>
      <c r="Z1058" s="36"/>
      <c r="AA1058" s="36"/>
      <c r="AB1058" s="36"/>
      <c r="AC1058" s="36"/>
      <c r="AD1058" s="36"/>
      <c r="AE1058" s="36"/>
      <c r="AR1058" s="204" t="s">
        <v>378</v>
      </c>
      <c r="AT1058" s="204" t="s">
        <v>206</v>
      </c>
      <c r="AU1058" s="204" t="s">
        <v>93</v>
      </c>
      <c r="AY1058" s="18" t="s">
        <v>203</v>
      </c>
      <c r="BE1058" s="205">
        <f>IF(N1058="základní",J1058,0)</f>
        <v>0</v>
      </c>
      <c r="BF1058" s="205">
        <f>IF(N1058="snížená",J1058,0)</f>
        <v>0</v>
      </c>
      <c r="BG1058" s="205">
        <f>IF(N1058="zákl. přenesená",J1058,0)</f>
        <v>0</v>
      </c>
      <c r="BH1058" s="205">
        <f>IF(N1058="sníž. přenesená",J1058,0)</f>
        <v>0</v>
      </c>
      <c r="BI1058" s="205">
        <f>IF(N1058="nulová",J1058,0)</f>
        <v>0</v>
      </c>
      <c r="BJ1058" s="18" t="s">
        <v>91</v>
      </c>
      <c r="BK1058" s="205">
        <f>ROUND(I1058*H1058,2)</f>
        <v>0</v>
      </c>
      <c r="BL1058" s="18" t="s">
        <v>378</v>
      </c>
      <c r="BM1058" s="204" t="s">
        <v>1739</v>
      </c>
    </row>
    <row r="1059" spans="1:47" s="2" customFormat="1" ht="28.8">
      <c r="A1059" s="36"/>
      <c r="B1059" s="37"/>
      <c r="C1059" s="38"/>
      <c r="D1059" s="206" t="s">
        <v>213</v>
      </c>
      <c r="E1059" s="38"/>
      <c r="F1059" s="207" t="s">
        <v>1740</v>
      </c>
      <c r="G1059" s="38"/>
      <c r="H1059" s="38"/>
      <c r="I1059" s="208"/>
      <c r="J1059" s="38"/>
      <c r="K1059" s="38"/>
      <c r="L1059" s="41"/>
      <c r="M1059" s="209"/>
      <c r="N1059" s="210"/>
      <c r="O1059" s="73"/>
      <c r="P1059" s="73"/>
      <c r="Q1059" s="73"/>
      <c r="R1059" s="73"/>
      <c r="S1059" s="73"/>
      <c r="T1059" s="74"/>
      <c r="U1059" s="36"/>
      <c r="V1059" s="36"/>
      <c r="W1059" s="36"/>
      <c r="X1059" s="36"/>
      <c r="Y1059" s="36"/>
      <c r="Z1059" s="36"/>
      <c r="AA1059" s="36"/>
      <c r="AB1059" s="36"/>
      <c r="AC1059" s="36"/>
      <c r="AD1059" s="36"/>
      <c r="AE1059" s="36"/>
      <c r="AT1059" s="18" t="s">
        <v>213</v>
      </c>
      <c r="AU1059" s="18" t="s">
        <v>93</v>
      </c>
    </row>
    <row r="1060" spans="2:51" s="13" customFormat="1" ht="10.2">
      <c r="B1060" s="215"/>
      <c r="C1060" s="216"/>
      <c r="D1060" s="206" t="s">
        <v>309</v>
      </c>
      <c r="E1060" s="217" t="s">
        <v>1</v>
      </c>
      <c r="F1060" s="218" t="s">
        <v>706</v>
      </c>
      <c r="G1060" s="216"/>
      <c r="H1060" s="217" t="s">
        <v>1</v>
      </c>
      <c r="I1060" s="219"/>
      <c r="J1060" s="216"/>
      <c r="K1060" s="216"/>
      <c r="L1060" s="220"/>
      <c r="M1060" s="221"/>
      <c r="N1060" s="222"/>
      <c r="O1060" s="222"/>
      <c r="P1060" s="222"/>
      <c r="Q1060" s="222"/>
      <c r="R1060" s="222"/>
      <c r="S1060" s="222"/>
      <c r="T1060" s="223"/>
      <c r="AT1060" s="224" t="s">
        <v>309</v>
      </c>
      <c r="AU1060" s="224" t="s">
        <v>93</v>
      </c>
      <c r="AV1060" s="13" t="s">
        <v>91</v>
      </c>
      <c r="AW1060" s="13" t="s">
        <v>38</v>
      </c>
      <c r="AX1060" s="13" t="s">
        <v>83</v>
      </c>
      <c r="AY1060" s="224" t="s">
        <v>203</v>
      </c>
    </row>
    <row r="1061" spans="2:51" s="14" customFormat="1" ht="10.2">
      <c r="B1061" s="225"/>
      <c r="C1061" s="226"/>
      <c r="D1061" s="206" t="s">
        <v>309</v>
      </c>
      <c r="E1061" s="227" t="s">
        <v>1</v>
      </c>
      <c r="F1061" s="228" t="s">
        <v>1741</v>
      </c>
      <c r="G1061" s="226"/>
      <c r="H1061" s="229">
        <v>399.6</v>
      </c>
      <c r="I1061" s="230"/>
      <c r="J1061" s="226"/>
      <c r="K1061" s="226"/>
      <c r="L1061" s="231"/>
      <c r="M1061" s="232"/>
      <c r="N1061" s="233"/>
      <c r="O1061" s="233"/>
      <c r="P1061" s="233"/>
      <c r="Q1061" s="233"/>
      <c r="R1061" s="233"/>
      <c r="S1061" s="233"/>
      <c r="T1061" s="234"/>
      <c r="AT1061" s="235" t="s">
        <v>309</v>
      </c>
      <c r="AU1061" s="235" t="s">
        <v>93</v>
      </c>
      <c r="AV1061" s="14" t="s">
        <v>93</v>
      </c>
      <c r="AW1061" s="14" t="s">
        <v>38</v>
      </c>
      <c r="AX1061" s="14" t="s">
        <v>83</v>
      </c>
      <c r="AY1061" s="235" t="s">
        <v>203</v>
      </c>
    </row>
    <row r="1062" spans="2:51" s="14" customFormat="1" ht="10.2">
      <c r="B1062" s="225"/>
      <c r="C1062" s="226"/>
      <c r="D1062" s="206" t="s">
        <v>309</v>
      </c>
      <c r="E1062" s="227" t="s">
        <v>1</v>
      </c>
      <c r="F1062" s="228" t="s">
        <v>737</v>
      </c>
      <c r="G1062" s="226"/>
      <c r="H1062" s="229">
        <v>314.4</v>
      </c>
      <c r="I1062" s="230"/>
      <c r="J1062" s="226"/>
      <c r="K1062" s="226"/>
      <c r="L1062" s="231"/>
      <c r="M1062" s="232"/>
      <c r="N1062" s="233"/>
      <c r="O1062" s="233"/>
      <c r="P1062" s="233"/>
      <c r="Q1062" s="233"/>
      <c r="R1062" s="233"/>
      <c r="S1062" s="233"/>
      <c r="T1062" s="234"/>
      <c r="AT1062" s="235" t="s">
        <v>309</v>
      </c>
      <c r="AU1062" s="235" t="s">
        <v>93</v>
      </c>
      <c r="AV1062" s="14" t="s">
        <v>93</v>
      </c>
      <c r="AW1062" s="14" t="s">
        <v>38</v>
      </c>
      <c r="AX1062" s="14" t="s">
        <v>83</v>
      </c>
      <c r="AY1062" s="235" t="s">
        <v>203</v>
      </c>
    </row>
    <row r="1063" spans="2:51" s="15" customFormat="1" ht="10.2">
      <c r="B1063" s="236"/>
      <c r="C1063" s="237"/>
      <c r="D1063" s="206" t="s">
        <v>309</v>
      </c>
      <c r="E1063" s="238" t="s">
        <v>1</v>
      </c>
      <c r="F1063" s="239" t="s">
        <v>314</v>
      </c>
      <c r="G1063" s="237"/>
      <c r="H1063" s="240">
        <v>714</v>
      </c>
      <c r="I1063" s="241"/>
      <c r="J1063" s="237"/>
      <c r="K1063" s="237"/>
      <c r="L1063" s="242"/>
      <c r="M1063" s="243"/>
      <c r="N1063" s="244"/>
      <c r="O1063" s="244"/>
      <c r="P1063" s="244"/>
      <c r="Q1063" s="244"/>
      <c r="R1063" s="244"/>
      <c r="S1063" s="244"/>
      <c r="T1063" s="245"/>
      <c r="AT1063" s="246" t="s">
        <v>309</v>
      </c>
      <c r="AU1063" s="246" t="s">
        <v>93</v>
      </c>
      <c r="AV1063" s="15" t="s">
        <v>121</v>
      </c>
      <c r="AW1063" s="15" t="s">
        <v>38</v>
      </c>
      <c r="AX1063" s="15" t="s">
        <v>91</v>
      </c>
      <c r="AY1063" s="246" t="s">
        <v>203</v>
      </c>
    </row>
    <row r="1064" spans="1:65" s="2" customFormat="1" ht="16.5" customHeight="1">
      <c r="A1064" s="36"/>
      <c r="B1064" s="37"/>
      <c r="C1064" s="247" t="s">
        <v>1742</v>
      </c>
      <c r="D1064" s="247" t="s">
        <v>350</v>
      </c>
      <c r="E1064" s="248" t="s">
        <v>1743</v>
      </c>
      <c r="F1064" s="249" t="s">
        <v>1744</v>
      </c>
      <c r="G1064" s="250" t="s">
        <v>357</v>
      </c>
      <c r="H1064" s="251">
        <v>785.4</v>
      </c>
      <c r="I1064" s="252"/>
      <c r="J1064" s="253">
        <f>ROUND(I1064*H1064,2)</f>
        <v>0</v>
      </c>
      <c r="K1064" s="249" t="s">
        <v>601</v>
      </c>
      <c r="L1064" s="254"/>
      <c r="M1064" s="255" t="s">
        <v>1</v>
      </c>
      <c r="N1064" s="256" t="s">
        <v>48</v>
      </c>
      <c r="O1064" s="73"/>
      <c r="P1064" s="202">
        <f>O1064*H1064</f>
        <v>0</v>
      </c>
      <c r="Q1064" s="202">
        <v>0.00287</v>
      </c>
      <c r="R1064" s="202">
        <f>Q1064*H1064</f>
        <v>2.254098</v>
      </c>
      <c r="S1064" s="202">
        <v>0</v>
      </c>
      <c r="T1064" s="203">
        <f>S1064*H1064</f>
        <v>0</v>
      </c>
      <c r="U1064" s="36"/>
      <c r="V1064" s="36"/>
      <c r="W1064" s="36"/>
      <c r="X1064" s="36"/>
      <c r="Y1064" s="36"/>
      <c r="Z1064" s="36"/>
      <c r="AA1064" s="36"/>
      <c r="AB1064" s="36"/>
      <c r="AC1064" s="36"/>
      <c r="AD1064" s="36"/>
      <c r="AE1064" s="36"/>
      <c r="AR1064" s="204" t="s">
        <v>450</v>
      </c>
      <c r="AT1064" s="204" t="s">
        <v>350</v>
      </c>
      <c r="AU1064" s="204" t="s">
        <v>93</v>
      </c>
      <c r="AY1064" s="18" t="s">
        <v>203</v>
      </c>
      <c r="BE1064" s="205">
        <f>IF(N1064="základní",J1064,0)</f>
        <v>0</v>
      </c>
      <c r="BF1064" s="205">
        <f>IF(N1064="snížená",J1064,0)</f>
        <v>0</v>
      </c>
      <c r="BG1064" s="205">
        <f>IF(N1064="zákl. přenesená",J1064,0)</f>
        <v>0</v>
      </c>
      <c r="BH1064" s="205">
        <f>IF(N1064="sníž. přenesená",J1064,0)</f>
        <v>0</v>
      </c>
      <c r="BI1064" s="205">
        <f>IF(N1064="nulová",J1064,0)</f>
        <v>0</v>
      </c>
      <c r="BJ1064" s="18" t="s">
        <v>91</v>
      </c>
      <c r="BK1064" s="205">
        <f>ROUND(I1064*H1064,2)</f>
        <v>0</v>
      </c>
      <c r="BL1064" s="18" t="s">
        <v>378</v>
      </c>
      <c r="BM1064" s="204" t="s">
        <v>1745</v>
      </c>
    </row>
    <row r="1065" spans="1:47" s="2" customFormat="1" ht="67.2">
      <c r="A1065" s="36"/>
      <c r="B1065" s="37"/>
      <c r="C1065" s="38"/>
      <c r="D1065" s="206" t="s">
        <v>213</v>
      </c>
      <c r="E1065" s="38"/>
      <c r="F1065" s="207" t="s">
        <v>1673</v>
      </c>
      <c r="G1065" s="38"/>
      <c r="H1065" s="38"/>
      <c r="I1065" s="208"/>
      <c r="J1065" s="38"/>
      <c r="K1065" s="38"/>
      <c r="L1065" s="41"/>
      <c r="M1065" s="209"/>
      <c r="N1065" s="210"/>
      <c r="O1065" s="73"/>
      <c r="P1065" s="73"/>
      <c r="Q1065" s="73"/>
      <c r="R1065" s="73"/>
      <c r="S1065" s="73"/>
      <c r="T1065" s="74"/>
      <c r="U1065" s="36"/>
      <c r="V1065" s="36"/>
      <c r="W1065" s="36"/>
      <c r="X1065" s="36"/>
      <c r="Y1065" s="36"/>
      <c r="Z1065" s="36"/>
      <c r="AA1065" s="36"/>
      <c r="AB1065" s="36"/>
      <c r="AC1065" s="36"/>
      <c r="AD1065" s="36"/>
      <c r="AE1065" s="36"/>
      <c r="AT1065" s="18" t="s">
        <v>213</v>
      </c>
      <c r="AU1065" s="18" t="s">
        <v>93</v>
      </c>
    </row>
    <row r="1066" spans="2:51" s="14" customFormat="1" ht="10.2">
      <c r="B1066" s="225"/>
      <c r="C1066" s="226"/>
      <c r="D1066" s="206" t="s">
        <v>309</v>
      </c>
      <c r="E1066" s="226"/>
      <c r="F1066" s="228" t="s">
        <v>1746</v>
      </c>
      <c r="G1066" s="226"/>
      <c r="H1066" s="229">
        <v>785.4</v>
      </c>
      <c r="I1066" s="230"/>
      <c r="J1066" s="226"/>
      <c r="K1066" s="226"/>
      <c r="L1066" s="231"/>
      <c r="M1066" s="232"/>
      <c r="N1066" s="233"/>
      <c r="O1066" s="233"/>
      <c r="P1066" s="233"/>
      <c r="Q1066" s="233"/>
      <c r="R1066" s="233"/>
      <c r="S1066" s="233"/>
      <c r="T1066" s="234"/>
      <c r="AT1066" s="235" t="s">
        <v>309</v>
      </c>
      <c r="AU1066" s="235" t="s">
        <v>93</v>
      </c>
      <c r="AV1066" s="14" t="s">
        <v>93</v>
      </c>
      <c r="AW1066" s="14" t="s">
        <v>4</v>
      </c>
      <c r="AX1066" s="14" t="s">
        <v>91</v>
      </c>
      <c r="AY1066" s="235" t="s">
        <v>203</v>
      </c>
    </row>
    <row r="1067" spans="1:65" s="2" customFormat="1" ht="16.5" customHeight="1">
      <c r="A1067" s="36"/>
      <c r="B1067" s="37"/>
      <c r="C1067" s="193" t="s">
        <v>1747</v>
      </c>
      <c r="D1067" s="193" t="s">
        <v>206</v>
      </c>
      <c r="E1067" s="194" t="s">
        <v>1748</v>
      </c>
      <c r="F1067" s="195" t="s">
        <v>1749</v>
      </c>
      <c r="G1067" s="196" t="s">
        <v>448</v>
      </c>
      <c r="H1067" s="197">
        <v>30.59</v>
      </c>
      <c r="I1067" s="198"/>
      <c r="J1067" s="199">
        <f>ROUND(I1067*H1067,2)</f>
        <v>0</v>
      </c>
      <c r="K1067" s="195" t="s">
        <v>210</v>
      </c>
      <c r="L1067" s="41"/>
      <c r="M1067" s="200" t="s">
        <v>1</v>
      </c>
      <c r="N1067" s="201" t="s">
        <v>48</v>
      </c>
      <c r="O1067" s="73"/>
      <c r="P1067" s="202">
        <f>O1067*H1067</f>
        <v>0</v>
      </c>
      <c r="Q1067" s="202">
        <v>0.00012</v>
      </c>
      <c r="R1067" s="202">
        <f>Q1067*H1067</f>
        <v>0.0036708</v>
      </c>
      <c r="S1067" s="202">
        <v>0</v>
      </c>
      <c r="T1067" s="203">
        <f>S1067*H1067</f>
        <v>0</v>
      </c>
      <c r="U1067" s="36"/>
      <c r="V1067" s="36"/>
      <c r="W1067" s="36"/>
      <c r="X1067" s="36"/>
      <c r="Y1067" s="36"/>
      <c r="Z1067" s="36"/>
      <c r="AA1067" s="36"/>
      <c r="AB1067" s="36"/>
      <c r="AC1067" s="36"/>
      <c r="AD1067" s="36"/>
      <c r="AE1067" s="36"/>
      <c r="AR1067" s="204" t="s">
        <v>378</v>
      </c>
      <c r="AT1067" s="204" t="s">
        <v>206</v>
      </c>
      <c r="AU1067" s="204" t="s">
        <v>93</v>
      </c>
      <c r="AY1067" s="18" t="s">
        <v>203</v>
      </c>
      <c r="BE1067" s="205">
        <f>IF(N1067="základní",J1067,0)</f>
        <v>0</v>
      </c>
      <c r="BF1067" s="205">
        <f>IF(N1067="snížená",J1067,0)</f>
        <v>0</v>
      </c>
      <c r="BG1067" s="205">
        <f>IF(N1067="zákl. přenesená",J1067,0)</f>
        <v>0</v>
      </c>
      <c r="BH1067" s="205">
        <f>IF(N1067="sníž. přenesená",J1067,0)</f>
        <v>0</v>
      </c>
      <c r="BI1067" s="205">
        <f>IF(N1067="nulová",J1067,0)</f>
        <v>0</v>
      </c>
      <c r="BJ1067" s="18" t="s">
        <v>91</v>
      </c>
      <c r="BK1067" s="205">
        <f>ROUND(I1067*H1067,2)</f>
        <v>0</v>
      </c>
      <c r="BL1067" s="18" t="s">
        <v>378</v>
      </c>
      <c r="BM1067" s="204" t="s">
        <v>1750</v>
      </c>
    </row>
    <row r="1068" spans="1:47" s="2" customFormat="1" ht="28.8">
      <c r="A1068" s="36"/>
      <c r="B1068" s="37"/>
      <c r="C1068" s="38"/>
      <c r="D1068" s="206" t="s">
        <v>213</v>
      </c>
      <c r="E1068" s="38"/>
      <c r="F1068" s="207" t="s">
        <v>1740</v>
      </c>
      <c r="G1068" s="38"/>
      <c r="H1068" s="38"/>
      <c r="I1068" s="208"/>
      <c r="J1068" s="38"/>
      <c r="K1068" s="38"/>
      <c r="L1068" s="41"/>
      <c r="M1068" s="209"/>
      <c r="N1068" s="210"/>
      <c r="O1068" s="73"/>
      <c r="P1068" s="73"/>
      <c r="Q1068" s="73"/>
      <c r="R1068" s="73"/>
      <c r="S1068" s="73"/>
      <c r="T1068" s="74"/>
      <c r="U1068" s="36"/>
      <c r="V1068" s="36"/>
      <c r="W1068" s="36"/>
      <c r="X1068" s="36"/>
      <c r="Y1068" s="36"/>
      <c r="Z1068" s="36"/>
      <c r="AA1068" s="36"/>
      <c r="AB1068" s="36"/>
      <c r="AC1068" s="36"/>
      <c r="AD1068" s="36"/>
      <c r="AE1068" s="36"/>
      <c r="AT1068" s="18" t="s">
        <v>213</v>
      </c>
      <c r="AU1068" s="18" t="s">
        <v>93</v>
      </c>
    </row>
    <row r="1069" spans="2:51" s="14" customFormat="1" ht="10.2">
      <c r="B1069" s="225"/>
      <c r="C1069" s="226"/>
      <c r="D1069" s="206" t="s">
        <v>309</v>
      </c>
      <c r="E1069" s="227" t="s">
        <v>1</v>
      </c>
      <c r="F1069" s="228" t="s">
        <v>1702</v>
      </c>
      <c r="G1069" s="226"/>
      <c r="H1069" s="229">
        <v>30.59</v>
      </c>
      <c r="I1069" s="230"/>
      <c r="J1069" s="226"/>
      <c r="K1069" s="226"/>
      <c r="L1069" s="231"/>
      <c r="M1069" s="232"/>
      <c r="N1069" s="233"/>
      <c r="O1069" s="233"/>
      <c r="P1069" s="233"/>
      <c r="Q1069" s="233"/>
      <c r="R1069" s="233"/>
      <c r="S1069" s="233"/>
      <c r="T1069" s="234"/>
      <c r="AT1069" s="235" t="s">
        <v>309</v>
      </c>
      <c r="AU1069" s="235" t="s">
        <v>93</v>
      </c>
      <c r="AV1069" s="14" t="s">
        <v>93</v>
      </c>
      <c r="AW1069" s="14" t="s">
        <v>38</v>
      </c>
      <c r="AX1069" s="14" t="s">
        <v>83</v>
      </c>
      <c r="AY1069" s="235" t="s">
        <v>203</v>
      </c>
    </row>
    <row r="1070" spans="2:51" s="15" customFormat="1" ht="10.2">
      <c r="B1070" s="236"/>
      <c r="C1070" s="237"/>
      <c r="D1070" s="206" t="s">
        <v>309</v>
      </c>
      <c r="E1070" s="238" t="s">
        <v>1</v>
      </c>
      <c r="F1070" s="239" t="s">
        <v>314</v>
      </c>
      <c r="G1070" s="237"/>
      <c r="H1070" s="240">
        <v>30.59</v>
      </c>
      <c r="I1070" s="241"/>
      <c r="J1070" s="237"/>
      <c r="K1070" s="237"/>
      <c r="L1070" s="242"/>
      <c r="M1070" s="243"/>
      <c r="N1070" s="244"/>
      <c r="O1070" s="244"/>
      <c r="P1070" s="244"/>
      <c r="Q1070" s="244"/>
      <c r="R1070" s="244"/>
      <c r="S1070" s="244"/>
      <c r="T1070" s="245"/>
      <c r="AT1070" s="246" t="s">
        <v>309</v>
      </c>
      <c r="AU1070" s="246" t="s">
        <v>93</v>
      </c>
      <c r="AV1070" s="15" t="s">
        <v>121</v>
      </c>
      <c r="AW1070" s="15" t="s">
        <v>38</v>
      </c>
      <c r="AX1070" s="15" t="s">
        <v>91</v>
      </c>
      <c r="AY1070" s="246" t="s">
        <v>203</v>
      </c>
    </row>
    <row r="1071" spans="1:65" s="2" customFormat="1" ht="16.5" customHeight="1">
      <c r="A1071" s="36"/>
      <c r="B1071" s="37"/>
      <c r="C1071" s="193" t="s">
        <v>1751</v>
      </c>
      <c r="D1071" s="193" t="s">
        <v>206</v>
      </c>
      <c r="E1071" s="194" t="s">
        <v>1752</v>
      </c>
      <c r="F1071" s="195" t="s">
        <v>1753</v>
      </c>
      <c r="G1071" s="196" t="s">
        <v>448</v>
      </c>
      <c r="H1071" s="197">
        <v>30.59</v>
      </c>
      <c r="I1071" s="198"/>
      <c r="J1071" s="199">
        <f>ROUND(I1071*H1071,2)</f>
        <v>0</v>
      </c>
      <c r="K1071" s="195" t="s">
        <v>210</v>
      </c>
      <c r="L1071" s="41"/>
      <c r="M1071" s="200" t="s">
        <v>1</v>
      </c>
      <c r="N1071" s="201" t="s">
        <v>48</v>
      </c>
      <c r="O1071" s="73"/>
      <c r="P1071" s="202">
        <f>O1071*H1071</f>
        <v>0</v>
      </c>
      <c r="Q1071" s="202">
        <v>8E-05</v>
      </c>
      <c r="R1071" s="202">
        <f>Q1071*H1071</f>
        <v>0.0024472</v>
      </c>
      <c r="S1071" s="202">
        <v>0</v>
      </c>
      <c r="T1071" s="203">
        <f>S1071*H1071</f>
        <v>0</v>
      </c>
      <c r="U1071" s="36"/>
      <c r="V1071" s="36"/>
      <c r="W1071" s="36"/>
      <c r="X1071" s="36"/>
      <c r="Y1071" s="36"/>
      <c r="Z1071" s="36"/>
      <c r="AA1071" s="36"/>
      <c r="AB1071" s="36"/>
      <c r="AC1071" s="36"/>
      <c r="AD1071" s="36"/>
      <c r="AE1071" s="36"/>
      <c r="AR1071" s="204" t="s">
        <v>378</v>
      </c>
      <c r="AT1071" s="204" t="s">
        <v>206</v>
      </c>
      <c r="AU1071" s="204" t="s">
        <v>93</v>
      </c>
      <c r="AY1071" s="18" t="s">
        <v>203</v>
      </c>
      <c r="BE1071" s="205">
        <f>IF(N1071="základní",J1071,0)</f>
        <v>0</v>
      </c>
      <c r="BF1071" s="205">
        <f>IF(N1071="snížená",J1071,0)</f>
        <v>0</v>
      </c>
      <c r="BG1071" s="205">
        <f>IF(N1071="zákl. přenesená",J1071,0)</f>
        <v>0</v>
      </c>
      <c r="BH1071" s="205">
        <f>IF(N1071="sníž. přenesená",J1071,0)</f>
        <v>0</v>
      </c>
      <c r="BI1071" s="205">
        <f>IF(N1071="nulová",J1071,0)</f>
        <v>0</v>
      </c>
      <c r="BJ1071" s="18" t="s">
        <v>91</v>
      </c>
      <c r="BK1071" s="205">
        <f>ROUND(I1071*H1071,2)</f>
        <v>0</v>
      </c>
      <c r="BL1071" s="18" t="s">
        <v>378</v>
      </c>
      <c r="BM1071" s="204" t="s">
        <v>1754</v>
      </c>
    </row>
    <row r="1072" spans="1:47" s="2" customFormat="1" ht="28.8">
      <c r="A1072" s="36"/>
      <c r="B1072" s="37"/>
      <c r="C1072" s="38"/>
      <c r="D1072" s="206" t="s">
        <v>213</v>
      </c>
      <c r="E1072" s="38"/>
      <c r="F1072" s="207" t="s">
        <v>1740</v>
      </c>
      <c r="G1072" s="38"/>
      <c r="H1072" s="38"/>
      <c r="I1072" s="208"/>
      <c r="J1072" s="38"/>
      <c r="K1072" s="38"/>
      <c r="L1072" s="41"/>
      <c r="M1072" s="209"/>
      <c r="N1072" s="210"/>
      <c r="O1072" s="73"/>
      <c r="P1072" s="73"/>
      <c r="Q1072" s="73"/>
      <c r="R1072" s="73"/>
      <c r="S1072" s="73"/>
      <c r="T1072" s="74"/>
      <c r="U1072" s="36"/>
      <c r="V1072" s="36"/>
      <c r="W1072" s="36"/>
      <c r="X1072" s="36"/>
      <c r="Y1072" s="36"/>
      <c r="Z1072" s="36"/>
      <c r="AA1072" s="36"/>
      <c r="AB1072" s="36"/>
      <c r="AC1072" s="36"/>
      <c r="AD1072" s="36"/>
      <c r="AE1072" s="36"/>
      <c r="AT1072" s="18" t="s">
        <v>213</v>
      </c>
      <c r="AU1072" s="18" t="s">
        <v>93</v>
      </c>
    </row>
    <row r="1073" spans="2:51" s="14" customFormat="1" ht="10.2">
      <c r="B1073" s="225"/>
      <c r="C1073" s="226"/>
      <c r="D1073" s="206" t="s">
        <v>309</v>
      </c>
      <c r="E1073" s="227" t="s">
        <v>1</v>
      </c>
      <c r="F1073" s="228" t="s">
        <v>1702</v>
      </c>
      <c r="G1073" s="226"/>
      <c r="H1073" s="229">
        <v>30.59</v>
      </c>
      <c r="I1073" s="230"/>
      <c r="J1073" s="226"/>
      <c r="K1073" s="226"/>
      <c r="L1073" s="231"/>
      <c r="M1073" s="232"/>
      <c r="N1073" s="233"/>
      <c r="O1073" s="233"/>
      <c r="P1073" s="233"/>
      <c r="Q1073" s="233"/>
      <c r="R1073" s="233"/>
      <c r="S1073" s="233"/>
      <c r="T1073" s="234"/>
      <c r="AT1073" s="235" t="s">
        <v>309</v>
      </c>
      <c r="AU1073" s="235" t="s">
        <v>93</v>
      </c>
      <c r="AV1073" s="14" t="s">
        <v>93</v>
      </c>
      <c r="AW1073" s="14" t="s">
        <v>38</v>
      </c>
      <c r="AX1073" s="14" t="s">
        <v>83</v>
      </c>
      <c r="AY1073" s="235" t="s">
        <v>203</v>
      </c>
    </row>
    <row r="1074" spans="2:51" s="15" customFormat="1" ht="10.2">
      <c r="B1074" s="236"/>
      <c r="C1074" s="237"/>
      <c r="D1074" s="206" t="s">
        <v>309</v>
      </c>
      <c r="E1074" s="238" t="s">
        <v>1</v>
      </c>
      <c r="F1074" s="239" t="s">
        <v>314</v>
      </c>
      <c r="G1074" s="237"/>
      <c r="H1074" s="240">
        <v>30.59</v>
      </c>
      <c r="I1074" s="241"/>
      <c r="J1074" s="237"/>
      <c r="K1074" s="237"/>
      <c r="L1074" s="242"/>
      <c r="M1074" s="243"/>
      <c r="N1074" s="244"/>
      <c r="O1074" s="244"/>
      <c r="P1074" s="244"/>
      <c r="Q1074" s="244"/>
      <c r="R1074" s="244"/>
      <c r="S1074" s="244"/>
      <c r="T1074" s="245"/>
      <c r="AT1074" s="246" t="s">
        <v>309</v>
      </c>
      <c r="AU1074" s="246" t="s">
        <v>93</v>
      </c>
      <c r="AV1074" s="15" t="s">
        <v>121</v>
      </c>
      <c r="AW1074" s="15" t="s">
        <v>38</v>
      </c>
      <c r="AX1074" s="15" t="s">
        <v>91</v>
      </c>
      <c r="AY1074" s="246" t="s">
        <v>203</v>
      </c>
    </row>
    <row r="1075" spans="1:65" s="2" customFormat="1" ht="24.15" customHeight="1">
      <c r="A1075" s="36"/>
      <c r="B1075" s="37"/>
      <c r="C1075" s="247" t="s">
        <v>1755</v>
      </c>
      <c r="D1075" s="247" t="s">
        <v>350</v>
      </c>
      <c r="E1075" s="248" t="s">
        <v>1756</v>
      </c>
      <c r="F1075" s="249" t="s">
        <v>1757</v>
      </c>
      <c r="G1075" s="250" t="s">
        <v>357</v>
      </c>
      <c r="H1075" s="251">
        <v>15.304</v>
      </c>
      <c r="I1075" s="252"/>
      <c r="J1075" s="253">
        <f>ROUND(I1075*H1075,2)</f>
        <v>0</v>
      </c>
      <c r="K1075" s="249" t="s">
        <v>601</v>
      </c>
      <c r="L1075" s="254"/>
      <c r="M1075" s="255" t="s">
        <v>1</v>
      </c>
      <c r="N1075" s="256" t="s">
        <v>48</v>
      </c>
      <c r="O1075" s="73"/>
      <c r="P1075" s="202">
        <f>O1075*H1075</f>
        <v>0</v>
      </c>
      <c r="Q1075" s="202">
        <v>0.00287</v>
      </c>
      <c r="R1075" s="202">
        <f>Q1075*H1075</f>
        <v>0.04392248</v>
      </c>
      <c r="S1075" s="202">
        <v>0</v>
      </c>
      <c r="T1075" s="203">
        <f>S1075*H1075</f>
        <v>0</v>
      </c>
      <c r="U1075" s="36"/>
      <c r="V1075" s="36"/>
      <c r="W1075" s="36"/>
      <c r="X1075" s="36"/>
      <c r="Y1075" s="36"/>
      <c r="Z1075" s="36"/>
      <c r="AA1075" s="36"/>
      <c r="AB1075" s="36"/>
      <c r="AC1075" s="36"/>
      <c r="AD1075" s="36"/>
      <c r="AE1075" s="36"/>
      <c r="AR1075" s="204" t="s">
        <v>450</v>
      </c>
      <c r="AT1075" s="204" t="s">
        <v>350</v>
      </c>
      <c r="AU1075" s="204" t="s">
        <v>93</v>
      </c>
      <c r="AY1075" s="18" t="s">
        <v>203</v>
      </c>
      <c r="BE1075" s="205">
        <f>IF(N1075="základní",J1075,0)</f>
        <v>0</v>
      </c>
      <c r="BF1075" s="205">
        <f>IF(N1075="snížená",J1075,0)</f>
        <v>0</v>
      </c>
      <c r="BG1075" s="205">
        <f>IF(N1075="zákl. přenesená",J1075,0)</f>
        <v>0</v>
      </c>
      <c r="BH1075" s="205">
        <f>IF(N1075="sníž. přenesená",J1075,0)</f>
        <v>0</v>
      </c>
      <c r="BI1075" s="205">
        <f>IF(N1075="nulová",J1075,0)</f>
        <v>0</v>
      </c>
      <c r="BJ1075" s="18" t="s">
        <v>91</v>
      </c>
      <c r="BK1075" s="205">
        <f>ROUND(I1075*H1075,2)</f>
        <v>0</v>
      </c>
      <c r="BL1075" s="18" t="s">
        <v>378</v>
      </c>
      <c r="BM1075" s="204" t="s">
        <v>1758</v>
      </c>
    </row>
    <row r="1076" spans="1:47" s="2" customFormat="1" ht="67.2">
      <c r="A1076" s="36"/>
      <c r="B1076" s="37"/>
      <c r="C1076" s="38"/>
      <c r="D1076" s="206" t="s">
        <v>213</v>
      </c>
      <c r="E1076" s="38"/>
      <c r="F1076" s="207" t="s">
        <v>1673</v>
      </c>
      <c r="G1076" s="38"/>
      <c r="H1076" s="38"/>
      <c r="I1076" s="208"/>
      <c r="J1076" s="38"/>
      <c r="K1076" s="38"/>
      <c r="L1076" s="41"/>
      <c r="M1076" s="209"/>
      <c r="N1076" s="210"/>
      <c r="O1076" s="73"/>
      <c r="P1076" s="73"/>
      <c r="Q1076" s="73"/>
      <c r="R1076" s="73"/>
      <c r="S1076" s="73"/>
      <c r="T1076" s="74"/>
      <c r="U1076" s="36"/>
      <c r="V1076" s="36"/>
      <c r="W1076" s="36"/>
      <c r="X1076" s="36"/>
      <c r="Y1076" s="36"/>
      <c r="Z1076" s="36"/>
      <c r="AA1076" s="36"/>
      <c r="AB1076" s="36"/>
      <c r="AC1076" s="36"/>
      <c r="AD1076" s="36"/>
      <c r="AE1076" s="36"/>
      <c r="AT1076" s="18" t="s">
        <v>213</v>
      </c>
      <c r="AU1076" s="18" t="s">
        <v>93</v>
      </c>
    </row>
    <row r="1077" spans="2:51" s="14" customFormat="1" ht="10.2">
      <c r="B1077" s="225"/>
      <c r="C1077" s="226"/>
      <c r="D1077" s="206" t="s">
        <v>309</v>
      </c>
      <c r="E1077" s="227" t="s">
        <v>1</v>
      </c>
      <c r="F1077" s="228" t="s">
        <v>1759</v>
      </c>
      <c r="G1077" s="226"/>
      <c r="H1077" s="229">
        <v>15.304</v>
      </c>
      <c r="I1077" s="230"/>
      <c r="J1077" s="226"/>
      <c r="K1077" s="226"/>
      <c r="L1077" s="231"/>
      <c r="M1077" s="232"/>
      <c r="N1077" s="233"/>
      <c r="O1077" s="233"/>
      <c r="P1077" s="233"/>
      <c r="Q1077" s="233"/>
      <c r="R1077" s="233"/>
      <c r="S1077" s="233"/>
      <c r="T1077" s="234"/>
      <c r="AT1077" s="235" t="s">
        <v>309</v>
      </c>
      <c r="AU1077" s="235" t="s">
        <v>93</v>
      </c>
      <c r="AV1077" s="14" t="s">
        <v>93</v>
      </c>
      <c r="AW1077" s="14" t="s">
        <v>38</v>
      </c>
      <c r="AX1077" s="14" t="s">
        <v>83</v>
      </c>
      <c r="AY1077" s="235" t="s">
        <v>203</v>
      </c>
    </row>
    <row r="1078" spans="2:51" s="15" customFormat="1" ht="10.2">
      <c r="B1078" s="236"/>
      <c r="C1078" s="237"/>
      <c r="D1078" s="206" t="s">
        <v>309</v>
      </c>
      <c r="E1078" s="238" t="s">
        <v>1</v>
      </c>
      <c r="F1078" s="239" t="s">
        <v>314</v>
      </c>
      <c r="G1078" s="237"/>
      <c r="H1078" s="240">
        <v>15.304</v>
      </c>
      <c r="I1078" s="241"/>
      <c r="J1078" s="237"/>
      <c r="K1078" s="237"/>
      <c r="L1078" s="242"/>
      <c r="M1078" s="243"/>
      <c r="N1078" s="244"/>
      <c r="O1078" s="244"/>
      <c r="P1078" s="244"/>
      <c r="Q1078" s="244"/>
      <c r="R1078" s="244"/>
      <c r="S1078" s="244"/>
      <c r="T1078" s="245"/>
      <c r="AT1078" s="246" t="s">
        <v>309</v>
      </c>
      <c r="AU1078" s="246" t="s">
        <v>93</v>
      </c>
      <c r="AV1078" s="15" t="s">
        <v>121</v>
      </c>
      <c r="AW1078" s="15" t="s">
        <v>38</v>
      </c>
      <c r="AX1078" s="15" t="s">
        <v>91</v>
      </c>
      <c r="AY1078" s="246" t="s">
        <v>203</v>
      </c>
    </row>
    <row r="1079" spans="1:65" s="2" customFormat="1" ht="16.5" customHeight="1">
      <c r="A1079" s="36"/>
      <c r="B1079" s="37"/>
      <c r="C1079" s="193" t="s">
        <v>1760</v>
      </c>
      <c r="D1079" s="193" t="s">
        <v>206</v>
      </c>
      <c r="E1079" s="194" t="s">
        <v>1761</v>
      </c>
      <c r="F1079" s="195" t="s">
        <v>1762</v>
      </c>
      <c r="G1079" s="196" t="s">
        <v>448</v>
      </c>
      <c r="H1079" s="197">
        <v>30.59</v>
      </c>
      <c r="I1079" s="198"/>
      <c r="J1079" s="199">
        <f>ROUND(I1079*H1079,2)</f>
        <v>0</v>
      </c>
      <c r="K1079" s="195" t="s">
        <v>210</v>
      </c>
      <c r="L1079" s="41"/>
      <c r="M1079" s="200" t="s">
        <v>1</v>
      </c>
      <c r="N1079" s="201" t="s">
        <v>48</v>
      </c>
      <c r="O1079" s="73"/>
      <c r="P1079" s="202">
        <f>O1079*H1079</f>
        <v>0</v>
      </c>
      <c r="Q1079" s="202">
        <v>0</v>
      </c>
      <c r="R1079" s="202">
        <f>Q1079*H1079</f>
        <v>0</v>
      </c>
      <c r="S1079" s="202">
        <v>0</v>
      </c>
      <c r="T1079" s="203">
        <f>S1079*H1079</f>
        <v>0</v>
      </c>
      <c r="U1079" s="36"/>
      <c r="V1079" s="36"/>
      <c r="W1079" s="36"/>
      <c r="X1079" s="36"/>
      <c r="Y1079" s="36"/>
      <c r="Z1079" s="36"/>
      <c r="AA1079" s="36"/>
      <c r="AB1079" s="36"/>
      <c r="AC1079" s="36"/>
      <c r="AD1079" s="36"/>
      <c r="AE1079" s="36"/>
      <c r="AR1079" s="204" t="s">
        <v>378</v>
      </c>
      <c r="AT1079" s="204" t="s">
        <v>206</v>
      </c>
      <c r="AU1079" s="204" t="s">
        <v>93</v>
      </c>
      <c r="AY1079" s="18" t="s">
        <v>203</v>
      </c>
      <c r="BE1079" s="205">
        <f>IF(N1079="základní",J1079,0)</f>
        <v>0</v>
      </c>
      <c r="BF1079" s="205">
        <f>IF(N1079="snížená",J1079,0)</f>
        <v>0</v>
      </c>
      <c r="BG1079" s="205">
        <f>IF(N1079="zákl. přenesená",J1079,0)</f>
        <v>0</v>
      </c>
      <c r="BH1079" s="205">
        <f>IF(N1079="sníž. přenesená",J1079,0)</f>
        <v>0</v>
      </c>
      <c r="BI1079" s="205">
        <f>IF(N1079="nulová",J1079,0)</f>
        <v>0</v>
      </c>
      <c r="BJ1079" s="18" t="s">
        <v>91</v>
      </c>
      <c r="BK1079" s="205">
        <f>ROUND(I1079*H1079,2)</f>
        <v>0</v>
      </c>
      <c r="BL1079" s="18" t="s">
        <v>378</v>
      </c>
      <c r="BM1079" s="204" t="s">
        <v>1763</v>
      </c>
    </row>
    <row r="1080" spans="2:51" s="14" customFormat="1" ht="10.2">
      <c r="B1080" s="225"/>
      <c r="C1080" s="226"/>
      <c r="D1080" s="206" t="s">
        <v>309</v>
      </c>
      <c r="E1080" s="227" t="s">
        <v>1</v>
      </c>
      <c r="F1080" s="228" t="s">
        <v>1702</v>
      </c>
      <c r="G1080" s="226"/>
      <c r="H1080" s="229">
        <v>30.59</v>
      </c>
      <c r="I1080" s="230"/>
      <c r="J1080" s="226"/>
      <c r="K1080" s="226"/>
      <c r="L1080" s="231"/>
      <c r="M1080" s="232"/>
      <c r="N1080" s="233"/>
      <c r="O1080" s="233"/>
      <c r="P1080" s="233"/>
      <c r="Q1080" s="233"/>
      <c r="R1080" s="233"/>
      <c r="S1080" s="233"/>
      <c r="T1080" s="234"/>
      <c r="AT1080" s="235" t="s">
        <v>309</v>
      </c>
      <c r="AU1080" s="235" t="s">
        <v>93</v>
      </c>
      <c r="AV1080" s="14" t="s">
        <v>93</v>
      </c>
      <c r="AW1080" s="14" t="s">
        <v>38</v>
      </c>
      <c r="AX1080" s="14" t="s">
        <v>83</v>
      </c>
      <c r="AY1080" s="235" t="s">
        <v>203</v>
      </c>
    </row>
    <row r="1081" spans="2:51" s="15" customFormat="1" ht="10.2">
      <c r="B1081" s="236"/>
      <c r="C1081" s="237"/>
      <c r="D1081" s="206" t="s">
        <v>309</v>
      </c>
      <c r="E1081" s="238" t="s">
        <v>1</v>
      </c>
      <c r="F1081" s="239" t="s">
        <v>314</v>
      </c>
      <c r="G1081" s="237"/>
      <c r="H1081" s="240">
        <v>30.59</v>
      </c>
      <c r="I1081" s="241"/>
      <c r="J1081" s="237"/>
      <c r="K1081" s="237"/>
      <c r="L1081" s="242"/>
      <c r="M1081" s="243"/>
      <c r="N1081" s="244"/>
      <c r="O1081" s="244"/>
      <c r="P1081" s="244"/>
      <c r="Q1081" s="244"/>
      <c r="R1081" s="244"/>
      <c r="S1081" s="244"/>
      <c r="T1081" s="245"/>
      <c r="AT1081" s="246" t="s">
        <v>309</v>
      </c>
      <c r="AU1081" s="246" t="s">
        <v>93</v>
      </c>
      <c r="AV1081" s="15" t="s">
        <v>121</v>
      </c>
      <c r="AW1081" s="15" t="s">
        <v>38</v>
      </c>
      <c r="AX1081" s="15" t="s">
        <v>91</v>
      </c>
      <c r="AY1081" s="246" t="s">
        <v>203</v>
      </c>
    </row>
    <row r="1082" spans="1:65" s="2" customFormat="1" ht="16.5" customHeight="1">
      <c r="A1082" s="36"/>
      <c r="B1082" s="37"/>
      <c r="C1082" s="247" t="s">
        <v>1764</v>
      </c>
      <c r="D1082" s="247" t="s">
        <v>350</v>
      </c>
      <c r="E1082" s="248" t="s">
        <v>1765</v>
      </c>
      <c r="F1082" s="249" t="s">
        <v>1766</v>
      </c>
      <c r="G1082" s="250" t="s">
        <v>448</v>
      </c>
      <c r="H1082" s="251">
        <v>33.649</v>
      </c>
      <c r="I1082" s="252"/>
      <c r="J1082" s="253">
        <f>ROUND(I1082*H1082,2)</f>
        <v>0</v>
      </c>
      <c r="K1082" s="249" t="s">
        <v>210</v>
      </c>
      <c r="L1082" s="254"/>
      <c r="M1082" s="255" t="s">
        <v>1</v>
      </c>
      <c r="N1082" s="256" t="s">
        <v>48</v>
      </c>
      <c r="O1082" s="73"/>
      <c r="P1082" s="202">
        <f>O1082*H1082</f>
        <v>0</v>
      </c>
      <c r="Q1082" s="202">
        <v>0.00025</v>
      </c>
      <c r="R1082" s="202">
        <f>Q1082*H1082</f>
        <v>0.00841225</v>
      </c>
      <c r="S1082" s="202">
        <v>0</v>
      </c>
      <c r="T1082" s="203">
        <f>S1082*H1082</f>
        <v>0</v>
      </c>
      <c r="U1082" s="36"/>
      <c r="V1082" s="36"/>
      <c r="W1082" s="36"/>
      <c r="X1082" s="36"/>
      <c r="Y1082" s="36"/>
      <c r="Z1082" s="36"/>
      <c r="AA1082" s="36"/>
      <c r="AB1082" s="36"/>
      <c r="AC1082" s="36"/>
      <c r="AD1082" s="36"/>
      <c r="AE1082" s="36"/>
      <c r="AR1082" s="204" t="s">
        <v>450</v>
      </c>
      <c r="AT1082" s="204" t="s">
        <v>350</v>
      </c>
      <c r="AU1082" s="204" t="s">
        <v>93</v>
      </c>
      <c r="AY1082" s="18" t="s">
        <v>203</v>
      </c>
      <c r="BE1082" s="205">
        <f>IF(N1082="základní",J1082,0)</f>
        <v>0</v>
      </c>
      <c r="BF1082" s="205">
        <f>IF(N1082="snížená",J1082,0)</f>
        <v>0</v>
      </c>
      <c r="BG1082" s="205">
        <f>IF(N1082="zákl. přenesená",J1082,0)</f>
        <v>0</v>
      </c>
      <c r="BH1082" s="205">
        <f>IF(N1082="sníž. přenesená",J1082,0)</f>
        <v>0</v>
      </c>
      <c r="BI1082" s="205">
        <f>IF(N1082="nulová",J1082,0)</f>
        <v>0</v>
      </c>
      <c r="BJ1082" s="18" t="s">
        <v>91</v>
      </c>
      <c r="BK1082" s="205">
        <f>ROUND(I1082*H1082,2)</f>
        <v>0</v>
      </c>
      <c r="BL1082" s="18" t="s">
        <v>378</v>
      </c>
      <c r="BM1082" s="204" t="s">
        <v>1767</v>
      </c>
    </row>
    <row r="1083" spans="2:51" s="14" customFormat="1" ht="10.2">
      <c r="B1083" s="225"/>
      <c r="C1083" s="226"/>
      <c r="D1083" s="206" t="s">
        <v>309</v>
      </c>
      <c r="E1083" s="226"/>
      <c r="F1083" s="228" t="s">
        <v>1768</v>
      </c>
      <c r="G1083" s="226"/>
      <c r="H1083" s="229">
        <v>33.649</v>
      </c>
      <c r="I1083" s="230"/>
      <c r="J1083" s="226"/>
      <c r="K1083" s="226"/>
      <c r="L1083" s="231"/>
      <c r="M1083" s="232"/>
      <c r="N1083" s="233"/>
      <c r="O1083" s="233"/>
      <c r="P1083" s="233"/>
      <c r="Q1083" s="233"/>
      <c r="R1083" s="233"/>
      <c r="S1083" s="233"/>
      <c r="T1083" s="234"/>
      <c r="AT1083" s="235" t="s">
        <v>309</v>
      </c>
      <c r="AU1083" s="235" t="s">
        <v>93</v>
      </c>
      <c r="AV1083" s="14" t="s">
        <v>93</v>
      </c>
      <c r="AW1083" s="14" t="s">
        <v>4</v>
      </c>
      <c r="AX1083" s="14" t="s">
        <v>91</v>
      </c>
      <c r="AY1083" s="235" t="s">
        <v>203</v>
      </c>
    </row>
    <row r="1084" spans="1:65" s="2" customFormat="1" ht="16.5" customHeight="1">
      <c r="A1084" s="36"/>
      <c r="B1084" s="37"/>
      <c r="C1084" s="193" t="s">
        <v>1769</v>
      </c>
      <c r="D1084" s="193" t="s">
        <v>206</v>
      </c>
      <c r="E1084" s="194" t="s">
        <v>1770</v>
      </c>
      <c r="F1084" s="195" t="s">
        <v>1771</v>
      </c>
      <c r="G1084" s="196" t="s">
        <v>990</v>
      </c>
      <c r="H1084" s="268"/>
      <c r="I1084" s="198"/>
      <c r="J1084" s="199">
        <f>ROUND(I1084*H1084,2)</f>
        <v>0</v>
      </c>
      <c r="K1084" s="195" t="s">
        <v>210</v>
      </c>
      <c r="L1084" s="41"/>
      <c r="M1084" s="200" t="s">
        <v>1</v>
      </c>
      <c r="N1084" s="201" t="s">
        <v>48</v>
      </c>
      <c r="O1084" s="73"/>
      <c r="P1084" s="202">
        <f>O1084*H1084</f>
        <v>0</v>
      </c>
      <c r="Q1084" s="202">
        <v>0</v>
      </c>
      <c r="R1084" s="202">
        <f>Q1084*H1084</f>
        <v>0</v>
      </c>
      <c r="S1084" s="202">
        <v>0</v>
      </c>
      <c r="T1084" s="203">
        <f>S1084*H1084</f>
        <v>0</v>
      </c>
      <c r="U1084" s="36"/>
      <c r="V1084" s="36"/>
      <c r="W1084" s="36"/>
      <c r="X1084" s="36"/>
      <c r="Y1084" s="36"/>
      <c r="Z1084" s="36"/>
      <c r="AA1084" s="36"/>
      <c r="AB1084" s="36"/>
      <c r="AC1084" s="36"/>
      <c r="AD1084" s="36"/>
      <c r="AE1084" s="36"/>
      <c r="AR1084" s="204" t="s">
        <v>378</v>
      </c>
      <c r="AT1084" s="204" t="s">
        <v>206</v>
      </c>
      <c r="AU1084" s="204" t="s">
        <v>93</v>
      </c>
      <c r="AY1084" s="18" t="s">
        <v>203</v>
      </c>
      <c r="BE1084" s="205">
        <f>IF(N1084="základní",J1084,0)</f>
        <v>0</v>
      </c>
      <c r="BF1084" s="205">
        <f>IF(N1084="snížená",J1084,0)</f>
        <v>0</v>
      </c>
      <c r="BG1084" s="205">
        <f>IF(N1084="zákl. přenesená",J1084,0)</f>
        <v>0</v>
      </c>
      <c r="BH1084" s="205">
        <f>IF(N1084="sníž. přenesená",J1084,0)</f>
        <v>0</v>
      </c>
      <c r="BI1084" s="205">
        <f>IF(N1084="nulová",J1084,0)</f>
        <v>0</v>
      </c>
      <c r="BJ1084" s="18" t="s">
        <v>91</v>
      </c>
      <c r="BK1084" s="205">
        <f>ROUND(I1084*H1084,2)</f>
        <v>0</v>
      </c>
      <c r="BL1084" s="18" t="s">
        <v>378</v>
      </c>
      <c r="BM1084" s="204" t="s">
        <v>1772</v>
      </c>
    </row>
    <row r="1085" spans="2:63" s="12" customFormat="1" ht="22.8" customHeight="1">
      <c r="B1085" s="177"/>
      <c r="C1085" s="178"/>
      <c r="D1085" s="179" t="s">
        <v>82</v>
      </c>
      <c r="E1085" s="191" t="s">
        <v>1773</v>
      </c>
      <c r="F1085" s="191" t="s">
        <v>1774</v>
      </c>
      <c r="G1085" s="178"/>
      <c r="H1085" s="178"/>
      <c r="I1085" s="181"/>
      <c r="J1085" s="192">
        <f>BK1085</f>
        <v>0</v>
      </c>
      <c r="K1085" s="178"/>
      <c r="L1085" s="183"/>
      <c r="M1085" s="184"/>
      <c r="N1085" s="185"/>
      <c r="O1085" s="185"/>
      <c r="P1085" s="186">
        <f>SUM(P1086:P1107)</f>
        <v>0</v>
      </c>
      <c r="Q1085" s="185"/>
      <c r="R1085" s="186">
        <f>SUM(R1086:R1107)</f>
        <v>5.198132050000001</v>
      </c>
      <c r="S1085" s="185"/>
      <c r="T1085" s="187">
        <f>SUM(T1086:T1107)</f>
        <v>0</v>
      </c>
      <c r="AR1085" s="188" t="s">
        <v>93</v>
      </c>
      <c r="AT1085" s="189" t="s">
        <v>82</v>
      </c>
      <c r="AU1085" s="189" t="s">
        <v>91</v>
      </c>
      <c r="AY1085" s="188" t="s">
        <v>203</v>
      </c>
      <c r="BK1085" s="190">
        <f>SUM(BK1086:BK1107)</f>
        <v>0</v>
      </c>
    </row>
    <row r="1086" spans="1:65" s="2" customFormat="1" ht="16.5" customHeight="1">
      <c r="A1086" s="36"/>
      <c r="B1086" s="37"/>
      <c r="C1086" s="193" t="s">
        <v>1775</v>
      </c>
      <c r="D1086" s="193" t="s">
        <v>206</v>
      </c>
      <c r="E1086" s="194" t="s">
        <v>1776</v>
      </c>
      <c r="F1086" s="195" t="s">
        <v>1777</v>
      </c>
      <c r="G1086" s="196" t="s">
        <v>357</v>
      </c>
      <c r="H1086" s="197">
        <v>247.025</v>
      </c>
      <c r="I1086" s="198"/>
      <c r="J1086" s="199">
        <f>ROUND(I1086*H1086,2)</f>
        <v>0</v>
      </c>
      <c r="K1086" s="195" t="s">
        <v>210</v>
      </c>
      <c r="L1086" s="41"/>
      <c r="M1086" s="200" t="s">
        <v>1</v>
      </c>
      <c r="N1086" s="201" t="s">
        <v>48</v>
      </c>
      <c r="O1086" s="73"/>
      <c r="P1086" s="202">
        <f>O1086*H1086</f>
        <v>0</v>
      </c>
      <c r="Q1086" s="202">
        <v>0.0003</v>
      </c>
      <c r="R1086" s="202">
        <f>Q1086*H1086</f>
        <v>0.07410749999999999</v>
      </c>
      <c r="S1086" s="202">
        <v>0</v>
      </c>
      <c r="T1086" s="203">
        <f>S1086*H1086</f>
        <v>0</v>
      </c>
      <c r="U1086" s="36"/>
      <c r="V1086" s="36"/>
      <c r="W1086" s="36"/>
      <c r="X1086" s="36"/>
      <c r="Y1086" s="36"/>
      <c r="Z1086" s="36"/>
      <c r="AA1086" s="36"/>
      <c r="AB1086" s="36"/>
      <c r="AC1086" s="36"/>
      <c r="AD1086" s="36"/>
      <c r="AE1086" s="36"/>
      <c r="AR1086" s="204" t="s">
        <v>378</v>
      </c>
      <c r="AT1086" s="204" t="s">
        <v>206</v>
      </c>
      <c r="AU1086" s="204" t="s">
        <v>93</v>
      </c>
      <c r="AY1086" s="18" t="s">
        <v>203</v>
      </c>
      <c r="BE1086" s="205">
        <f>IF(N1086="základní",J1086,0)</f>
        <v>0</v>
      </c>
      <c r="BF1086" s="205">
        <f>IF(N1086="snížená",J1086,0)</f>
        <v>0</v>
      </c>
      <c r="BG1086" s="205">
        <f>IF(N1086="zákl. přenesená",J1086,0)</f>
        <v>0</v>
      </c>
      <c r="BH1086" s="205">
        <f>IF(N1086="sníž. přenesená",J1086,0)</f>
        <v>0</v>
      </c>
      <c r="BI1086" s="205">
        <f>IF(N1086="nulová",J1086,0)</f>
        <v>0</v>
      </c>
      <c r="BJ1086" s="18" t="s">
        <v>91</v>
      </c>
      <c r="BK1086" s="205">
        <f>ROUND(I1086*H1086,2)</f>
        <v>0</v>
      </c>
      <c r="BL1086" s="18" t="s">
        <v>378</v>
      </c>
      <c r="BM1086" s="204" t="s">
        <v>1778</v>
      </c>
    </row>
    <row r="1087" spans="2:51" s="13" customFormat="1" ht="10.2">
      <c r="B1087" s="215"/>
      <c r="C1087" s="216"/>
      <c r="D1087" s="206" t="s">
        <v>309</v>
      </c>
      <c r="E1087" s="217" t="s">
        <v>1</v>
      </c>
      <c r="F1087" s="218" t="s">
        <v>387</v>
      </c>
      <c r="G1087" s="216"/>
      <c r="H1087" s="217" t="s">
        <v>1</v>
      </c>
      <c r="I1087" s="219"/>
      <c r="J1087" s="216"/>
      <c r="K1087" s="216"/>
      <c r="L1087" s="220"/>
      <c r="M1087" s="221"/>
      <c r="N1087" s="222"/>
      <c r="O1087" s="222"/>
      <c r="P1087" s="222"/>
      <c r="Q1087" s="222"/>
      <c r="R1087" s="222"/>
      <c r="S1087" s="222"/>
      <c r="T1087" s="223"/>
      <c r="AT1087" s="224" t="s">
        <v>309</v>
      </c>
      <c r="AU1087" s="224" t="s">
        <v>93</v>
      </c>
      <c r="AV1087" s="13" t="s">
        <v>91</v>
      </c>
      <c r="AW1087" s="13" t="s">
        <v>38</v>
      </c>
      <c r="AX1087" s="13" t="s">
        <v>83</v>
      </c>
      <c r="AY1087" s="224" t="s">
        <v>203</v>
      </c>
    </row>
    <row r="1088" spans="2:51" s="14" customFormat="1" ht="10.2">
      <c r="B1088" s="225"/>
      <c r="C1088" s="226"/>
      <c r="D1088" s="206" t="s">
        <v>309</v>
      </c>
      <c r="E1088" s="227" t="s">
        <v>1</v>
      </c>
      <c r="F1088" s="228" t="s">
        <v>1779</v>
      </c>
      <c r="G1088" s="226"/>
      <c r="H1088" s="229">
        <v>152.397</v>
      </c>
      <c r="I1088" s="230"/>
      <c r="J1088" s="226"/>
      <c r="K1088" s="226"/>
      <c r="L1088" s="231"/>
      <c r="M1088" s="232"/>
      <c r="N1088" s="233"/>
      <c r="O1088" s="233"/>
      <c r="P1088" s="233"/>
      <c r="Q1088" s="233"/>
      <c r="R1088" s="233"/>
      <c r="S1088" s="233"/>
      <c r="T1088" s="234"/>
      <c r="AT1088" s="235" t="s">
        <v>309</v>
      </c>
      <c r="AU1088" s="235" t="s">
        <v>93</v>
      </c>
      <c r="AV1088" s="14" t="s">
        <v>93</v>
      </c>
      <c r="AW1088" s="14" t="s">
        <v>38</v>
      </c>
      <c r="AX1088" s="14" t="s">
        <v>83</v>
      </c>
      <c r="AY1088" s="235" t="s">
        <v>203</v>
      </c>
    </row>
    <row r="1089" spans="2:51" s="14" customFormat="1" ht="10.2">
      <c r="B1089" s="225"/>
      <c r="C1089" s="226"/>
      <c r="D1089" s="206" t="s">
        <v>309</v>
      </c>
      <c r="E1089" s="227" t="s">
        <v>1</v>
      </c>
      <c r="F1089" s="228" t="s">
        <v>1780</v>
      </c>
      <c r="G1089" s="226"/>
      <c r="H1089" s="229">
        <v>94.628</v>
      </c>
      <c r="I1089" s="230"/>
      <c r="J1089" s="226"/>
      <c r="K1089" s="226"/>
      <c r="L1089" s="231"/>
      <c r="M1089" s="232"/>
      <c r="N1089" s="233"/>
      <c r="O1089" s="233"/>
      <c r="P1089" s="233"/>
      <c r="Q1089" s="233"/>
      <c r="R1089" s="233"/>
      <c r="S1089" s="233"/>
      <c r="T1089" s="234"/>
      <c r="AT1089" s="235" t="s">
        <v>309</v>
      </c>
      <c r="AU1089" s="235" t="s">
        <v>93</v>
      </c>
      <c r="AV1089" s="14" t="s">
        <v>93</v>
      </c>
      <c r="AW1089" s="14" t="s">
        <v>38</v>
      </c>
      <c r="AX1089" s="14" t="s">
        <v>83</v>
      </c>
      <c r="AY1089" s="235" t="s">
        <v>203</v>
      </c>
    </row>
    <row r="1090" spans="2:51" s="15" customFormat="1" ht="10.2">
      <c r="B1090" s="236"/>
      <c r="C1090" s="237"/>
      <c r="D1090" s="206" t="s">
        <v>309</v>
      </c>
      <c r="E1090" s="238" t="s">
        <v>1</v>
      </c>
      <c r="F1090" s="239" t="s">
        <v>314</v>
      </c>
      <c r="G1090" s="237"/>
      <c r="H1090" s="240">
        <v>247.025</v>
      </c>
      <c r="I1090" s="241"/>
      <c r="J1090" s="237"/>
      <c r="K1090" s="237"/>
      <c r="L1090" s="242"/>
      <c r="M1090" s="243"/>
      <c r="N1090" s="244"/>
      <c r="O1090" s="244"/>
      <c r="P1090" s="244"/>
      <c r="Q1090" s="244"/>
      <c r="R1090" s="244"/>
      <c r="S1090" s="244"/>
      <c r="T1090" s="245"/>
      <c r="AT1090" s="246" t="s">
        <v>309</v>
      </c>
      <c r="AU1090" s="246" t="s">
        <v>93</v>
      </c>
      <c r="AV1090" s="15" t="s">
        <v>121</v>
      </c>
      <c r="AW1090" s="15" t="s">
        <v>38</v>
      </c>
      <c r="AX1090" s="15" t="s">
        <v>91</v>
      </c>
      <c r="AY1090" s="246" t="s">
        <v>203</v>
      </c>
    </row>
    <row r="1091" spans="1:65" s="2" customFormat="1" ht="16.5" customHeight="1">
      <c r="A1091" s="36"/>
      <c r="B1091" s="37"/>
      <c r="C1091" s="193" t="s">
        <v>1781</v>
      </c>
      <c r="D1091" s="193" t="s">
        <v>206</v>
      </c>
      <c r="E1091" s="194" t="s">
        <v>1782</v>
      </c>
      <c r="F1091" s="195" t="s">
        <v>1783</v>
      </c>
      <c r="G1091" s="196" t="s">
        <v>357</v>
      </c>
      <c r="H1091" s="197">
        <v>247.025</v>
      </c>
      <c r="I1091" s="198"/>
      <c r="J1091" s="199">
        <f>ROUND(I1091*H1091,2)</f>
        <v>0</v>
      </c>
      <c r="K1091" s="195" t="s">
        <v>210</v>
      </c>
      <c r="L1091" s="41"/>
      <c r="M1091" s="200" t="s">
        <v>1</v>
      </c>
      <c r="N1091" s="201" t="s">
        <v>48</v>
      </c>
      <c r="O1091" s="73"/>
      <c r="P1091" s="202">
        <f>O1091*H1091</f>
        <v>0</v>
      </c>
      <c r="Q1091" s="202">
        <v>0.0015</v>
      </c>
      <c r="R1091" s="202">
        <f>Q1091*H1091</f>
        <v>0.3705375</v>
      </c>
      <c r="S1091" s="202">
        <v>0</v>
      </c>
      <c r="T1091" s="203">
        <f>S1091*H1091</f>
        <v>0</v>
      </c>
      <c r="U1091" s="36"/>
      <c r="V1091" s="36"/>
      <c r="W1091" s="36"/>
      <c r="X1091" s="36"/>
      <c r="Y1091" s="36"/>
      <c r="Z1091" s="36"/>
      <c r="AA1091" s="36"/>
      <c r="AB1091" s="36"/>
      <c r="AC1091" s="36"/>
      <c r="AD1091" s="36"/>
      <c r="AE1091" s="36"/>
      <c r="AR1091" s="204" t="s">
        <v>378</v>
      </c>
      <c r="AT1091" s="204" t="s">
        <v>206</v>
      </c>
      <c r="AU1091" s="204" t="s">
        <v>93</v>
      </c>
      <c r="AY1091" s="18" t="s">
        <v>203</v>
      </c>
      <c r="BE1091" s="205">
        <f>IF(N1091="základní",J1091,0)</f>
        <v>0</v>
      </c>
      <c r="BF1091" s="205">
        <f>IF(N1091="snížená",J1091,0)</f>
        <v>0</v>
      </c>
      <c r="BG1091" s="205">
        <f>IF(N1091="zákl. přenesená",J1091,0)</f>
        <v>0</v>
      </c>
      <c r="BH1091" s="205">
        <f>IF(N1091="sníž. přenesená",J1091,0)</f>
        <v>0</v>
      </c>
      <c r="BI1091" s="205">
        <f>IF(N1091="nulová",J1091,0)</f>
        <v>0</v>
      </c>
      <c r="BJ1091" s="18" t="s">
        <v>91</v>
      </c>
      <c r="BK1091" s="205">
        <f>ROUND(I1091*H1091,2)</f>
        <v>0</v>
      </c>
      <c r="BL1091" s="18" t="s">
        <v>378</v>
      </c>
      <c r="BM1091" s="204" t="s">
        <v>1784</v>
      </c>
    </row>
    <row r="1092" spans="1:65" s="2" customFormat="1" ht="16.5" customHeight="1">
      <c r="A1092" s="36"/>
      <c r="B1092" s="37"/>
      <c r="C1092" s="193" t="s">
        <v>1785</v>
      </c>
      <c r="D1092" s="193" t="s">
        <v>206</v>
      </c>
      <c r="E1092" s="194" t="s">
        <v>1786</v>
      </c>
      <c r="F1092" s="195" t="s">
        <v>1787</v>
      </c>
      <c r="G1092" s="196" t="s">
        <v>448</v>
      </c>
      <c r="H1092" s="197">
        <v>121.3</v>
      </c>
      <c r="I1092" s="198"/>
      <c r="J1092" s="199">
        <f>ROUND(I1092*H1092,2)</f>
        <v>0</v>
      </c>
      <c r="K1092" s="195" t="s">
        <v>210</v>
      </c>
      <c r="L1092" s="41"/>
      <c r="M1092" s="200" t="s">
        <v>1</v>
      </c>
      <c r="N1092" s="201" t="s">
        <v>48</v>
      </c>
      <c r="O1092" s="73"/>
      <c r="P1092" s="202">
        <f>O1092*H1092</f>
        <v>0</v>
      </c>
      <c r="Q1092" s="202">
        <v>0.00032</v>
      </c>
      <c r="R1092" s="202">
        <f>Q1092*H1092</f>
        <v>0.038816</v>
      </c>
      <c r="S1092" s="202">
        <v>0</v>
      </c>
      <c r="T1092" s="203">
        <f>S1092*H1092</f>
        <v>0</v>
      </c>
      <c r="U1092" s="36"/>
      <c r="V1092" s="36"/>
      <c r="W1092" s="36"/>
      <c r="X1092" s="36"/>
      <c r="Y1092" s="36"/>
      <c r="Z1092" s="36"/>
      <c r="AA1092" s="36"/>
      <c r="AB1092" s="36"/>
      <c r="AC1092" s="36"/>
      <c r="AD1092" s="36"/>
      <c r="AE1092" s="36"/>
      <c r="AR1092" s="204" t="s">
        <v>378</v>
      </c>
      <c r="AT1092" s="204" t="s">
        <v>206</v>
      </c>
      <c r="AU1092" s="204" t="s">
        <v>93</v>
      </c>
      <c r="AY1092" s="18" t="s">
        <v>203</v>
      </c>
      <c r="BE1092" s="205">
        <f>IF(N1092="základní",J1092,0)</f>
        <v>0</v>
      </c>
      <c r="BF1092" s="205">
        <f>IF(N1092="snížená",J1092,0)</f>
        <v>0</v>
      </c>
      <c r="BG1092" s="205">
        <f>IF(N1092="zákl. přenesená",J1092,0)</f>
        <v>0</v>
      </c>
      <c r="BH1092" s="205">
        <f>IF(N1092="sníž. přenesená",J1092,0)</f>
        <v>0</v>
      </c>
      <c r="BI1092" s="205">
        <f>IF(N1092="nulová",J1092,0)</f>
        <v>0</v>
      </c>
      <c r="BJ1092" s="18" t="s">
        <v>91</v>
      </c>
      <c r="BK1092" s="205">
        <f>ROUND(I1092*H1092,2)</f>
        <v>0</v>
      </c>
      <c r="BL1092" s="18" t="s">
        <v>378</v>
      </c>
      <c r="BM1092" s="204" t="s">
        <v>1788</v>
      </c>
    </row>
    <row r="1093" spans="1:65" s="2" customFormat="1" ht="16.5" customHeight="1">
      <c r="A1093" s="36"/>
      <c r="B1093" s="37"/>
      <c r="C1093" s="193" t="s">
        <v>1789</v>
      </c>
      <c r="D1093" s="193" t="s">
        <v>206</v>
      </c>
      <c r="E1093" s="194" t="s">
        <v>1790</v>
      </c>
      <c r="F1093" s="195" t="s">
        <v>1791</v>
      </c>
      <c r="G1093" s="196" t="s">
        <v>357</v>
      </c>
      <c r="H1093" s="197">
        <v>247.025</v>
      </c>
      <c r="I1093" s="198"/>
      <c r="J1093" s="199">
        <f>ROUND(I1093*H1093,2)</f>
        <v>0</v>
      </c>
      <c r="K1093" s="195" t="s">
        <v>210</v>
      </c>
      <c r="L1093" s="41"/>
      <c r="M1093" s="200" t="s">
        <v>1</v>
      </c>
      <c r="N1093" s="201" t="s">
        <v>48</v>
      </c>
      <c r="O1093" s="73"/>
      <c r="P1093" s="202">
        <f>O1093*H1093</f>
        <v>0</v>
      </c>
      <c r="Q1093" s="202">
        <v>0.0052</v>
      </c>
      <c r="R1093" s="202">
        <f>Q1093*H1093</f>
        <v>1.28453</v>
      </c>
      <c r="S1093" s="202">
        <v>0</v>
      </c>
      <c r="T1093" s="203">
        <f>S1093*H1093</f>
        <v>0</v>
      </c>
      <c r="U1093" s="36"/>
      <c r="V1093" s="36"/>
      <c r="W1093" s="36"/>
      <c r="X1093" s="36"/>
      <c r="Y1093" s="36"/>
      <c r="Z1093" s="36"/>
      <c r="AA1093" s="36"/>
      <c r="AB1093" s="36"/>
      <c r="AC1093" s="36"/>
      <c r="AD1093" s="36"/>
      <c r="AE1093" s="36"/>
      <c r="AR1093" s="204" t="s">
        <v>378</v>
      </c>
      <c r="AT1093" s="204" t="s">
        <v>206</v>
      </c>
      <c r="AU1093" s="204" t="s">
        <v>93</v>
      </c>
      <c r="AY1093" s="18" t="s">
        <v>203</v>
      </c>
      <c r="BE1093" s="205">
        <f>IF(N1093="základní",J1093,0)</f>
        <v>0</v>
      </c>
      <c r="BF1093" s="205">
        <f>IF(N1093="snížená",J1093,0)</f>
        <v>0</v>
      </c>
      <c r="BG1093" s="205">
        <f>IF(N1093="zákl. přenesená",J1093,0)</f>
        <v>0</v>
      </c>
      <c r="BH1093" s="205">
        <f>IF(N1093="sníž. přenesená",J1093,0)</f>
        <v>0</v>
      </c>
      <c r="BI1093" s="205">
        <f>IF(N1093="nulová",J1093,0)</f>
        <v>0</v>
      </c>
      <c r="BJ1093" s="18" t="s">
        <v>91</v>
      </c>
      <c r="BK1093" s="205">
        <f>ROUND(I1093*H1093,2)</f>
        <v>0</v>
      </c>
      <c r="BL1093" s="18" t="s">
        <v>378</v>
      </c>
      <c r="BM1093" s="204" t="s">
        <v>1792</v>
      </c>
    </row>
    <row r="1094" spans="1:47" s="2" customFormat="1" ht="38.4">
      <c r="A1094" s="36"/>
      <c r="B1094" s="37"/>
      <c r="C1094" s="38"/>
      <c r="D1094" s="206" t="s">
        <v>213</v>
      </c>
      <c r="E1094" s="38"/>
      <c r="F1094" s="207" t="s">
        <v>1793</v>
      </c>
      <c r="G1094" s="38"/>
      <c r="H1094" s="38"/>
      <c r="I1094" s="208"/>
      <c r="J1094" s="38"/>
      <c r="K1094" s="38"/>
      <c r="L1094" s="41"/>
      <c r="M1094" s="209"/>
      <c r="N1094" s="210"/>
      <c r="O1094" s="73"/>
      <c r="P1094" s="73"/>
      <c r="Q1094" s="73"/>
      <c r="R1094" s="73"/>
      <c r="S1094" s="73"/>
      <c r="T1094" s="74"/>
      <c r="U1094" s="36"/>
      <c r="V1094" s="36"/>
      <c r="W1094" s="36"/>
      <c r="X1094" s="36"/>
      <c r="Y1094" s="36"/>
      <c r="Z1094" s="36"/>
      <c r="AA1094" s="36"/>
      <c r="AB1094" s="36"/>
      <c r="AC1094" s="36"/>
      <c r="AD1094" s="36"/>
      <c r="AE1094" s="36"/>
      <c r="AT1094" s="18" t="s">
        <v>213</v>
      </c>
      <c r="AU1094" s="18" t="s">
        <v>93</v>
      </c>
    </row>
    <row r="1095" spans="2:51" s="13" customFormat="1" ht="10.2">
      <c r="B1095" s="215"/>
      <c r="C1095" s="216"/>
      <c r="D1095" s="206" t="s">
        <v>309</v>
      </c>
      <c r="E1095" s="217" t="s">
        <v>1</v>
      </c>
      <c r="F1095" s="218" t="s">
        <v>387</v>
      </c>
      <c r="G1095" s="216"/>
      <c r="H1095" s="217" t="s">
        <v>1</v>
      </c>
      <c r="I1095" s="219"/>
      <c r="J1095" s="216"/>
      <c r="K1095" s="216"/>
      <c r="L1095" s="220"/>
      <c r="M1095" s="221"/>
      <c r="N1095" s="222"/>
      <c r="O1095" s="222"/>
      <c r="P1095" s="222"/>
      <c r="Q1095" s="222"/>
      <c r="R1095" s="222"/>
      <c r="S1095" s="222"/>
      <c r="T1095" s="223"/>
      <c r="AT1095" s="224" t="s">
        <v>309</v>
      </c>
      <c r="AU1095" s="224" t="s">
        <v>93</v>
      </c>
      <c r="AV1095" s="13" t="s">
        <v>91</v>
      </c>
      <c r="AW1095" s="13" t="s">
        <v>38</v>
      </c>
      <c r="AX1095" s="13" t="s">
        <v>83</v>
      </c>
      <c r="AY1095" s="224" t="s">
        <v>203</v>
      </c>
    </row>
    <row r="1096" spans="2:51" s="14" customFormat="1" ht="10.2">
      <c r="B1096" s="225"/>
      <c r="C1096" s="226"/>
      <c r="D1096" s="206" t="s">
        <v>309</v>
      </c>
      <c r="E1096" s="227" t="s">
        <v>1</v>
      </c>
      <c r="F1096" s="228" t="s">
        <v>1779</v>
      </c>
      <c r="G1096" s="226"/>
      <c r="H1096" s="229">
        <v>152.397</v>
      </c>
      <c r="I1096" s="230"/>
      <c r="J1096" s="226"/>
      <c r="K1096" s="226"/>
      <c r="L1096" s="231"/>
      <c r="M1096" s="232"/>
      <c r="N1096" s="233"/>
      <c r="O1096" s="233"/>
      <c r="P1096" s="233"/>
      <c r="Q1096" s="233"/>
      <c r="R1096" s="233"/>
      <c r="S1096" s="233"/>
      <c r="T1096" s="234"/>
      <c r="AT1096" s="235" t="s">
        <v>309</v>
      </c>
      <c r="AU1096" s="235" t="s">
        <v>93</v>
      </c>
      <c r="AV1096" s="14" t="s">
        <v>93</v>
      </c>
      <c r="AW1096" s="14" t="s">
        <v>38</v>
      </c>
      <c r="AX1096" s="14" t="s">
        <v>83</v>
      </c>
      <c r="AY1096" s="235" t="s">
        <v>203</v>
      </c>
    </row>
    <row r="1097" spans="2:51" s="14" customFormat="1" ht="10.2">
      <c r="B1097" s="225"/>
      <c r="C1097" s="226"/>
      <c r="D1097" s="206" t="s">
        <v>309</v>
      </c>
      <c r="E1097" s="227" t="s">
        <v>1</v>
      </c>
      <c r="F1097" s="228" t="s">
        <v>1780</v>
      </c>
      <c r="G1097" s="226"/>
      <c r="H1097" s="229">
        <v>94.628</v>
      </c>
      <c r="I1097" s="230"/>
      <c r="J1097" s="226"/>
      <c r="K1097" s="226"/>
      <c r="L1097" s="231"/>
      <c r="M1097" s="232"/>
      <c r="N1097" s="233"/>
      <c r="O1097" s="233"/>
      <c r="P1097" s="233"/>
      <c r="Q1097" s="233"/>
      <c r="R1097" s="233"/>
      <c r="S1097" s="233"/>
      <c r="T1097" s="234"/>
      <c r="AT1097" s="235" t="s">
        <v>309</v>
      </c>
      <c r="AU1097" s="235" t="s">
        <v>93</v>
      </c>
      <c r="AV1097" s="14" t="s">
        <v>93</v>
      </c>
      <c r="AW1097" s="14" t="s">
        <v>38</v>
      </c>
      <c r="AX1097" s="14" t="s">
        <v>83</v>
      </c>
      <c r="AY1097" s="235" t="s">
        <v>203</v>
      </c>
    </row>
    <row r="1098" spans="2:51" s="15" customFormat="1" ht="10.2">
      <c r="B1098" s="236"/>
      <c r="C1098" s="237"/>
      <c r="D1098" s="206" t="s">
        <v>309</v>
      </c>
      <c r="E1098" s="238" t="s">
        <v>1</v>
      </c>
      <c r="F1098" s="239" t="s">
        <v>314</v>
      </c>
      <c r="G1098" s="237"/>
      <c r="H1098" s="240">
        <v>247.025</v>
      </c>
      <c r="I1098" s="241"/>
      <c r="J1098" s="237"/>
      <c r="K1098" s="237"/>
      <c r="L1098" s="242"/>
      <c r="M1098" s="243"/>
      <c r="N1098" s="244"/>
      <c r="O1098" s="244"/>
      <c r="P1098" s="244"/>
      <c r="Q1098" s="244"/>
      <c r="R1098" s="244"/>
      <c r="S1098" s="244"/>
      <c r="T1098" s="245"/>
      <c r="AT1098" s="246" t="s">
        <v>309</v>
      </c>
      <c r="AU1098" s="246" t="s">
        <v>93</v>
      </c>
      <c r="AV1098" s="15" t="s">
        <v>121</v>
      </c>
      <c r="AW1098" s="15" t="s">
        <v>38</v>
      </c>
      <c r="AX1098" s="15" t="s">
        <v>91</v>
      </c>
      <c r="AY1098" s="246" t="s">
        <v>203</v>
      </c>
    </row>
    <row r="1099" spans="1:65" s="2" customFormat="1" ht="16.5" customHeight="1">
      <c r="A1099" s="36"/>
      <c r="B1099" s="37"/>
      <c r="C1099" s="247" t="s">
        <v>1794</v>
      </c>
      <c r="D1099" s="247" t="s">
        <v>350</v>
      </c>
      <c r="E1099" s="248" t="s">
        <v>1795</v>
      </c>
      <c r="F1099" s="249" t="s">
        <v>1796</v>
      </c>
      <c r="G1099" s="250" t="s">
        <v>357</v>
      </c>
      <c r="H1099" s="251">
        <v>271.728</v>
      </c>
      <c r="I1099" s="252"/>
      <c r="J1099" s="253">
        <f>ROUND(I1099*H1099,2)</f>
        <v>0</v>
      </c>
      <c r="K1099" s="249" t="s">
        <v>601</v>
      </c>
      <c r="L1099" s="254"/>
      <c r="M1099" s="255" t="s">
        <v>1</v>
      </c>
      <c r="N1099" s="256" t="s">
        <v>48</v>
      </c>
      <c r="O1099" s="73"/>
      <c r="P1099" s="202">
        <f>O1099*H1099</f>
        <v>0</v>
      </c>
      <c r="Q1099" s="202">
        <v>0.0126</v>
      </c>
      <c r="R1099" s="202">
        <f>Q1099*H1099</f>
        <v>3.4237728</v>
      </c>
      <c r="S1099" s="202">
        <v>0</v>
      </c>
      <c r="T1099" s="203">
        <f>S1099*H1099</f>
        <v>0</v>
      </c>
      <c r="U1099" s="36"/>
      <c r="V1099" s="36"/>
      <c r="W1099" s="36"/>
      <c r="X1099" s="36"/>
      <c r="Y1099" s="36"/>
      <c r="Z1099" s="36"/>
      <c r="AA1099" s="36"/>
      <c r="AB1099" s="36"/>
      <c r="AC1099" s="36"/>
      <c r="AD1099" s="36"/>
      <c r="AE1099" s="36"/>
      <c r="AR1099" s="204" t="s">
        <v>450</v>
      </c>
      <c r="AT1099" s="204" t="s">
        <v>350</v>
      </c>
      <c r="AU1099" s="204" t="s">
        <v>93</v>
      </c>
      <c r="AY1099" s="18" t="s">
        <v>203</v>
      </c>
      <c r="BE1099" s="205">
        <f>IF(N1099="základní",J1099,0)</f>
        <v>0</v>
      </c>
      <c r="BF1099" s="205">
        <f>IF(N1099="snížená",J1099,0)</f>
        <v>0</v>
      </c>
      <c r="BG1099" s="205">
        <f>IF(N1099="zákl. přenesená",J1099,0)</f>
        <v>0</v>
      </c>
      <c r="BH1099" s="205">
        <f>IF(N1099="sníž. přenesená",J1099,0)</f>
        <v>0</v>
      </c>
      <c r="BI1099" s="205">
        <f>IF(N1099="nulová",J1099,0)</f>
        <v>0</v>
      </c>
      <c r="BJ1099" s="18" t="s">
        <v>91</v>
      </c>
      <c r="BK1099" s="205">
        <f>ROUND(I1099*H1099,2)</f>
        <v>0</v>
      </c>
      <c r="BL1099" s="18" t="s">
        <v>378</v>
      </c>
      <c r="BM1099" s="204" t="s">
        <v>1797</v>
      </c>
    </row>
    <row r="1100" spans="1:47" s="2" customFormat="1" ht="48">
      <c r="A1100" s="36"/>
      <c r="B1100" s="37"/>
      <c r="C1100" s="38"/>
      <c r="D1100" s="206" t="s">
        <v>213</v>
      </c>
      <c r="E1100" s="38"/>
      <c r="F1100" s="207" t="s">
        <v>1798</v>
      </c>
      <c r="G1100" s="38"/>
      <c r="H1100" s="38"/>
      <c r="I1100" s="208"/>
      <c r="J1100" s="38"/>
      <c r="K1100" s="38"/>
      <c r="L1100" s="41"/>
      <c r="M1100" s="209"/>
      <c r="N1100" s="210"/>
      <c r="O1100" s="73"/>
      <c r="P1100" s="73"/>
      <c r="Q1100" s="73"/>
      <c r="R1100" s="73"/>
      <c r="S1100" s="73"/>
      <c r="T1100" s="74"/>
      <c r="U1100" s="36"/>
      <c r="V1100" s="36"/>
      <c r="W1100" s="36"/>
      <c r="X1100" s="36"/>
      <c r="Y1100" s="36"/>
      <c r="Z1100" s="36"/>
      <c r="AA1100" s="36"/>
      <c r="AB1100" s="36"/>
      <c r="AC1100" s="36"/>
      <c r="AD1100" s="36"/>
      <c r="AE1100" s="36"/>
      <c r="AT1100" s="18" t="s">
        <v>213</v>
      </c>
      <c r="AU1100" s="18" t="s">
        <v>93</v>
      </c>
    </row>
    <row r="1101" spans="2:51" s="14" customFormat="1" ht="10.2">
      <c r="B1101" s="225"/>
      <c r="C1101" s="226"/>
      <c r="D1101" s="206" t="s">
        <v>309</v>
      </c>
      <c r="E1101" s="226"/>
      <c r="F1101" s="228" t="s">
        <v>1799</v>
      </c>
      <c r="G1101" s="226"/>
      <c r="H1101" s="229">
        <v>271.728</v>
      </c>
      <c r="I1101" s="230"/>
      <c r="J1101" s="226"/>
      <c r="K1101" s="226"/>
      <c r="L1101" s="231"/>
      <c r="M1101" s="232"/>
      <c r="N1101" s="233"/>
      <c r="O1101" s="233"/>
      <c r="P1101" s="233"/>
      <c r="Q1101" s="233"/>
      <c r="R1101" s="233"/>
      <c r="S1101" s="233"/>
      <c r="T1101" s="234"/>
      <c r="AT1101" s="235" t="s">
        <v>309</v>
      </c>
      <c r="AU1101" s="235" t="s">
        <v>93</v>
      </c>
      <c r="AV1101" s="14" t="s">
        <v>93</v>
      </c>
      <c r="AW1101" s="14" t="s">
        <v>4</v>
      </c>
      <c r="AX1101" s="14" t="s">
        <v>91</v>
      </c>
      <c r="AY1101" s="235" t="s">
        <v>203</v>
      </c>
    </row>
    <row r="1102" spans="1:65" s="2" customFormat="1" ht="16.5" customHeight="1">
      <c r="A1102" s="36"/>
      <c r="B1102" s="37"/>
      <c r="C1102" s="193" t="s">
        <v>1800</v>
      </c>
      <c r="D1102" s="193" t="s">
        <v>206</v>
      </c>
      <c r="E1102" s="194" t="s">
        <v>1801</v>
      </c>
      <c r="F1102" s="195" t="s">
        <v>1802</v>
      </c>
      <c r="G1102" s="196" t="s">
        <v>357</v>
      </c>
      <c r="H1102" s="197">
        <v>164.68</v>
      </c>
      <c r="I1102" s="198"/>
      <c r="J1102" s="199">
        <f>ROUND(I1102*H1102,2)</f>
        <v>0</v>
      </c>
      <c r="K1102" s="195" t="s">
        <v>210</v>
      </c>
      <c r="L1102" s="41"/>
      <c r="M1102" s="200" t="s">
        <v>1</v>
      </c>
      <c r="N1102" s="201" t="s">
        <v>48</v>
      </c>
      <c r="O1102" s="73"/>
      <c r="P1102" s="202">
        <f>O1102*H1102</f>
        <v>0</v>
      </c>
      <c r="Q1102" s="202">
        <v>0</v>
      </c>
      <c r="R1102" s="202">
        <f>Q1102*H1102</f>
        <v>0</v>
      </c>
      <c r="S1102" s="202">
        <v>0</v>
      </c>
      <c r="T1102" s="203">
        <f>S1102*H1102</f>
        <v>0</v>
      </c>
      <c r="U1102" s="36"/>
      <c r="V1102" s="36"/>
      <c r="W1102" s="36"/>
      <c r="X1102" s="36"/>
      <c r="Y1102" s="36"/>
      <c r="Z1102" s="36"/>
      <c r="AA1102" s="36"/>
      <c r="AB1102" s="36"/>
      <c r="AC1102" s="36"/>
      <c r="AD1102" s="36"/>
      <c r="AE1102" s="36"/>
      <c r="AR1102" s="204" t="s">
        <v>378</v>
      </c>
      <c r="AT1102" s="204" t="s">
        <v>206</v>
      </c>
      <c r="AU1102" s="204" t="s">
        <v>93</v>
      </c>
      <c r="AY1102" s="18" t="s">
        <v>203</v>
      </c>
      <c r="BE1102" s="205">
        <f>IF(N1102="základní",J1102,0)</f>
        <v>0</v>
      </c>
      <c r="BF1102" s="205">
        <f>IF(N1102="snížená",J1102,0)</f>
        <v>0</v>
      </c>
      <c r="BG1102" s="205">
        <f>IF(N1102="zákl. přenesená",J1102,0)</f>
        <v>0</v>
      </c>
      <c r="BH1102" s="205">
        <f>IF(N1102="sníž. přenesená",J1102,0)</f>
        <v>0</v>
      </c>
      <c r="BI1102" s="205">
        <f>IF(N1102="nulová",J1102,0)</f>
        <v>0</v>
      </c>
      <c r="BJ1102" s="18" t="s">
        <v>91</v>
      </c>
      <c r="BK1102" s="205">
        <f>ROUND(I1102*H1102,2)</f>
        <v>0</v>
      </c>
      <c r="BL1102" s="18" t="s">
        <v>378</v>
      </c>
      <c r="BM1102" s="204" t="s">
        <v>1803</v>
      </c>
    </row>
    <row r="1103" spans="1:65" s="2" customFormat="1" ht="16.5" customHeight="1">
      <c r="A1103" s="36"/>
      <c r="B1103" s="37"/>
      <c r="C1103" s="193" t="s">
        <v>1804</v>
      </c>
      <c r="D1103" s="193" t="s">
        <v>206</v>
      </c>
      <c r="E1103" s="194" t="s">
        <v>1805</v>
      </c>
      <c r="F1103" s="195" t="s">
        <v>1806</v>
      </c>
      <c r="G1103" s="196" t="s">
        <v>357</v>
      </c>
      <c r="H1103" s="197">
        <v>247.025</v>
      </c>
      <c r="I1103" s="198"/>
      <c r="J1103" s="199">
        <f>ROUND(I1103*H1103,2)</f>
        <v>0</v>
      </c>
      <c r="K1103" s="195" t="s">
        <v>210</v>
      </c>
      <c r="L1103" s="41"/>
      <c r="M1103" s="200" t="s">
        <v>1</v>
      </c>
      <c r="N1103" s="201" t="s">
        <v>48</v>
      </c>
      <c r="O1103" s="73"/>
      <c r="P1103" s="202">
        <f>O1103*H1103</f>
        <v>0</v>
      </c>
      <c r="Q1103" s="202">
        <v>0</v>
      </c>
      <c r="R1103" s="202">
        <f>Q1103*H1103</f>
        <v>0</v>
      </c>
      <c r="S1103" s="202">
        <v>0</v>
      </c>
      <c r="T1103" s="203">
        <f>S1103*H1103</f>
        <v>0</v>
      </c>
      <c r="U1103" s="36"/>
      <c r="V1103" s="36"/>
      <c r="W1103" s="36"/>
      <c r="X1103" s="36"/>
      <c r="Y1103" s="36"/>
      <c r="Z1103" s="36"/>
      <c r="AA1103" s="36"/>
      <c r="AB1103" s="36"/>
      <c r="AC1103" s="36"/>
      <c r="AD1103" s="36"/>
      <c r="AE1103" s="36"/>
      <c r="AR1103" s="204" t="s">
        <v>378</v>
      </c>
      <c r="AT1103" s="204" t="s">
        <v>206</v>
      </c>
      <c r="AU1103" s="204" t="s">
        <v>93</v>
      </c>
      <c r="AY1103" s="18" t="s">
        <v>203</v>
      </c>
      <c r="BE1103" s="205">
        <f>IF(N1103="základní",J1103,0)</f>
        <v>0</v>
      </c>
      <c r="BF1103" s="205">
        <f>IF(N1103="snížená",J1103,0)</f>
        <v>0</v>
      </c>
      <c r="BG1103" s="205">
        <f>IF(N1103="zákl. přenesená",J1103,0)</f>
        <v>0</v>
      </c>
      <c r="BH1103" s="205">
        <f>IF(N1103="sníž. přenesená",J1103,0)</f>
        <v>0</v>
      </c>
      <c r="BI1103" s="205">
        <f>IF(N1103="nulová",J1103,0)</f>
        <v>0</v>
      </c>
      <c r="BJ1103" s="18" t="s">
        <v>91</v>
      </c>
      <c r="BK1103" s="205">
        <f>ROUND(I1103*H1103,2)</f>
        <v>0</v>
      </c>
      <c r="BL1103" s="18" t="s">
        <v>378</v>
      </c>
      <c r="BM1103" s="204" t="s">
        <v>1807</v>
      </c>
    </row>
    <row r="1104" spans="1:65" s="2" customFormat="1" ht="16.5" customHeight="1">
      <c r="A1104" s="36"/>
      <c r="B1104" s="37"/>
      <c r="C1104" s="193" t="s">
        <v>1808</v>
      </c>
      <c r="D1104" s="193" t="s">
        <v>206</v>
      </c>
      <c r="E1104" s="194" t="s">
        <v>1809</v>
      </c>
      <c r="F1104" s="195" t="s">
        <v>1810</v>
      </c>
      <c r="G1104" s="196" t="s">
        <v>357</v>
      </c>
      <c r="H1104" s="197">
        <v>247.025</v>
      </c>
      <c r="I1104" s="198"/>
      <c r="J1104" s="199">
        <f>ROUND(I1104*H1104,2)</f>
        <v>0</v>
      </c>
      <c r="K1104" s="195" t="s">
        <v>601</v>
      </c>
      <c r="L1104" s="41"/>
      <c r="M1104" s="200" t="s">
        <v>1</v>
      </c>
      <c r="N1104" s="201" t="s">
        <v>48</v>
      </c>
      <c r="O1104" s="73"/>
      <c r="P1104" s="202">
        <f>O1104*H1104</f>
        <v>0</v>
      </c>
      <c r="Q1104" s="202">
        <v>0</v>
      </c>
      <c r="R1104" s="202">
        <f>Q1104*H1104</f>
        <v>0</v>
      </c>
      <c r="S1104" s="202">
        <v>0</v>
      </c>
      <c r="T1104" s="203">
        <f>S1104*H1104</f>
        <v>0</v>
      </c>
      <c r="U1104" s="36"/>
      <c r="V1104" s="36"/>
      <c r="W1104" s="36"/>
      <c r="X1104" s="36"/>
      <c r="Y1104" s="36"/>
      <c r="Z1104" s="36"/>
      <c r="AA1104" s="36"/>
      <c r="AB1104" s="36"/>
      <c r="AC1104" s="36"/>
      <c r="AD1104" s="36"/>
      <c r="AE1104" s="36"/>
      <c r="AR1104" s="204" t="s">
        <v>378</v>
      </c>
      <c r="AT1104" s="204" t="s">
        <v>206</v>
      </c>
      <c r="AU1104" s="204" t="s">
        <v>93</v>
      </c>
      <c r="AY1104" s="18" t="s">
        <v>203</v>
      </c>
      <c r="BE1104" s="205">
        <f>IF(N1104="základní",J1104,0)</f>
        <v>0</v>
      </c>
      <c r="BF1104" s="205">
        <f>IF(N1104="snížená",J1104,0)</f>
        <v>0</v>
      </c>
      <c r="BG1104" s="205">
        <f>IF(N1104="zákl. přenesená",J1104,0)</f>
        <v>0</v>
      </c>
      <c r="BH1104" s="205">
        <f>IF(N1104="sníž. přenesená",J1104,0)</f>
        <v>0</v>
      </c>
      <c r="BI1104" s="205">
        <f>IF(N1104="nulová",J1104,0)</f>
        <v>0</v>
      </c>
      <c r="BJ1104" s="18" t="s">
        <v>91</v>
      </c>
      <c r="BK1104" s="205">
        <f>ROUND(I1104*H1104,2)</f>
        <v>0</v>
      </c>
      <c r="BL1104" s="18" t="s">
        <v>378</v>
      </c>
      <c r="BM1104" s="204" t="s">
        <v>1811</v>
      </c>
    </row>
    <row r="1105" spans="1:47" s="2" customFormat="1" ht="38.4">
      <c r="A1105" s="36"/>
      <c r="B1105" s="37"/>
      <c r="C1105" s="38"/>
      <c r="D1105" s="206" t="s">
        <v>213</v>
      </c>
      <c r="E1105" s="38"/>
      <c r="F1105" s="207" t="s">
        <v>1812</v>
      </c>
      <c r="G1105" s="38"/>
      <c r="H1105" s="38"/>
      <c r="I1105" s="208"/>
      <c r="J1105" s="38"/>
      <c r="K1105" s="38"/>
      <c r="L1105" s="41"/>
      <c r="M1105" s="209"/>
      <c r="N1105" s="210"/>
      <c r="O1105" s="73"/>
      <c r="P1105" s="73"/>
      <c r="Q1105" s="73"/>
      <c r="R1105" s="73"/>
      <c r="S1105" s="73"/>
      <c r="T1105" s="74"/>
      <c r="U1105" s="36"/>
      <c r="V1105" s="36"/>
      <c r="W1105" s="36"/>
      <c r="X1105" s="36"/>
      <c r="Y1105" s="36"/>
      <c r="Z1105" s="36"/>
      <c r="AA1105" s="36"/>
      <c r="AB1105" s="36"/>
      <c r="AC1105" s="36"/>
      <c r="AD1105" s="36"/>
      <c r="AE1105" s="36"/>
      <c r="AT1105" s="18" t="s">
        <v>213</v>
      </c>
      <c r="AU1105" s="18" t="s">
        <v>93</v>
      </c>
    </row>
    <row r="1106" spans="1:65" s="2" customFormat="1" ht="16.5" customHeight="1">
      <c r="A1106" s="36"/>
      <c r="B1106" s="37"/>
      <c r="C1106" s="193" t="s">
        <v>1813</v>
      </c>
      <c r="D1106" s="193" t="s">
        <v>206</v>
      </c>
      <c r="E1106" s="194" t="s">
        <v>1814</v>
      </c>
      <c r="F1106" s="195" t="s">
        <v>1815</v>
      </c>
      <c r="G1106" s="196" t="s">
        <v>448</v>
      </c>
      <c r="H1106" s="197">
        <v>212.275</v>
      </c>
      <c r="I1106" s="198"/>
      <c r="J1106" s="199">
        <f>ROUND(I1106*H1106,2)</f>
        <v>0</v>
      </c>
      <c r="K1106" s="195" t="s">
        <v>210</v>
      </c>
      <c r="L1106" s="41"/>
      <c r="M1106" s="200" t="s">
        <v>1</v>
      </c>
      <c r="N1106" s="201" t="s">
        <v>48</v>
      </c>
      <c r="O1106" s="73"/>
      <c r="P1106" s="202">
        <f>O1106*H1106</f>
        <v>0</v>
      </c>
      <c r="Q1106" s="202">
        <v>3E-05</v>
      </c>
      <c r="R1106" s="202">
        <f>Q1106*H1106</f>
        <v>0.006368250000000001</v>
      </c>
      <c r="S1106" s="202">
        <v>0</v>
      </c>
      <c r="T1106" s="203">
        <f>S1106*H1106</f>
        <v>0</v>
      </c>
      <c r="U1106" s="36"/>
      <c r="V1106" s="36"/>
      <c r="W1106" s="36"/>
      <c r="X1106" s="36"/>
      <c r="Y1106" s="36"/>
      <c r="Z1106" s="36"/>
      <c r="AA1106" s="36"/>
      <c r="AB1106" s="36"/>
      <c r="AC1106" s="36"/>
      <c r="AD1106" s="36"/>
      <c r="AE1106" s="36"/>
      <c r="AR1106" s="204" t="s">
        <v>121</v>
      </c>
      <c r="AT1106" s="204" t="s">
        <v>206</v>
      </c>
      <c r="AU1106" s="204" t="s">
        <v>93</v>
      </c>
      <c r="AY1106" s="18" t="s">
        <v>203</v>
      </c>
      <c r="BE1106" s="205">
        <f>IF(N1106="základní",J1106,0)</f>
        <v>0</v>
      </c>
      <c r="BF1106" s="205">
        <f>IF(N1106="snížená",J1106,0)</f>
        <v>0</v>
      </c>
      <c r="BG1106" s="205">
        <f>IF(N1106="zákl. přenesená",J1106,0)</f>
        <v>0</v>
      </c>
      <c r="BH1106" s="205">
        <f>IF(N1106="sníž. přenesená",J1106,0)</f>
        <v>0</v>
      </c>
      <c r="BI1106" s="205">
        <f>IF(N1106="nulová",J1106,0)</f>
        <v>0</v>
      </c>
      <c r="BJ1106" s="18" t="s">
        <v>91</v>
      </c>
      <c r="BK1106" s="205">
        <f>ROUND(I1106*H1106,2)</f>
        <v>0</v>
      </c>
      <c r="BL1106" s="18" t="s">
        <v>121</v>
      </c>
      <c r="BM1106" s="204" t="s">
        <v>1816</v>
      </c>
    </row>
    <row r="1107" spans="1:65" s="2" customFormat="1" ht="16.5" customHeight="1">
      <c r="A1107" s="36"/>
      <c r="B1107" s="37"/>
      <c r="C1107" s="193" t="s">
        <v>1817</v>
      </c>
      <c r="D1107" s="193" t="s">
        <v>206</v>
      </c>
      <c r="E1107" s="194" t="s">
        <v>1818</v>
      </c>
      <c r="F1107" s="195" t="s">
        <v>1819</v>
      </c>
      <c r="G1107" s="196" t="s">
        <v>990</v>
      </c>
      <c r="H1107" s="268"/>
      <c r="I1107" s="198"/>
      <c r="J1107" s="199">
        <f>ROUND(I1107*H1107,2)</f>
        <v>0</v>
      </c>
      <c r="K1107" s="195" t="s">
        <v>210</v>
      </c>
      <c r="L1107" s="41"/>
      <c r="M1107" s="200" t="s">
        <v>1</v>
      </c>
      <c r="N1107" s="201" t="s">
        <v>48</v>
      </c>
      <c r="O1107" s="73"/>
      <c r="P1107" s="202">
        <f>O1107*H1107</f>
        <v>0</v>
      </c>
      <c r="Q1107" s="202">
        <v>0</v>
      </c>
      <c r="R1107" s="202">
        <f>Q1107*H1107</f>
        <v>0</v>
      </c>
      <c r="S1107" s="202">
        <v>0</v>
      </c>
      <c r="T1107" s="203">
        <f>S1107*H1107</f>
        <v>0</v>
      </c>
      <c r="U1107" s="36"/>
      <c r="V1107" s="36"/>
      <c r="W1107" s="36"/>
      <c r="X1107" s="36"/>
      <c r="Y1107" s="36"/>
      <c r="Z1107" s="36"/>
      <c r="AA1107" s="36"/>
      <c r="AB1107" s="36"/>
      <c r="AC1107" s="36"/>
      <c r="AD1107" s="36"/>
      <c r="AE1107" s="36"/>
      <c r="AR1107" s="204" t="s">
        <v>378</v>
      </c>
      <c r="AT1107" s="204" t="s">
        <v>206</v>
      </c>
      <c r="AU1107" s="204" t="s">
        <v>93</v>
      </c>
      <c r="AY1107" s="18" t="s">
        <v>203</v>
      </c>
      <c r="BE1107" s="205">
        <f>IF(N1107="základní",J1107,0)</f>
        <v>0</v>
      </c>
      <c r="BF1107" s="205">
        <f>IF(N1107="snížená",J1107,0)</f>
        <v>0</v>
      </c>
      <c r="BG1107" s="205">
        <f>IF(N1107="zákl. přenesená",J1107,0)</f>
        <v>0</v>
      </c>
      <c r="BH1107" s="205">
        <f>IF(N1107="sníž. přenesená",J1107,0)</f>
        <v>0</v>
      </c>
      <c r="BI1107" s="205">
        <f>IF(N1107="nulová",J1107,0)</f>
        <v>0</v>
      </c>
      <c r="BJ1107" s="18" t="s">
        <v>91</v>
      </c>
      <c r="BK1107" s="205">
        <f>ROUND(I1107*H1107,2)</f>
        <v>0</v>
      </c>
      <c r="BL1107" s="18" t="s">
        <v>378</v>
      </c>
      <c r="BM1107" s="204" t="s">
        <v>1820</v>
      </c>
    </row>
    <row r="1108" spans="2:63" s="12" customFormat="1" ht="22.8" customHeight="1">
      <c r="B1108" s="177"/>
      <c r="C1108" s="178"/>
      <c r="D1108" s="179" t="s">
        <v>82</v>
      </c>
      <c r="E1108" s="191" t="s">
        <v>1821</v>
      </c>
      <c r="F1108" s="191" t="s">
        <v>1822</v>
      </c>
      <c r="G1108" s="178"/>
      <c r="H1108" s="178"/>
      <c r="I1108" s="181"/>
      <c r="J1108" s="192">
        <f>BK1108</f>
        <v>0</v>
      </c>
      <c r="K1108" s="178"/>
      <c r="L1108" s="183"/>
      <c r="M1108" s="184"/>
      <c r="N1108" s="185"/>
      <c r="O1108" s="185"/>
      <c r="P1108" s="186">
        <f>SUM(P1109:P1119)</f>
        <v>0</v>
      </c>
      <c r="Q1108" s="185"/>
      <c r="R1108" s="186">
        <f>SUM(R1109:R1119)</f>
        <v>16.52435516</v>
      </c>
      <c r="S1108" s="185"/>
      <c r="T1108" s="187">
        <f>SUM(T1109:T1119)</f>
        <v>0</v>
      </c>
      <c r="AR1108" s="188" t="s">
        <v>93</v>
      </c>
      <c r="AT1108" s="189" t="s">
        <v>82</v>
      </c>
      <c r="AU1108" s="189" t="s">
        <v>91</v>
      </c>
      <c r="AY1108" s="188" t="s">
        <v>203</v>
      </c>
      <c r="BK1108" s="190">
        <f>SUM(BK1109:BK1119)</f>
        <v>0</v>
      </c>
    </row>
    <row r="1109" spans="1:65" s="2" customFormat="1" ht="16.5" customHeight="1">
      <c r="A1109" s="36"/>
      <c r="B1109" s="37"/>
      <c r="C1109" s="193" t="s">
        <v>1823</v>
      </c>
      <c r="D1109" s="193" t="s">
        <v>206</v>
      </c>
      <c r="E1109" s="194" t="s">
        <v>1824</v>
      </c>
      <c r="F1109" s="195" t="s">
        <v>1825</v>
      </c>
      <c r="G1109" s="196" t="s">
        <v>357</v>
      </c>
      <c r="H1109" s="197">
        <v>254.512</v>
      </c>
      <c r="I1109" s="198"/>
      <c r="J1109" s="199">
        <f>ROUND(I1109*H1109,2)</f>
        <v>0</v>
      </c>
      <c r="K1109" s="195" t="s">
        <v>210</v>
      </c>
      <c r="L1109" s="41"/>
      <c r="M1109" s="200" t="s">
        <v>1</v>
      </c>
      <c r="N1109" s="201" t="s">
        <v>48</v>
      </c>
      <c r="O1109" s="73"/>
      <c r="P1109" s="202">
        <f>O1109*H1109</f>
        <v>0</v>
      </c>
      <c r="Q1109" s="202">
        <v>0.063</v>
      </c>
      <c r="R1109" s="202">
        <f>Q1109*H1109</f>
        <v>16.034256</v>
      </c>
      <c r="S1109" s="202">
        <v>0</v>
      </c>
      <c r="T1109" s="203">
        <f>S1109*H1109</f>
        <v>0</v>
      </c>
      <c r="U1109" s="36"/>
      <c r="V1109" s="36"/>
      <c r="W1109" s="36"/>
      <c r="X1109" s="36"/>
      <c r="Y1109" s="36"/>
      <c r="Z1109" s="36"/>
      <c r="AA1109" s="36"/>
      <c r="AB1109" s="36"/>
      <c r="AC1109" s="36"/>
      <c r="AD1109" s="36"/>
      <c r="AE1109" s="36"/>
      <c r="AR1109" s="204" t="s">
        <v>378</v>
      </c>
      <c r="AT1109" s="204" t="s">
        <v>206</v>
      </c>
      <c r="AU1109" s="204" t="s">
        <v>93</v>
      </c>
      <c r="AY1109" s="18" t="s">
        <v>203</v>
      </c>
      <c r="BE1109" s="205">
        <f>IF(N1109="základní",J1109,0)</f>
        <v>0</v>
      </c>
      <c r="BF1109" s="205">
        <f>IF(N1109="snížená",J1109,0)</f>
        <v>0</v>
      </c>
      <c r="BG1109" s="205">
        <f>IF(N1109="zákl. přenesená",J1109,0)</f>
        <v>0</v>
      </c>
      <c r="BH1109" s="205">
        <f>IF(N1109="sníž. přenesená",J1109,0)</f>
        <v>0</v>
      </c>
      <c r="BI1109" s="205">
        <f>IF(N1109="nulová",J1109,0)</f>
        <v>0</v>
      </c>
      <c r="BJ1109" s="18" t="s">
        <v>91</v>
      </c>
      <c r="BK1109" s="205">
        <f>ROUND(I1109*H1109,2)</f>
        <v>0</v>
      </c>
      <c r="BL1109" s="18" t="s">
        <v>378</v>
      </c>
      <c r="BM1109" s="204" t="s">
        <v>1826</v>
      </c>
    </row>
    <row r="1110" spans="1:65" s="2" customFormat="1" ht="21.75" customHeight="1">
      <c r="A1110" s="36"/>
      <c r="B1110" s="37"/>
      <c r="C1110" s="193" t="s">
        <v>1827</v>
      </c>
      <c r="D1110" s="193" t="s">
        <v>206</v>
      </c>
      <c r="E1110" s="194" t="s">
        <v>1828</v>
      </c>
      <c r="F1110" s="195" t="s">
        <v>1829</v>
      </c>
      <c r="G1110" s="196" t="s">
        <v>357</v>
      </c>
      <c r="H1110" s="197">
        <v>254.512</v>
      </c>
      <c r="I1110" s="198"/>
      <c r="J1110" s="199">
        <f>ROUND(I1110*H1110,2)</f>
        <v>0</v>
      </c>
      <c r="K1110" s="195" t="s">
        <v>210</v>
      </c>
      <c r="L1110" s="41"/>
      <c r="M1110" s="200" t="s">
        <v>1</v>
      </c>
      <c r="N1110" s="201" t="s">
        <v>48</v>
      </c>
      <c r="O1110" s="73"/>
      <c r="P1110" s="202">
        <f>O1110*H1110</f>
        <v>0</v>
      </c>
      <c r="Q1110" s="202">
        <v>0.00017</v>
      </c>
      <c r="R1110" s="202">
        <f>Q1110*H1110</f>
        <v>0.04326704000000001</v>
      </c>
      <c r="S1110" s="202">
        <v>0</v>
      </c>
      <c r="T1110" s="203">
        <f>S1110*H1110</f>
        <v>0</v>
      </c>
      <c r="U1110" s="36"/>
      <c r="V1110" s="36"/>
      <c r="W1110" s="36"/>
      <c r="X1110" s="36"/>
      <c r="Y1110" s="36"/>
      <c r="Z1110" s="36"/>
      <c r="AA1110" s="36"/>
      <c r="AB1110" s="36"/>
      <c r="AC1110" s="36"/>
      <c r="AD1110" s="36"/>
      <c r="AE1110" s="36"/>
      <c r="AR1110" s="204" t="s">
        <v>378</v>
      </c>
      <c r="AT1110" s="204" t="s">
        <v>206</v>
      </c>
      <c r="AU1110" s="204" t="s">
        <v>93</v>
      </c>
      <c r="AY1110" s="18" t="s">
        <v>203</v>
      </c>
      <c r="BE1110" s="205">
        <f>IF(N1110="základní",J1110,0)</f>
        <v>0</v>
      </c>
      <c r="BF1110" s="205">
        <f>IF(N1110="snížená",J1110,0)</f>
        <v>0</v>
      </c>
      <c r="BG1110" s="205">
        <f>IF(N1110="zákl. přenesená",J1110,0)</f>
        <v>0</v>
      </c>
      <c r="BH1110" s="205">
        <f>IF(N1110="sníž. přenesená",J1110,0)</f>
        <v>0</v>
      </c>
      <c r="BI1110" s="205">
        <f>IF(N1110="nulová",J1110,0)</f>
        <v>0</v>
      </c>
      <c r="BJ1110" s="18" t="s">
        <v>91</v>
      </c>
      <c r="BK1110" s="205">
        <f>ROUND(I1110*H1110,2)</f>
        <v>0</v>
      </c>
      <c r="BL1110" s="18" t="s">
        <v>378</v>
      </c>
      <c r="BM1110" s="204" t="s">
        <v>1830</v>
      </c>
    </row>
    <row r="1111" spans="2:51" s="13" customFormat="1" ht="10.2">
      <c r="B1111" s="215"/>
      <c r="C1111" s="216"/>
      <c r="D1111" s="206" t="s">
        <v>309</v>
      </c>
      <c r="E1111" s="217" t="s">
        <v>1</v>
      </c>
      <c r="F1111" s="218" t="s">
        <v>609</v>
      </c>
      <c r="G1111" s="216"/>
      <c r="H1111" s="217" t="s">
        <v>1</v>
      </c>
      <c r="I1111" s="219"/>
      <c r="J1111" s="216"/>
      <c r="K1111" s="216"/>
      <c r="L1111" s="220"/>
      <c r="M1111" s="221"/>
      <c r="N1111" s="222"/>
      <c r="O1111" s="222"/>
      <c r="P1111" s="222"/>
      <c r="Q1111" s="222"/>
      <c r="R1111" s="222"/>
      <c r="S1111" s="222"/>
      <c r="T1111" s="223"/>
      <c r="AT1111" s="224" t="s">
        <v>309</v>
      </c>
      <c r="AU1111" s="224" t="s">
        <v>93</v>
      </c>
      <c r="AV1111" s="13" t="s">
        <v>91</v>
      </c>
      <c r="AW1111" s="13" t="s">
        <v>38</v>
      </c>
      <c r="AX1111" s="13" t="s">
        <v>83</v>
      </c>
      <c r="AY1111" s="224" t="s">
        <v>203</v>
      </c>
    </row>
    <row r="1112" spans="2:51" s="14" customFormat="1" ht="10.2">
      <c r="B1112" s="225"/>
      <c r="C1112" s="226"/>
      <c r="D1112" s="206" t="s">
        <v>309</v>
      </c>
      <c r="E1112" s="227" t="s">
        <v>1</v>
      </c>
      <c r="F1112" s="228" t="s">
        <v>1831</v>
      </c>
      <c r="G1112" s="226"/>
      <c r="H1112" s="229">
        <v>254.512</v>
      </c>
      <c r="I1112" s="230"/>
      <c r="J1112" s="226"/>
      <c r="K1112" s="226"/>
      <c r="L1112" s="231"/>
      <c r="M1112" s="232"/>
      <c r="N1112" s="233"/>
      <c r="O1112" s="233"/>
      <c r="P1112" s="233"/>
      <c r="Q1112" s="233"/>
      <c r="R1112" s="233"/>
      <c r="S1112" s="233"/>
      <c r="T1112" s="234"/>
      <c r="AT1112" s="235" t="s">
        <v>309</v>
      </c>
      <c r="AU1112" s="235" t="s">
        <v>93</v>
      </c>
      <c r="AV1112" s="14" t="s">
        <v>93</v>
      </c>
      <c r="AW1112" s="14" t="s">
        <v>38</v>
      </c>
      <c r="AX1112" s="14" t="s">
        <v>83</v>
      </c>
      <c r="AY1112" s="235" t="s">
        <v>203</v>
      </c>
    </row>
    <row r="1113" spans="2:51" s="15" customFormat="1" ht="10.2">
      <c r="B1113" s="236"/>
      <c r="C1113" s="237"/>
      <c r="D1113" s="206" t="s">
        <v>309</v>
      </c>
      <c r="E1113" s="238" t="s">
        <v>1</v>
      </c>
      <c r="F1113" s="239" t="s">
        <v>314</v>
      </c>
      <c r="G1113" s="237"/>
      <c r="H1113" s="240">
        <v>254.512</v>
      </c>
      <c r="I1113" s="241"/>
      <c r="J1113" s="237"/>
      <c r="K1113" s="237"/>
      <c r="L1113" s="242"/>
      <c r="M1113" s="243"/>
      <c r="N1113" s="244"/>
      <c r="O1113" s="244"/>
      <c r="P1113" s="244"/>
      <c r="Q1113" s="244"/>
      <c r="R1113" s="244"/>
      <c r="S1113" s="244"/>
      <c r="T1113" s="245"/>
      <c r="AT1113" s="246" t="s">
        <v>309</v>
      </c>
      <c r="AU1113" s="246" t="s">
        <v>93</v>
      </c>
      <c r="AV1113" s="15" t="s">
        <v>121</v>
      </c>
      <c r="AW1113" s="15" t="s">
        <v>38</v>
      </c>
      <c r="AX1113" s="15" t="s">
        <v>91</v>
      </c>
      <c r="AY1113" s="246" t="s">
        <v>203</v>
      </c>
    </row>
    <row r="1114" spans="1:65" s="2" customFormat="1" ht="16.5" customHeight="1">
      <c r="A1114" s="36"/>
      <c r="B1114" s="37"/>
      <c r="C1114" s="193" t="s">
        <v>1832</v>
      </c>
      <c r="D1114" s="193" t="s">
        <v>206</v>
      </c>
      <c r="E1114" s="194" t="s">
        <v>1833</v>
      </c>
      <c r="F1114" s="195" t="s">
        <v>1834</v>
      </c>
      <c r="G1114" s="196" t="s">
        <v>357</v>
      </c>
      <c r="H1114" s="197">
        <v>254.512</v>
      </c>
      <c r="I1114" s="198"/>
      <c r="J1114" s="199">
        <f>ROUND(I1114*H1114,2)</f>
        <v>0</v>
      </c>
      <c r="K1114" s="195" t="s">
        <v>210</v>
      </c>
      <c r="L1114" s="41"/>
      <c r="M1114" s="200" t="s">
        <v>1</v>
      </c>
      <c r="N1114" s="201" t="s">
        <v>48</v>
      </c>
      <c r="O1114" s="73"/>
      <c r="P1114" s="202">
        <f>O1114*H1114</f>
        <v>0</v>
      </c>
      <c r="Q1114" s="202">
        <v>0.00101</v>
      </c>
      <c r="R1114" s="202">
        <f>Q1114*H1114</f>
        <v>0.25705712000000003</v>
      </c>
      <c r="S1114" s="202">
        <v>0</v>
      </c>
      <c r="T1114" s="203">
        <f>S1114*H1114</f>
        <v>0</v>
      </c>
      <c r="U1114" s="36"/>
      <c r="V1114" s="36"/>
      <c r="W1114" s="36"/>
      <c r="X1114" s="36"/>
      <c r="Y1114" s="36"/>
      <c r="Z1114" s="36"/>
      <c r="AA1114" s="36"/>
      <c r="AB1114" s="36"/>
      <c r="AC1114" s="36"/>
      <c r="AD1114" s="36"/>
      <c r="AE1114" s="36"/>
      <c r="AR1114" s="204" t="s">
        <v>378</v>
      </c>
      <c r="AT1114" s="204" t="s">
        <v>206</v>
      </c>
      <c r="AU1114" s="204" t="s">
        <v>93</v>
      </c>
      <c r="AY1114" s="18" t="s">
        <v>203</v>
      </c>
      <c r="BE1114" s="205">
        <f>IF(N1114="základní",J1114,0)</f>
        <v>0</v>
      </c>
      <c r="BF1114" s="205">
        <f>IF(N1114="snížená",J1114,0)</f>
        <v>0</v>
      </c>
      <c r="BG1114" s="205">
        <f>IF(N1114="zákl. přenesená",J1114,0)</f>
        <v>0</v>
      </c>
      <c r="BH1114" s="205">
        <f>IF(N1114="sníž. přenesená",J1114,0)</f>
        <v>0</v>
      </c>
      <c r="BI1114" s="205">
        <f>IF(N1114="nulová",J1114,0)</f>
        <v>0</v>
      </c>
      <c r="BJ1114" s="18" t="s">
        <v>91</v>
      </c>
      <c r="BK1114" s="205">
        <f>ROUND(I1114*H1114,2)</f>
        <v>0</v>
      </c>
      <c r="BL1114" s="18" t="s">
        <v>378</v>
      </c>
      <c r="BM1114" s="204" t="s">
        <v>1835</v>
      </c>
    </row>
    <row r="1115" spans="1:65" s="2" customFormat="1" ht="16.5" customHeight="1">
      <c r="A1115" s="36"/>
      <c r="B1115" s="37"/>
      <c r="C1115" s="193" t="s">
        <v>1836</v>
      </c>
      <c r="D1115" s="193" t="s">
        <v>206</v>
      </c>
      <c r="E1115" s="194" t="s">
        <v>1837</v>
      </c>
      <c r="F1115" s="195" t="s">
        <v>1838</v>
      </c>
      <c r="G1115" s="196" t="s">
        <v>357</v>
      </c>
      <c r="H1115" s="197">
        <v>759.1</v>
      </c>
      <c r="I1115" s="198"/>
      <c r="J1115" s="199">
        <f>ROUND(I1115*H1115,2)</f>
        <v>0</v>
      </c>
      <c r="K1115" s="195" t="s">
        <v>210</v>
      </c>
      <c r="L1115" s="41"/>
      <c r="M1115" s="200" t="s">
        <v>1</v>
      </c>
      <c r="N1115" s="201" t="s">
        <v>48</v>
      </c>
      <c r="O1115" s="73"/>
      <c r="P1115" s="202">
        <f>O1115*H1115</f>
        <v>0</v>
      </c>
      <c r="Q1115" s="202">
        <v>0.00025</v>
      </c>
      <c r="R1115" s="202">
        <f>Q1115*H1115</f>
        <v>0.189775</v>
      </c>
      <c r="S1115" s="202">
        <v>0</v>
      </c>
      <c r="T1115" s="203">
        <f>S1115*H1115</f>
        <v>0</v>
      </c>
      <c r="U1115" s="36"/>
      <c r="V1115" s="36"/>
      <c r="W1115" s="36"/>
      <c r="X1115" s="36"/>
      <c r="Y1115" s="36"/>
      <c r="Z1115" s="36"/>
      <c r="AA1115" s="36"/>
      <c r="AB1115" s="36"/>
      <c r="AC1115" s="36"/>
      <c r="AD1115" s="36"/>
      <c r="AE1115" s="36"/>
      <c r="AR1115" s="204" t="s">
        <v>378</v>
      </c>
      <c r="AT1115" s="204" t="s">
        <v>206</v>
      </c>
      <c r="AU1115" s="204" t="s">
        <v>93</v>
      </c>
      <c r="AY1115" s="18" t="s">
        <v>203</v>
      </c>
      <c r="BE1115" s="205">
        <f>IF(N1115="základní",J1115,0)</f>
        <v>0</v>
      </c>
      <c r="BF1115" s="205">
        <f>IF(N1115="snížená",J1115,0)</f>
        <v>0</v>
      </c>
      <c r="BG1115" s="205">
        <f>IF(N1115="zákl. přenesená",J1115,0)</f>
        <v>0</v>
      </c>
      <c r="BH1115" s="205">
        <f>IF(N1115="sníž. přenesená",J1115,0)</f>
        <v>0</v>
      </c>
      <c r="BI1115" s="205">
        <f>IF(N1115="nulová",J1115,0)</f>
        <v>0</v>
      </c>
      <c r="BJ1115" s="18" t="s">
        <v>91</v>
      </c>
      <c r="BK1115" s="205">
        <f>ROUND(I1115*H1115,2)</f>
        <v>0</v>
      </c>
      <c r="BL1115" s="18" t="s">
        <v>378</v>
      </c>
      <c r="BM1115" s="204" t="s">
        <v>1839</v>
      </c>
    </row>
    <row r="1116" spans="2:51" s="13" customFormat="1" ht="10.2">
      <c r="B1116" s="215"/>
      <c r="C1116" s="216"/>
      <c r="D1116" s="206" t="s">
        <v>309</v>
      </c>
      <c r="E1116" s="217" t="s">
        <v>1</v>
      </c>
      <c r="F1116" s="218" t="s">
        <v>706</v>
      </c>
      <c r="G1116" s="216"/>
      <c r="H1116" s="217" t="s">
        <v>1</v>
      </c>
      <c r="I1116" s="219"/>
      <c r="J1116" s="216"/>
      <c r="K1116" s="216"/>
      <c r="L1116" s="220"/>
      <c r="M1116" s="221"/>
      <c r="N1116" s="222"/>
      <c r="O1116" s="222"/>
      <c r="P1116" s="222"/>
      <c r="Q1116" s="222"/>
      <c r="R1116" s="222"/>
      <c r="S1116" s="222"/>
      <c r="T1116" s="223"/>
      <c r="AT1116" s="224" t="s">
        <v>309</v>
      </c>
      <c r="AU1116" s="224" t="s">
        <v>93</v>
      </c>
      <c r="AV1116" s="13" t="s">
        <v>91</v>
      </c>
      <c r="AW1116" s="13" t="s">
        <v>38</v>
      </c>
      <c r="AX1116" s="13" t="s">
        <v>83</v>
      </c>
      <c r="AY1116" s="224" t="s">
        <v>203</v>
      </c>
    </row>
    <row r="1117" spans="2:51" s="14" customFormat="1" ht="10.2">
      <c r="B1117" s="225"/>
      <c r="C1117" s="226"/>
      <c r="D1117" s="206" t="s">
        <v>309</v>
      </c>
      <c r="E1117" s="227" t="s">
        <v>1</v>
      </c>
      <c r="F1117" s="228" t="s">
        <v>736</v>
      </c>
      <c r="G1117" s="226"/>
      <c r="H1117" s="229">
        <v>444.7</v>
      </c>
      <c r="I1117" s="230"/>
      <c r="J1117" s="226"/>
      <c r="K1117" s="226"/>
      <c r="L1117" s="231"/>
      <c r="M1117" s="232"/>
      <c r="N1117" s="233"/>
      <c r="O1117" s="233"/>
      <c r="P1117" s="233"/>
      <c r="Q1117" s="233"/>
      <c r="R1117" s="233"/>
      <c r="S1117" s="233"/>
      <c r="T1117" s="234"/>
      <c r="AT1117" s="235" t="s">
        <v>309</v>
      </c>
      <c r="AU1117" s="235" t="s">
        <v>93</v>
      </c>
      <c r="AV1117" s="14" t="s">
        <v>93</v>
      </c>
      <c r="AW1117" s="14" t="s">
        <v>38</v>
      </c>
      <c r="AX1117" s="14" t="s">
        <v>83</v>
      </c>
      <c r="AY1117" s="235" t="s">
        <v>203</v>
      </c>
    </row>
    <row r="1118" spans="2:51" s="14" customFormat="1" ht="10.2">
      <c r="B1118" s="225"/>
      <c r="C1118" s="226"/>
      <c r="D1118" s="206" t="s">
        <v>309</v>
      </c>
      <c r="E1118" s="227" t="s">
        <v>1</v>
      </c>
      <c r="F1118" s="228" t="s">
        <v>737</v>
      </c>
      <c r="G1118" s="226"/>
      <c r="H1118" s="229">
        <v>314.4</v>
      </c>
      <c r="I1118" s="230"/>
      <c r="J1118" s="226"/>
      <c r="K1118" s="226"/>
      <c r="L1118" s="231"/>
      <c r="M1118" s="232"/>
      <c r="N1118" s="233"/>
      <c r="O1118" s="233"/>
      <c r="P1118" s="233"/>
      <c r="Q1118" s="233"/>
      <c r="R1118" s="233"/>
      <c r="S1118" s="233"/>
      <c r="T1118" s="234"/>
      <c r="AT1118" s="235" t="s">
        <v>309</v>
      </c>
      <c r="AU1118" s="235" t="s">
        <v>93</v>
      </c>
      <c r="AV1118" s="14" t="s">
        <v>93</v>
      </c>
      <c r="AW1118" s="14" t="s">
        <v>38</v>
      </c>
      <c r="AX1118" s="14" t="s">
        <v>83</v>
      </c>
      <c r="AY1118" s="235" t="s">
        <v>203</v>
      </c>
    </row>
    <row r="1119" spans="2:51" s="15" customFormat="1" ht="10.2">
      <c r="B1119" s="236"/>
      <c r="C1119" s="237"/>
      <c r="D1119" s="206" t="s">
        <v>309</v>
      </c>
      <c r="E1119" s="238" t="s">
        <v>1</v>
      </c>
      <c r="F1119" s="239" t="s">
        <v>314</v>
      </c>
      <c r="G1119" s="237"/>
      <c r="H1119" s="240">
        <v>759.1</v>
      </c>
      <c r="I1119" s="241"/>
      <c r="J1119" s="237"/>
      <c r="K1119" s="237"/>
      <c r="L1119" s="242"/>
      <c r="M1119" s="243"/>
      <c r="N1119" s="244"/>
      <c r="O1119" s="244"/>
      <c r="P1119" s="244"/>
      <c r="Q1119" s="244"/>
      <c r="R1119" s="244"/>
      <c r="S1119" s="244"/>
      <c r="T1119" s="245"/>
      <c r="AT1119" s="246" t="s">
        <v>309</v>
      </c>
      <c r="AU1119" s="246" t="s">
        <v>93</v>
      </c>
      <c r="AV1119" s="15" t="s">
        <v>121</v>
      </c>
      <c r="AW1119" s="15" t="s">
        <v>38</v>
      </c>
      <c r="AX1119" s="15" t="s">
        <v>91</v>
      </c>
      <c r="AY1119" s="246" t="s">
        <v>203</v>
      </c>
    </row>
    <row r="1120" spans="2:63" s="12" customFormat="1" ht="22.8" customHeight="1">
      <c r="B1120" s="177"/>
      <c r="C1120" s="178"/>
      <c r="D1120" s="179" t="s">
        <v>82</v>
      </c>
      <c r="E1120" s="191" t="s">
        <v>1840</v>
      </c>
      <c r="F1120" s="191" t="s">
        <v>1841</v>
      </c>
      <c r="G1120" s="178"/>
      <c r="H1120" s="178"/>
      <c r="I1120" s="181"/>
      <c r="J1120" s="192">
        <f>BK1120</f>
        <v>0</v>
      </c>
      <c r="K1120" s="178"/>
      <c r="L1120" s="183"/>
      <c r="M1120" s="184"/>
      <c r="N1120" s="185"/>
      <c r="O1120" s="185"/>
      <c r="P1120" s="186">
        <f>SUM(P1121:P1125)</f>
        <v>0</v>
      </c>
      <c r="Q1120" s="185"/>
      <c r="R1120" s="186">
        <f>SUM(R1121:R1125)</f>
        <v>1.52727563</v>
      </c>
      <c r="S1120" s="185"/>
      <c r="T1120" s="187">
        <f>SUM(T1121:T1125)</f>
        <v>0.03875</v>
      </c>
      <c r="AR1120" s="188" t="s">
        <v>93</v>
      </c>
      <c r="AT1120" s="189" t="s">
        <v>82</v>
      </c>
      <c r="AU1120" s="189" t="s">
        <v>91</v>
      </c>
      <c r="AY1120" s="188" t="s">
        <v>203</v>
      </c>
      <c r="BK1120" s="190">
        <f>SUM(BK1121:BK1125)</f>
        <v>0</v>
      </c>
    </row>
    <row r="1121" spans="1:65" s="2" customFormat="1" ht="16.5" customHeight="1">
      <c r="A1121" s="36"/>
      <c r="B1121" s="37"/>
      <c r="C1121" s="193" t="s">
        <v>1842</v>
      </c>
      <c r="D1121" s="193" t="s">
        <v>206</v>
      </c>
      <c r="E1121" s="194" t="s">
        <v>1843</v>
      </c>
      <c r="F1121" s="195" t="s">
        <v>1844</v>
      </c>
      <c r="G1121" s="196" t="s">
        <v>357</v>
      </c>
      <c r="H1121" s="197">
        <v>125</v>
      </c>
      <c r="I1121" s="198"/>
      <c r="J1121" s="199">
        <f>ROUND(I1121*H1121,2)</f>
        <v>0</v>
      </c>
      <c r="K1121" s="195" t="s">
        <v>210</v>
      </c>
      <c r="L1121" s="41"/>
      <c r="M1121" s="200" t="s">
        <v>1</v>
      </c>
      <c r="N1121" s="201" t="s">
        <v>48</v>
      </c>
      <c r="O1121" s="73"/>
      <c r="P1121" s="202">
        <f>O1121*H1121</f>
        <v>0</v>
      </c>
      <c r="Q1121" s="202">
        <v>0.001</v>
      </c>
      <c r="R1121" s="202">
        <f>Q1121*H1121</f>
        <v>0.125</v>
      </c>
      <c r="S1121" s="202">
        <v>0.00031</v>
      </c>
      <c r="T1121" s="203">
        <f>S1121*H1121</f>
        <v>0.03875</v>
      </c>
      <c r="U1121" s="36"/>
      <c r="V1121" s="36"/>
      <c r="W1121" s="36"/>
      <c r="X1121" s="36"/>
      <c r="Y1121" s="36"/>
      <c r="Z1121" s="36"/>
      <c r="AA1121" s="36"/>
      <c r="AB1121" s="36"/>
      <c r="AC1121" s="36"/>
      <c r="AD1121" s="36"/>
      <c r="AE1121" s="36"/>
      <c r="AR1121" s="204" t="s">
        <v>378</v>
      </c>
      <c r="AT1121" s="204" t="s">
        <v>206</v>
      </c>
      <c r="AU1121" s="204" t="s">
        <v>93</v>
      </c>
      <c r="AY1121" s="18" t="s">
        <v>203</v>
      </c>
      <c r="BE1121" s="205">
        <f>IF(N1121="základní",J1121,0)</f>
        <v>0</v>
      </c>
      <c r="BF1121" s="205">
        <f>IF(N1121="snížená",J1121,0)</f>
        <v>0</v>
      </c>
      <c r="BG1121" s="205">
        <f>IF(N1121="zákl. přenesená",J1121,0)</f>
        <v>0</v>
      </c>
      <c r="BH1121" s="205">
        <f>IF(N1121="sníž. přenesená",J1121,0)</f>
        <v>0</v>
      </c>
      <c r="BI1121" s="205">
        <f>IF(N1121="nulová",J1121,0)</f>
        <v>0</v>
      </c>
      <c r="BJ1121" s="18" t="s">
        <v>91</v>
      </c>
      <c r="BK1121" s="205">
        <f>ROUND(I1121*H1121,2)</f>
        <v>0</v>
      </c>
      <c r="BL1121" s="18" t="s">
        <v>378</v>
      </c>
      <c r="BM1121" s="204" t="s">
        <v>1845</v>
      </c>
    </row>
    <row r="1122" spans="2:51" s="14" customFormat="1" ht="10.2">
      <c r="B1122" s="225"/>
      <c r="C1122" s="226"/>
      <c r="D1122" s="206" t="s">
        <v>309</v>
      </c>
      <c r="E1122" s="227" t="s">
        <v>1</v>
      </c>
      <c r="F1122" s="228" t="s">
        <v>533</v>
      </c>
      <c r="G1122" s="226"/>
      <c r="H1122" s="229">
        <v>125</v>
      </c>
      <c r="I1122" s="230"/>
      <c r="J1122" s="226"/>
      <c r="K1122" s="226"/>
      <c r="L1122" s="231"/>
      <c r="M1122" s="232"/>
      <c r="N1122" s="233"/>
      <c r="O1122" s="233"/>
      <c r="P1122" s="233"/>
      <c r="Q1122" s="233"/>
      <c r="R1122" s="233"/>
      <c r="S1122" s="233"/>
      <c r="T1122" s="234"/>
      <c r="AT1122" s="235" t="s">
        <v>309</v>
      </c>
      <c r="AU1122" s="235" t="s">
        <v>93</v>
      </c>
      <c r="AV1122" s="14" t="s">
        <v>93</v>
      </c>
      <c r="AW1122" s="14" t="s">
        <v>38</v>
      </c>
      <c r="AX1122" s="14" t="s">
        <v>83</v>
      </c>
      <c r="AY1122" s="235" t="s">
        <v>203</v>
      </c>
    </row>
    <row r="1123" spans="2:51" s="15" customFormat="1" ht="10.2">
      <c r="B1123" s="236"/>
      <c r="C1123" s="237"/>
      <c r="D1123" s="206" t="s">
        <v>309</v>
      </c>
      <c r="E1123" s="238" t="s">
        <v>1</v>
      </c>
      <c r="F1123" s="239" t="s">
        <v>314</v>
      </c>
      <c r="G1123" s="237"/>
      <c r="H1123" s="240">
        <v>125</v>
      </c>
      <c r="I1123" s="241"/>
      <c r="J1123" s="237"/>
      <c r="K1123" s="237"/>
      <c r="L1123" s="242"/>
      <c r="M1123" s="243"/>
      <c r="N1123" s="244"/>
      <c r="O1123" s="244"/>
      <c r="P1123" s="244"/>
      <c r="Q1123" s="244"/>
      <c r="R1123" s="244"/>
      <c r="S1123" s="244"/>
      <c r="T1123" s="245"/>
      <c r="AT1123" s="246" t="s">
        <v>309</v>
      </c>
      <c r="AU1123" s="246" t="s">
        <v>93</v>
      </c>
      <c r="AV1123" s="15" t="s">
        <v>121</v>
      </c>
      <c r="AW1123" s="15" t="s">
        <v>38</v>
      </c>
      <c r="AX1123" s="15" t="s">
        <v>91</v>
      </c>
      <c r="AY1123" s="246" t="s">
        <v>203</v>
      </c>
    </row>
    <row r="1124" spans="1:65" s="2" customFormat="1" ht="16.5" customHeight="1">
      <c r="A1124" s="36"/>
      <c r="B1124" s="37"/>
      <c r="C1124" s="193" t="s">
        <v>1846</v>
      </c>
      <c r="D1124" s="193" t="s">
        <v>206</v>
      </c>
      <c r="E1124" s="194" t="s">
        <v>1847</v>
      </c>
      <c r="F1124" s="195" t="s">
        <v>1848</v>
      </c>
      <c r="G1124" s="196" t="s">
        <v>357</v>
      </c>
      <c r="H1124" s="197">
        <v>2861.787</v>
      </c>
      <c r="I1124" s="198"/>
      <c r="J1124" s="199">
        <f>ROUND(I1124*H1124,2)</f>
        <v>0</v>
      </c>
      <c r="K1124" s="195" t="s">
        <v>210</v>
      </c>
      <c r="L1124" s="41"/>
      <c r="M1124" s="200" t="s">
        <v>1</v>
      </c>
      <c r="N1124" s="201" t="s">
        <v>48</v>
      </c>
      <c r="O1124" s="73"/>
      <c r="P1124" s="202">
        <f>O1124*H1124</f>
        <v>0</v>
      </c>
      <c r="Q1124" s="202">
        <v>0.0002</v>
      </c>
      <c r="R1124" s="202">
        <f>Q1124*H1124</f>
        <v>0.5723574</v>
      </c>
      <c r="S1124" s="202">
        <v>0</v>
      </c>
      <c r="T1124" s="203">
        <f>S1124*H1124</f>
        <v>0</v>
      </c>
      <c r="U1124" s="36"/>
      <c r="V1124" s="36"/>
      <c r="W1124" s="36"/>
      <c r="X1124" s="36"/>
      <c r="Y1124" s="36"/>
      <c r="Z1124" s="36"/>
      <c r="AA1124" s="36"/>
      <c r="AB1124" s="36"/>
      <c r="AC1124" s="36"/>
      <c r="AD1124" s="36"/>
      <c r="AE1124" s="36"/>
      <c r="AR1124" s="204" t="s">
        <v>378</v>
      </c>
      <c r="AT1124" s="204" t="s">
        <v>206</v>
      </c>
      <c r="AU1124" s="204" t="s">
        <v>93</v>
      </c>
      <c r="AY1124" s="18" t="s">
        <v>203</v>
      </c>
      <c r="BE1124" s="205">
        <f>IF(N1124="základní",J1124,0)</f>
        <v>0</v>
      </c>
      <c r="BF1124" s="205">
        <f>IF(N1124="snížená",J1124,0)</f>
        <v>0</v>
      </c>
      <c r="BG1124" s="205">
        <f>IF(N1124="zákl. přenesená",J1124,0)</f>
        <v>0</v>
      </c>
      <c r="BH1124" s="205">
        <f>IF(N1124="sníž. přenesená",J1124,0)</f>
        <v>0</v>
      </c>
      <c r="BI1124" s="205">
        <f>IF(N1124="nulová",J1124,0)</f>
        <v>0</v>
      </c>
      <c r="BJ1124" s="18" t="s">
        <v>91</v>
      </c>
      <c r="BK1124" s="205">
        <f>ROUND(I1124*H1124,2)</f>
        <v>0</v>
      </c>
      <c r="BL1124" s="18" t="s">
        <v>378</v>
      </c>
      <c r="BM1124" s="204" t="s">
        <v>1849</v>
      </c>
    </row>
    <row r="1125" spans="1:65" s="2" customFormat="1" ht="16.5" customHeight="1">
      <c r="A1125" s="36"/>
      <c r="B1125" s="37"/>
      <c r="C1125" s="193" t="s">
        <v>1850</v>
      </c>
      <c r="D1125" s="193" t="s">
        <v>206</v>
      </c>
      <c r="E1125" s="194" t="s">
        <v>1851</v>
      </c>
      <c r="F1125" s="195" t="s">
        <v>1852</v>
      </c>
      <c r="G1125" s="196" t="s">
        <v>357</v>
      </c>
      <c r="H1125" s="197">
        <v>2861.787</v>
      </c>
      <c r="I1125" s="198"/>
      <c r="J1125" s="199">
        <f>ROUND(I1125*H1125,2)</f>
        <v>0</v>
      </c>
      <c r="K1125" s="195" t="s">
        <v>210</v>
      </c>
      <c r="L1125" s="41"/>
      <c r="M1125" s="200" t="s">
        <v>1</v>
      </c>
      <c r="N1125" s="201" t="s">
        <v>48</v>
      </c>
      <c r="O1125" s="73"/>
      <c r="P1125" s="202">
        <f>O1125*H1125</f>
        <v>0</v>
      </c>
      <c r="Q1125" s="202">
        <v>0.00029</v>
      </c>
      <c r="R1125" s="202">
        <f>Q1125*H1125</f>
        <v>0.82991823</v>
      </c>
      <c r="S1125" s="202">
        <v>0</v>
      </c>
      <c r="T1125" s="203">
        <f>S1125*H1125</f>
        <v>0</v>
      </c>
      <c r="U1125" s="36"/>
      <c r="V1125" s="36"/>
      <c r="W1125" s="36"/>
      <c r="X1125" s="36"/>
      <c r="Y1125" s="36"/>
      <c r="Z1125" s="36"/>
      <c r="AA1125" s="36"/>
      <c r="AB1125" s="36"/>
      <c r="AC1125" s="36"/>
      <c r="AD1125" s="36"/>
      <c r="AE1125" s="36"/>
      <c r="AR1125" s="204" t="s">
        <v>378</v>
      </c>
      <c r="AT1125" s="204" t="s">
        <v>206</v>
      </c>
      <c r="AU1125" s="204" t="s">
        <v>93</v>
      </c>
      <c r="AY1125" s="18" t="s">
        <v>203</v>
      </c>
      <c r="BE1125" s="205">
        <f>IF(N1125="základní",J1125,0)</f>
        <v>0</v>
      </c>
      <c r="BF1125" s="205">
        <f>IF(N1125="snížená",J1125,0)</f>
        <v>0</v>
      </c>
      <c r="BG1125" s="205">
        <f>IF(N1125="zákl. přenesená",J1125,0)</f>
        <v>0</v>
      </c>
      <c r="BH1125" s="205">
        <f>IF(N1125="sníž. přenesená",J1125,0)</f>
        <v>0</v>
      </c>
      <c r="BI1125" s="205">
        <f>IF(N1125="nulová",J1125,0)</f>
        <v>0</v>
      </c>
      <c r="BJ1125" s="18" t="s">
        <v>91</v>
      </c>
      <c r="BK1125" s="205">
        <f>ROUND(I1125*H1125,2)</f>
        <v>0</v>
      </c>
      <c r="BL1125" s="18" t="s">
        <v>378</v>
      </c>
      <c r="BM1125" s="204" t="s">
        <v>1853</v>
      </c>
    </row>
    <row r="1126" spans="2:63" s="12" customFormat="1" ht="25.95" customHeight="1">
      <c r="B1126" s="177"/>
      <c r="C1126" s="178"/>
      <c r="D1126" s="179" t="s">
        <v>82</v>
      </c>
      <c r="E1126" s="180" t="s">
        <v>1854</v>
      </c>
      <c r="F1126" s="180" t="s">
        <v>1855</v>
      </c>
      <c r="G1126" s="178"/>
      <c r="H1126" s="178"/>
      <c r="I1126" s="181"/>
      <c r="J1126" s="182">
        <f>BK1126</f>
        <v>0</v>
      </c>
      <c r="K1126" s="178"/>
      <c r="L1126" s="183"/>
      <c r="M1126" s="184"/>
      <c r="N1126" s="185"/>
      <c r="O1126" s="185"/>
      <c r="P1126" s="186">
        <f>SUM(P1127:P1137)</f>
        <v>0</v>
      </c>
      <c r="Q1126" s="185"/>
      <c r="R1126" s="186">
        <f>SUM(R1127:R1137)</f>
        <v>0</v>
      </c>
      <c r="S1126" s="185"/>
      <c r="T1126" s="187">
        <f>SUM(T1127:T1137)</f>
        <v>0</v>
      </c>
      <c r="AR1126" s="188" t="s">
        <v>121</v>
      </c>
      <c r="AT1126" s="189" t="s">
        <v>82</v>
      </c>
      <c r="AU1126" s="189" t="s">
        <v>83</v>
      </c>
      <c r="AY1126" s="188" t="s">
        <v>203</v>
      </c>
      <c r="BK1126" s="190">
        <f>SUM(BK1127:BK1137)</f>
        <v>0</v>
      </c>
    </row>
    <row r="1127" spans="1:65" s="2" customFormat="1" ht="24.15" customHeight="1">
      <c r="A1127" s="36"/>
      <c r="B1127" s="37"/>
      <c r="C1127" s="193" t="s">
        <v>1856</v>
      </c>
      <c r="D1127" s="193" t="s">
        <v>206</v>
      </c>
      <c r="E1127" s="194" t="s">
        <v>1857</v>
      </c>
      <c r="F1127" s="195" t="s">
        <v>1858</v>
      </c>
      <c r="G1127" s="196" t="s">
        <v>357</v>
      </c>
      <c r="H1127" s="197">
        <v>384.273</v>
      </c>
      <c r="I1127" s="198"/>
      <c r="J1127" s="199">
        <f>ROUND(I1127*H1127,2)</f>
        <v>0</v>
      </c>
      <c r="K1127" s="195" t="s">
        <v>601</v>
      </c>
      <c r="L1127" s="41"/>
      <c r="M1127" s="200" t="s">
        <v>1</v>
      </c>
      <c r="N1127" s="201" t="s">
        <v>48</v>
      </c>
      <c r="O1127" s="73"/>
      <c r="P1127" s="202">
        <f>O1127*H1127</f>
        <v>0</v>
      </c>
      <c r="Q1127" s="202">
        <v>0</v>
      </c>
      <c r="R1127" s="202">
        <f>Q1127*H1127</f>
        <v>0</v>
      </c>
      <c r="S1127" s="202">
        <v>0</v>
      </c>
      <c r="T1127" s="203">
        <f>S1127*H1127</f>
        <v>0</v>
      </c>
      <c r="U1127" s="36"/>
      <c r="V1127" s="36"/>
      <c r="W1127" s="36"/>
      <c r="X1127" s="36"/>
      <c r="Y1127" s="36"/>
      <c r="Z1127" s="36"/>
      <c r="AA1127" s="36"/>
      <c r="AB1127" s="36"/>
      <c r="AC1127" s="36"/>
      <c r="AD1127" s="36"/>
      <c r="AE1127" s="36"/>
      <c r="AR1127" s="204" t="s">
        <v>1859</v>
      </c>
      <c r="AT1127" s="204" t="s">
        <v>206</v>
      </c>
      <c r="AU1127" s="204" t="s">
        <v>91</v>
      </c>
      <c r="AY1127" s="18" t="s">
        <v>203</v>
      </c>
      <c r="BE1127" s="205">
        <f>IF(N1127="základní",J1127,0)</f>
        <v>0</v>
      </c>
      <c r="BF1127" s="205">
        <f>IF(N1127="snížená",J1127,0)</f>
        <v>0</v>
      </c>
      <c r="BG1127" s="205">
        <f>IF(N1127="zákl. přenesená",J1127,0)</f>
        <v>0</v>
      </c>
      <c r="BH1127" s="205">
        <f>IF(N1127="sníž. přenesená",J1127,0)</f>
        <v>0</v>
      </c>
      <c r="BI1127" s="205">
        <f>IF(N1127="nulová",J1127,0)</f>
        <v>0</v>
      </c>
      <c r="BJ1127" s="18" t="s">
        <v>91</v>
      </c>
      <c r="BK1127" s="205">
        <f>ROUND(I1127*H1127,2)</f>
        <v>0</v>
      </c>
      <c r="BL1127" s="18" t="s">
        <v>1859</v>
      </c>
      <c r="BM1127" s="204" t="s">
        <v>1860</v>
      </c>
    </row>
    <row r="1128" spans="1:47" s="2" customFormat="1" ht="38.4">
      <c r="A1128" s="36"/>
      <c r="B1128" s="37"/>
      <c r="C1128" s="38"/>
      <c r="D1128" s="206" t="s">
        <v>213</v>
      </c>
      <c r="E1128" s="38"/>
      <c r="F1128" s="207" t="s">
        <v>1861</v>
      </c>
      <c r="G1128" s="38"/>
      <c r="H1128" s="38"/>
      <c r="I1128" s="208"/>
      <c r="J1128" s="38"/>
      <c r="K1128" s="38"/>
      <c r="L1128" s="41"/>
      <c r="M1128" s="209"/>
      <c r="N1128" s="210"/>
      <c r="O1128" s="73"/>
      <c r="P1128" s="73"/>
      <c r="Q1128" s="73"/>
      <c r="R1128" s="73"/>
      <c r="S1128" s="73"/>
      <c r="T1128" s="74"/>
      <c r="U1128" s="36"/>
      <c r="V1128" s="36"/>
      <c r="W1128" s="36"/>
      <c r="X1128" s="36"/>
      <c r="Y1128" s="36"/>
      <c r="Z1128" s="36"/>
      <c r="AA1128" s="36"/>
      <c r="AB1128" s="36"/>
      <c r="AC1128" s="36"/>
      <c r="AD1128" s="36"/>
      <c r="AE1128" s="36"/>
      <c r="AT1128" s="18" t="s">
        <v>213</v>
      </c>
      <c r="AU1128" s="18" t="s">
        <v>91</v>
      </c>
    </row>
    <row r="1129" spans="2:51" s="14" customFormat="1" ht="10.2">
      <c r="B1129" s="225"/>
      <c r="C1129" s="226"/>
      <c r="D1129" s="206" t="s">
        <v>309</v>
      </c>
      <c r="E1129" s="227" t="s">
        <v>1</v>
      </c>
      <c r="F1129" s="228" t="s">
        <v>1862</v>
      </c>
      <c r="G1129" s="226"/>
      <c r="H1129" s="229">
        <v>384.273</v>
      </c>
      <c r="I1129" s="230"/>
      <c r="J1129" s="226"/>
      <c r="K1129" s="226"/>
      <c r="L1129" s="231"/>
      <c r="M1129" s="232"/>
      <c r="N1129" s="233"/>
      <c r="O1129" s="233"/>
      <c r="P1129" s="233"/>
      <c r="Q1129" s="233"/>
      <c r="R1129" s="233"/>
      <c r="S1129" s="233"/>
      <c r="T1129" s="234"/>
      <c r="AT1129" s="235" t="s">
        <v>309</v>
      </c>
      <c r="AU1129" s="235" t="s">
        <v>91</v>
      </c>
      <c r="AV1129" s="14" t="s">
        <v>93</v>
      </c>
      <c r="AW1129" s="14" t="s">
        <v>38</v>
      </c>
      <c r="AX1129" s="14" t="s">
        <v>83</v>
      </c>
      <c r="AY1129" s="235" t="s">
        <v>203</v>
      </c>
    </row>
    <row r="1130" spans="2:51" s="15" customFormat="1" ht="10.2">
      <c r="B1130" s="236"/>
      <c r="C1130" s="237"/>
      <c r="D1130" s="206" t="s">
        <v>309</v>
      </c>
      <c r="E1130" s="238" t="s">
        <v>1</v>
      </c>
      <c r="F1130" s="239" t="s">
        <v>314</v>
      </c>
      <c r="G1130" s="237"/>
      <c r="H1130" s="240">
        <v>384.273</v>
      </c>
      <c r="I1130" s="241"/>
      <c r="J1130" s="237"/>
      <c r="K1130" s="237"/>
      <c r="L1130" s="242"/>
      <c r="M1130" s="243"/>
      <c r="N1130" s="244"/>
      <c r="O1130" s="244"/>
      <c r="P1130" s="244"/>
      <c r="Q1130" s="244"/>
      <c r="R1130" s="244"/>
      <c r="S1130" s="244"/>
      <c r="T1130" s="245"/>
      <c r="AT1130" s="246" t="s">
        <v>309</v>
      </c>
      <c r="AU1130" s="246" t="s">
        <v>91</v>
      </c>
      <c r="AV1130" s="15" t="s">
        <v>121</v>
      </c>
      <c r="AW1130" s="15" t="s">
        <v>38</v>
      </c>
      <c r="AX1130" s="15" t="s">
        <v>91</v>
      </c>
      <c r="AY1130" s="246" t="s">
        <v>203</v>
      </c>
    </row>
    <row r="1131" spans="1:65" s="2" customFormat="1" ht="24.15" customHeight="1">
      <c r="A1131" s="36"/>
      <c r="B1131" s="37"/>
      <c r="C1131" s="193" t="s">
        <v>1863</v>
      </c>
      <c r="D1131" s="193" t="s">
        <v>206</v>
      </c>
      <c r="E1131" s="194" t="s">
        <v>1864</v>
      </c>
      <c r="F1131" s="195" t="s">
        <v>1865</v>
      </c>
      <c r="G1131" s="196" t="s">
        <v>357</v>
      </c>
      <c r="H1131" s="197">
        <v>548.018</v>
      </c>
      <c r="I1131" s="198"/>
      <c r="J1131" s="199">
        <f>ROUND(I1131*H1131,2)</f>
        <v>0</v>
      </c>
      <c r="K1131" s="195" t="s">
        <v>601</v>
      </c>
      <c r="L1131" s="41"/>
      <c r="M1131" s="200" t="s">
        <v>1</v>
      </c>
      <c r="N1131" s="201" t="s">
        <v>48</v>
      </c>
      <c r="O1131" s="73"/>
      <c r="P1131" s="202">
        <f>O1131*H1131</f>
        <v>0</v>
      </c>
      <c r="Q1131" s="202">
        <v>0</v>
      </c>
      <c r="R1131" s="202">
        <f>Q1131*H1131</f>
        <v>0</v>
      </c>
      <c r="S1131" s="202">
        <v>0</v>
      </c>
      <c r="T1131" s="203">
        <f>S1131*H1131</f>
        <v>0</v>
      </c>
      <c r="U1131" s="36"/>
      <c r="V1131" s="36"/>
      <c r="W1131" s="36"/>
      <c r="X1131" s="36"/>
      <c r="Y1131" s="36"/>
      <c r="Z1131" s="36"/>
      <c r="AA1131" s="36"/>
      <c r="AB1131" s="36"/>
      <c r="AC1131" s="36"/>
      <c r="AD1131" s="36"/>
      <c r="AE1131" s="36"/>
      <c r="AR1131" s="204" t="s">
        <v>1859</v>
      </c>
      <c r="AT1131" s="204" t="s">
        <v>206</v>
      </c>
      <c r="AU1131" s="204" t="s">
        <v>91</v>
      </c>
      <c r="AY1131" s="18" t="s">
        <v>203</v>
      </c>
      <c r="BE1131" s="205">
        <f>IF(N1131="základní",J1131,0)</f>
        <v>0</v>
      </c>
      <c r="BF1131" s="205">
        <f>IF(N1131="snížená",J1131,0)</f>
        <v>0</v>
      </c>
      <c r="BG1131" s="205">
        <f>IF(N1131="zákl. přenesená",J1131,0)</f>
        <v>0</v>
      </c>
      <c r="BH1131" s="205">
        <f>IF(N1131="sníž. přenesená",J1131,0)</f>
        <v>0</v>
      </c>
      <c r="BI1131" s="205">
        <f>IF(N1131="nulová",J1131,0)</f>
        <v>0</v>
      </c>
      <c r="BJ1131" s="18" t="s">
        <v>91</v>
      </c>
      <c r="BK1131" s="205">
        <f>ROUND(I1131*H1131,2)</f>
        <v>0</v>
      </c>
      <c r="BL1131" s="18" t="s">
        <v>1859</v>
      </c>
      <c r="BM1131" s="204" t="s">
        <v>1866</v>
      </c>
    </row>
    <row r="1132" spans="1:47" s="2" customFormat="1" ht="38.4">
      <c r="A1132" s="36"/>
      <c r="B1132" s="37"/>
      <c r="C1132" s="38"/>
      <c r="D1132" s="206" t="s">
        <v>213</v>
      </c>
      <c r="E1132" s="38"/>
      <c r="F1132" s="207" t="s">
        <v>1861</v>
      </c>
      <c r="G1132" s="38"/>
      <c r="H1132" s="38"/>
      <c r="I1132" s="208"/>
      <c r="J1132" s="38"/>
      <c r="K1132" s="38"/>
      <c r="L1132" s="41"/>
      <c r="M1132" s="209"/>
      <c r="N1132" s="210"/>
      <c r="O1132" s="73"/>
      <c r="P1132" s="73"/>
      <c r="Q1132" s="73"/>
      <c r="R1132" s="73"/>
      <c r="S1132" s="73"/>
      <c r="T1132" s="74"/>
      <c r="U1132" s="36"/>
      <c r="V1132" s="36"/>
      <c r="W1132" s="36"/>
      <c r="X1132" s="36"/>
      <c r="Y1132" s="36"/>
      <c r="Z1132" s="36"/>
      <c r="AA1132" s="36"/>
      <c r="AB1132" s="36"/>
      <c r="AC1132" s="36"/>
      <c r="AD1132" s="36"/>
      <c r="AE1132" s="36"/>
      <c r="AT1132" s="18" t="s">
        <v>213</v>
      </c>
      <c r="AU1132" s="18" t="s">
        <v>91</v>
      </c>
    </row>
    <row r="1133" spans="2:51" s="13" customFormat="1" ht="10.2">
      <c r="B1133" s="215"/>
      <c r="C1133" s="216"/>
      <c r="D1133" s="206" t="s">
        <v>309</v>
      </c>
      <c r="E1133" s="217" t="s">
        <v>1</v>
      </c>
      <c r="F1133" s="218" t="s">
        <v>1867</v>
      </c>
      <c r="G1133" s="216"/>
      <c r="H1133" s="217" t="s">
        <v>1</v>
      </c>
      <c r="I1133" s="219"/>
      <c r="J1133" s="216"/>
      <c r="K1133" s="216"/>
      <c r="L1133" s="220"/>
      <c r="M1133" s="221"/>
      <c r="N1133" s="222"/>
      <c r="O1133" s="222"/>
      <c r="P1133" s="222"/>
      <c r="Q1133" s="222"/>
      <c r="R1133" s="222"/>
      <c r="S1133" s="222"/>
      <c r="T1133" s="223"/>
      <c r="AT1133" s="224" t="s">
        <v>309</v>
      </c>
      <c r="AU1133" s="224" t="s">
        <v>91</v>
      </c>
      <c r="AV1133" s="13" t="s">
        <v>91</v>
      </c>
      <c r="AW1133" s="13" t="s">
        <v>38</v>
      </c>
      <c r="AX1133" s="13" t="s">
        <v>83</v>
      </c>
      <c r="AY1133" s="224" t="s">
        <v>203</v>
      </c>
    </row>
    <row r="1134" spans="2:51" s="14" customFormat="1" ht="10.2">
      <c r="B1134" s="225"/>
      <c r="C1134" s="226"/>
      <c r="D1134" s="206" t="s">
        <v>309</v>
      </c>
      <c r="E1134" s="227" t="s">
        <v>1</v>
      </c>
      <c r="F1134" s="228" t="s">
        <v>1039</v>
      </c>
      <c r="G1134" s="226"/>
      <c r="H1134" s="229">
        <v>76.311</v>
      </c>
      <c r="I1134" s="230"/>
      <c r="J1134" s="226"/>
      <c r="K1134" s="226"/>
      <c r="L1134" s="231"/>
      <c r="M1134" s="232"/>
      <c r="N1134" s="233"/>
      <c r="O1134" s="233"/>
      <c r="P1134" s="233"/>
      <c r="Q1134" s="233"/>
      <c r="R1134" s="233"/>
      <c r="S1134" s="233"/>
      <c r="T1134" s="234"/>
      <c r="AT1134" s="235" t="s">
        <v>309</v>
      </c>
      <c r="AU1134" s="235" t="s">
        <v>91</v>
      </c>
      <c r="AV1134" s="14" t="s">
        <v>93</v>
      </c>
      <c r="AW1134" s="14" t="s">
        <v>38</v>
      </c>
      <c r="AX1134" s="14" t="s">
        <v>83</v>
      </c>
      <c r="AY1134" s="235" t="s">
        <v>203</v>
      </c>
    </row>
    <row r="1135" spans="2:51" s="14" customFormat="1" ht="10.2">
      <c r="B1135" s="225"/>
      <c r="C1135" s="226"/>
      <c r="D1135" s="206" t="s">
        <v>309</v>
      </c>
      <c r="E1135" s="227" t="s">
        <v>1</v>
      </c>
      <c r="F1135" s="228" t="s">
        <v>1005</v>
      </c>
      <c r="G1135" s="226"/>
      <c r="H1135" s="229">
        <v>342.677</v>
      </c>
      <c r="I1135" s="230"/>
      <c r="J1135" s="226"/>
      <c r="K1135" s="226"/>
      <c r="L1135" s="231"/>
      <c r="M1135" s="232"/>
      <c r="N1135" s="233"/>
      <c r="O1135" s="233"/>
      <c r="P1135" s="233"/>
      <c r="Q1135" s="233"/>
      <c r="R1135" s="233"/>
      <c r="S1135" s="233"/>
      <c r="T1135" s="234"/>
      <c r="AT1135" s="235" t="s">
        <v>309</v>
      </c>
      <c r="AU1135" s="235" t="s">
        <v>91</v>
      </c>
      <c r="AV1135" s="14" t="s">
        <v>93</v>
      </c>
      <c r="AW1135" s="14" t="s">
        <v>38</v>
      </c>
      <c r="AX1135" s="14" t="s">
        <v>83</v>
      </c>
      <c r="AY1135" s="235" t="s">
        <v>203</v>
      </c>
    </row>
    <row r="1136" spans="2:51" s="14" customFormat="1" ht="10.2">
      <c r="B1136" s="225"/>
      <c r="C1136" s="226"/>
      <c r="D1136" s="206" t="s">
        <v>309</v>
      </c>
      <c r="E1136" s="227" t="s">
        <v>1</v>
      </c>
      <c r="F1136" s="228" t="s">
        <v>1006</v>
      </c>
      <c r="G1136" s="226"/>
      <c r="H1136" s="229">
        <v>129.03</v>
      </c>
      <c r="I1136" s="230"/>
      <c r="J1136" s="226"/>
      <c r="K1136" s="226"/>
      <c r="L1136" s="231"/>
      <c r="M1136" s="232"/>
      <c r="N1136" s="233"/>
      <c r="O1136" s="233"/>
      <c r="P1136" s="233"/>
      <c r="Q1136" s="233"/>
      <c r="R1136" s="233"/>
      <c r="S1136" s="233"/>
      <c r="T1136" s="234"/>
      <c r="AT1136" s="235" t="s">
        <v>309</v>
      </c>
      <c r="AU1136" s="235" t="s">
        <v>91</v>
      </c>
      <c r="AV1136" s="14" t="s">
        <v>93</v>
      </c>
      <c r="AW1136" s="14" t="s">
        <v>38</v>
      </c>
      <c r="AX1136" s="14" t="s">
        <v>83</v>
      </c>
      <c r="AY1136" s="235" t="s">
        <v>203</v>
      </c>
    </row>
    <row r="1137" spans="2:51" s="15" customFormat="1" ht="10.2">
      <c r="B1137" s="236"/>
      <c r="C1137" s="237"/>
      <c r="D1137" s="206" t="s">
        <v>309</v>
      </c>
      <c r="E1137" s="238" t="s">
        <v>1</v>
      </c>
      <c r="F1137" s="239" t="s">
        <v>314</v>
      </c>
      <c r="G1137" s="237"/>
      <c r="H1137" s="240">
        <v>548.018</v>
      </c>
      <c r="I1137" s="241"/>
      <c r="J1137" s="237"/>
      <c r="K1137" s="237"/>
      <c r="L1137" s="242"/>
      <c r="M1137" s="243"/>
      <c r="N1137" s="244"/>
      <c r="O1137" s="244"/>
      <c r="P1137" s="244"/>
      <c r="Q1137" s="244"/>
      <c r="R1137" s="244"/>
      <c r="S1137" s="244"/>
      <c r="T1137" s="245"/>
      <c r="AT1137" s="246" t="s">
        <v>309</v>
      </c>
      <c r="AU1137" s="246" t="s">
        <v>91</v>
      </c>
      <c r="AV1137" s="15" t="s">
        <v>121</v>
      </c>
      <c r="AW1137" s="15" t="s">
        <v>38</v>
      </c>
      <c r="AX1137" s="15" t="s">
        <v>91</v>
      </c>
      <c r="AY1137" s="246" t="s">
        <v>203</v>
      </c>
    </row>
    <row r="1138" spans="2:63" s="12" customFormat="1" ht="25.95" customHeight="1">
      <c r="B1138" s="177"/>
      <c r="C1138" s="178"/>
      <c r="D1138" s="179" t="s">
        <v>82</v>
      </c>
      <c r="E1138" s="180" t="s">
        <v>1868</v>
      </c>
      <c r="F1138" s="180" t="s">
        <v>1868</v>
      </c>
      <c r="G1138" s="178"/>
      <c r="H1138" s="178"/>
      <c r="I1138" s="181"/>
      <c r="J1138" s="182">
        <f>BK1138</f>
        <v>0</v>
      </c>
      <c r="K1138" s="178"/>
      <c r="L1138" s="183"/>
      <c r="M1138" s="184"/>
      <c r="N1138" s="185"/>
      <c r="O1138" s="185"/>
      <c r="P1138" s="186">
        <f>P1139+P1238</f>
        <v>0</v>
      </c>
      <c r="Q1138" s="185"/>
      <c r="R1138" s="186">
        <f>R1139+R1238</f>
        <v>0</v>
      </c>
      <c r="S1138" s="185"/>
      <c r="T1138" s="187">
        <f>T1139+T1238</f>
        <v>0</v>
      </c>
      <c r="AR1138" s="188" t="s">
        <v>121</v>
      </c>
      <c r="AT1138" s="189" t="s">
        <v>82</v>
      </c>
      <c r="AU1138" s="189" t="s">
        <v>83</v>
      </c>
      <c r="AY1138" s="188" t="s">
        <v>203</v>
      </c>
      <c r="BK1138" s="190">
        <f>BK1139+BK1238</f>
        <v>0</v>
      </c>
    </row>
    <row r="1139" spans="2:63" s="12" customFormat="1" ht="22.8" customHeight="1">
      <c r="B1139" s="177"/>
      <c r="C1139" s="178"/>
      <c r="D1139" s="179" t="s">
        <v>82</v>
      </c>
      <c r="E1139" s="191" t="s">
        <v>1869</v>
      </c>
      <c r="F1139" s="191" t="s">
        <v>1870</v>
      </c>
      <c r="G1139" s="178"/>
      <c r="H1139" s="178"/>
      <c r="I1139" s="181"/>
      <c r="J1139" s="192">
        <f>BK1139</f>
        <v>0</v>
      </c>
      <c r="K1139" s="178"/>
      <c r="L1139" s="183"/>
      <c r="M1139" s="184"/>
      <c r="N1139" s="185"/>
      <c r="O1139" s="185"/>
      <c r="P1139" s="186">
        <f>SUM(P1140:P1237)</f>
        <v>0</v>
      </c>
      <c r="Q1139" s="185"/>
      <c r="R1139" s="186">
        <f>SUM(R1140:R1237)</f>
        <v>0</v>
      </c>
      <c r="S1139" s="185"/>
      <c r="T1139" s="187">
        <f>SUM(T1140:T1237)</f>
        <v>0</v>
      </c>
      <c r="AR1139" s="188" t="s">
        <v>121</v>
      </c>
      <c r="AT1139" s="189" t="s">
        <v>82</v>
      </c>
      <c r="AU1139" s="189" t="s">
        <v>91</v>
      </c>
      <c r="AY1139" s="188" t="s">
        <v>203</v>
      </c>
      <c r="BK1139" s="190">
        <f>SUM(BK1140:BK1237)</f>
        <v>0</v>
      </c>
    </row>
    <row r="1140" spans="1:65" s="2" customFormat="1" ht="16.5" customHeight="1">
      <c r="A1140" s="36"/>
      <c r="B1140" s="37"/>
      <c r="C1140" s="193" t="s">
        <v>1871</v>
      </c>
      <c r="D1140" s="193" t="s">
        <v>206</v>
      </c>
      <c r="E1140" s="194" t="s">
        <v>1872</v>
      </c>
      <c r="F1140" s="195" t="s">
        <v>1873</v>
      </c>
      <c r="G1140" s="196" t="s">
        <v>1422</v>
      </c>
      <c r="H1140" s="197">
        <v>1</v>
      </c>
      <c r="I1140" s="198"/>
      <c r="J1140" s="199">
        <f>ROUND(I1140*H1140,2)</f>
        <v>0</v>
      </c>
      <c r="K1140" s="195" t="s">
        <v>601</v>
      </c>
      <c r="L1140" s="41"/>
      <c r="M1140" s="200" t="s">
        <v>1</v>
      </c>
      <c r="N1140" s="201" t="s">
        <v>48</v>
      </c>
      <c r="O1140" s="73"/>
      <c r="P1140" s="202">
        <f>O1140*H1140</f>
        <v>0</v>
      </c>
      <c r="Q1140" s="202">
        <v>0</v>
      </c>
      <c r="R1140" s="202">
        <f>Q1140*H1140</f>
        <v>0</v>
      </c>
      <c r="S1140" s="202">
        <v>0</v>
      </c>
      <c r="T1140" s="203">
        <f>S1140*H1140</f>
        <v>0</v>
      </c>
      <c r="U1140" s="36"/>
      <c r="V1140" s="36"/>
      <c r="W1140" s="36"/>
      <c r="X1140" s="36"/>
      <c r="Y1140" s="36"/>
      <c r="Z1140" s="36"/>
      <c r="AA1140" s="36"/>
      <c r="AB1140" s="36"/>
      <c r="AC1140" s="36"/>
      <c r="AD1140" s="36"/>
      <c r="AE1140" s="36"/>
      <c r="AR1140" s="204" t="s">
        <v>121</v>
      </c>
      <c r="AT1140" s="204" t="s">
        <v>206</v>
      </c>
      <c r="AU1140" s="204" t="s">
        <v>93</v>
      </c>
      <c r="AY1140" s="18" t="s">
        <v>203</v>
      </c>
      <c r="BE1140" s="205">
        <f>IF(N1140="základní",J1140,0)</f>
        <v>0</v>
      </c>
      <c r="BF1140" s="205">
        <f>IF(N1140="snížená",J1140,0)</f>
        <v>0</v>
      </c>
      <c r="BG1140" s="205">
        <f>IF(N1140="zákl. přenesená",J1140,0)</f>
        <v>0</v>
      </c>
      <c r="BH1140" s="205">
        <f>IF(N1140="sníž. přenesená",J1140,0)</f>
        <v>0</v>
      </c>
      <c r="BI1140" s="205">
        <f>IF(N1140="nulová",J1140,0)</f>
        <v>0</v>
      </c>
      <c r="BJ1140" s="18" t="s">
        <v>91</v>
      </c>
      <c r="BK1140" s="205">
        <f>ROUND(I1140*H1140,2)</f>
        <v>0</v>
      </c>
      <c r="BL1140" s="18" t="s">
        <v>121</v>
      </c>
      <c r="BM1140" s="204" t="s">
        <v>1874</v>
      </c>
    </row>
    <row r="1141" spans="1:47" s="2" customFormat="1" ht="38.4">
      <c r="A1141" s="36"/>
      <c r="B1141" s="37"/>
      <c r="C1141" s="38"/>
      <c r="D1141" s="206" t="s">
        <v>213</v>
      </c>
      <c r="E1141" s="38"/>
      <c r="F1141" s="207" t="s">
        <v>1875</v>
      </c>
      <c r="G1141" s="38"/>
      <c r="H1141" s="38"/>
      <c r="I1141" s="208"/>
      <c r="J1141" s="38"/>
      <c r="K1141" s="38"/>
      <c r="L1141" s="41"/>
      <c r="M1141" s="209"/>
      <c r="N1141" s="210"/>
      <c r="O1141" s="73"/>
      <c r="P1141" s="73"/>
      <c r="Q1141" s="73"/>
      <c r="R1141" s="73"/>
      <c r="S1141" s="73"/>
      <c r="T1141" s="74"/>
      <c r="U1141" s="36"/>
      <c r="V1141" s="36"/>
      <c r="W1141" s="36"/>
      <c r="X1141" s="36"/>
      <c r="Y1141" s="36"/>
      <c r="Z1141" s="36"/>
      <c r="AA1141" s="36"/>
      <c r="AB1141" s="36"/>
      <c r="AC1141" s="36"/>
      <c r="AD1141" s="36"/>
      <c r="AE1141" s="36"/>
      <c r="AT1141" s="18" t="s">
        <v>213</v>
      </c>
      <c r="AU1141" s="18" t="s">
        <v>93</v>
      </c>
    </row>
    <row r="1142" spans="1:65" s="2" customFormat="1" ht="16.5" customHeight="1">
      <c r="A1142" s="36"/>
      <c r="B1142" s="37"/>
      <c r="C1142" s="193" t="s">
        <v>1876</v>
      </c>
      <c r="D1142" s="193" t="s">
        <v>206</v>
      </c>
      <c r="E1142" s="194" t="s">
        <v>1877</v>
      </c>
      <c r="F1142" s="195" t="s">
        <v>1878</v>
      </c>
      <c r="G1142" s="196" t="s">
        <v>1422</v>
      </c>
      <c r="H1142" s="197">
        <v>1</v>
      </c>
      <c r="I1142" s="198"/>
      <c r="J1142" s="199">
        <f>ROUND(I1142*H1142,2)</f>
        <v>0</v>
      </c>
      <c r="K1142" s="195" t="s">
        <v>601</v>
      </c>
      <c r="L1142" s="41"/>
      <c r="M1142" s="200" t="s">
        <v>1</v>
      </c>
      <c r="N1142" s="201" t="s">
        <v>48</v>
      </c>
      <c r="O1142" s="73"/>
      <c r="P1142" s="202">
        <f>O1142*H1142</f>
        <v>0</v>
      </c>
      <c r="Q1142" s="202">
        <v>0</v>
      </c>
      <c r="R1142" s="202">
        <f>Q1142*H1142</f>
        <v>0</v>
      </c>
      <c r="S1142" s="202">
        <v>0</v>
      </c>
      <c r="T1142" s="203">
        <f>S1142*H1142</f>
        <v>0</v>
      </c>
      <c r="U1142" s="36"/>
      <c r="V1142" s="36"/>
      <c r="W1142" s="36"/>
      <c r="X1142" s="36"/>
      <c r="Y1142" s="36"/>
      <c r="Z1142" s="36"/>
      <c r="AA1142" s="36"/>
      <c r="AB1142" s="36"/>
      <c r="AC1142" s="36"/>
      <c r="AD1142" s="36"/>
      <c r="AE1142" s="36"/>
      <c r="AR1142" s="204" t="s">
        <v>121</v>
      </c>
      <c r="AT1142" s="204" t="s">
        <v>206</v>
      </c>
      <c r="AU1142" s="204" t="s">
        <v>93</v>
      </c>
      <c r="AY1142" s="18" t="s">
        <v>203</v>
      </c>
      <c r="BE1142" s="205">
        <f>IF(N1142="základní",J1142,0)</f>
        <v>0</v>
      </c>
      <c r="BF1142" s="205">
        <f>IF(N1142="snížená",J1142,0)</f>
        <v>0</v>
      </c>
      <c r="BG1142" s="205">
        <f>IF(N1142="zákl. přenesená",J1142,0)</f>
        <v>0</v>
      </c>
      <c r="BH1142" s="205">
        <f>IF(N1142="sníž. přenesená",J1142,0)</f>
        <v>0</v>
      </c>
      <c r="BI1142" s="205">
        <f>IF(N1142="nulová",J1142,0)</f>
        <v>0</v>
      </c>
      <c r="BJ1142" s="18" t="s">
        <v>91</v>
      </c>
      <c r="BK1142" s="205">
        <f>ROUND(I1142*H1142,2)</f>
        <v>0</v>
      </c>
      <c r="BL1142" s="18" t="s">
        <v>121</v>
      </c>
      <c r="BM1142" s="204" t="s">
        <v>1879</v>
      </c>
    </row>
    <row r="1143" spans="1:47" s="2" customFormat="1" ht="38.4">
      <c r="A1143" s="36"/>
      <c r="B1143" s="37"/>
      <c r="C1143" s="38"/>
      <c r="D1143" s="206" t="s">
        <v>213</v>
      </c>
      <c r="E1143" s="38"/>
      <c r="F1143" s="207" t="s">
        <v>1875</v>
      </c>
      <c r="G1143" s="38"/>
      <c r="H1143" s="38"/>
      <c r="I1143" s="208"/>
      <c r="J1143" s="38"/>
      <c r="K1143" s="38"/>
      <c r="L1143" s="41"/>
      <c r="M1143" s="209"/>
      <c r="N1143" s="210"/>
      <c r="O1143" s="73"/>
      <c r="P1143" s="73"/>
      <c r="Q1143" s="73"/>
      <c r="R1143" s="73"/>
      <c r="S1143" s="73"/>
      <c r="T1143" s="74"/>
      <c r="U1143" s="36"/>
      <c r="V1143" s="36"/>
      <c r="W1143" s="36"/>
      <c r="X1143" s="36"/>
      <c r="Y1143" s="36"/>
      <c r="Z1143" s="36"/>
      <c r="AA1143" s="36"/>
      <c r="AB1143" s="36"/>
      <c r="AC1143" s="36"/>
      <c r="AD1143" s="36"/>
      <c r="AE1143" s="36"/>
      <c r="AT1143" s="18" t="s">
        <v>213</v>
      </c>
      <c r="AU1143" s="18" t="s">
        <v>93</v>
      </c>
    </row>
    <row r="1144" spans="1:65" s="2" customFormat="1" ht="16.5" customHeight="1">
      <c r="A1144" s="36"/>
      <c r="B1144" s="37"/>
      <c r="C1144" s="193" t="s">
        <v>1880</v>
      </c>
      <c r="D1144" s="193" t="s">
        <v>206</v>
      </c>
      <c r="E1144" s="194" t="s">
        <v>1881</v>
      </c>
      <c r="F1144" s="195" t="s">
        <v>1882</v>
      </c>
      <c r="G1144" s="196" t="s">
        <v>1422</v>
      </c>
      <c r="H1144" s="197">
        <v>1</v>
      </c>
      <c r="I1144" s="198"/>
      <c r="J1144" s="199">
        <f>ROUND(I1144*H1144,2)</f>
        <v>0</v>
      </c>
      <c r="K1144" s="195" t="s">
        <v>601</v>
      </c>
      <c r="L1144" s="41"/>
      <c r="M1144" s="200" t="s">
        <v>1</v>
      </c>
      <c r="N1144" s="201" t="s">
        <v>48</v>
      </c>
      <c r="O1144" s="73"/>
      <c r="P1144" s="202">
        <f>O1144*H1144</f>
        <v>0</v>
      </c>
      <c r="Q1144" s="202">
        <v>0</v>
      </c>
      <c r="R1144" s="202">
        <f>Q1144*H1144</f>
        <v>0</v>
      </c>
      <c r="S1144" s="202">
        <v>0</v>
      </c>
      <c r="T1144" s="203">
        <f>S1144*H1144</f>
        <v>0</v>
      </c>
      <c r="U1144" s="36"/>
      <c r="V1144" s="36"/>
      <c r="W1144" s="36"/>
      <c r="X1144" s="36"/>
      <c r="Y1144" s="36"/>
      <c r="Z1144" s="36"/>
      <c r="AA1144" s="36"/>
      <c r="AB1144" s="36"/>
      <c r="AC1144" s="36"/>
      <c r="AD1144" s="36"/>
      <c r="AE1144" s="36"/>
      <c r="AR1144" s="204" t="s">
        <v>121</v>
      </c>
      <c r="AT1144" s="204" t="s">
        <v>206</v>
      </c>
      <c r="AU1144" s="204" t="s">
        <v>93</v>
      </c>
      <c r="AY1144" s="18" t="s">
        <v>203</v>
      </c>
      <c r="BE1144" s="205">
        <f>IF(N1144="základní",J1144,0)</f>
        <v>0</v>
      </c>
      <c r="BF1144" s="205">
        <f>IF(N1144="snížená",J1144,0)</f>
        <v>0</v>
      </c>
      <c r="BG1144" s="205">
        <f>IF(N1144="zákl. přenesená",J1144,0)</f>
        <v>0</v>
      </c>
      <c r="BH1144" s="205">
        <f>IF(N1144="sníž. přenesená",J1144,0)</f>
        <v>0</v>
      </c>
      <c r="BI1144" s="205">
        <f>IF(N1144="nulová",J1144,0)</f>
        <v>0</v>
      </c>
      <c r="BJ1144" s="18" t="s">
        <v>91</v>
      </c>
      <c r="BK1144" s="205">
        <f>ROUND(I1144*H1144,2)</f>
        <v>0</v>
      </c>
      <c r="BL1144" s="18" t="s">
        <v>121</v>
      </c>
      <c r="BM1144" s="204" t="s">
        <v>1883</v>
      </c>
    </row>
    <row r="1145" spans="1:47" s="2" customFormat="1" ht="38.4">
      <c r="A1145" s="36"/>
      <c r="B1145" s="37"/>
      <c r="C1145" s="38"/>
      <c r="D1145" s="206" t="s">
        <v>213</v>
      </c>
      <c r="E1145" s="38"/>
      <c r="F1145" s="207" t="s">
        <v>1875</v>
      </c>
      <c r="G1145" s="38"/>
      <c r="H1145" s="38"/>
      <c r="I1145" s="208"/>
      <c r="J1145" s="38"/>
      <c r="K1145" s="38"/>
      <c r="L1145" s="41"/>
      <c r="M1145" s="209"/>
      <c r="N1145" s="210"/>
      <c r="O1145" s="73"/>
      <c r="P1145" s="73"/>
      <c r="Q1145" s="73"/>
      <c r="R1145" s="73"/>
      <c r="S1145" s="73"/>
      <c r="T1145" s="74"/>
      <c r="U1145" s="36"/>
      <c r="V1145" s="36"/>
      <c r="W1145" s="36"/>
      <c r="X1145" s="36"/>
      <c r="Y1145" s="36"/>
      <c r="Z1145" s="36"/>
      <c r="AA1145" s="36"/>
      <c r="AB1145" s="36"/>
      <c r="AC1145" s="36"/>
      <c r="AD1145" s="36"/>
      <c r="AE1145" s="36"/>
      <c r="AT1145" s="18" t="s">
        <v>213</v>
      </c>
      <c r="AU1145" s="18" t="s">
        <v>93</v>
      </c>
    </row>
    <row r="1146" spans="1:65" s="2" customFormat="1" ht="16.5" customHeight="1">
      <c r="A1146" s="36"/>
      <c r="B1146" s="37"/>
      <c r="C1146" s="193" t="s">
        <v>1884</v>
      </c>
      <c r="D1146" s="193" t="s">
        <v>206</v>
      </c>
      <c r="E1146" s="194" t="s">
        <v>1885</v>
      </c>
      <c r="F1146" s="195" t="s">
        <v>1886</v>
      </c>
      <c r="G1146" s="196" t="s">
        <v>1422</v>
      </c>
      <c r="H1146" s="197">
        <v>1</v>
      </c>
      <c r="I1146" s="198"/>
      <c r="J1146" s="199">
        <f>ROUND(I1146*H1146,2)</f>
        <v>0</v>
      </c>
      <c r="K1146" s="195" t="s">
        <v>601</v>
      </c>
      <c r="L1146" s="41"/>
      <c r="M1146" s="200" t="s">
        <v>1</v>
      </c>
      <c r="N1146" s="201" t="s">
        <v>48</v>
      </c>
      <c r="O1146" s="73"/>
      <c r="P1146" s="202">
        <f>O1146*H1146</f>
        <v>0</v>
      </c>
      <c r="Q1146" s="202">
        <v>0</v>
      </c>
      <c r="R1146" s="202">
        <f>Q1146*H1146</f>
        <v>0</v>
      </c>
      <c r="S1146" s="202">
        <v>0</v>
      </c>
      <c r="T1146" s="203">
        <f>S1146*H1146</f>
        <v>0</v>
      </c>
      <c r="U1146" s="36"/>
      <c r="V1146" s="36"/>
      <c r="W1146" s="36"/>
      <c r="X1146" s="36"/>
      <c r="Y1146" s="36"/>
      <c r="Z1146" s="36"/>
      <c r="AA1146" s="36"/>
      <c r="AB1146" s="36"/>
      <c r="AC1146" s="36"/>
      <c r="AD1146" s="36"/>
      <c r="AE1146" s="36"/>
      <c r="AR1146" s="204" t="s">
        <v>121</v>
      </c>
      <c r="AT1146" s="204" t="s">
        <v>206</v>
      </c>
      <c r="AU1146" s="204" t="s">
        <v>93</v>
      </c>
      <c r="AY1146" s="18" t="s">
        <v>203</v>
      </c>
      <c r="BE1146" s="205">
        <f>IF(N1146="základní",J1146,0)</f>
        <v>0</v>
      </c>
      <c r="BF1146" s="205">
        <f>IF(N1146="snížená",J1146,0)</f>
        <v>0</v>
      </c>
      <c r="BG1146" s="205">
        <f>IF(N1146="zákl. přenesená",J1146,0)</f>
        <v>0</v>
      </c>
      <c r="BH1146" s="205">
        <f>IF(N1146="sníž. přenesená",J1146,0)</f>
        <v>0</v>
      </c>
      <c r="BI1146" s="205">
        <f>IF(N1146="nulová",J1146,0)</f>
        <v>0</v>
      </c>
      <c r="BJ1146" s="18" t="s">
        <v>91</v>
      </c>
      <c r="BK1146" s="205">
        <f>ROUND(I1146*H1146,2)</f>
        <v>0</v>
      </c>
      <c r="BL1146" s="18" t="s">
        <v>121</v>
      </c>
      <c r="BM1146" s="204" t="s">
        <v>1887</v>
      </c>
    </row>
    <row r="1147" spans="1:47" s="2" customFormat="1" ht="38.4">
      <c r="A1147" s="36"/>
      <c r="B1147" s="37"/>
      <c r="C1147" s="38"/>
      <c r="D1147" s="206" t="s">
        <v>213</v>
      </c>
      <c r="E1147" s="38"/>
      <c r="F1147" s="207" t="s">
        <v>1875</v>
      </c>
      <c r="G1147" s="38"/>
      <c r="H1147" s="38"/>
      <c r="I1147" s="208"/>
      <c r="J1147" s="38"/>
      <c r="K1147" s="38"/>
      <c r="L1147" s="41"/>
      <c r="M1147" s="209"/>
      <c r="N1147" s="210"/>
      <c r="O1147" s="73"/>
      <c r="P1147" s="73"/>
      <c r="Q1147" s="73"/>
      <c r="R1147" s="73"/>
      <c r="S1147" s="73"/>
      <c r="T1147" s="74"/>
      <c r="U1147" s="36"/>
      <c r="V1147" s="36"/>
      <c r="W1147" s="36"/>
      <c r="X1147" s="36"/>
      <c r="Y1147" s="36"/>
      <c r="Z1147" s="36"/>
      <c r="AA1147" s="36"/>
      <c r="AB1147" s="36"/>
      <c r="AC1147" s="36"/>
      <c r="AD1147" s="36"/>
      <c r="AE1147" s="36"/>
      <c r="AT1147" s="18" t="s">
        <v>213</v>
      </c>
      <c r="AU1147" s="18" t="s">
        <v>93</v>
      </c>
    </row>
    <row r="1148" spans="1:65" s="2" customFormat="1" ht="24.15" customHeight="1">
      <c r="A1148" s="36"/>
      <c r="B1148" s="37"/>
      <c r="C1148" s="193" t="s">
        <v>1888</v>
      </c>
      <c r="D1148" s="193" t="s">
        <v>206</v>
      </c>
      <c r="E1148" s="194" t="s">
        <v>1889</v>
      </c>
      <c r="F1148" s="195" t="s">
        <v>1890</v>
      </c>
      <c r="G1148" s="196" t="s">
        <v>1422</v>
      </c>
      <c r="H1148" s="197">
        <v>1</v>
      </c>
      <c r="I1148" s="198"/>
      <c r="J1148" s="199">
        <f>ROUND(I1148*H1148,2)</f>
        <v>0</v>
      </c>
      <c r="K1148" s="195" t="s">
        <v>601</v>
      </c>
      <c r="L1148" s="41"/>
      <c r="M1148" s="200" t="s">
        <v>1</v>
      </c>
      <c r="N1148" s="201" t="s">
        <v>48</v>
      </c>
      <c r="O1148" s="73"/>
      <c r="P1148" s="202">
        <f>O1148*H1148</f>
        <v>0</v>
      </c>
      <c r="Q1148" s="202">
        <v>0</v>
      </c>
      <c r="R1148" s="202">
        <f>Q1148*H1148</f>
        <v>0</v>
      </c>
      <c r="S1148" s="202">
        <v>0</v>
      </c>
      <c r="T1148" s="203">
        <f>S1148*H1148</f>
        <v>0</v>
      </c>
      <c r="U1148" s="36"/>
      <c r="V1148" s="36"/>
      <c r="W1148" s="36"/>
      <c r="X1148" s="36"/>
      <c r="Y1148" s="36"/>
      <c r="Z1148" s="36"/>
      <c r="AA1148" s="36"/>
      <c r="AB1148" s="36"/>
      <c r="AC1148" s="36"/>
      <c r="AD1148" s="36"/>
      <c r="AE1148" s="36"/>
      <c r="AR1148" s="204" t="s">
        <v>121</v>
      </c>
      <c r="AT1148" s="204" t="s">
        <v>206</v>
      </c>
      <c r="AU1148" s="204" t="s">
        <v>93</v>
      </c>
      <c r="AY1148" s="18" t="s">
        <v>203</v>
      </c>
      <c r="BE1148" s="205">
        <f>IF(N1148="základní",J1148,0)</f>
        <v>0</v>
      </c>
      <c r="BF1148" s="205">
        <f>IF(N1148="snížená",J1148,0)</f>
        <v>0</v>
      </c>
      <c r="BG1148" s="205">
        <f>IF(N1148="zákl. přenesená",J1148,0)</f>
        <v>0</v>
      </c>
      <c r="BH1148" s="205">
        <f>IF(N1148="sníž. přenesená",J1148,0)</f>
        <v>0</v>
      </c>
      <c r="BI1148" s="205">
        <f>IF(N1148="nulová",J1148,0)</f>
        <v>0</v>
      </c>
      <c r="BJ1148" s="18" t="s">
        <v>91</v>
      </c>
      <c r="BK1148" s="205">
        <f>ROUND(I1148*H1148,2)</f>
        <v>0</v>
      </c>
      <c r="BL1148" s="18" t="s">
        <v>121</v>
      </c>
      <c r="BM1148" s="204" t="s">
        <v>1891</v>
      </c>
    </row>
    <row r="1149" spans="1:47" s="2" customFormat="1" ht="38.4">
      <c r="A1149" s="36"/>
      <c r="B1149" s="37"/>
      <c r="C1149" s="38"/>
      <c r="D1149" s="206" t="s">
        <v>213</v>
      </c>
      <c r="E1149" s="38"/>
      <c r="F1149" s="207" t="s">
        <v>1875</v>
      </c>
      <c r="G1149" s="38"/>
      <c r="H1149" s="38"/>
      <c r="I1149" s="208"/>
      <c r="J1149" s="38"/>
      <c r="K1149" s="38"/>
      <c r="L1149" s="41"/>
      <c r="M1149" s="209"/>
      <c r="N1149" s="210"/>
      <c r="O1149" s="73"/>
      <c r="P1149" s="73"/>
      <c r="Q1149" s="73"/>
      <c r="R1149" s="73"/>
      <c r="S1149" s="73"/>
      <c r="T1149" s="74"/>
      <c r="U1149" s="36"/>
      <c r="V1149" s="36"/>
      <c r="W1149" s="36"/>
      <c r="X1149" s="36"/>
      <c r="Y1149" s="36"/>
      <c r="Z1149" s="36"/>
      <c r="AA1149" s="36"/>
      <c r="AB1149" s="36"/>
      <c r="AC1149" s="36"/>
      <c r="AD1149" s="36"/>
      <c r="AE1149" s="36"/>
      <c r="AT1149" s="18" t="s">
        <v>213</v>
      </c>
      <c r="AU1149" s="18" t="s">
        <v>93</v>
      </c>
    </row>
    <row r="1150" spans="1:65" s="2" customFormat="1" ht="16.5" customHeight="1">
      <c r="A1150" s="36"/>
      <c r="B1150" s="37"/>
      <c r="C1150" s="193" t="s">
        <v>1892</v>
      </c>
      <c r="D1150" s="193" t="s">
        <v>206</v>
      </c>
      <c r="E1150" s="194" t="s">
        <v>1893</v>
      </c>
      <c r="F1150" s="195" t="s">
        <v>1894</v>
      </c>
      <c r="G1150" s="196" t="s">
        <v>357</v>
      </c>
      <c r="H1150" s="197">
        <v>6.11</v>
      </c>
      <c r="I1150" s="198"/>
      <c r="J1150" s="199">
        <f>ROUND(I1150*H1150,2)</f>
        <v>0</v>
      </c>
      <c r="K1150" s="195" t="s">
        <v>601</v>
      </c>
      <c r="L1150" s="41"/>
      <c r="M1150" s="200" t="s">
        <v>1</v>
      </c>
      <c r="N1150" s="201" t="s">
        <v>48</v>
      </c>
      <c r="O1150" s="73"/>
      <c r="P1150" s="202">
        <f>O1150*H1150</f>
        <v>0</v>
      </c>
      <c r="Q1150" s="202">
        <v>0</v>
      </c>
      <c r="R1150" s="202">
        <f>Q1150*H1150</f>
        <v>0</v>
      </c>
      <c r="S1150" s="202">
        <v>0</v>
      </c>
      <c r="T1150" s="203">
        <f>S1150*H1150</f>
        <v>0</v>
      </c>
      <c r="U1150" s="36"/>
      <c r="V1150" s="36"/>
      <c r="W1150" s="36"/>
      <c r="X1150" s="36"/>
      <c r="Y1150" s="36"/>
      <c r="Z1150" s="36"/>
      <c r="AA1150" s="36"/>
      <c r="AB1150" s="36"/>
      <c r="AC1150" s="36"/>
      <c r="AD1150" s="36"/>
      <c r="AE1150" s="36"/>
      <c r="AR1150" s="204" t="s">
        <v>121</v>
      </c>
      <c r="AT1150" s="204" t="s">
        <v>206</v>
      </c>
      <c r="AU1150" s="204" t="s">
        <v>93</v>
      </c>
      <c r="AY1150" s="18" t="s">
        <v>203</v>
      </c>
      <c r="BE1150" s="205">
        <f>IF(N1150="základní",J1150,0)</f>
        <v>0</v>
      </c>
      <c r="BF1150" s="205">
        <f>IF(N1150="snížená",J1150,0)</f>
        <v>0</v>
      </c>
      <c r="BG1150" s="205">
        <f>IF(N1150="zákl. přenesená",J1150,0)</f>
        <v>0</v>
      </c>
      <c r="BH1150" s="205">
        <f>IF(N1150="sníž. přenesená",J1150,0)</f>
        <v>0</v>
      </c>
      <c r="BI1150" s="205">
        <f>IF(N1150="nulová",J1150,0)</f>
        <v>0</v>
      </c>
      <c r="BJ1150" s="18" t="s">
        <v>91</v>
      </c>
      <c r="BK1150" s="205">
        <f>ROUND(I1150*H1150,2)</f>
        <v>0</v>
      </c>
      <c r="BL1150" s="18" t="s">
        <v>121</v>
      </c>
      <c r="BM1150" s="204" t="s">
        <v>1895</v>
      </c>
    </row>
    <row r="1151" spans="1:47" s="2" customFormat="1" ht="38.4">
      <c r="A1151" s="36"/>
      <c r="B1151" s="37"/>
      <c r="C1151" s="38"/>
      <c r="D1151" s="206" t="s">
        <v>213</v>
      </c>
      <c r="E1151" s="38"/>
      <c r="F1151" s="207" t="s">
        <v>1875</v>
      </c>
      <c r="G1151" s="38"/>
      <c r="H1151" s="38"/>
      <c r="I1151" s="208"/>
      <c r="J1151" s="38"/>
      <c r="K1151" s="38"/>
      <c r="L1151" s="41"/>
      <c r="M1151" s="209"/>
      <c r="N1151" s="210"/>
      <c r="O1151" s="73"/>
      <c r="P1151" s="73"/>
      <c r="Q1151" s="73"/>
      <c r="R1151" s="73"/>
      <c r="S1151" s="73"/>
      <c r="T1151" s="74"/>
      <c r="U1151" s="36"/>
      <c r="V1151" s="36"/>
      <c r="W1151" s="36"/>
      <c r="X1151" s="36"/>
      <c r="Y1151" s="36"/>
      <c r="Z1151" s="36"/>
      <c r="AA1151" s="36"/>
      <c r="AB1151" s="36"/>
      <c r="AC1151" s="36"/>
      <c r="AD1151" s="36"/>
      <c r="AE1151" s="36"/>
      <c r="AT1151" s="18" t="s">
        <v>213</v>
      </c>
      <c r="AU1151" s="18" t="s">
        <v>93</v>
      </c>
    </row>
    <row r="1152" spans="1:65" s="2" customFormat="1" ht="16.5" customHeight="1">
      <c r="A1152" s="36"/>
      <c r="B1152" s="37"/>
      <c r="C1152" s="193" t="s">
        <v>1896</v>
      </c>
      <c r="D1152" s="193" t="s">
        <v>206</v>
      </c>
      <c r="E1152" s="194" t="s">
        <v>1897</v>
      </c>
      <c r="F1152" s="195" t="s">
        <v>1898</v>
      </c>
      <c r="G1152" s="196" t="s">
        <v>357</v>
      </c>
      <c r="H1152" s="197">
        <v>4.06</v>
      </c>
      <c r="I1152" s="198"/>
      <c r="J1152" s="199">
        <f>ROUND(I1152*H1152,2)</f>
        <v>0</v>
      </c>
      <c r="K1152" s="195" t="s">
        <v>601</v>
      </c>
      <c r="L1152" s="41"/>
      <c r="M1152" s="200" t="s">
        <v>1</v>
      </c>
      <c r="N1152" s="201" t="s">
        <v>48</v>
      </c>
      <c r="O1152" s="73"/>
      <c r="P1152" s="202">
        <f>O1152*H1152</f>
        <v>0</v>
      </c>
      <c r="Q1152" s="202">
        <v>0</v>
      </c>
      <c r="R1152" s="202">
        <f>Q1152*H1152</f>
        <v>0</v>
      </c>
      <c r="S1152" s="202">
        <v>0</v>
      </c>
      <c r="T1152" s="203">
        <f>S1152*H1152</f>
        <v>0</v>
      </c>
      <c r="U1152" s="36"/>
      <c r="V1152" s="36"/>
      <c r="W1152" s="36"/>
      <c r="X1152" s="36"/>
      <c r="Y1152" s="36"/>
      <c r="Z1152" s="36"/>
      <c r="AA1152" s="36"/>
      <c r="AB1152" s="36"/>
      <c r="AC1152" s="36"/>
      <c r="AD1152" s="36"/>
      <c r="AE1152" s="36"/>
      <c r="AR1152" s="204" t="s">
        <v>121</v>
      </c>
      <c r="AT1152" s="204" t="s">
        <v>206</v>
      </c>
      <c r="AU1152" s="204" t="s">
        <v>93</v>
      </c>
      <c r="AY1152" s="18" t="s">
        <v>203</v>
      </c>
      <c r="BE1152" s="205">
        <f>IF(N1152="základní",J1152,0)</f>
        <v>0</v>
      </c>
      <c r="BF1152" s="205">
        <f>IF(N1152="snížená",J1152,0)</f>
        <v>0</v>
      </c>
      <c r="BG1152" s="205">
        <f>IF(N1152="zákl. přenesená",J1152,0)</f>
        <v>0</v>
      </c>
      <c r="BH1152" s="205">
        <f>IF(N1152="sníž. přenesená",J1152,0)</f>
        <v>0</v>
      </c>
      <c r="BI1152" s="205">
        <f>IF(N1152="nulová",J1152,0)</f>
        <v>0</v>
      </c>
      <c r="BJ1152" s="18" t="s">
        <v>91</v>
      </c>
      <c r="BK1152" s="205">
        <f>ROUND(I1152*H1152,2)</f>
        <v>0</v>
      </c>
      <c r="BL1152" s="18" t="s">
        <v>121</v>
      </c>
      <c r="BM1152" s="204" t="s">
        <v>1899</v>
      </c>
    </row>
    <row r="1153" spans="1:47" s="2" customFormat="1" ht="38.4">
      <c r="A1153" s="36"/>
      <c r="B1153" s="37"/>
      <c r="C1153" s="38"/>
      <c r="D1153" s="206" t="s">
        <v>213</v>
      </c>
      <c r="E1153" s="38"/>
      <c r="F1153" s="207" t="s">
        <v>1875</v>
      </c>
      <c r="G1153" s="38"/>
      <c r="H1153" s="38"/>
      <c r="I1153" s="208"/>
      <c r="J1153" s="38"/>
      <c r="K1153" s="38"/>
      <c r="L1153" s="41"/>
      <c r="M1153" s="209"/>
      <c r="N1153" s="210"/>
      <c r="O1153" s="73"/>
      <c r="P1153" s="73"/>
      <c r="Q1153" s="73"/>
      <c r="R1153" s="73"/>
      <c r="S1153" s="73"/>
      <c r="T1153" s="74"/>
      <c r="U1153" s="36"/>
      <c r="V1153" s="36"/>
      <c r="W1153" s="36"/>
      <c r="X1153" s="36"/>
      <c r="Y1153" s="36"/>
      <c r="Z1153" s="36"/>
      <c r="AA1153" s="36"/>
      <c r="AB1153" s="36"/>
      <c r="AC1153" s="36"/>
      <c r="AD1153" s="36"/>
      <c r="AE1153" s="36"/>
      <c r="AT1153" s="18" t="s">
        <v>213</v>
      </c>
      <c r="AU1153" s="18" t="s">
        <v>93</v>
      </c>
    </row>
    <row r="1154" spans="1:65" s="2" customFormat="1" ht="16.5" customHeight="1">
      <c r="A1154" s="36"/>
      <c r="B1154" s="37"/>
      <c r="C1154" s="193" t="s">
        <v>1900</v>
      </c>
      <c r="D1154" s="193" t="s">
        <v>206</v>
      </c>
      <c r="E1154" s="194" t="s">
        <v>1901</v>
      </c>
      <c r="F1154" s="195" t="s">
        <v>1902</v>
      </c>
      <c r="G1154" s="196" t="s">
        <v>357</v>
      </c>
      <c r="H1154" s="197">
        <v>2.81</v>
      </c>
      <c r="I1154" s="198"/>
      <c r="J1154" s="199">
        <f>ROUND(I1154*H1154,2)</f>
        <v>0</v>
      </c>
      <c r="K1154" s="195" t="s">
        <v>601</v>
      </c>
      <c r="L1154" s="41"/>
      <c r="M1154" s="200" t="s">
        <v>1</v>
      </c>
      <c r="N1154" s="201" t="s">
        <v>48</v>
      </c>
      <c r="O1154" s="73"/>
      <c r="P1154" s="202">
        <f>O1154*H1154</f>
        <v>0</v>
      </c>
      <c r="Q1154" s="202">
        <v>0</v>
      </c>
      <c r="R1154" s="202">
        <f>Q1154*H1154</f>
        <v>0</v>
      </c>
      <c r="S1154" s="202">
        <v>0</v>
      </c>
      <c r="T1154" s="203">
        <f>S1154*H1154</f>
        <v>0</v>
      </c>
      <c r="U1154" s="36"/>
      <c r="V1154" s="36"/>
      <c r="W1154" s="36"/>
      <c r="X1154" s="36"/>
      <c r="Y1154" s="36"/>
      <c r="Z1154" s="36"/>
      <c r="AA1154" s="36"/>
      <c r="AB1154" s="36"/>
      <c r="AC1154" s="36"/>
      <c r="AD1154" s="36"/>
      <c r="AE1154" s="36"/>
      <c r="AR1154" s="204" t="s">
        <v>121</v>
      </c>
      <c r="AT1154" s="204" t="s">
        <v>206</v>
      </c>
      <c r="AU1154" s="204" t="s">
        <v>93</v>
      </c>
      <c r="AY1154" s="18" t="s">
        <v>203</v>
      </c>
      <c r="BE1154" s="205">
        <f>IF(N1154="základní",J1154,0)</f>
        <v>0</v>
      </c>
      <c r="BF1154" s="205">
        <f>IF(N1154="snížená",J1154,0)</f>
        <v>0</v>
      </c>
      <c r="BG1154" s="205">
        <f>IF(N1154="zákl. přenesená",J1154,0)</f>
        <v>0</v>
      </c>
      <c r="BH1154" s="205">
        <f>IF(N1154="sníž. přenesená",J1154,0)</f>
        <v>0</v>
      </c>
      <c r="BI1154" s="205">
        <f>IF(N1154="nulová",J1154,0)</f>
        <v>0</v>
      </c>
      <c r="BJ1154" s="18" t="s">
        <v>91</v>
      </c>
      <c r="BK1154" s="205">
        <f>ROUND(I1154*H1154,2)</f>
        <v>0</v>
      </c>
      <c r="BL1154" s="18" t="s">
        <v>121</v>
      </c>
      <c r="BM1154" s="204" t="s">
        <v>1903</v>
      </c>
    </row>
    <row r="1155" spans="1:47" s="2" customFormat="1" ht="38.4">
      <c r="A1155" s="36"/>
      <c r="B1155" s="37"/>
      <c r="C1155" s="38"/>
      <c r="D1155" s="206" t="s">
        <v>213</v>
      </c>
      <c r="E1155" s="38"/>
      <c r="F1155" s="207" t="s">
        <v>1875</v>
      </c>
      <c r="G1155" s="38"/>
      <c r="H1155" s="38"/>
      <c r="I1155" s="208"/>
      <c r="J1155" s="38"/>
      <c r="K1155" s="38"/>
      <c r="L1155" s="41"/>
      <c r="M1155" s="209"/>
      <c r="N1155" s="210"/>
      <c r="O1155" s="73"/>
      <c r="P1155" s="73"/>
      <c r="Q1155" s="73"/>
      <c r="R1155" s="73"/>
      <c r="S1155" s="73"/>
      <c r="T1155" s="74"/>
      <c r="U1155" s="36"/>
      <c r="V1155" s="36"/>
      <c r="W1155" s="36"/>
      <c r="X1155" s="36"/>
      <c r="Y1155" s="36"/>
      <c r="Z1155" s="36"/>
      <c r="AA1155" s="36"/>
      <c r="AB1155" s="36"/>
      <c r="AC1155" s="36"/>
      <c r="AD1155" s="36"/>
      <c r="AE1155" s="36"/>
      <c r="AT1155" s="18" t="s">
        <v>213</v>
      </c>
      <c r="AU1155" s="18" t="s">
        <v>93</v>
      </c>
    </row>
    <row r="1156" spans="1:65" s="2" customFormat="1" ht="16.5" customHeight="1">
      <c r="A1156" s="36"/>
      <c r="B1156" s="37"/>
      <c r="C1156" s="193" t="s">
        <v>1904</v>
      </c>
      <c r="D1156" s="193" t="s">
        <v>206</v>
      </c>
      <c r="E1156" s="194" t="s">
        <v>1905</v>
      </c>
      <c r="F1156" s="195" t="s">
        <v>1906</v>
      </c>
      <c r="G1156" s="196" t="s">
        <v>357</v>
      </c>
      <c r="H1156" s="197">
        <v>14.03</v>
      </c>
      <c r="I1156" s="198"/>
      <c r="J1156" s="199">
        <f>ROUND(I1156*H1156,2)</f>
        <v>0</v>
      </c>
      <c r="K1156" s="195" t="s">
        <v>601</v>
      </c>
      <c r="L1156" s="41"/>
      <c r="M1156" s="200" t="s">
        <v>1</v>
      </c>
      <c r="N1156" s="201" t="s">
        <v>48</v>
      </c>
      <c r="O1156" s="73"/>
      <c r="P1156" s="202">
        <f>O1156*H1156</f>
        <v>0</v>
      </c>
      <c r="Q1156" s="202">
        <v>0</v>
      </c>
      <c r="R1156" s="202">
        <f>Q1156*H1156</f>
        <v>0</v>
      </c>
      <c r="S1156" s="202">
        <v>0</v>
      </c>
      <c r="T1156" s="203">
        <f>S1156*H1156</f>
        <v>0</v>
      </c>
      <c r="U1156" s="36"/>
      <c r="V1156" s="36"/>
      <c r="W1156" s="36"/>
      <c r="X1156" s="36"/>
      <c r="Y1156" s="36"/>
      <c r="Z1156" s="36"/>
      <c r="AA1156" s="36"/>
      <c r="AB1156" s="36"/>
      <c r="AC1156" s="36"/>
      <c r="AD1156" s="36"/>
      <c r="AE1156" s="36"/>
      <c r="AR1156" s="204" t="s">
        <v>121</v>
      </c>
      <c r="AT1156" s="204" t="s">
        <v>206</v>
      </c>
      <c r="AU1156" s="204" t="s">
        <v>93</v>
      </c>
      <c r="AY1156" s="18" t="s">
        <v>203</v>
      </c>
      <c r="BE1156" s="205">
        <f>IF(N1156="základní",J1156,0)</f>
        <v>0</v>
      </c>
      <c r="BF1156" s="205">
        <f>IF(N1156="snížená",J1156,0)</f>
        <v>0</v>
      </c>
      <c r="BG1156" s="205">
        <f>IF(N1156="zákl. přenesená",J1156,0)</f>
        <v>0</v>
      </c>
      <c r="BH1156" s="205">
        <f>IF(N1156="sníž. přenesená",J1156,0)</f>
        <v>0</v>
      </c>
      <c r="BI1156" s="205">
        <f>IF(N1156="nulová",J1156,0)</f>
        <v>0</v>
      </c>
      <c r="BJ1156" s="18" t="s">
        <v>91</v>
      </c>
      <c r="BK1156" s="205">
        <f>ROUND(I1156*H1156,2)</f>
        <v>0</v>
      </c>
      <c r="BL1156" s="18" t="s">
        <v>121</v>
      </c>
      <c r="BM1156" s="204" t="s">
        <v>1907</v>
      </c>
    </row>
    <row r="1157" spans="1:47" s="2" customFormat="1" ht="38.4">
      <c r="A1157" s="36"/>
      <c r="B1157" s="37"/>
      <c r="C1157" s="38"/>
      <c r="D1157" s="206" t="s">
        <v>213</v>
      </c>
      <c r="E1157" s="38"/>
      <c r="F1157" s="207" t="s">
        <v>1875</v>
      </c>
      <c r="G1157" s="38"/>
      <c r="H1157" s="38"/>
      <c r="I1157" s="208"/>
      <c r="J1157" s="38"/>
      <c r="K1157" s="38"/>
      <c r="L1157" s="41"/>
      <c r="M1157" s="209"/>
      <c r="N1157" s="210"/>
      <c r="O1157" s="73"/>
      <c r="P1157" s="73"/>
      <c r="Q1157" s="73"/>
      <c r="R1157" s="73"/>
      <c r="S1157" s="73"/>
      <c r="T1157" s="74"/>
      <c r="U1157" s="36"/>
      <c r="V1157" s="36"/>
      <c r="W1157" s="36"/>
      <c r="X1157" s="36"/>
      <c r="Y1157" s="36"/>
      <c r="Z1157" s="36"/>
      <c r="AA1157" s="36"/>
      <c r="AB1157" s="36"/>
      <c r="AC1157" s="36"/>
      <c r="AD1157" s="36"/>
      <c r="AE1157" s="36"/>
      <c r="AT1157" s="18" t="s">
        <v>213</v>
      </c>
      <c r="AU1157" s="18" t="s">
        <v>93</v>
      </c>
    </row>
    <row r="1158" spans="1:65" s="2" customFormat="1" ht="16.5" customHeight="1">
      <c r="A1158" s="36"/>
      <c r="B1158" s="37"/>
      <c r="C1158" s="193" t="s">
        <v>1908</v>
      </c>
      <c r="D1158" s="193" t="s">
        <v>206</v>
      </c>
      <c r="E1158" s="194" t="s">
        <v>1909</v>
      </c>
      <c r="F1158" s="195" t="s">
        <v>1910</v>
      </c>
      <c r="G1158" s="196" t="s">
        <v>1422</v>
      </c>
      <c r="H1158" s="197">
        <v>3</v>
      </c>
      <c r="I1158" s="198"/>
      <c r="J1158" s="199">
        <f>ROUND(I1158*H1158,2)</f>
        <v>0</v>
      </c>
      <c r="K1158" s="195" t="s">
        <v>601</v>
      </c>
      <c r="L1158" s="41"/>
      <c r="M1158" s="200" t="s">
        <v>1</v>
      </c>
      <c r="N1158" s="201" t="s">
        <v>48</v>
      </c>
      <c r="O1158" s="73"/>
      <c r="P1158" s="202">
        <f>O1158*H1158</f>
        <v>0</v>
      </c>
      <c r="Q1158" s="202">
        <v>0</v>
      </c>
      <c r="R1158" s="202">
        <f>Q1158*H1158</f>
        <v>0</v>
      </c>
      <c r="S1158" s="202">
        <v>0</v>
      </c>
      <c r="T1158" s="203">
        <f>S1158*H1158</f>
        <v>0</v>
      </c>
      <c r="U1158" s="36"/>
      <c r="V1158" s="36"/>
      <c r="W1158" s="36"/>
      <c r="X1158" s="36"/>
      <c r="Y1158" s="36"/>
      <c r="Z1158" s="36"/>
      <c r="AA1158" s="36"/>
      <c r="AB1158" s="36"/>
      <c r="AC1158" s="36"/>
      <c r="AD1158" s="36"/>
      <c r="AE1158" s="36"/>
      <c r="AR1158" s="204" t="s">
        <v>121</v>
      </c>
      <c r="AT1158" s="204" t="s">
        <v>206</v>
      </c>
      <c r="AU1158" s="204" t="s">
        <v>93</v>
      </c>
      <c r="AY1158" s="18" t="s">
        <v>203</v>
      </c>
      <c r="BE1158" s="205">
        <f>IF(N1158="základní",J1158,0)</f>
        <v>0</v>
      </c>
      <c r="BF1158" s="205">
        <f>IF(N1158="snížená",J1158,0)</f>
        <v>0</v>
      </c>
      <c r="BG1158" s="205">
        <f>IF(N1158="zákl. přenesená",J1158,0)</f>
        <v>0</v>
      </c>
      <c r="BH1158" s="205">
        <f>IF(N1158="sníž. přenesená",J1158,0)</f>
        <v>0</v>
      </c>
      <c r="BI1158" s="205">
        <f>IF(N1158="nulová",J1158,0)</f>
        <v>0</v>
      </c>
      <c r="BJ1158" s="18" t="s">
        <v>91</v>
      </c>
      <c r="BK1158" s="205">
        <f>ROUND(I1158*H1158,2)</f>
        <v>0</v>
      </c>
      <c r="BL1158" s="18" t="s">
        <v>121</v>
      </c>
      <c r="BM1158" s="204" t="s">
        <v>1911</v>
      </c>
    </row>
    <row r="1159" spans="1:47" s="2" customFormat="1" ht="38.4">
      <c r="A1159" s="36"/>
      <c r="B1159" s="37"/>
      <c r="C1159" s="38"/>
      <c r="D1159" s="206" t="s">
        <v>213</v>
      </c>
      <c r="E1159" s="38"/>
      <c r="F1159" s="207" t="s">
        <v>1875</v>
      </c>
      <c r="G1159" s="38"/>
      <c r="H1159" s="38"/>
      <c r="I1159" s="208"/>
      <c r="J1159" s="38"/>
      <c r="K1159" s="38"/>
      <c r="L1159" s="41"/>
      <c r="M1159" s="209"/>
      <c r="N1159" s="210"/>
      <c r="O1159" s="73"/>
      <c r="P1159" s="73"/>
      <c r="Q1159" s="73"/>
      <c r="R1159" s="73"/>
      <c r="S1159" s="73"/>
      <c r="T1159" s="74"/>
      <c r="U1159" s="36"/>
      <c r="V1159" s="36"/>
      <c r="W1159" s="36"/>
      <c r="X1159" s="36"/>
      <c r="Y1159" s="36"/>
      <c r="Z1159" s="36"/>
      <c r="AA1159" s="36"/>
      <c r="AB1159" s="36"/>
      <c r="AC1159" s="36"/>
      <c r="AD1159" s="36"/>
      <c r="AE1159" s="36"/>
      <c r="AT1159" s="18" t="s">
        <v>213</v>
      </c>
      <c r="AU1159" s="18" t="s">
        <v>93</v>
      </c>
    </row>
    <row r="1160" spans="1:65" s="2" customFormat="1" ht="21.75" customHeight="1">
      <c r="A1160" s="36"/>
      <c r="B1160" s="37"/>
      <c r="C1160" s="193" t="s">
        <v>1912</v>
      </c>
      <c r="D1160" s="193" t="s">
        <v>206</v>
      </c>
      <c r="E1160" s="194" t="s">
        <v>1913</v>
      </c>
      <c r="F1160" s="195" t="s">
        <v>1914</v>
      </c>
      <c r="G1160" s="196" t="s">
        <v>1422</v>
      </c>
      <c r="H1160" s="197">
        <v>3</v>
      </c>
      <c r="I1160" s="198"/>
      <c r="J1160" s="199">
        <f>ROUND(I1160*H1160,2)</f>
        <v>0</v>
      </c>
      <c r="K1160" s="195" t="s">
        <v>601</v>
      </c>
      <c r="L1160" s="41"/>
      <c r="M1160" s="200" t="s">
        <v>1</v>
      </c>
      <c r="N1160" s="201" t="s">
        <v>48</v>
      </c>
      <c r="O1160" s="73"/>
      <c r="P1160" s="202">
        <f>O1160*H1160</f>
        <v>0</v>
      </c>
      <c r="Q1160" s="202">
        <v>0</v>
      </c>
      <c r="R1160" s="202">
        <f>Q1160*H1160</f>
        <v>0</v>
      </c>
      <c r="S1160" s="202">
        <v>0</v>
      </c>
      <c r="T1160" s="203">
        <f>S1160*H1160</f>
        <v>0</v>
      </c>
      <c r="U1160" s="36"/>
      <c r="V1160" s="36"/>
      <c r="W1160" s="36"/>
      <c r="X1160" s="36"/>
      <c r="Y1160" s="36"/>
      <c r="Z1160" s="36"/>
      <c r="AA1160" s="36"/>
      <c r="AB1160" s="36"/>
      <c r="AC1160" s="36"/>
      <c r="AD1160" s="36"/>
      <c r="AE1160" s="36"/>
      <c r="AR1160" s="204" t="s">
        <v>121</v>
      </c>
      <c r="AT1160" s="204" t="s">
        <v>206</v>
      </c>
      <c r="AU1160" s="204" t="s">
        <v>93</v>
      </c>
      <c r="AY1160" s="18" t="s">
        <v>203</v>
      </c>
      <c r="BE1160" s="205">
        <f>IF(N1160="základní",J1160,0)</f>
        <v>0</v>
      </c>
      <c r="BF1160" s="205">
        <f>IF(N1160="snížená",J1160,0)</f>
        <v>0</v>
      </c>
      <c r="BG1160" s="205">
        <f>IF(N1160="zákl. přenesená",J1160,0)</f>
        <v>0</v>
      </c>
      <c r="BH1160" s="205">
        <f>IF(N1160="sníž. přenesená",J1160,0)</f>
        <v>0</v>
      </c>
      <c r="BI1160" s="205">
        <f>IF(N1160="nulová",J1160,0)</f>
        <v>0</v>
      </c>
      <c r="BJ1160" s="18" t="s">
        <v>91</v>
      </c>
      <c r="BK1160" s="205">
        <f>ROUND(I1160*H1160,2)</f>
        <v>0</v>
      </c>
      <c r="BL1160" s="18" t="s">
        <v>121</v>
      </c>
      <c r="BM1160" s="204" t="s">
        <v>1915</v>
      </c>
    </row>
    <row r="1161" spans="1:47" s="2" customFormat="1" ht="38.4">
      <c r="A1161" s="36"/>
      <c r="B1161" s="37"/>
      <c r="C1161" s="38"/>
      <c r="D1161" s="206" t="s">
        <v>213</v>
      </c>
      <c r="E1161" s="38"/>
      <c r="F1161" s="207" t="s">
        <v>1875</v>
      </c>
      <c r="G1161" s="38"/>
      <c r="H1161" s="38"/>
      <c r="I1161" s="208"/>
      <c r="J1161" s="38"/>
      <c r="K1161" s="38"/>
      <c r="L1161" s="41"/>
      <c r="M1161" s="209"/>
      <c r="N1161" s="210"/>
      <c r="O1161" s="73"/>
      <c r="P1161" s="73"/>
      <c r="Q1161" s="73"/>
      <c r="R1161" s="73"/>
      <c r="S1161" s="73"/>
      <c r="T1161" s="74"/>
      <c r="U1161" s="36"/>
      <c r="V1161" s="36"/>
      <c r="W1161" s="36"/>
      <c r="X1161" s="36"/>
      <c r="Y1161" s="36"/>
      <c r="Z1161" s="36"/>
      <c r="AA1161" s="36"/>
      <c r="AB1161" s="36"/>
      <c r="AC1161" s="36"/>
      <c r="AD1161" s="36"/>
      <c r="AE1161" s="36"/>
      <c r="AT1161" s="18" t="s">
        <v>213</v>
      </c>
      <c r="AU1161" s="18" t="s">
        <v>93</v>
      </c>
    </row>
    <row r="1162" spans="1:65" s="2" customFormat="1" ht="21.75" customHeight="1">
      <c r="A1162" s="36"/>
      <c r="B1162" s="37"/>
      <c r="C1162" s="193" t="s">
        <v>1916</v>
      </c>
      <c r="D1162" s="193" t="s">
        <v>206</v>
      </c>
      <c r="E1162" s="194" t="s">
        <v>1917</v>
      </c>
      <c r="F1162" s="195" t="s">
        <v>1918</v>
      </c>
      <c r="G1162" s="196" t="s">
        <v>1422</v>
      </c>
      <c r="H1162" s="197">
        <v>2</v>
      </c>
      <c r="I1162" s="198"/>
      <c r="J1162" s="199">
        <f>ROUND(I1162*H1162,2)</f>
        <v>0</v>
      </c>
      <c r="K1162" s="195" t="s">
        <v>601</v>
      </c>
      <c r="L1162" s="41"/>
      <c r="M1162" s="200" t="s">
        <v>1</v>
      </c>
      <c r="N1162" s="201" t="s">
        <v>48</v>
      </c>
      <c r="O1162" s="73"/>
      <c r="P1162" s="202">
        <f>O1162*H1162</f>
        <v>0</v>
      </c>
      <c r="Q1162" s="202">
        <v>0</v>
      </c>
      <c r="R1162" s="202">
        <f>Q1162*H1162</f>
        <v>0</v>
      </c>
      <c r="S1162" s="202">
        <v>0</v>
      </c>
      <c r="T1162" s="203">
        <f>S1162*H1162</f>
        <v>0</v>
      </c>
      <c r="U1162" s="36"/>
      <c r="V1162" s="36"/>
      <c r="W1162" s="36"/>
      <c r="X1162" s="36"/>
      <c r="Y1162" s="36"/>
      <c r="Z1162" s="36"/>
      <c r="AA1162" s="36"/>
      <c r="AB1162" s="36"/>
      <c r="AC1162" s="36"/>
      <c r="AD1162" s="36"/>
      <c r="AE1162" s="36"/>
      <c r="AR1162" s="204" t="s">
        <v>121</v>
      </c>
      <c r="AT1162" s="204" t="s">
        <v>206</v>
      </c>
      <c r="AU1162" s="204" t="s">
        <v>93</v>
      </c>
      <c r="AY1162" s="18" t="s">
        <v>203</v>
      </c>
      <c r="BE1162" s="205">
        <f>IF(N1162="základní",J1162,0)</f>
        <v>0</v>
      </c>
      <c r="BF1162" s="205">
        <f>IF(N1162="snížená",J1162,0)</f>
        <v>0</v>
      </c>
      <c r="BG1162" s="205">
        <f>IF(N1162="zákl. přenesená",J1162,0)</f>
        <v>0</v>
      </c>
      <c r="BH1162" s="205">
        <f>IF(N1162="sníž. přenesená",J1162,0)</f>
        <v>0</v>
      </c>
      <c r="BI1162" s="205">
        <f>IF(N1162="nulová",J1162,0)</f>
        <v>0</v>
      </c>
      <c r="BJ1162" s="18" t="s">
        <v>91</v>
      </c>
      <c r="BK1162" s="205">
        <f>ROUND(I1162*H1162,2)</f>
        <v>0</v>
      </c>
      <c r="BL1162" s="18" t="s">
        <v>121</v>
      </c>
      <c r="BM1162" s="204" t="s">
        <v>1919</v>
      </c>
    </row>
    <row r="1163" spans="1:47" s="2" customFormat="1" ht="38.4">
      <c r="A1163" s="36"/>
      <c r="B1163" s="37"/>
      <c r="C1163" s="38"/>
      <c r="D1163" s="206" t="s">
        <v>213</v>
      </c>
      <c r="E1163" s="38"/>
      <c r="F1163" s="207" t="s">
        <v>1875</v>
      </c>
      <c r="G1163" s="38"/>
      <c r="H1163" s="38"/>
      <c r="I1163" s="208"/>
      <c r="J1163" s="38"/>
      <c r="K1163" s="38"/>
      <c r="L1163" s="41"/>
      <c r="M1163" s="209"/>
      <c r="N1163" s="210"/>
      <c r="O1163" s="73"/>
      <c r="P1163" s="73"/>
      <c r="Q1163" s="73"/>
      <c r="R1163" s="73"/>
      <c r="S1163" s="73"/>
      <c r="T1163" s="74"/>
      <c r="U1163" s="36"/>
      <c r="V1163" s="36"/>
      <c r="W1163" s="36"/>
      <c r="X1163" s="36"/>
      <c r="Y1163" s="36"/>
      <c r="Z1163" s="36"/>
      <c r="AA1163" s="36"/>
      <c r="AB1163" s="36"/>
      <c r="AC1163" s="36"/>
      <c r="AD1163" s="36"/>
      <c r="AE1163" s="36"/>
      <c r="AT1163" s="18" t="s">
        <v>213</v>
      </c>
      <c r="AU1163" s="18" t="s">
        <v>93</v>
      </c>
    </row>
    <row r="1164" spans="1:65" s="2" customFormat="1" ht="21.75" customHeight="1">
      <c r="A1164" s="36"/>
      <c r="B1164" s="37"/>
      <c r="C1164" s="193" t="s">
        <v>1920</v>
      </c>
      <c r="D1164" s="193" t="s">
        <v>206</v>
      </c>
      <c r="E1164" s="194" t="s">
        <v>1921</v>
      </c>
      <c r="F1164" s="195" t="s">
        <v>1922</v>
      </c>
      <c r="G1164" s="196" t="s">
        <v>1422</v>
      </c>
      <c r="H1164" s="197">
        <v>1</v>
      </c>
      <c r="I1164" s="198"/>
      <c r="J1164" s="199">
        <f>ROUND(I1164*H1164,2)</f>
        <v>0</v>
      </c>
      <c r="K1164" s="195" t="s">
        <v>601</v>
      </c>
      <c r="L1164" s="41"/>
      <c r="M1164" s="200" t="s">
        <v>1</v>
      </c>
      <c r="N1164" s="201" t="s">
        <v>48</v>
      </c>
      <c r="O1164" s="73"/>
      <c r="P1164" s="202">
        <f>O1164*H1164</f>
        <v>0</v>
      </c>
      <c r="Q1164" s="202">
        <v>0</v>
      </c>
      <c r="R1164" s="202">
        <f>Q1164*H1164</f>
        <v>0</v>
      </c>
      <c r="S1164" s="202">
        <v>0</v>
      </c>
      <c r="T1164" s="203">
        <f>S1164*H1164</f>
        <v>0</v>
      </c>
      <c r="U1164" s="36"/>
      <c r="V1164" s="36"/>
      <c r="W1164" s="36"/>
      <c r="X1164" s="36"/>
      <c r="Y1164" s="36"/>
      <c r="Z1164" s="36"/>
      <c r="AA1164" s="36"/>
      <c r="AB1164" s="36"/>
      <c r="AC1164" s="36"/>
      <c r="AD1164" s="36"/>
      <c r="AE1164" s="36"/>
      <c r="AR1164" s="204" t="s">
        <v>121</v>
      </c>
      <c r="AT1164" s="204" t="s">
        <v>206</v>
      </c>
      <c r="AU1164" s="204" t="s">
        <v>93</v>
      </c>
      <c r="AY1164" s="18" t="s">
        <v>203</v>
      </c>
      <c r="BE1164" s="205">
        <f>IF(N1164="základní",J1164,0)</f>
        <v>0</v>
      </c>
      <c r="BF1164" s="205">
        <f>IF(N1164="snížená",J1164,0)</f>
        <v>0</v>
      </c>
      <c r="BG1164" s="205">
        <f>IF(N1164="zákl. přenesená",J1164,0)</f>
        <v>0</v>
      </c>
      <c r="BH1164" s="205">
        <f>IF(N1164="sníž. přenesená",J1164,0)</f>
        <v>0</v>
      </c>
      <c r="BI1164" s="205">
        <f>IF(N1164="nulová",J1164,0)</f>
        <v>0</v>
      </c>
      <c r="BJ1164" s="18" t="s">
        <v>91</v>
      </c>
      <c r="BK1164" s="205">
        <f>ROUND(I1164*H1164,2)</f>
        <v>0</v>
      </c>
      <c r="BL1164" s="18" t="s">
        <v>121</v>
      </c>
      <c r="BM1164" s="204" t="s">
        <v>1923</v>
      </c>
    </row>
    <row r="1165" spans="1:47" s="2" customFormat="1" ht="38.4">
      <c r="A1165" s="36"/>
      <c r="B1165" s="37"/>
      <c r="C1165" s="38"/>
      <c r="D1165" s="206" t="s">
        <v>213</v>
      </c>
      <c r="E1165" s="38"/>
      <c r="F1165" s="207" t="s">
        <v>1875</v>
      </c>
      <c r="G1165" s="38"/>
      <c r="H1165" s="38"/>
      <c r="I1165" s="208"/>
      <c r="J1165" s="38"/>
      <c r="K1165" s="38"/>
      <c r="L1165" s="41"/>
      <c r="M1165" s="209"/>
      <c r="N1165" s="210"/>
      <c r="O1165" s="73"/>
      <c r="P1165" s="73"/>
      <c r="Q1165" s="73"/>
      <c r="R1165" s="73"/>
      <c r="S1165" s="73"/>
      <c r="T1165" s="74"/>
      <c r="U1165" s="36"/>
      <c r="V1165" s="36"/>
      <c r="W1165" s="36"/>
      <c r="X1165" s="36"/>
      <c r="Y1165" s="36"/>
      <c r="Z1165" s="36"/>
      <c r="AA1165" s="36"/>
      <c r="AB1165" s="36"/>
      <c r="AC1165" s="36"/>
      <c r="AD1165" s="36"/>
      <c r="AE1165" s="36"/>
      <c r="AT1165" s="18" t="s">
        <v>213</v>
      </c>
      <c r="AU1165" s="18" t="s">
        <v>93</v>
      </c>
    </row>
    <row r="1166" spans="1:65" s="2" customFormat="1" ht="24.15" customHeight="1">
      <c r="A1166" s="36"/>
      <c r="B1166" s="37"/>
      <c r="C1166" s="193" t="s">
        <v>1924</v>
      </c>
      <c r="D1166" s="193" t="s">
        <v>206</v>
      </c>
      <c r="E1166" s="194" t="s">
        <v>1925</v>
      </c>
      <c r="F1166" s="195" t="s">
        <v>1926</v>
      </c>
      <c r="G1166" s="196" t="s">
        <v>1422</v>
      </c>
      <c r="H1166" s="197">
        <v>1</v>
      </c>
      <c r="I1166" s="198"/>
      <c r="J1166" s="199">
        <f>ROUND(I1166*H1166,2)</f>
        <v>0</v>
      </c>
      <c r="K1166" s="195" t="s">
        <v>601</v>
      </c>
      <c r="L1166" s="41"/>
      <c r="M1166" s="200" t="s">
        <v>1</v>
      </c>
      <c r="N1166" s="201" t="s">
        <v>48</v>
      </c>
      <c r="O1166" s="73"/>
      <c r="P1166" s="202">
        <f>O1166*H1166</f>
        <v>0</v>
      </c>
      <c r="Q1166" s="202">
        <v>0</v>
      </c>
      <c r="R1166" s="202">
        <f>Q1166*H1166</f>
        <v>0</v>
      </c>
      <c r="S1166" s="202">
        <v>0</v>
      </c>
      <c r="T1166" s="203">
        <f>S1166*H1166</f>
        <v>0</v>
      </c>
      <c r="U1166" s="36"/>
      <c r="V1166" s="36"/>
      <c r="W1166" s="36"/>
      <c r="X1166" s="36"/>
      <c r="Y1166" s="36"/>
      <c r="Z1166" s="36"/>
      <c r="AA1166" s="36"/>
      <c r="AB1166" s="36"/>
      <c r="AC1166" s="36"/>
      <c r="AD1166" s="36"/>
      <c r="AE1166" s="36"/>
      <c r="AR1166" s="204" t="s">
        <v>121</v>
      </c>
      <c r="AT1166" s="204" t="s">
        <v>206</v>
      </c>
      <c r="AU1166" s="204" t="s">
        <v>93</v>
      </c>
      <c r="AY1166" s="18" t="s">
        <v>203</v>
      </c>
      <c r="BE1166" s="205">
        <f>IF(N1166="základní",J1166,0)</f>
        <v>0</v>
      </c>
      <c r="BF1166" s="205">
        <f>IF(N1166="snížená",J1166,0)</f>
        <v>0</v>
      </c>
      <c r="BG1166" s="205">
        <f>IF(N1166="zákl. přenesená",J1166,0)</f>
        <v>0</v>
      </c>
      <c r="BH1166" s="205">
        <f>IF(N1166="sníž. přenesená",J1166,0)</f>
        <v>0</v>
      </c>
      <c r="BI1166" s="205">
        <f>IF(N1166="nulová",J1166,0)</f>
        <v>0</v>
      </c>
      <c r="BJ1166" s="18" t="s">
        <v>91</v>
      </c>
      <c r="BK1166" s="205">
        <f>ROUND(I1166*H1166,2)</f>
        <v>0</v>
      </c>
      <c r="BL1166" s="18" t="s">
        <v>121</v>
      </c>
      <c r="BM1166" s="204" t="s">
        <v>1927</v>
      </c>
    </row>
    <row r="1167" spans="1:47" s="2" customFormat="1" ht="38.4">
      <c r="A1167" s="36"/>
      <c r="B1167" s="37"/>
      <c r="C1167" s="38"/>
      <c r="D1167" s="206" t="s">
        <v>213</v>
      </c>
      <c r="E1167" s="38"/>
      <c r="F1167" s="207" t="s">
        <v>1875</v>
      </c>
      <c r="G1167" s="38"/>
      <c r="H1167" s="38"/>
      <c r="I1167" s="208"/>
      <c r="J1167" s="38"/>
      <c r="K1167" s="38"/>
      <c r="L1167" s="41"/>
      <c r="M1167" s="209"/>
      <c r="N1167" s="210"/>
      <c r="O1167" s="73"/>
      <c r="P1167" s="73"/>
      <c r="Q1167" s="73"/>
      <c r="R1167" s="73"/>
      <c r="S1167" s="73"/>
      <c r="T1167" s="74"/>
      <c r="U1167" s="36"/>
      <c r="V1167" s="36"/>
      <c r="W1167" s="36"/>
      <c r="X1167" s="36"/>
      <c r="Y1167" s="36"/>
      <c r="Z1167" s="36"/>
      <c r="AA1167" s="36"/>
      <c r="AB1167" s="36"/>
      <c r="AC1167" s="36"/>
      <c r="AD1167" s="36"/>
      <c r="AE1167" s="36"/>
      <c r="AT1167" s="18" t="s">
        <v>213</v>
      </c>
      <c r="AU1167" s="18" t="s">
        <v>93</v>
      </c>
    </row>
    <row r="1168" spans="1:65" s="2" customFormat="1" ht="24.15" customHeight="1">
      <c r="A1168" s="36"/>
      <c r="B1168" s="37"/>
      <c r="C1168" s="193" t="s">
        <v>1928</v>
      </c>
      <c r="D1168" s="193" t="s">
        <v>206</v>
      </c>
      <c r="E1168" s="194" t="s">
        <v>1929</v>
      </c>
      <c r="F1168" s="195" t="s">
        <v>1930</v>
      </c>
      <c r="G1168" s="196" t="s">
        <v>1422</v>
      </c>
      <c r="H1168" s="197">
        <v>1</v>
      </c>
      <c r="I1168" s="198"/>
      <c r="J1168" s="199">
        <f>ROUND(I1168*H1168,2)</f>
        <v>0</v>
      </c>
      <c r="K1168" s="195" t="s">
        <v>601</v>
      </c>
      <c r="L1168" s="41"/>
      <c r="M1168" s="200" t="s">
        <v>1</v>
      </c>
      <c r="N1168" s="201" t="s">
        <v>48</v>
      </c>
      <c r="O1168" s="73"/>
      <c r="P1168" s="202">
        <f>O1168*H1168</f>
        <v>0</v>
      </c>
      <c r="Q1168" s="202">
        <v>0</v>
      </c>
      <c r="R1168" s="202">
        <f>Q1168*H1168</f>
        <v>0</v>
      </c>
      <c r="S1168" s="202">
        <v>0</v>
      </c>
      <c r="T1168" s="203">
        <f>S1168*H1168</f>
        <v>0</v>
      </c>
      <c r="U1168" s="36"/>
      <c r="V1168" s="36"/>
      <c r="W1168" s="36"/>
      <c r="X1168" s="36"/>
      <c r="Y1168" s="36"/>
      <c r="Z1168" s="36"/>
      <c r="AA1168" s="36"/>
      <c r="AB1168" s="36"/>
      <c r="AC1168" s="36"/>
      <c r="AD1168" s="36"/>
      <c r="AE1168" s="36"/>
      <c r="AR1168" s="204" t="s">
        <v>121</v>
      </c>
      <c r="AT1168" s="204" t="s">
        <v>206</v>
      </c>
      <c r="AU1168" s="204" t="s">
        <v>93</v>
      </c>
      <c r="AY1168" s="18" t="s">
        <v>203</v>
      </c>
      <c r="BE1168" s="205">
        <f>IF(N1168="základní",J1168,0)</f>
        <v>0</v>
      </c>
      <c r="BF1168" s="205">
        <f>IF(N1168="snížená",J1168,0)</f>
        <v>0</v>
      </c>
      <c r="BG1168" s="205">
        <f>IF(N1168="zákl. přenesená",J1168,0)</f>
        <v>0</v>
      </c>
      <c r="BH1168" s="205">
        <f>IF(N1168="sníž. přenesená",J1168,0)</f>
        <v>0</v>
      </c>
      <c r="BI1168" s="205">
        <f>IF(N1168="nulová",J1168,0)</f>
        <v>0</v>
      </c>
      <c r="BJ1168" s="18" t="s">
        <v>91</v>
      </c>
      <c r="BK1168" s="205">
        <f>ROUND(I1168*H1168,2)</f>
        <v>0</v>
      </c>
      <c r="BL1168" s="18" t="s">
        <v>121</v>
      </c>
      <c r="BM1168" s="204" t="s">
        <v>1931</v>
      </c>
    </row>
    <row r="1169" spans="1:47" s="2" customFormat="1" ht="38.4">
      <c r="A1169" s="36"/>
      <c r="B1169" s="37"/>
      <c r="C1169" s="38"/>
      <c r="D1169" s="206" t="s">
        <v>213</v>
      </c>
      <c r="E1169" s="38"/>
      <c r="F1169" s="207" t="s">
        <v>1875</v>
      </c>
      <c r="G1169" s="38"/>
      <c r="H1169" s="38"/>
      <c r="I1169" s="208"/>
      <c r="J1169" s="38"/>
      <c r="K1169" s="38"/>
      <c r="L1169" s="41"/>
      <c r="M1169" s="209"/>
      <c r="N1169" s="210"/>
      <c r="O1169" s="73"/>
      <c r="P1169" s="73"/>
      <c r="Q1169" s="73"/>
      <c r="R1169" s="73"/>
      <c r="S1169" s="73"/>
      <c r="T1169" s="74"/>
      <c r="U1169" s="36"/>
      <c r="V1169" s="36"/>
      <c r="W1169" s="36"/>
      <c r="X1169" s="36"/>
      <c r="Y1169" s="36"/>
      <c r="Z1169" s="36"/>
      <c r="AA1169" s="36"/>
      <c r="AB1169" s="36"/>
      <c r="AC1169" s="36"/>
      <c r="AD1169" s="36"/>
      <c r="AE1169" s="36"/>
      <c r="AT1169" s="18" t="s">
        <v>213</v>
      </c>
      <c r="AU1169" s="18" t="s">
        <v>93</v>
      </c>
    </row>
    <row r="1170" spans="1:65" s="2" customFormat="1" ht="24.15" customHeight="1">
      <c r="A1170" s="36"/>
      <c r="B1170" s="37"/>
      <c r="C1170" s="193" t="s">
        <v>1932</v>
      </c>
      <c r="D1170" s="193" t="s">
        <v>206</v>
      </c>
      <c r="E1170" s="194" t="s">
        <v>1933</v>
      </c>
      <c r="F1170" s="195" t="s">
        <v>1934</v>
      </c>
      <c r="G1170" s="196" t="s">
        <v>1422</v>
      </c>
      <c r="H1170" s="197">
        <v>1</v>
      </c>
      <c r="I1170" s="198"/>
      <c r="J1170" s="199">
        <f>ROUND(I1170*H1170,2)</f>
        <v>0</v>
      </c>
      <c r="K1170" s="195" t="s">
        <v>601</v>
      </c>
      <c r="L1170" s="41"/>
      <c r="M1170" s="200" t="s">
        <v>1</v>
      </c>
      <c r="N1170" s="201" t="s">
        <v>48</v>
      </c>
      <c r="O1170" s="73"/>
      <c r="P1170" s="202">
        <f>O1170*H1170</f>
        <v>0</v>
      </c>
      <c r="Q1170" s="202">
        <v>0</v>
      </c>
      <c r="R1170" s="202">
        <f>Q1170*H1170</f>
        <v>0</v>
      </c>
      <c r="S1170" s="202">
        <v>0</v>
      </c>
      <c r="T1170" s="203">
        <f>S1170*H1170</f>
        <v>0</v>
      </c>
      <c r="U1170" s="36"/>
      <c r="V1170" s="36"/>
      <c r="W1170" s="36"/>
      <c r="X1170" s="36"/>
      <c r="Y1170" s="36"/>
      <c r="Z1170" s="36"/>
      <c r="AA1170" s="36"/>
      <c r="AB1170" s="36"/>
      <c r="AC1170" s="36"/>
      <c r="AD1170" s="36"/>
      <c r="AE1170" s="36"/>
      <c r="AR1170" s="204" t="s">
        <v>121</v>
      </c>
      <c r="AT1170" s="204" t="s">
        <v>206</v>
      </c>
      <c r="AU1170" s="204" t="s">
        <v>93</v>
      </c>
      <c r="AY1170" s="18" t="s">
        <v>203</v>
      </c>
      <c r="BE1170" s="205">
        <f>IF(N1170="základní",J1170,0)</f>
        <v>0</v>
      </c>
      <c r="BF1170" s="205">
        <f>IF(N1170="snížená",J1170,0)</f>
        <v>0</v>
      </c>
      <c r="BG1170" s="205">
        <f>IF(N1170="zákl. přenesená",J1170,0)</f>
        <v>0</v>
      </c>
      <c r="BH1170" s="205">
        <f>IF(N1170="sníž. přenesená",J1170,0)</f>
        <v>0</v>
      </c>
      <c r="BI1170" s="205">
        <f>IF(N1170="nulová",J1170,0)</f>
        <v>0</v>
      </c>
      <c r="BJ1170" s="18" t="s">
        <v>91</v>
      </c>
      <c r="BK1170" s="205">
        <f>ROUND(I1170*H1170,2)</f>
        <v>0</v>
      </c>
      <c r="BL1170" s="18" t="s">
        <v>121</v>
      </c>
      <c r="BM1170" s="204" t="s">
        <v>1935</v>
      </c>
    </row>
    <row r="1171" spans="1:47" s="2" customFormat="1" ht="38.4">
      <c r="A1171" s="36"/>
      <c r="B1171" s="37"/>
      <c r="C1171" s="38"/>
      <c r="D1171" s="206" t="s">
        <v>213</v>
      </c>
      <c r="E1171" s="38"/>
      <c r="F1171" s="207" t="s">
        <v>1875</v>
      </c>
      <c r="G1171" s="38"/>
      <c r="H1171" s="38"/>
      <c r="I1171" s="208"/>
      <c r="J1171" s="38"/>
      <c r="K1171" s="38"/>
      <c r="L1171" s="41"/>
      <c r="M1171" s="209"/>
      <c r="N1171" s="210"/>
      <c r="O1171" s="73"/>
      <c r="P1171" s="73"/>
      <c r="Q1171" s="73"/>
      <c r="R1171" s="73"/>
      <c r="S1171" s="73"/>
      <c r="T1171" s="74"/>
      <c r="U1171" s="36"/>
      <c r="V1171" s="36"/>
      <c r="W1171" s="36"/>
      <c r="X1171" s="36"/>
      <c r="Y1171" s="36"/>
      <c r="Z1171" s="36"/>
      <c r="AA1171" s="36"/>
      <c r="AB1171" s="36"/>
      <c r="AC1171" s="36"/>
      <c r="AD1171" s="36"/>
      <c r="AE1171" s="36"/>
      <c r="AT1171" s="18" t="s">
        <v>213</v>
      </c>
      <c r="AU1171" s="18" t="s">
        <v>93</v>
      </c>
    </row>
    <row r="1172" spans="1:65" s="2" customFormat="1" ht="21.75" customHeight="1">
      <c r="A1172" s="36"/>
      <c r="B1172" s="37"/>
      <c r="C1172" s="193" t="s">
        <v>1936</v>
      </c>
      <c r="D1172" s="193" t="s">
        <v>206</v>
      </c>
      <c r="E1172" s="194" t="s">
        <v>1937</v>
      </c>
      <c r="F1172" s="195" t="s">
        <v>1938</v>
      </c>
      <c r="G1172" s="196" t="s">
        <v>1422</v>
      </c>
      <c r="H1172" s="197">
        <v>2</v>
      </c>
      <c r="I1172" s="198"/>
      <c r="J1172" s="199">
        <f>ROUND(I1172*H1172,2)</f>
        <v>0</v>
      </c>
      <c r="K1172" s="195" t="s">
        <v>601</v>
      </c>
      <c r="L1172" s="41"/>
      <c r="M1172" s="200" t="s">
        <v>1</v>
      </c>
      <c r="N1172" s="201" t="s">
        <v>48</v>
      </c>
      <c r="O1172" s="73"/>
      <c r="P1172" s="202">
        <f>O1172*H1172</f>
        <v>0</v>
      </c>
      <c r="Q1172" s="202">
        <v>0</v>
      </c>
      <c r="R1172" s="202">
        <f>Q1172*H1172</f>
        <v>0</v>
      </c>
      <c r="S1172" s="202">
        <v>0</v>
      </c>
      <c r="T1172" s="203">
        <f>S1172*H1172</f>
        <v>0</v>
      </c>
      <c r="U1172" s="36"/>
      <c r="V1172" s="36"/>
      <c r="W1172" s="36"/>
      <c r="X1172" s="36"/>
      <c r="Y1172" s="36"/>
      <c r="Z1172" s="36"/>
      <c r="AA1172" s="36"/>
      <c r="AB1172" s="36"/>
      <c r="AC1172" s="36"/>
      <c r="AD1172" s="36"/>
      <c r="AE1172" s="36"/>
      <c r="AR1172" s="204" t="s">
        <v>121</v>
      </c>
      <c r="AT1172" s="204" t="s">
        <v>206</v>
      </c>
      <c r="AU1172" s="204" t="s">
        <v>93</v>
      </c>
      <c r="AY1172" s="18" t="s">
        <v>203</v>
      </c>
      <c r="BE1172" s="205">
        <f>IF(N1172="základní",J1172,0)</f>
        <v>0</v>
      </c>
      <c r="BF1172" s="205">
        <f>IF(N1172="snížená",J1172,0)</f>
        <v>0</v>
      </c>
      <c r="BG1172" s="205">
        <f>IF(N1172="zákl. přenesená",J1172,0)</f>
        <v>0</v>
      </c>
      <c r="BH1172" s="205">
        <f>IF(N1172="sníž. přenesená",J1172,0)</f>
        <v>0</v>
      </c>
      <c r="BI1172" s="205">
        <f>IF(N1172="nulová",J1172,0)</f>
        <v>0</v>
      </c>
      <c r="BJ1172" s="18" t="s">
        <v>91</v>
      </c>
      <c r="BK1172" s="205">
        <f>ROUND(I1172*H1172,2)</f>
        <v>0</v>
      </c>
      <c r="BL1172" s="18" t="s">
        <v>121</v>
      </c>
      <c r="BM1172" s="204" t="s">
        <v>1939</v>
      </c>
    </row>
    <row r="1173" spans="1:47" s="2" customFormat="1" ht="38.4">
      <c r="A1173" s="36"/>
      <c r="B1173" s="37"/>
      <c r="C1173" s="38"/>
      <c r="D1173" s="206" t="s">
        <v>213</v>
      </c>
      <c r="E1173" s="38"/>
      <c r="F1173" s="207" t="s">
        <v>1875</v>
      </c>
      <c r="G1173" s="38"/>
      <c r="H1173" s="38"/>
      <c r="I1173" s="208"/>
      <c r="J1173" s="38"/>
      <c r="K1173" s="38"/>
      <c r="L1173" s="41"/>
      <c r="M1173" s="209"/>
      <c r="N1173" s="210"/>
      <c r="O1173" s="73"/>
      <c r="P1173" s="73"/>
      <c r="Q1173" s="73"/>
      <c r="R1173" s="73"/>
      <c r="S1173" s="73"/>
      <c r="T1173" s="74"/>
      <c r="U1173" s="36"/>
      <c r="V1173" s="36"/>
      <c r="W1173" s="36"/>
      <c r="X1173" s="36"/>
      <c r="Y1173" s="36"/>
      <c r="Z1173" s="36"/>
      <c r="AA1173" s="36"/>
      <c r="AB1173" s="36"/>
      <c r="AC1173" s="36"/>
      <c r="AD1173" s="36"/>
      <c r="AE1173" s="36"/>
      <c r="AT1173" s="18" t="s">
        <v>213</v>
      </c>
      <c r="AU1173" s="18" t="s">
        <v>93</v>
      </c>
    </row>
    <row r="1174" spans="1:65" s="2" customFormat="1" ht="21.75" customHeight="1">
      <c r="A1174" s="36"/>
      <c r="B1174" s="37"/>
      <c r="C1174" s="193" t="s">
        <v>1940</v>
      </c>
      <c r="D1174" s="193" t="s">
        <v>206</v>
      </c>
      <c r="E1174" s="194" t="s">
        <v>1941</v>
      </c>
      <c r="F1174" s="195" t="s">
        <v>1942</v>
      </c>
      <c r="G1174" s="196" t="s">
        <v>1422</v>
      </c>
      <c r="H1174" s="197">
        <v>1</v>
      </c>
      <c r="I1174" s="198"/>
      <c r="J1174" s="199">
        <f>ROUND(I1174*H1174,2)</f>
        <v>0</v>
      </c>
      <c r="K1174" s="195" t="s">
        <v>601</v>
      </c>
      <c r="L1174" s="41"/>
      <c r="M1174" s="200" t="s">
        <v>1</v>
      </c>
      <c r="N1174" s="201" t="s">
        <v>48</v>
      </c>
      <c r="O1174" s="73"/>
      <c r="P1174" s="202">
        <f>O1174*H1174</f>
        <v>0</v>
      </c>
      <c r="Q1174" s="202">
        <v>0</v>
      </c>
      <c r="R1174" s="202">
        <f>Q1174*H1174</f>
        <v>0</v>
      </c>
      <c r="S1174" s="202">
        <v>0</v>
      </c>
      <c r="T1174" s="203">
        <f>S1174*H1174</f>
        <v>0</v>
      </c>
      <c r="U1174" s="36"/>
      <c r="V1174" s="36"/>
      <c r="W1174" s="36"/>
      <c r="X1174" s="36"/>
      <c r="Y1174" s="36"/>
      <c r="Z1174" s="36"/>
      <c r="AA1174" s="36"/>
      <c r="AB1174" s="36"/>
      <c r="AC1174" s="36"/>
      <c r="AD1174" s="36"/>
      <c r="AE1174" s="36"/>
      <c r="AR1174" s="204" t="s">
        <v>121</v>
      </c>
      <c r="AT1174" s="204" t="s">
        <v>206</v>
      </c>
      <c r="AU1174" s="204" t="s">
        <v>93</v>
      </c>
      <c r="AY1174" s="18" t="s">
        <v>203</v>
      </c>
      <c r="BE1174" s="205">
        <f>IF(N1174="základní",J1174,0)</f>
        <v>0</v>
      </c>
      <c r="BF1174" s="205">
        <f>IF(N1174="snížená",J1174,0)</f>
        <v>0</v>
      </c>
      <c r="BG1174" s="205">
        <f>IF(N1174="zákl. přenesená",J1174,0)</f>
        <v>0</v>
      </c>
      <c r="BH1174" s="205">
        <f>IF(N1174="sníž. přenesená",J1174,0)</f>
        <v>0</v>
      </c>
      <c r="BI1174" s="205">
        <f>IF(N1174="nulová",J1174,0)</f>
        <v>0</v>
      </c>
      <c r="BJ1174" s="18" t="s">
        <v>91</v>
      </c>
      <c r="BK1174" s="205">
        <f>ROUND(I1174*H1174,2)</f>
        <v>0</v>
      </c>
      <c r="BL1174" s="18" t="s">
        <v>121</v>
      </c>
      <c r="BM1174" s="204" t="s">
        <v>1943</v>
      </c>
    </row>
    <row r="1175" spans="1:47" s="2" customFormat="1" ht="38.4">
      <c r="A1175" s="36"/>
      <c r="B1175" s="37"/>
      <c r="C1175" s="38"/>
      <c r="D1175" s="206" t="s">
        <v>213</v>
      </c>
      <c r="E1175" s="38"/>
      <c r="F1175" s="207" t="s">
        <v>1875</v>
      </c>
      <c r="G1175" s="38"/>
      <c r="H1175" s="38"/>
      <c r="I1175" s="208"/>
      <c r="J1175" s="38"/>
      <c r="K1175" s="38"/>
      <c r="L1175" s="41"/>
      <c r="M1175" s="209"/>
      <c r="N1175" s="210"/>
      <c r="O1175" s="73"/>
      <c r="P1175" s="73"/>
      <c r="Q1175" s="73"/>
      <c r="R1175" s="73"/>
      <c r="S1175" s="73"/>
      <c r="T1175" s="74"/>
      <c r="U1175" s="36"/>
      <c r="V1175" s="36"/>
      <c r="W1175" s="36"/>
      <c r="X1175" s="36"/>
      <c r="Y1175" s="36"/>
      <c r="Z1175" s="36"/>
      <c r="AA1175" s="36"/>
      <c r="AB1175" s="36"/>
      <c r="AC1175" s="36"/>
      <c r="AD1175" s="36"/>
      <c r="AE1175" s="36"/>
      <c r="AT1175" s="18" t="s">
        <v>213</v>
      </c>
      <c r="AU1175" s="18" t="s">
        <v>93</v>
      </c>
    </row>
    <row r="1176" spans="1:65" s="2" customFormat="1" ht="21.75" customHeight="1">
      <c r="A1176" s="36"/>
      <c r="B1176" s="37"/>
      <c r="C1176" s="193" t="s">
        <v>1944</v>
      </c>
      <c r="D1176" s="193" t="s">
        <v>206</v>
      </c>
      <c r="E1176" s="194" t="s">
        <v>1945</v>
      </c>
      <c r="F1176" s="195" t="s">
        <v>1946</v>
      </c>
      <c r="G1176" s="196" t="s">
        <v>1422</v>
      </c>
      <c r="H1176" s="197">
        <v>1</v>
      </c>
      <c r="I1176" s="198"/>
      <c r="J1176" s="199">
        <f>ROUND(I1176*H1176,2)</f>
        <v>0</v>
      </c>
      <c r="K1176" s="195" t="s">
        <v>601</v>
      </c>
      <c r="L1176" s="41"/>
      <c r="M1176" s="200" t="s">
        <v>1</v>
      </c>
      <c r="N1176" s="201" t="s">
        <v>48</v>
      </c>
      <c r="O1176" s="73"/>
      <c r="P1176" s="202">
        <f>O1176*H1176</f>
        <v>0</v>
      </c>
      <c r="Q1176" s="202">
        <v>0</v>
      </c>
      <c r="R1176" s="202">
        <f>Q1176*H1176</f>
        <v>0</v>
      </c>
      <c r="S1176" s="202">
        <v>0</v>
      </c>
      <c r="T1176" s="203">
        <f>S1176*H1176</f>
        <v>0</v>
      </c>
      <c r="U1176" s="36"/>
      <c r="V1176" s="36"/>
      <c r="W1176" s="36"/>
      <c r="X1176" s="36"/>
      <c r="Y1176" s="36"/>
      <c r="Z1176" s="36"/>
      <c r="AA1176" s="36"/>
      <c r="AB1176" s="36"/>
      <c r="AC1176" s="36"/>
      <c r="AD1176" s="36"/>
      <c r="AE1176" s="36"/>
      <c r="AR1176" s="204" t="s">
        <v>121</v>
      </c>
      <c r="AT1176" s="204" t="s">
        <v>206</v>
      </c>
      <c r="AU1176" s="204" t="s">
        <v>93</v>
      </c>
      <c r="AY1176" s="18" t="s">
        <v>203</v>
      </c>
      <c r="BE1176" s="205">
        <f>IF(N1176="základní",J1176,0)</f>
        <v>0</v>
      </c>
      <c r="BF1176" s="205">
        <f>IF(N1176="snížená",J1176,0)</f>
        <v>0</v>
      </c>
      <c r="BG1176" s="205">
        <f>IF(N1176="zákl. přenesená",J1176,0)</f>
        <v>0</v>
      </c>
      <c r="BH1176" s="205">
        <f>IF(N1176="sníž. přenesená",J1176,0)</f>
        <v>0</v>
      </c>
      <c r="BI1176" s="205">
        <f>IF(N1176="nulová",J1176,0)</f>
        <v>0</v>
      </c>
      <c r="BJ1176" s="18" t="s">
        <v>91</v>
      </c>
      <c r="BK1176" s="205">
        <f>ROUND(I1176*H1176,2)</f>
        <v>0</v>
      </c>
      <c r="BL1176" s="18" t="s">
        <v>121</v>
      </c>
      <c r="BM1176" s="204" t="s">
        <v>1947</v>
      </c>
    </row>
    <row r="1177" spans="1:47" s="2" customFormat="1" ht="38.4">
      <c r="A1177" s="36"/>
      <c r="B1177" s="37"/>
      <c r="C1177" s="38"/>
      <c r="D1177" s="206" t="s">
        <v>213</v>
      </c>
      <c r="E1177" s="38"/>
      <c r="F1177" s="207" t="s">
        <v>1875</v>
      </c>
      <c r="G1177" s="38"/>
      <c r="H1177" s="38"/>
      <c r="I1177" s="208"/>
      <c r="J1177" s="38"/>
      <c r="K1177" s="38"/>
      <c r="L1177" s="41"/>
      <c r="M1177" s="209"/>
      <c r="N1177" s="210"/>
      <c r="O1177" s="73"/>
      <c r="P1177" s="73"/>
      <c r="Q1177" s="73"/>
      <c r="R1177" s="73"/>
      <c r="S1177" s="73"/>
      <c r="T1177" s="74"/>
      <c r="U1177" s="36"/>
      <c r="V1177" s="36"/>
      <c r="W1177" s="36"/>
      <c r="X1177" s="36"/>
      <c r="Y1177" s="36"/>
      <c r="Z1177" s="36"/>
      <c r="AA1177" s="36"/>
      <c r="AB1177" s="36"/>
      <c r="AC1177" s="36"/>
      <c r="AD1177" s="36"/>
      <c r="AE1177" s="36"/>
      <c r="AT1177" s="18" t="s">
        <v>213</v>
      </c>
      <c r="AU1177" s="18" t="s">
        <v>93</v>
      </c>
    </row>
    <row r="1178" spans="1:65" s="2" customFormat="1" ht="21.75" customHeight="1">
      <c r="A1178" s="36"/>
      <c r="B1178" s="37"/>
      <c r="C1178" s="193" t="s">
        <v>1948</v>
      </c>
      <c r="D1178" s="193" t="s">
        <v>206</v>
      </c>
      <c r="E1178" s="194" t="s">
        <v>1949</v>
      </c>
      <c r="F1178" s="195" t="s">
        <v>1950</v>
      </c>
      <c r="G1178" s="196" t="s">
        <v>1422</v>
      </c>
      <c r="H1178" s="197">
        <v>1</v>
      </c>
      <c r="I1178" s="198"/>
      <c r="J1178" s="199">
        <f>ROUND(I1178*H1178,2)</f>
        <v>0</v>
      </c>
      <c r="K1178" s="195" t="s">
        <v>601</v>
      </c>
      <c r="L1178" s="41"/>
      <c r="M1178" s="200" t="s">
        <v>1</v>
      </c>
      <c r="N1178" s="201" t="s">
        <v>48</v>
      </c>
      <c r="O1178" s="73"/>
      <c r="P1178" s="202">
        <f>O1178*H1178</f>
        <v>0</v>
      </c>
      <c r="Q1178" s="202">
        <v>0</v>
      </c>
      <c r="R1178" s="202">
        <f>Q1178*H1178</f>
        <v>0</v>
      </c>
      <c r="S1178" s="202">
        <v>0</v>
      </c>
      <c r="T1178" s="203">
        <f>S1178*H1178</f>
        <v>0</v>
      </c>
      <c r="U1178" s="36"/>
      <c r="V1178" s="36"/>
      <c r="W1178" s="36"/>
      <c r="X1178" s="36"/>
      <c r="Y1178" s="36"/>
      <c r="Z1178" s="36"/>
      <c r="AA1178" s="36"/>
      <c r="AB1178" s="36"/>
      <c r="AC1178" s="36"/>
      <c r="AD1178" s="36"/>
      <c r="AE1178" s="36"/>
      <c r="AR1178" s="204" t="s">
        <v>121</v>
      </c>
      <c r="AT1178" s="204" t="s">
        <v>206</v>
      </c>
      <c r="AU1178" s="204" t="s">
        <v>93</v>
      </c>
      <c r="AY1178" s="18" t="s">
        <v>203</v>
      </c>
      <c r="BE1178" s="205">
        <f>IF(N1178="základní",J1178,0)</f>
        <v>0</v>
      </c>
      <c r="BF1178" s="205">
        <f>IF(N1178="snížená",J1178,0)</f>
        <v>0</v>
      </c>
      <c r="BG1178" s="205">
        <f>IF(N1178="zákl. přenesená",J1178,0)</f>
        <v>0</v>
      </c>
      <c r="BH1178" s="205">
        <f>IF(N1178="sníž. přenesená",J1178,0)</f>
        <v>0</v>
      </c>
      <c r="BI1178" s="205">
        <f>IF(N1178="nulová",J1178,0)</f>
        <v>0</v>
      </c>
      <c r="BJ1178" s="18" t="s">
        <v>91</v>
      </c>
      <c r="BK1178" s="205">
        <f>ROUND(I1178*H1178,2)</f>
        <v>0</v>
      </c>
      <c r="BL1178" s="18" t="s">
        <v>121</v>
      </c>
      <c r="BM1178" s="204" t="s">
        <v>1951</v>
      </c>
    </row>
    <row r="1179" spans="1:47" s="2" customFormat="1" ht="38.4">
      <c r="A1179" s="36"/>
      <c r="B1179" s="37"/>
      <c r="C1179" s="38"/>
      <c r="D1179" s="206" t="s">
        <v>213</v>
      </c>
      <c r="E1179" s="38"/>
      <c r="F1179" s="207" t="s">
        <v>1875</v>
      </c>
      <c r="G1179" s="38"/>
      <c r="H1179" s="38"/>
      <c r="I1179" s="208"/>
      <c r="J1179" s="38"/>
      <c r="K1179" s="38"/>
      <c r="L1179" s="41"/>
      <c r="M1179" s="209"/>
      <c r="N1179" s="210"/>
      <c r="O1179" s="73"/>
      <c r="P1179" s="73"/>
      <c r="Q1179" s="73"/>
      <c r="R1179" s="73"/>
      <c r="S1179" s="73"/>
      <c r="T1179" s="74"/>
      <c r="U1179" s="36"/>
      <c r="V1179" s="36"/>
      <c r="W1179" s="36"/>
      <c r="X1179" s="36"/>
      <c r="Y1179" s="36"/>
      <c r="Z1179" s="36"/>
      <c r="AA1179" s="36"/>
      <c r="AB1179" s="36"/>
      <c r="AC1179" s="36"/>
      <c r="AD1179" s="36"/>
      <c r="AE1179" s="36"/>
      <c r="AT1179" s="18" t="s">
        <v>213</v>
      </c>
      <c r="AU1179" s="18" t="s">
        <v>93</v>
      </c>
    </row>
    <row r="1180" spans="1:65" s="2" customFormat="1" ht="21.75" customHeight="1">
      <c r="A1180" s="36"/>
      <c r="B1180" s="37"/>
      <c r="C1180" s="193" t="s">
        <v>1952</v>
      </c>
      <c r="D1180" s="193" t="s">
        <v>206</v>
      </c>
      <c r="E1180" s="194" t="s">
        <v>1953</v>
      </c>
      <c r="F1180" s="195" t="s">
        <v>1954</v>
      </c>
      <c r="G1180" s="196" t="s">
        <v>1311</v>
      </c>
      <c r="H1180" s="197">
        <v>65</v>
      </c>
      <c r="I1180" s="198"/>
      <c r="J1180" s="199">
        <f>ROUND(I1180*H1180,2)</f>
        <v>0</v>
      </c>
      <c r="K1180" s="195" t="s">
        <v>601</v>
      </c>
      <c r="L1180" s="41"/>
      <c r="M1180" s="200" t="s">
        <v>1</v>
      </c>
      <c r="N1180" s="201" t="s">
        <v>48</v>
      </c>
      <c r="O1180" s="73"/>
      <c r="P1180" s="202">
        <f>O1180*H1180</f>
        <v>0</v>
      </c>
      <c r="Q1180" s="202">
        <v>0</v>
      </c>
      <c r="R1180" s="202">
        <f>Q1180*H1180</f>
        <v>0</v>
      </c>
      <c r="S1180" s="202">
        <v>0</v>
      </c>
      <c r="T1180" s="203">
        <f>S1180*H1180</f>
        <v>0</v>
      </c>
      <c r="U1180" s="36"/>
      <c r="V1180" s="36"/>
      <c r="W1180" s="36"/>
      <c r="X1180" s="36"/>
      <c r="Y1180" s="36"/>
      <c r="Z1180" s="36"/>
      <c r="AA1180" s="36"/>
      <c r="AB1180" s="36"/>
      <c r="AC1180" s="36"/>
      <c r="AD1180" s="36"/>
      <c r="AE1180" s="36"/>
      <c r="AR1180" s="204" t="s">
        <v>121</v>
      </c>
      <c r="AT1180" s="204" t="s">
        <v>206</v>
      </c>
      <c r="AU1180" s="204" t="s">
        <v>93</v>
      </c>
      <c r="AY1180" s="18" t="s">
        <v>203</v>
      </c>
      <c r="BE1180" s="205">
        <f>IF(N1180="základní",J1180,0)</f>
        <v>0</v>
      </c>
      <c r="BF1180" s="205">
        <f>IF(N1180="snížená",J1180,0)</f>
        <v>0</v>
      </c>
      <c r="BG1180" s="205">
        <f>IF(N1180="zákl. přenesená",J1180,0)</f>
        <v>0</v>
      </c>
      <c r="BH1180" s="205">
        <f>IF(N1180="sníž. přenesená",J1180,0)</f>
        <v>0</v>
      </c>
      <c r="BI1180" s="205">
        <f>IF(N1180="nulová",J1180,0)</f>
        <v>0</v>
      </c>
      <c r="BJ1180" s="18" t="s">
        <v>91</v>
      </c>
      <c r="BK1180" s="205">
        <f>ROUND(I1180*H1180,2)</f>
        <v>0</v>
      </c>
      <c r="BL1180" s="18" t="s">
        <v>121</v>
      </c>
      <c r="BM1180" s="204" t="s">
        <v>1955</v>
      </c>
    </row>
    <row r="1181" spans="1:47" s="2" customFormat="1" ht="38.4">
      <c r="A1181" s="36"/>
      <c r="B1181" s="37"/>
      <c r="C1181" s="38"/>
      <c r="D1181" s="206" t="s">
        <v>213</v>
      </c>
      <c r="E1181" s="38"/>
      <c r="F1181" s="207" t="s">
        <v>1875</v>
      </c>
      <c r="G1181" s="38"/>
      <c r="H1181" s="38"/>
      <c r="I1181" s="208"/>
      <c r="J1181" s="38"/>
      <c r="K1181" s="38"/>
      <c r="L1181" s="41"/>
      <c r="M1181" s="209"/>
      <c r="N1181" s="210"/>
      <c r="O1181" s="73"/>
      <c r="P1181" s="73"/>
      <c r="Q1181" s="73"/>
      <c r="R1181" s="73"/>
      <c r="S1181" s="73"/>
      <c r="T1181" s="74"/>
      <c r="U1181" s="36"/>
      <c r="V1181" s="36"/>
      <c r="W1181" s="36"/>
      <c r="X1181" s="36"/>
      <c r="Y1181" s="36"/>
      <c r="Z1181" s="36"/>
      <c r="AA1181" s="36"/>
      <c r="AB1181" s="36"/>
      <c r="AC1181" s="36"/>
      <c r="AD1181" s="36"/>
      <c r="AE1181" s="36"/>
      <c r="AT1181" s="18" t="s">
        <v>213</v>
      </c>
      <c r="AU1181" s="18" t="s">
        <v>93</v>
      </c>
    </row>
    <row r="1182" spans="1:65" s="2" customFormat="1" ht="21.75" customHeight="1">
      <c r="A1182" s="36"/>
      <c r="B1182" s="37"/>
      <c r="C1182" s="193" t="s">
        <v>1956</v>
      </c>
      <c r="D1182" s="193" t="s">
        <v>206</v>
      </c>
      <c r="E1182" s="194" t="s">
        <v>1957</v>
      </c>
      <c r="F1182" s="195" t="s">
        <v>1958</v>
      </c>
      <c r="G1182" s="196" t="s">
        <v>1311</v>
      </c>
      <c r="H1182" s="197">
        <v>50</v>
      </c>
      <c r="I1182" s="198"/>
      <c r="J1182" s="199">
        <f>ROUND(I1182*H1182,2)</f>
        <v>0</v>
      </c>
      <c r="K1182" s="195" t="s">
        <v>601</v>
      </c>
      <c r="L1182" s="41"/>
      <c r="M1182" s="200" t="s">
        <v>1</v>
      </c>
      <c r="N1182" s="201" t="s">
        <v>48</v>
      </c>
      <c r="O1182" s="73"/>
      <c r="P1182" s="202">
        <f>O1182*H1182</f>
        <v>0</v>
      </c>
      <c r="Q1182" s="202">
        <v>0</v>
      </c>
      <c r="R1182" s="202">
        <f>Q1182*H1182</f>
        <v>0</v>
      </c>
      <c r="S1182" s="202">
        <v>0</v>
      </c>
      <c r="T1182" s="203">
        <f>S1182*H1182</f>
        <v>0</v>
      </c>
      <c r="U1182" s="36"/>
      <c r="V1182" s="36"/>
      <c r="W1182" s="36"/>
      <c r="X1182" s="36"/>
      <c r="Y1182" s="36"/>
      <c r="Z1182" s="36"/>
      <c r="AA1182" s="36"/>
      <c r="AB1182" s="36"/>
      <c r="AC1182" s="36"/>
      <c r="AD1182" s="36"/>
      <c r="AE1182" s="36"/>
      <c r="AR1182" s="204" t="s">
        <v>121</v>
      </c>
      <c r="AT1182" s="204" t="s">
        <v>206</v>
      </c>
      <c r="AU1182" s="204" t="s">
        <v>93</v>
      </c>
      <c r="AY1182" s="18" t="s">
        <v>203</v>
      </c>
      <c r="BE1182" s="205">
        <f>IF(N1182="základní",J1182,0)</f>
        <v>0</v>
      </c>
      <c r="BF1182" s="205">
        <f>IF(N1182="snížená",J1182,0)</f>
        <v>0</v>
      </c>
      <c r="BG1182" s="205">
        <f>IF(N1182="zákl. přenesená",J1182,0)</f>
        <v>0</v>
      </c>
      <c r="BH1182" s="205">
        <f>IF(N1182="sníž. přenesená",J1182,0)</f>
        <v>0</v>
      </c>
      <c r="BI1182" s="205">
        <f>IF(N1182="nulová",J1182,0)</f>
        <v>0</v>
      </c>
      <c r="BJ1182" s="18" t="s">
        <v>91</v>
      </c>
      <c r="BK1182" s="205">
        <f>ROUND(I1182*H1182,2)</f>
        <v>0</v>
      </c>
      <c r="BL1182" s="18" t="s">
        <v>121</v>
      </c>
      <c r="BM1182" s="204" t="s">
        <v>1959</v>
      </c>
    </row>
    <row r="1183" spans="1:47" s="2" customFormat="1" ht="38.4">
      <c r="A1183" s="36"/>
      <c r="B1183" s="37"/>
      <c r="C1183" s="38"/>
      <c r="D1183" s="206" t="s">
        <v>213</v>
      </c>
      <c r="E1183" s="38"/>
      <c r="F1183" s="207" t="s">
        <v>1875</v>
      </c>
      <c r="G1183" s="38"/>
      <c r="H1183" s="38"/>
      <c r="I1183" s="208"/>
      <c r="J1183" s="38"/>
      <c r="K1183" s="38"/>
      <c r="L1183" s="41"/>
      <c r="M1183" s="209"/>
      <c r="N1183" s="210"/>
      <c r="O1183" s="73"/>
      <c r="P1183" s="73"/>
      <c r="Q1183" s="73"/>
      <c r="R1183" s="73"/>
      <c r="S1183" s="73"/>
      <c r="T1183" s="74"/>
      <c r="U1183" s="36"/>
      <c r="V1183" s="36"/>
      <c r="W1183" s="36"/>
      <c r="X1183" s="36"/>
      <c r="Y1183" s="36"/>
      <c r="Z1183" s="36"/>
      <c r="AA1183" s="36"/>
      <c r="AB1183" s="36"/>
      <c r="AC1183" s="36"/>
      <c r="AD1183" s="36"/>
      <c r="AE1183" s="36"/>
      <c r="AT1183" s="18" t="s">
        <v>213</v>
      </c>
      <c r="AU1183" s="18" t="s">
        <v>93</v>
      </c>
    </row>
    <row r="1184" spans="1:65" s="2" customFormat="1" ht="21.75" customHeight="1">
      <c r="A1184" s="36"/>
      <c r="B1184" s="37"/>
      <c r="C1184" s="193" t="s">
        <v>1960</v>
      </c>
      <c r="D1184" s="193" t="s">
        <v>206</v>
      </c>
      <c r="E1184" s="194" t="s">
        <v>1961</v>
      </c>
      <c r="F1184" s="195" t="s">
        <v>1962</v>
      </c>
      <c r="G1184" s="196" t="s">
        <v>1311</v>
      </c>
      <c r="H1184" s="197">
        <v>44</v>
      </c>
      <c r="I1184" s="198"/>
      <c r="J1184" s="199">
        <f>ROUND(I1184*H1184,2)</f>
        <v>0</v>
      </c>
      <c r="K1184" s="195" t="s">
        <v>601</v>
      </c>
      <c r="L1184" s="41"/>
      <c r="M1184" s="200" t="s">
        <v>1</v>
      </c>
      <c r="N1184" s="201" t="s">
        <v>48</v>
      </c>
      <c r="O1184" s="73"/>
      <c r="P1184" s="202">
        <f>O1184*H1184</f>
        <v>0</v>
      </c>
      <c r="Q1184" s="202">
        <v>0</v>
      </c>
      <c r="R1184" s="202">
        <f>Q1184*H1184</f>
        <v>0</v>
      </c>
      <c r="S1184" s="202">
        <v>0</v>
      </c>
      <c r="T1184" s="203">
        <f>S1184*H1184</f>
        <v>0</v>
      </c>
      <c r="U1184" s="36"/>
      <c r="V1184" s="36"/>
      <c r="W1184" s="36"/>
      <c r="X1184" s="36"/>
      <c r="Y1184" s="36"/>
      <c r="Z1184" s="36"/>
      <c r="AA1184" s="36"/>
      <c r="AB1184" s="36"/>
      <c r="AC1184" s="36"/>
      <c r="AD1184" s="36"/>
      <c r="AE1184" s="36"/>
      <c r="AR1184" s="204" t="s">
        <v>121</v>
      </c>
      <c r="AT1184" s="204" t="s">
        <v>206</v>
      </c>
      <c r="AU1184" s="204" t="s">
        <v>93</v>
      </c>
      <c r="AY1184" s="18" t="s">
        <v>203</v>
      </c>
      <c r="BE1184" s="205">
        <f>IF(N1184="základní",J1184,0)</f>
        <v>0</v>
      </c>
      <c r="BF1184" s="205">
        <f>IF(N1184="snížená",J1184,0)</f>
        <v>0</v>
      </c>
      <c r="BG1184" s="205">
        <f>IF(N1184="zákl. přenesená",J1184,0)</f>
        <v>0</v>
      </c>
      <c r="BH1184" s="205">
        <f>IF(N1184="sníž. přenesená",J1184,0)</f>
        <v>0</v>
      </c>
      <c r="BI1184" s="205">
        <f>IF(N1184="nulová",J1184,0)</f>
        <v>0</v>
      </c>
      <c r="BJ1184" s="18" t="s">
        <v>91</v>
      </c>
      <c r="BK1184" s="205">
        <f>ROUND(I1184*H1184,2)</f>
        <v>0</v>
      </c>
      <c r="BL1184" s="18" t="s">
        <v>121</v>
      </c>
      <c r="BM1184" s="204" t="s">
        <v>1963</v>
      </c>
    </row>
    <row r="1185" spans="1:47" s="2" customFormat="1" ht="38.4">
      <c r="A1185" s="36"/>
      <c r="B1185" s="37"/>
      <c r="C1185" s="38"/>
      <c r="D1185" s="206" t="s">
        <v>213</v>
      </c>
      <c r="E1185" s="38"/>
      <c r="F1185" s="207" t="s">
        <v>1875</v>
      </c>
      <c r="G1185" s="38"/>
      <c r="H1185" s="38"/>
      <c r="I1185" s="208"/>
      <c r="J1185" s="38"/>
      <c r="K1185" s="38"/>
      <c r="L1185" s="41"/>
      <c r="M1185" s="209"/>
      <c r="N1185" s="210"/>
      <c r="O1185" s="73"/>
      <c r="P1185" s="73"/>
      <c r="Q1185" s="73"/>
      <c r="R1185" s="73"/>
      <c r="S1185" s="73"/>
      <c r="T1185" s="74"/>
      <c r="U1185" s="36"/>
      <c r="V1185" s="36"/>
      <c r="W1185" s="36"/>
      <c r="X1185" s="36"/>
      <c r="Y1185" s="36"/>
      <c r="Z1185" s="36"/>
      <c r="AA1185" s="36"/>
      <c r="AB1185" s="36"/>
      <c r="AC1185" s="36"/>
      <c r="AD1185" s="36"/>
      <c r="AE1185" s="36"/>
      <c r="AT1185" s="18" t="s">
        <v>213</v>
      </c>
      <c r="AU1185" s="18" t="s">
        <v>93</v>
      </c>
    </row>
    <row r="1186" spans="1:65" s="2" customFormat="1" ht="21.75" customHeight="1">
      <c r="A1186" s="36"/>
      <c r="B1186" s="37"/>
      <c r="C1186" s="193" t="s">
        <v>1964</v>
      </c>
      <c r="D1186" s="193" t="s">
        <v>206</v>
      </c>
      <c r="E1186" s="194" t="s">
        <v>1965</v>
      </c>
      <c r="F1186" s="195" t="s">
        <v>1966</v>
      </c>
      <c r="G1186" s="196" t="s">
        <v>1311</v>
      </c>
      <c r="H1186" s="197">
        <v>6</v>
      </c>
      <c r="I1186" s="198"/>
      <c r="J1186" s="199">
        <f>ROUND(I1186*H1186,2)</f>
        <v>0</v>
      </c>
      <c r="K1186" s="195" t="s">
        <v>601</v>
      </c>
      <c r="L1186" s="41"/>
      <c r="M1186" s="200" t="s">
        <v>1</v>
      </c>
      <c r="N1186" s="201" t="s">
        <v>48</v>
      </c>
      <c r="O1186" s="73"/>
      <c r="P1186" s="202">
        <f>O1186*H1186</f>
        <v>0</v>
      </c>
      <c r="Q1186" s="202">
        <v>0</v>
      </c>
      <c r="R1186" s="202">
        <f>Q1186*H1186</f>
        <v>0</v>
      </c>
      <c r="S1186" s="202">
        <v>0</v>
      </c>
      <c r="T1186" s="203">
        <f>S1186*H1186</f>
        <v>0</v>
      </c>
      <c r="U1186" s="36"/>
      <c r="V1186" s="36"/>
      <c r="W1186" s="36"/>
      <c r="X1186" s="36"/>
      <c r="Y1186" s="36"/>
      <c r="Z1186" s="36"/>
      <c r="AA1186" s="36"/>
      <c r="AB1186" s="36"/>
      <c r="AC1186" s="36"/>
      <c r="AD1186" s="36"/>
      <c r="AE1186" s="36"/>
      <c r="AR1186" s="204" t="s">
        <v>121</v>
      </c>
      <c r="AT1186" s="204" t="s">
        <v>206</v>
      </c>
      <c r="AU1186" s="204" t="s">
        <v>93</v>
      </c>
      <c r="AY1186" s="18" t="s">
        <v>203</v>
      </c>
      <c r="BE1186" s="205">
        <f>IF(N1186="základní",J1186,0)</f>
        <v>0</v>
      </c>
      <c r="BF1186" s="205">
        <f>IF(N1186="snížená",J1186,0)</f>
        <v>0</v>
      </c>
      <c r="BG1186" s="205">
        <f>IF(N1186="zákl. přenesená",J1186,0)</f>
        <v>0</v>
      </c>
      <c r="BH1186" s="205">
        <f>IF(N1186="sníž. přenesená",J1186,0)</f>
        <v>0</v>
      </c>
      <c r="BI1186" s="205">
        <f>IF(N1186="nulová",J1186,0)</f>
        <v>0</v>
      </c>
      <c r="BJ1186" s="18" t="s">
        <v>91</v>
      </c>
      <c r="BK1186" s="205">
        <f>ROUND(I1186*H1186,2)</f>
        <v>0</v>
      </c>
      <c r="BL1186" s="18" t="s">
        <v>121</v>
      </c>
      <c r="BM1186" s="204" t="s">
        <v>1967</v>
      </c>
    </row>
    <row r="1187" spans="1:47" s="2" customFormat="1" ht="38.4">
      <c r="A1187" s="36"/>
      <c r="B1187" s="37"/>
      <c r="C1187" s="38"/>
      <c r="D1187" s="206" t="s">
        <v>213</v>
      </c>
      <c r="E1187" s="38"/>
      <c r="F1187" s="207" t="s">
        <v>1875</v>
      </c>
      <c r="G1187" s="38"/>
      <c r="H1187" s="38"/>
      <c r="I1187" s="208"/>
      <c r="J1187" s="38"/>
      <c r="K1187" s="38"/>
      <c r="L1187" s="41"/>
      <c r="M1187" s="209"/>
      <c r="N1187" s="210"/>
      <c r="O1187" s="73"/>
      <c r="P1187" s="73"/>
      <c r="Q1187" s="73"/>
      <c r="R1187" s="73"/>
      <c r="S1187" s="73"/>
      <c r="T1187" s="74"/>
      <c r="U1187" s="36"/>
      <c r="V1187" s="36"/>
      <c r="W1187" s="36"/>
      <c r="X1187" s="36"/>
      <c r="Y1187" s="36"/>
      <c r="Z1187" s="36"/>
      <c r="AA1187" s="36"/>
      <c r="AB1187" s="36"/>
      <c r="AC1187" s="36"/>
      <c r="AD1187" s="36"/>
      <c r="AE1187" s="36"/>
      <c r="AT1187" s="18" t="s">
        <v>213</v>
      </c>
      <c r="AU1187" s="18" t="s">
        <v>93</v>
      </c>
    </row>
    <row r="1188" spans="1:65" s="2" customFormat="1" ht="24.15" customHeight="1">
      <c r="A1188" s="36"/>
      <c r="B1188" s="37"/>
      <c r="C1188" s="193" t="s">
        <v>1968</v>
      </c>
      <c r="D1188" s="193" t="s">
        <v>206</v>
      </c>
      <c r="E1188" s="194" t="s">
        <v>1969</v>
      </c>
      <c r="F1188" s="195" t="s">
        <v>1970</v>
      </c>
      <c r="G1188" s="196" t="s">
        <v>448</v>
      </c>
      <c r="H1188" s="197">
        <v>12</v>
      </c>
      <c r="I1188" s="198"/>
      <c r="J1188" s="199">
        <f>ROUND(I1188*H1188,2)</f>
        <v>0</v>
      </c>
      <c r="K1188" s="195" t="s">
        <v>601</v>
      </c>
      <c r="L1188" s="41"/>
      <c r="M1188" s="200" t="s">
        <v>1</v>
      </c>
      <c r="N1188" s="201" t="s">
        <v>48</v>
      </c>
      <c r="O1188" s="73"/>
      <c r="P1188" s="202">
        <f>O1188*H1188</f>
        <v>0</v>
      </c>
      <c r="Q1188" s="202">
        <v>0</v>
      </c>
      <c r="R1188" s="202">
        <f>Q1188*H1188</f>
        <v>0</v>
      </c>
      <c r="S1188" s="202">
        <v>0</v>
      </c>
      <c r="T1188" s="203">
        <f>S1188*H1188</f>
        <v>0</v>
      </c>
      <c r="U1188" s="36"/>
      <c r="V1188" s="36"/>
      <c r="W1188" s="36"/>
      <c r="X1188" s="36"/>
      <c r="Y1188" s="36"/>
      <c r="Z1188" s="36"/>
      <c r="AA1188" s="36"/>
      <c r="AB1188" s="36"/>
      <c r="AC1188" s="36"/>
      <c r="AD1188" s="36"/>
      <c r="AE1188" s="36"/>
      <c r="AR1188" s="204" t="s">
        <v>121</v>
      </c>
      <c r="AT1188" s="204" t="s">
        <v>206</v>
      </c>
      <c r="AU1188" s="204" t="s">
        <v>93</v>
      </c>
      <c r="AY1188" s="18" t="s">
        <v>203</v>
      </c>
      <c r="BE1188" s="205">
        <f>IF(N1188="základní",J1188,0)</f>
        <v>0</v>
      </c>
      <c r="BF1188" s="205">
        <f>IF(N1188="snížená",J1188,0)</f>
        <v>0</v>
      </c>
      <c r="BG1188" s="205">
        <f>IF(N1188="zákl. přenesená",J1188,0)</f>
        <v>0</v>
      </c>
      <c r="BH1188" s="205">
        <f>IF(N1188="sníž. přenesená",J1188,0)</f>
        <v>0</v>
      </c>
      <c r="BI1188" s="205">
        <f>IF(N1188="nulová",J1188,0)</f>
        <v>0</v>
      </c>
      <c r="BJ1188" s="18" t="s">
        <v>91</v>
      </c>
      <c r="BK1188" s="205">
        <f>ROUND(I1188*H1188,2)</f>
        <v>0</v>
      </c>
      <c r="BL1188" s="18" t="s">
        <v>121</v>
      </c>
      <c r="BM1188" s="204" t="s">
        <v>1971</v>
      </c>
    </row>
    <row r="1189" spans="1:47" s="2" customFormat="1" ht="38.4">
      <c r="A1189" s="36"/>
      <c r="B1189" s="37"/>
      <c r="C1189" s="38"/>
      <c r="D1189" s="206" t="s">
        <v>213</v>
      </c>
      <c r="E1189" s="38"/>
      <c r="F1189" s="207" t="s">
        <v>1875</v>
      </c>
      <c r="G1189" s="38"/>
      <c r="H1189" s="38"/>
      <c r="I1189" s="208"/>
      <c r="J1189" s="38"/>
      <c r="K1189" s="38"/>
      <c r="L1189" s="41"/>
      <c r="M1189" s="209"/>
      <c r="N1189" s="210"/>
      <c r="O1189" s="73"/>
      <c r="P1189" s="73"/>
      <c r="Q1189" s="73"/>
      <c r="R1189" s="73"/>
      <c r="S1189" s="73"/>
      <c r="T1189" s="74"/>
      <c r="U1189" s="36"/>
      <c r="V1189" s="36"/>
      <c r="W1189" s="36"/>
      <c r="X1189" s="36"/>
      <c r="Y1189" s="36"/>
      <c r="Z1189" s="36"/>
      <c r="AA1189" s="36"/>
      <c r="AB1189" s="36"/>
      <c r="AC1189" s="36"/>
      <c r="AD1189" s="36"/>
      <c r="AE1189" s="36"/>
      <c r="AT1189" s="18" t="s">
        <v>213</v>
      </c>
      <c r="AU1189" s="18" t="s">
        <v>93</v>
      </c>
    </row>
    <row r="1190" spans="1:65" s="2" customFormat="1" ht="24.15" customHeight="1">
      <c r="A1190" s="36"/>
      <c r="B1190" s="37"/>
      <c r="C1190" s="193" t="s">
        <v>1972</v>
      </c>
      <c r="D1190" s="193" t="s">
        <v>206</v>
      </c>
      <c r="E1190" s="194" t="s">
        <v>1973</v>
      </c>
      <c r="F1190" s="195" t="s">
        <v>1974</v>
      </c>
      <c r="G1190" s="196" t="s">
        <v>448</v>
      </c>
      <c r="H1190" s="197">
        <v>5</v>
      </c>
      <c r="I1190" s="198"/>
      <c r="J1190" s="199">
        <f>ROUND(I1190*H1190,2)</f>
        <v>0</v>
      </c>
      <c r="K1190" s="195" t="s">
        <v>601</v>
      </c>
      <c r="L1190" s="41"/>
      <c r="M1190" s="200" t="s">
        <v>1</v>
      </c>
      <c r="N1190" s="201" t="s">
        <v>48</v>
      </c>
      <c r="O1190" s="73"/>
      <c r="P1190" s="202">
        <f>O1190*H1190</f>
        <v>0</v>
      </c>
      <c r="Q1190" s="202">
        <v>0</v>
      </c>
      <c r="R1190" s="202">
        <f>Q1190*H1190</f>
        <v>0</v>
      </c>
      <c r="S1190" s="202">
        <v>0</v>
      </c>
      <c r="T1190" s="203">
        <f>S1190*H1190</f>
        <v>0</v>
      </c>
      <c r="U1190" s="36"/>
      <c r="V1190" s="36"/>
      <c r="W1190" s="36"/>
      <c r="X1190" s="36"/>
      <c r="Y1190" s="36"/>
      <c r="Z1190" s="36"/>
      <c r="AA1190" s="36"/>
      <c r="AB1190" s="36"/>
      <c r="AC1190" s="36"/>
      <c r="AD1190" s="36"/>
      <c r="AE1190" s="36"/>
      <c r="AR1190" s="204" t="s">
        <v>121</v>
      </c>
      <c r="AT1190" s="204" t="s">
        <v>206</v>
      </c>
      <c r="AU1190" s="204" t="s">
        <v>93</v>
      </c>
      <c r="AY1190" s="18" t="s">
        <v>203</v>
      </c>
      <c r="BE1190" s="205">
        <f>IF(N1190="základní",J1190,0)</f>
        <v>0</v>
      </c>
      <c r="BF1190" s="205">
        <f>IF(N1190="snížená",J1190,0)</f>
        <v>0</v>
      </c>
      <c r="BG1190" s="205">
        <f>IF(N1190="zákl. přenesená",J1190,0)</f>
        <v>0</v>
      </c>
      <c r="BH1190" s="205">
        <f>IF(N1190="sníž. přenesená",J1190,0)</f>
        <v>0</v>
      </c>
      <c r="BI1190" s="205">
        <f>IF(N1190="nulová",J1190,0)</f>
        <v>0</v>
      </c>
      <c r="BJ1190" s="18" t="s">
        <v>91</v>
      </c>
      <c r="BK1190" s="205">
        <f>ROUND(I1190*H1190,2)</f>
        <v>0</v>
      </c>
      <c r="BL1190" s="18" t="s">
        <v>121</v>
      </c>
      <c r="BM1190" s="204" t="s">
        <v>1975</v>
      </c>
    </row>
    <row r="1191" spans="1:47" s="2" customFormat="1" ht="38.4">
      <c r="A1191" s="36"/>
      <c r="B1191" s="37"/>
      <c r="C1191" s="38"/>
      <c r="D1191" s="206" t="s">
        <v>213</v>
      </c>
      <c r="E1191" s="38"/>
      <c r="F1191" s="207" t="s">
        <v>1875</v>
      </c>
      <c r="G1191" s="38"/>
      <c r="H1191" s="38"/>
      <c r="I1191" s="208"/>
      <c r="J1191" s="38"/>
      <c r="K1191" s="38"/>
      <c r="L1191" s="41"/>
      <c r="M1191" s="209"/>
      <c r="N1191" s="210"/>
      <c r="O1191" s="73"/>
      <c r="P1191" s="73"/>
      <c r="Q1191" s="73"/>
      <c r="R1191" s="73"/>
      <c r="S1191" s="73"/>
      <c r="T1191" s="74"/>
      <c r="U1191" s="36"/>
      <c r="V1191" s="36"/>
      <c r="W1191" s="36"/>
      <c r="X1191" s="36"/>
      <c r="Y1191" s="36"/>
      <c r="Z1191" s="36"/>
      <c r="AA1191" s="36"/>
      <c r="AB1191" s="36"/>
      <c r="AC1191" s="36"/>
      <c r="AD1191" s="36"/>
      <c r="AE1191" s="36"/>
      <c r="AT1191" s="18" t="s">
        <v>213</v>
      </c>
      <c r="AU1191" s="18" t="s">
        <v>93</v>
      </c>
    </row>
    <row r="1192" spans="1:65" s="2" customFormat="1" ht="24.15" customHeight="1">
      <c r="A1192" s="36"/>
      <c r="B1192" s="37"/>
      <c r="C1192" s="193" t="s">
        <v>1976</v>
      </c>
      <c r="D1192" s="193" t="s">
        <v>206</v>
      </c>
      <c r="E1192" s="194" t="s">
        <v>1977</v>
      </c>
      <c r="F1192" s="195" t="s">
        <v>1978</v>
      </c>
      <c r="G1192" s="196" t="s">
        <v>448</v>
      </c>
      <c r="H1192" s="197">
        <v>7</v>
      </c>
      <c r="I1192" s="198"/>
      <c r="J1192" s="199">
        <f>ROUND(I1192*H1192,2)</f>
        <v>0</v>
      </c>
      <c r="K1192" s="195" t="s">
        <v>601</v>
      </c>
      <c r="L1192" s="41"/>
      <c r="M1192" s="200" t="s">
        <v>1</v>
      </c>
      <c r="N1192" s="201" t="s">
        <v>48</v>
      </c>
      <c r="O1192" s="73"/>
      <c r="P1192" s="202">
        <f>O1192*H1192</f>
        <v>0</v>
      </c>
      <c r="Q1192" s="202">
        <v>0</v>
      </c>
      <c r="R1192" s="202">
        <f>Q1192*H1192</f>
        <v>0</v>
      </c>
      <c r="S1192" s="202">
        <v>0</v>
      </c>
      <c r="T1192" s="203">
        <f>S1192*H1192</f>
        <v>0</v>
      </c>
      <c r="U1192" s="36"/>
      <c r="V1192" s="36"/>
      <c r="W1192" s="36"/>
      <c r="X1192" s="36"/>
      <c r="Y1192" s="36"/>
      <c r="Z1192" s="36"/>
      <c r="AA1192" s="36"/>
      <c r="AB1192" s="36"/>
      <c r="AC1192" s="36"/>
      <c r="AD1192" s="36"/>
      <c r="AE1192" s="36"/>
      <c r="AR1192" s="204" t="s">
        <v>121</v>
      </c>
      <c r="AT1192" s="204" t="s">
        <v>206</v>
      </c>
      <c r="AU1192" s="204" t="s">
        <v>93</v>
      </c>
      <c r="AY1192" s="18" t="s">
        <v>203</v>
      </c>
      <c r="BE1192" s="205">
        <f>IF(N1192="základní",J1192,0)</f>
        <v>0</v>
      </c>
      <c r="BF1192" s="205">
        <f>IF(N1192="snížená",J1192,0)</f>
        <v>0</v>
      </c>
      <c r="BG1192" s="205">
        <f>IF(N1192="zákl. přenesená",J1192,0)</f>
        <v>0</v>
      </c>
      <c r="BH1192" s="205">
        <f>IF(N1192="sníž. přenesená",J1192,0)</f>
        <v>0</v>
      </c>
      <c r="BI1192" s="205">
        <f>IF(N1192="nulová",J1192,0)</f>
        <v>0</v>
      </c>
      <c r="BJ1192" s="18" t="s">
        <v>91</v>
      </c>
      <c r="BK1192" s="205">
        <f>ROUND(I1192*H1192,2)</f>
        <v>0</v>
      </c>
      <c r="BL1192" s="18" t="s">
        <v>121</v>
      </c>
      <c r="BM1192" s="204" t="s">
        <v>1979</v>
      </c>
    </row>
    <row r="1193" spans="1:47" s="2" customFormat="1" ht="38.4">
      <c r="A1193" s="36"/>
      <c r="B1193" s="37"/>
      <c r="C1193" s="38"/>
      <c r="D1193" s="206" t="s">
        <v>213</v>
      </c>
      <c r="E1193" s="38"/>
      <c r="F1193" s="207" t="s">
        <v>1875</v>
      </c>
      <c r="G1193" s="38"/>
      <c r="H1193" s="38"/>
      <c r="I1193" s="208"/>
      <c r="J1193" s="38"/>
      <c r="K1193" s="38"/>
      <c r="L1193" s="41"/>
      <c r="M1193" s="209"/>
      <c r="N1193" s="210"/>
      <c r="O1193" s="73"/>
      <c r="P1193" s="73"/>
      <c r="Q1193" s="73"/>
      <c r="R1193" s="73"/>
      <c r="S1193" s="73"/>
      <c r="T1193" s="74"/>
      <c r="U1193" s="36"/>
      <c r="V1193" s="36"/>
      <c r="W1193" s="36"/>
      <c r="X1193" s="36"/>
      <c r="Y1193" s="36"/>
      <c r="Z1193" s="36"/>
      <c r="AA1193" s="36"/>
      <c r="AB1193" s="36"/>
      <c r="AC1193" s="36"/>
      <c r="AD1193" s="36"/>
      <c r="AE1193" s="36"/>
      <c r="AT1193" s="18" t="s">
        <v>213</v>
      </c>
      <c r="AU1193" s="18" t="s">
        <v>93</v>
      </c>
    </row>
    <row r="1194" spans="1:65" s="2" customFormat="1" ht="24.15" customHeight="1">
      <c r="A1194" s="36"/>
      <c r="B1194" s="37"/>
      <c r="C1194" s="193" t="s">
        <v>1980</v>
      </c>
      <c r="D1194" s="193" t="s">
        <v>206</v>
      </c>
      <c r="E1194" s="194" t="s">
        <v>1981</v>
      </c>
      <c r="F1194" s="195" t="s">
        <v>1982</v>
      </c>
      <c r="G1194" s="196" t="s">
        <v>448</v>
      </c>
      <c r="H1194" s="197">
        <v>11</v>
      </c>
      <c r="I1194" s="198"/>
      <c r="J1194" s="199">
        <f>ROUND(I1194*H1194,2)</f>
        <v>0</v>
      </c>
      <c r="K1194" s="195" t="s">
        <v>601</v>
      </c>
      <c r="L1194" s="41"/>
      <c r="M1194" s="200" t="s">
        <v>1</v>
      </c>
      <c r="N1194" s="201" t="s">
        <v>48</v>
      </c>
      <c r="O1194" s="73"/>
      <c r="P1194" s="202">
        <f>O1194*H1194</f>
        <v>0</v>
      </c>
      <c r="Q1194" s="202">
        <v>0</v>
      </c>
      <c r="R1194" s="202">
        <f>Q1194*H1194</f>
        <v>0</v>
      </c>
      <c r="S1194" s="202">
        <v>0</v>
      </c>
      <c r="T1194" s="203">
        <f>S1194*H1194</f>
        <v>0</v>
      </c>
      <c r="U1194" s="36"/>
      <c r="V1194" s="36"/>
      <c r="W1194" s="36"/>
      <c r="X1194" s="36"/>
      <c r="Y1194" s="36"/>
      <c r="Z1194" s="36"/>
      <c r="AA1194" s="36"/>
      <c r="AB1194" s="36"/>
      <c r="AC1194" s="36"/>
      <c r="AD1194" s="36"/>
      <c r="AE1194" s="36"/>
      <c r="AR1194" s="204" t="s">
        <v>121</v>
      </c>
      <c r="AT1194" s="204" t="s">
        <v>206</v>
      </c>
      <c r="AU1194" s="204" t="s">
        <v>93</v>
      </c>
      <c r="AY1194" s="18" t="s">
        <v>203</v>
      </c>
      <c r="BE1194" s="205">
        <f>IF(N1194="základní",J1194,0)</f>
        <v>0</v>
      </c>
      <c r="BF1194" s="205">
        <f>IF(N1194="snížená",J1194,0)</f>
        <v>0</v>
      </c>
      <c r="BG1194" s="205">
        <f>IF(N1194="zákl. přenesená",J1194,0)</f>
        <v>0</v>
      </c>
      <c r="BH1194" s="205">
        <f>IF(N1194="sníž. přenesená",J1194,0)</f>
        <v>0</v>
      </c>
      <c r="BI1194" s="205">
        <f>IF(N1194="nulová",J1194,0)</f>
        <v>0</v>
      </c>
      <c r="BJ1194" s="18" t="s">
        <v>91</v>
      </c>
      <c r="BK1194" s="205">
        <f>ROUND(I1194*H1194,2)</f>
        <v>0</v>
      </c>
      <c r="BL1194" s="18" t="s">
        <v>121</v>
      </c>
      <c r="BM1194" s="204" t="s">
        <v>1983</v>
      </c>
    </row>
    <row r="1195" spans="1:47" s="2" customFormat="1" ht="38.4">
      <c r="A1195" s="36"/>
      <c r="B1195" s="37"/>
      <c r="C1195" s="38"/>
      <c r="D1195" s="206" t="s">
        <v>213</v>
      </c>
      <c r="E1195" s="38"/>
      <c r="F1195" s="207" t="s">
        <v>1875</v>
      </c>
      <c r="G1195" s="38"/>
      <c r="H1195" s="38"/>
      <c r="I1195" s="208"/>
      <c r="J1195" s="38"/>
      <c r="K1195" s="38"/>
      <c r="L1195" s="41"/>
      <c r="M1195" s="209"/>
      <c r="N1195" s="210"/>
      <c r="O1195" s="73"/>
      <c r="P1195" s="73"/>
      <c r="Q1195" s="73"/>
      <c r="R1195" s="73"/>
      <c r="S1195" s="73"/>
      <c r="T1195" s="74"/>
      <c r="U1195" s="36"/>
      <c r="V1195" s="36"/>
      <c r="W1195" s="36"/>
      <c r="X1195" s="36"/>
      <c r="Y1195" s="36"/>
      <c r="Z1195" s="36"/>
      <c r="AA1195" s="36"/>
      <c r="AB1195" s="36"/>
      <c r="AC1195" s="36"/>
      <c r="AD1195" s="36"/>
      <c r="AE1195" s="36"/>
      <c r="AT1195" s="18" t="s">
        <v>213</v>
      </c>
      <c r="AU1195" s="18" t="s">
        <v>93</v>
      </c>
    </row>
    <row r="1196" spans="1:65" s="2" customFormat="1" ht="21.75" customHeight="1">
      <c r="A1196" s="36"/>
      <c r="B1196" s="37"/>
      <c r="C1196" s="193" t="s">
        <v>1984</v>
      </c>
      <c r="D1196" s="193" t="s">
        <v>206</v>
      </c>
      <c r="E1196" s="194" t="s">
        <v>1985</v>
      </c>
      <c r="F1196" s="195" t="s">
        <v>1986</v>
      </c>
      <c r="G1196" s="196" t="s">
        <v>448</v>
      </c>
      <c r="H1196" s="197">
        <v>2.7</v>
      </c>
      <c r="I1196" s="198"/>
      <c r="J1196" s="199">
        <f>ROUND(I1196*H1196,2)</f>
        <v>0</v>
      </c>
      <c r="K1196" s="195" t="s">
        <v>601</v>
      </c>
      <c r="L1196" s="41"/>
      <c r="M1196" s="200" t="s">
        <v>1</v>
      </c>
      <c r="N1196" s="201" t="s">
        <v>48</v>
      </c>
      <c r="O1196" s="73"/>
      <c r="P1196" s="202">
        <f>O1196*H1196</f>
        <v>0</v>
      </c>
      <c r="Q1196" s="202">
        <v>0</v>
      </c>
      <c r="R1196" s="202">
        <f>Q1196*H1196</f>
        <v>0</v>
      </c>
      <c r="S1196" s="202">
        <v>0</v>
      </c>
      <c r="T1196" s="203">
        <f>S1196*H1196</f>
        <v>0</v>
      </c>
      <c r="U1196" s="36"/>
      <c r="V1196" s="36"/>
      <c r="W1196" s="36"/>
      <c r="X1196" s="36"/>
      <c r="Y1196" s="36"/>
      <c r="Z1196" s="36"/>
      <c r="AA1196" s="36"/>
      <c r="AB1196" s="36"/>
      <c r="AC1196" s="36"/>
      <c r="AD1196" s="36"/>
      <c r="AE1196" s="36"/>
      <c r="AR1196" s="204" t="s">
        <v>121</v>
      </c>
      <c r="AT1196" s="204" t="s">
        <v>206</v>
      </c>
      <c r="AU1196" s="204" t="s">
        <v>93</v>
      </c>
      <c r="AY1196" s="18" t="s">
        <v>203</v>
      </c>
      <c r="BE1196" s="205">
        <f>IF(N1196="základní",J1196,0)</f>
        <v>0</v>
      </c>
      <c r="BF1196" s="205">
        <f>IF(N1196="snížená",J1196,0)</f>
        <v>0</v>
      </c>
      <c r="BG1196" s="205">
        <f>IF(N1196="zákl. přenesená",J1196,0)</f>
        <v>0</v>
      </c>
      <c r="BH1196" s="205">
        <f>IF(N1196="sníž. přenesená",J1196,0)</f>
        <v>0</v>
      </c>
      <c r="BI1196" s="205">
        <f>IF(N1196="nulová",J1196,0)</f>
        <v>0</v>
      </c>
      <c r="BJ1196" s="18" t="s">
        <v>91</v>
      </c>
      <c r="BK1196" s="205">
        <f>ROUND(I1196*H1196,2)</f>
        <v>0</v>
      </c>
      <c r="BL1196" s="18" t="s">
        <v>121</v>
      </c>
      <c r="BM1196" s="204" t="s">
        <v>1987</v>
      </c>
    </row>
    <row r="1197" spans="1:47" s="2" customFormat="1" ht="38.4">
      <c r="A1197" s="36"/>
      <c r="B1197" s="37"/>
      <c r="C1197" s="38"/>
      <c r="D1197" s="206" t="s">
        <v>213</v>
      </c>
      <c r="E1197" s="38"/>
      <c r="F1197" s="207" t="s">
        <v>1875</v>
      </c>
      <c r="G1197" s="38"/>
      <c r="H1197" s="38"/>
      <c r="I1197" s="208"/>
      <c r="J1197" s="38"/>
      <c r="K1197" s="38"/>
      <c r="L1197" s="41"/>
      <c r="M1197" s="209"/>
      <c r="N1197" s="210"/>
      <c r="O1197" s="73"/>
      <c r="P1197" s="73"/>
      <c r="Q1197" s="73"/>
      <c r="R1197" s="73"/>
      <c r="S1197" s="73"/>
      <c r="T1197" s="74"/>
      <c r="U1197" s="36"/>
      <c r="V1197" s="36"/>
      <c r="W1197" s="36"/>
      <c r="X1197" s="36"/>
      <c r="Y1197" s="36"/>
      <c r="Z1197" s="36"/>
      <c r="AA1197" s="36"/>
      <c r="AB1197" s="36"/>
      <c r="AC1197" s="36"/>
      <c r="AD1197" s="36"/>
      <c r="AE1197" s="36"/>
      <c r="AT1197" s="18" t="s">
        <v>213</v>
      </c>
      <c r="AU1197" s="18" t="s">
        <v>93</v>
      </c>
    </row>
    <row r="1198" spans="1:65" s="2" customFormat="1" ht="16.5" customHeight="1">
      <c r="A1198" s="36"/>
      <c r="B1198" s="37"/>
      <c r="C1198" s="193" t="s">
        <v>1988</v>
      </c>
      <c r="D1198" s="193" t="s">
        <v>206</v>
      </c>
      <c r="E1198" s="194" t="s">
        <v>1989</v>
      </c>
      <c r="F1198" s="195" t="s">
        <v>1990</v>
      </c>
      <c r="G1198" s="196" t="s">
        <v>448</v>
      </c>
      <c r="H1198" s="197">
        <v>9.4</v>
      </c>
      <c r="I1198" s="198"/>
      <c r="J1198" s="199">
        <f>ROUND(I1198*H1198,2)</f>
        <v>0</v>
      </c>
      <c r="K1198" s="195" t="s">
        <v>601</v>
      </c>
      <c r="L1198" s="41"/>
      <c r="M1198" s="200" t="s">
        <v>1</v>
      </c>
      <c r="N1198" s="201" t="s">
        <v>48</v>
      </c>
      <c r="O1198" s="73"/>
      <c r="P1198" s="202">
        <f>O1198*H1198</f>
        <v>0</v>
      </c>
      <c r="Q1198" s="202">
        <v>0</v>
      </c>
      <c r="R1198" s="202">
        <f>Q1198*H1198</f>
        <v>0</v>
      </c>
      <c r="S1198" s="202">
        <v>0</v>
      </c>
      <c r="T1198" s="203">
        <f>S1198*H1198</f>
        <v>0</v>
      </c>
      <c r="U1198" s="36"/>
      <c r="V1198" s="36"/>
      <c r="W1198" s="36"/>
      <c r="X1198" s="36"/>
      <c r="Y1198" s="36"/>
      <c r="Z1198" s="36"/>
      <c r="AA1198" s="36"/>
      <c r="AB1198" s="36"/>
      <c r="AC1198" s="36"/>
      <c r="AD1198" s="36"/>
      <c r="AE1198" s="36"/>
      <c r="AR1198" s="204" t="s">
        <v>121</v>
      </c>
      <c r="AT1198" s="204" t="s">
        <v>206</v>
      </c>
      <c r="AU1198" s="204" t="s">
        <v>93</v>
      </c>
      <c r="AY1198" s="18" t="s">
        <v>203</v>
      </c>
      <c r="BE1198" s="205">
        <f>IF(N1198="základní",J1198,0)</f>
        <v>0</v>
      </c>
      <c r="BF1198" s="205">
        <f>IF(N1198="snížená",J1198,0)</f>
        <v>0</v>
      </c>
      <c r="BG1198" s="205">
        <f>IF(N1198="zákl. přenesená",J1198,0)</f>
        <v>0</v>
      </c>
      <c r="BH1198" s="205">
        <f>IF(N1198="sníž. přenesená",J1198,0)</f>
        <v>0</v>
      </c>
      <c r="BI1198" s="205">
        <f>IF(N1198="nulová",J1198,0)</f>
        <v>0</v>
      </c>
      <c r="BJ1198" s="18" t="s">
        <v>91</v>
      </c>
      <c r="BK1198" s="205">
        <f>ROUND(I1198*H1198,2)</f>
        <v>0</v>
      </c>
      <c r="BL1198" s="18" t="s">
        <v>121</v>
      </c>
      <c r="BM1198" s="204" t="s">
        <v>1991</v>
      </c>
    </row>
    <row r="1199" spans="1:47" s="2" customFormat="1" ht="38.4">
      <c r="A1199" s="36"/>
      <c r="B1199" s="37"/>
      <c r="C1199" s="38"/>
      <c r="D1199" s="206" t="s">
        <v>213</v>
      </c>
      <c r="E1199" s="38"/>
      <c r="F1199" s="207" t="s">
        <v>1875</v>
      </c>
      <c r="G1199" s="38"/>
      <c r="H1199" s="38"/>
      <c r="I1199" s="208"/>
      <c r="J1199" s="38"/>
      <c r="K1199" s="38"/>
      <c r="L1199" s="41"/>
      <c r="M1199" s="209"/>
      <c r="N1199" s="210"/>
      <c r="O1199" s="73"/>
      <c r="P1199" s="73"/>
      <c r="Q1199" s="73"/>
      <c r="R1199" s="73"/>
      <c r="S1199" s="73"/>
      <c r="T1199" s="74"/>
      <c r="U1199" s="36"/>
      <c r="V1199" s="36"/>
      <c r="W1199" s="36"/>
      <c r="X1199" s="36"/>
      <c r="Y1199" s="36"/>
      <c r="Z1199" s="36"/>
      <c r="AA1199" s="36"/>
      <c r="AB1199" s="36"/>
      <c r="AC1199" s="36"/>
      <c r="AD1199" s="36"/>
      <c r="AE1199" s="36"/>
      <c r="AT1199" s="18" t="s">
        <v>213</v>
      </c>
      <c r="AU1199" s="18" t="s">
        <v>93</v>
      </c>
    </row>
    <row r="1200" spans="1:65" s="2" customFormat="1" ht="21.75" customHeight="1">
      <c r="A1200" s="36"/>
      <c r="B1200" s="37"/>
      <c r="C1200" s="193" t="s">
        <v>1992</v>
      </c>
      <c r="D1200" s="193" t="s">
        <v>206</v>
      </c>
      <c r="E1200" s="194" t="s">
        <v>1993</v>
      </c>
      <c r="F1200" s="195" t="s">
        <v>1994</v>
      </c>
      <c r="G1200" s="196" t="s">
        <v>448</v>
      </c>
      <c r="H1200" s="197">
        <v>65</v>
      </c>
      <c r="I1200" s="198"/>
      <c r="J1200" s="199">
        <f>ROUND(I1200*H1200,2)</f>
        <v>0</v>
      </c>
      <c r="K1200" s="195" t="s">
        <v>601</v>
      </c>
      <c r="L1200" s="41"/>
      <c r="M1200" s="200" t="s">
        <v>1</v>
      </c>
      <c r="N1200" s="201" t="s">
        <v>48</v>
      </c>
      <c r="O1200" s="73"/>
      <c r="P1200" s="202">
        <f>O1200*H1200</f>
        <v>0</v>
      </c>
      <c r="Q1200" s="202">
        <v>0</v>
      </c>
      <c r="R1200" s="202">
        <f>Q1200*H1200</f>
        <v>0</v>
      </c>
      <c r="S1200" s="202">
        <v>0</v>
      </c>
      <c r="T1200" s="203">
        <f>S1200*H1200</f>
        <v>0</v>
      </c>
      <c r="U1200" s="36"/>
      <c r="V1200" s="36"/>
      <c r="W1200" s="36"/>
      <c r="X1200" s="36"/>
      <c r="Y1200" s="36"/>
      <c r="Z1200" s="36"/>
      <c r="AA1200" s="36"/>
      <c r="AB1200" s="36"/>
      <c r="AC1200" s="36"/>
      <c r="AD1200" s="36"/>
      <c r="AE1200" s="36"/>
      <c r="AR1200" s="204" t="s">
        <v>121</v>
      </c>
      <c r="AT1200" s="204" t="s">
        <v>206</v>
      </c>
      <c r="AU1200" s="204" t="s">
        <v>93</v>
      </c>
      <c r="AY1200" s="18" t="s">
        <v>203</v>
      </c>
      <c r="BE1200" s="205">
        <f>IF(N1200="základní",J1200,0)</f>
        <v>0</v>
      </c>
      <c r="BF1200" s="205">
        <f>IF(N1200="snížená",J1200,0)</f>
        <v>0</v>
      </c>
      <c r="BG1200" s="205">
        <f>IF(N1200="zákl. přenesená",J1200,0)</f>
        <v>0</v>
      </c>
      <c r="BH1200" s="205">
        <f>IF(N1200="sníž. přenesená",J1200,0)</f>
        <v>0</v>
      </c>
      <c r="BI1200" s="205">
        <f>IF(N1200="nulová",J1200,0)</f>
        <v>0</v>
      </c>
      <c r="BJ1200" s="18" t="s">
        <v>91</v>
      </c>
      <c r="BK1200" s="205">
        <f>ROUND(I1200*H1200,2)</f>
        <v>0</v>
      </c>
      <c r="BL1200" s="18" t="s">
        <v>121</v>
      </c>
      <c r="BM1200" s="204" t="s">
        <v>1995</v>
      </c>
    </row>
    <row r="1201" spans="1:47" s="2" customFormat="1" ht="38.4">
      <c r="A1201" s="36"/>
      <c r="B1201" s="37"/>
      <c r="C1201" s="38"/>
      <c r="D1201" s="206" t="s">
        <v>213</v>
      </c>
      <c r="E1201" s="38"/>
      <c r="F1201" s="207" t="s">
        <v>1875</v>
      </c>
      <c r="G1201" s="38"/>
      <c r="H1201" s="38"/>
      <c r="I1201" s="208"/>
      <c r="J1201" s="38"/>
      <c r="K1201" s="38"/>
      <c r="L1201" s="41"/>
      <c r="M1201" s="209"/>
      <c r="N1201" s="210"/>
      <c r="O1201" s="73"/>
      <c r="P1201" s="73"/>
      <c r="Q1201" s="73"/>
      <c r="R1201" s="73"/>
      <c r="S1201" s="73"/>
      <c r="T1201" s="74"/>
      <c r="U1201" s="36"/>
      <c r="V1201" s="36"/>
      <c r="W1201" s="36"/>
      <c r="X1201" s="36"/>
      <c r="Y1201" s="36"/>
      <c r="Z1201" s="36"/>
      <c r="AA1201" s="36"/>
      <c r="AB1201" s="36"/>
      <c r="AC1201" s="36"/>
      <c r="AD1201" s="36"/>
      <c r="AE1201" s="36"/>
      <c r="AT1201" s="18" t="s">
        <v>213</v>
      </c>
      <c r="AU1201" s="18" t="s">
        <v>93</v>
      </c>
    </row>
    <row r="1202" spans="1:65" s="2" customFormat="1" ht="16.5" customHeight="1">
      <c r="A1202" s="36"/>
      <c r="B1202" s="37"/>
      <c r="C1202" s="193" t="s">
        <v>1996</v>
      </c>
      <c r="D1202" s="193" t="s">
        <v>206</v>
      </c>
      <c r="E1202" s="194" t="s">
        <v>1997</v>
      </c>
      <c r="F1202" s="195" t="s">
        <v>1998</v>
      </c>
      <c r="G1202" s="196" t="s">
        <v>1422</v>
      </c>
      <c r="H1202" s="197">
        <v>4</v>
      </c>
      <c r="I1202" s="198"/>
      <c r="J1202" s="199">
        <f>ROUND(I1202*H1202,2)</f>
        <v>0</v>
      </c>
      <c r="K1202" s="195" t="s">
        <v>601</v>
      </c>
      <c r="L1202" s="41"/>
      <c r="M1202" s="200" t="s">
        <v>1</v>
      </c>
      <c r="N1202" s="201" t="s">
        <v>48</v>
      </c>
      <c r="O1202" s="73"/>
      <c r="P1202" s="202">
        <f>O1202*H1202</f>
        <v>0</v>
      </c>
      <c r="Q1202" s="202">
        <v>0</v>
      </c>
      <c r="R1202" s="202">
        <f>Q1202*H1202</f>
        <v>0</v>
      </c>
      <c r="S1202" s="202">
        <v>0</v>
      </c>
      <c r="T1202" s="203">
        <f>S1202*H1202</f>
        <v>0</v>
      </c>
      <c r="U1202" s="36"/>
      <c r="V1202" s="36"/>
      <c r="W1202" s="36"/>
      <c r="X1202" s="36"/>
      <c r="Y1202" s="36"/>
      <c r="Z1202" s="36"/>
      <c r="AA1202" s="36"/>
      <c r="AB1202" s="36"/>
      <c r="AC1202" s="36"/>
      <c r="AD1202" s="36"/>
      <c r="AE1202" s="36"/>
      <c r="AR1202" s="204" t="s">
        <v>121</v>
      </c>
      <c r="AT1202" s="204" t="s">
        <v>206</v>
      </c>
      <c r="AU1202" s="204" t="s">
        <v>93</v>
      </c>
      <c r="AY1202" s="18" t="s">
        <v>203</v>
      </c>
      <c r="BE1202" s="205">
        <f>IF(N1202="základní",J1202,0)</f>
        <v>0</v>
      </c>
      <c r="BF1202" s="205">
        <f>IF(N1202="snížená",J1202,0)</f>
        <v>0</v>
      </c>
      <c r="BG1202" s="205">
        <f>IF(N1202="zákl. přenesená",J1202,0)</f>
        <v>0</v>
      </c>
      <c r="BH1202" s="205">
        <f>IF(N1202="sníž. přenesená",J1202,0)</f>
        <v>0</v>
      </c>
      <c r="BI1202" s="205">
        <f>IF(N1202="nulová",J1202,0)</f>
        <v>0</v>
      </c>
      <c r="BJ1202" s="18" t="s">
        <v>91</v>
      </c>
      <c r="BK1202" s="205">
        <f>ROUND(I1202*H1202,2)</f>
        <v>0</v>
      </c>
      <c r="BL1202" s="18" t="s">
        <v>121</v>
      </c>
      <c r="BM1202" s="204" t="s">
        <v>1999</v>
      </c>
    </row>
    <row r="1203" spans="1:47" s="2" customFormat="1" ht="38.4">
      <c r="A1203" s="36"/>
      <c r="B1203" s="37"/>
      <c r="C1203" s="38"/>
      <c r="D1203" s="206" t="s">
        <v>213</v>
      </c>
      <c r="E1203" s="38"/>
      <c r="F1203" s="207" t="s">
        <v>1875</v>
      </c>
      <c r="G1203" s="38"/>
      <c r="H1203" s="38"/>
      <c r="I1203" s="208"/>
      <c r="J1203" s="38"/>
      <c r="K1203" s="38"/>
      <c r="L1203" s="41"/>
      <c r="M1203" s="209"/>
      <c r="N1203" s="210"/>
      <c r="O1203" s="73"/>
      <c r="P1203" s="73"/>
      <c r="Q1203" s="73"/>
      <c r="R1203" s="73"/>
      <c r="S1203" s="73"/>
      <c r="T1203" s="74"/>
      <c r="U1203" s="36"/>
      <c r="V1203" s="36"/>
      <c r="W1203" s="36"/>
      <c r="X1203" s="36"/>
      <c r="Y1203" s="36"/>
      <c r="Z1203" s="36"/>
      <c r="AA1203" s="36"/>
      <c r="AB1203" s="36"/>
      <c r="AC1203" s="36"/>
      <c r="AD1203" s="36"/>
      <c r="AE1203" s="36"/>
      <c r="AT1203" s="18" t="s">
        <v>213</v>
      </c>
      <c r="AU1203" s="18" t="s">
        <v>93</v>
      </c>
    </row>
    <row r="1204" spans="1:65" s="2" customFormat="1" ht="16.5" customHeight="1">
      <c r="A1204" s="36"/>
      <c r="B1204" s="37"/>
      <c r="C1204" s="193" t="s">
        <v>2000</v>
      </c>
      <c r="D1204" s="193" t="s">
        <v>206</v>
      </c>
      <c r="E1204" s="194" t="s">
        <v>2001</v>
      </c>
      <c r="F1204" s="195" t="s">
        <v>2002</v>
      </c>
      <c r="G1204" s="196" t="s">
        <v>1422</v>
      </c>
      <c r="H1204" s="197">
        <v>2</v>
      </c>
      <c r="I1204" s="198"/>
      <c r="J1204" s="199">
        <f>ROUND(I1204*H1204,2)</f>
        <v>0</v>
      </c>
      <c r="K1204" s="195" t="s">
        <v>601</v>
      </c>
      <c r="L1204" s="41"/>
      <c r="M1204" s="200" t="s">
        <v>1</v>
      </c>
      <c r="N1204" s="201" t="s">
        <v>48</v>
      </c>
      <c r="O1204" s="73"/>
      <c r="P1204" s="202">
        <f>O1204*H1204</f>
        <v>0</v>
      </c>
      <c r="Q1204" s="202">
        <v>0</v>
      </c>
      <c r="R1204" s="202">
        <f>Q1204*H1204</f>
        <v>0</v>
      </c>
      <c r="S1204" s="202">
        <v>0</v>
      </c>
      <c r="T1204" s="203">
        <f>S1204*H1204</f>
        <v>0</v>
      </c>
      <c r="U1204" s="36"/>
      <c r="V1204" s="36"/>
      <c r="W1204" s="36"/>
      <c r="X1204" s="36"/>
      <c r="Y1204" s="36"/>
      <c r="Z1204" s="36"/>
      <c r="AA1204" s="36"/>
      <c r="AB1204" s="36"/>
      <c r="AC1204" s="36"/>
      <c r="AD1204" s="36"/>
      <c r="AE1204" s="36"/>
      <c r="AR1204" s="204" t="s">
        <v>121</v>
      </c>
      <c r="AT1204" s="204" t="s">
        <v>206</v>
      </c>
      <c r="AU1204" s="204" t="s">
        <v>93</v>
      </c>
      <c r="AY1204" s="18" t="s">
        <v>203</v>
      </c>
      <c r="BE1204" s="205">
        <f>IF(N1204="základní",J1204,0)</f>
        <v>0</v>
      </c>
      <c r="BF1204" s="205">
        <f>IF(N1204="snížená",J1204,0)</f>
        <v>0</v>
      </c>
      <c r="BG1204" s="205">
        <f>IF(N1204="zákl. přenesená",J1204,0)</f>
        <v>0</v>
      </c>
      <c r="BH1204" s="205">
        <f>IF(N1204="sníž. přenesená",J1204,0)</f>
        <v>0</v>
      </c>
      <c r="BI1204" s="205">
        <f>IF(N1204="nulová",J1204,0)</f>
        <v>0</v>
      </c>
      <c r="BJ1204" s="18" t="s">
        <v>91</v>
      </c>
      <c r="BK1204" s="205">
        <f>ROUND(I1204*H1204,2)</f>
        <v>0</v>
      </c>
      <c r="BL1204" s="18" t="s">
        <v>121</v>
      </c>
      <c r="BM1204" s="204" t="s">
        <v>2003</v>
      </c>
    </row>
    <row r="1205" spans="1:47" s="2" customFormat="1" ht="38.4">
      <c r="A1205" s="36"/>
      <c r="B1205" s="37"/>
      <c r="C1205" s="38"/>
      <c r="D1205" s="206" t="s">
        <v>213</v>
      </c>
      <c r="E1205" s="38"/>
      <c r="F1205" s="207" t="s">
        <v>1875</v>
      </c>
      <c r="G1205" s="38"/>
      <c r="H1205" s="38"/>
      <c r="I1205" s="208"/>
      <c r="J1205" s="38"/>
      <c r="K1205" s="38"/>
      <c r="L1205" s="41"/>
      <c r="M1205" s="209"/>
      <c r="N1205" s="210"/>
      <c r="O1205" s="73"/>
      <c r="P1205" s="73"/>
      <c r="Q1205" s="73"/>
      <c r="R1205" s="73"/>
      <c r="S1205" s="73"/>
      <c r="T1205" s="74"/>
      <c r="U1205" s="36"/>
      <c r="V1205" s="36"/>
      <c r="W1205" s="36"/>
      <c r="X1205" s="36"/>
      <c r="Y1205" s="36"/>
      <c r="Z1205" s="36"/>
      <c r="AA1205" s="36"/>
      <c r="AB1205" s="36"/>
      <c r="AC1205" s="36"/>
      <c r="AD1205" s="36"/>
      <c r="AE1205" s="36"/>
      <c r="AT1205" s="18" t="s">
        <v>213</v>
      </c>
      <c r="AU1205" s="18" t="s">
        <v>93</v>
      </c>
    </row>
    <row r="1206" spans="1:65" s="2" customFormat="1" ht="16.5" customHeight="1">
      <c r="A1206" s="36"/>
      <c r="B1206" s="37"/>
      <c r="C1206" s="193" t="s">
        <v>2004</v>
      </c>
      <c r="D1206" s="193" t="s">
        <v>206</v>
      </c>
      <c r="E1206" s="194" t="s">
        <v>2005</v>
      </c>
      <c r="F1206" s="195" t="s">
        <v>2006</v>
      </c>
      <c r="G1206" s="196" t="s">
        <v>1422</v>
      </c>
      <c r="H1206" s="197">
        <v>1</v>
      </c>
      <c r="I1206" s="198"/>
      <c r="J1206" s="199">
        <f>ROUND(I1206*H1206,2)</f>
        <v>0</v>
      </c>
      <c r="K1206" s="195" t="s">
        <v>601</v>
      </c>
      <c r="L1206" s="41"/>
      <c r="M1206" s="200" t="s">
        <v>1</v>
      </c>
      <c r="N1206" s="201" t="s">
        <v>48</v>
      </c>
      <c r="O1206" s="73"/>
      <c r="P1206" s="202">
        <f>O1206*H1206</f>
        <v>0</v>
      </c>
      <c r="Q1206" s="202">
        <v>0</v>
      </c>
      <c r="R1206" s="202">
        <f>Q1206*H1206</f>
        <v>0</v>
      </c>
      <c r="S1206" s="202">
        <v>0</v>
      </c>
      <c r="T1206" s="203">
        <f>S1206*H1206</f>
        <v>0</v>
      </c>
      <c r="U1206" s="36"/>
      <c r="V1206" s="36"/>
      <c r="W1206" s="36"/>
      <c r="X1206" s="36"/>
      <c r="Y1206" s="36"/>
      <c r="Z1206" s="36"/>
      <c r="AA1206" s="36"/>
      <c r="AB1206" s="36"/>
      <c r="AC1206" s="36"/>
      <c r="AD1206" s="36"/>
      <c r="AE1206" s="36"/>
      <c r="AR1206" s="204" t="s">
        <v>121</v>
      </c>
      <c r="AT1206" s="204" t="s">
        <v>206</v>
      </c>
      <c r="AU1206" s="204" t="s">
        <v>93</v>
      </c>
      <c r="AY1206" s="18" t="s">
        <v>203</v>
      </c>
      <c r="BE1206" s="205">
        <f>IF(N1206="základní",J1206,0)</f>
        <v>0</v>
      </c>
      <c r="BF1206" s="205">
        <f>IF(N1206="snížená",J1206,0)</f>
        <v>0</v>
      </c>
      <c r="BG1206" s="205">
        <f>IF(N1206="zákl. přenesená",J1206,0)</f>
        <v>0</v>
      </c>
      <c r="BH1206" s="205">
        <f>IF(N1206="sníž. přenesená",J1206,0)</f>
        <v>0</v>
      </c>
      <c r="BI1206" s="205">
        <f>IF(N1206="nulová",J1206,0)</f>
        <v>0</v>
      </c>
      <c r="BJ1206" s="18" t="s">
        <v>91</v>
      </c>
      <c r="BK1206" s="205">
        <f>ROUND(I1206*H1206,2)</f>
        <v>0</v>
      </c>
      <c r="BL1206" s="18" t="s">
        <v>121</v>
      </c>
      <c r="BM1206" s="204" t="s">
        <v>2007</v>
      </c>
    </row>
    <row r="1207" spans="1:47" s="2" customFormat="1" ht="38.4">
      <c r="A1207" s="36"/>
      <c r="B1207" s="37"/>
      <c r="C1207" s="38"/>
      <c r="D1207" s="206" t="s">
        <v>213</v>
      </c>
      <c r="E1207" s="38"/>
      <c r="F1207" s="207" t="s">
        <v>1875</v>
      </c>
      <c r="G1207" s="38"/>
      <c r="H1207" s="38"/>
      <c r="I1207" s="208"/>
      <c r="J1207" s="38"/>
      <c r="K1207" s="38"/>
      <c r="L1207" s="41"/>
      <c r="M1207" s="209"/>
      <c r="N1207" s="210"/>
      <c r="O1207" s="73"/>
      <c r="P1207" s="73"/>
      <c r="Q1207" s="73"/>
      <c r="R1207" s="73"/>
      <c r="S1207" s="73"/>
      <c r="T1207" s="74"/>
      <c r="U1207" s="36"/>
      <c r="V1207" s="36"/>
      <c r="W1207" s="36"/>
      <c r="X1207" s="36"/>
      <c r="Y1207" s="36"/>
      <c r="Z1207" s="36"/>
      <c r="AA1207" s="36"/>
      <c r="AB1207" s="36"/>
      <c r="AC1207" s="36"/>
      <c r="AD1207" s="36"/>
      <c r="AE1207" s="36"/>
      <c r="AT1207" s="18" t="s">
        <v>213</v>
      </c>
      <c r="AU1207" s="18" t="s">
        <v>93</v>
      </c>
    </row>
    <row r="1208" spans="1:65" s="2" customFormat="1" ht="24.15" customHeight="1">
      <c r="A1208" s="36"/>
      <c r="B1208" s="37"/>
      <c r="C1208" s="193" t="s">
        <v>2008</v>
      </c>
      <c r="D1208" s="193" t="s">
        <v>206</v>
      </c>
      <c r="E1208" s="194" t="s">
        <v>2009</v>
      </c>
      <c r="F1208" s="195" t="s">
        <v>2010</v>
      </c>
      <c r="G1208" s="196" t="s">
        <v>1422</v>
      </c>
      <c r="H1208" s="197">
        <v>14</v>
      </c>
      <c r="I1208" s="198"/>
      <c r="J1208" s="199">
        <f>ROUND(I1208*H1208,2)</f>
        <v>0</v>
      </c>
      <c r="K1208" s="195" t="s">
        <v>601</v>
      </c>
      <c r="L1208" s="41"/>
      <c r="M1208" s="200" t="s">
        <v>1</v>
      </c>
      <c r="N1208" s="201" t="s">
        <v>48</v>
      </c>
      <c r="O1208" s="73"/>
      <c r="P1208" s="202">
        <f>O1208*H1208</f>
        <v>0</v>
      </c>
      <c r="Q1208" s="202">
        <v>0</v>
      </c>
      <c r="R1208" s="202">
        <f>Q1208*H1208</f>
        <v>0</v>
      </c>
      <c r="S1208" s="202">
        <v>0</v>
      </c>
      <c r="T1208" s="203">
        <f>S1208*H1208</f>
        <v>0</v>
      </c>
      <c r="U1208" s="36"/>
      <c r="V1208" s="36"/>
      <c r="W1208" s="36"/>
      <c r="X1208" s="36"/>
      <c r="Y1208" s="36"/>
      <c r="Z1208" s="36"/>
      <c r="AA1208" s="36"/>
      <c r="AB1208" s="36"/>
      <c r="AC1208" s="36"/>
      <c r="AD1208" s="36"/>
      <c r="AE1208" s="36"/>
      <c r="AR1208" s="204" t="s">
        <v>121</v>
      </c>
      <c r="AT1208" s="204" t="s">
        <v>206</v>
      </c>
      <c r="AU1208" s="204" t="s">
        <v>93</v>
      </c>
      <c r="AY1208" s="18" t="s">
        <v>203</v>
      </c>
      <c r="BE1208" s="205">
        <f>IF(N1208="základní",J1208,0)</f>
        <v>0</v>
      </c>
      <c r="BF1208" s="205">
        <f>IF(N1208="snížená",J1208,0)</f>
        <v>0</v>
      </c>
      <c r="BG1208" s="205">
        <f>IF(N1208="zákl. přenesená",J1208,0)</f>
        <v>0</v>
      </c>
      <c r="BH1208" s="205">
        <f>IF(N1208="sníž. přenesená",J1208,0)</f>
        <v>0</v>
      </c>
      <c r="BI1208" s="205">
        <f>IF(N1208="nulová",J1208,0)</f>
        <v>0</v>
      </c>
      <c r="BJ1208" s="18" t="s">
        <v>91</v>
      </c>
      <c r="BK1208" s="205">
        <f>ROUND(I1208*H1208,2)</f>
        <v>0</v>
      </c>
      <c r="BL1208" s="18" t="s">
        <v>121</v>
      </c>
      <c r="BM1208" s="204" t="s">
        <v>2011</v>
      </c>
    </row>
    <row r="1209" spans="1:47" s="2" customFormat="1" ht="38.4">
      <c r="A1209" s="36"/>
      <c r="B1209" s="37"/>
      <c r="C1209" s="38"/>
      <c r="D1209" s="206" t="s">
        <v>213</v>
      </c>
      <c r="E1209" s="38"/>
      <c r="F1209" s="207" t="s">
        <v>1875</v>
      </c>
      <c r="G1209" s="38"/>
      <c r="H1209" s="38"/>
      <c r="I1209" s="208"/>
      <c r="J1209" s="38"/>
      <c r="K1209" s="38"/>
      <c r="L1209" s="41"/>
      <c r="M1209" s="209"/>
      <c r="N1209" s="210"/>
      <c r="O1209" s="73"/>
      <c r="P1209" s="73"/>
      <c r="Q1209" s="73"/>
      <c r="R1209" s="73"/>
      <c r="S1209" s="73"/>
      <c r="T1209" s="74"/>
      <c r="U1209" s="36"/>
      <c r="V1209" s="36"/>
      <c r="W1209" s="36"/>
      <c r="X1209" s="36"/>
      <c r="Y1209" s="36"/>
      <c r="Z1209" s="36"/>
      <c r="AA1209" s="36"/>
      <c r="AB1209" s="36"/>
      <c r="AC1209" s="36"/>
      <c r="AD1209" s="36"/>
      <c r="AE1209" s="36"/>
      <c r="AT1209" s="18" t="s">
        <v>213</v>
      </c>
      <c r="AU1209" s="18" t="s">
        <v>93</v>
      </c>
    </row>
    <row r="1210" spans="1:65" s="2" customFormat="1" ht="21.75" customHeight="1">
      <c r="A1210" s="36"/>
      <c r="B1210" s="37"/>
      <c r="C1210" s="193" t="s">
        <v>2012</v>
      </c>
      <c r="D1210" s="193" t="s">
        <v>206</v>
      </c>
      <c r="E1210" s="194" t="s">
        <v>2013</v>
      </c>
      <c r="F1210" s="195" t="s">
        <v>2014</v>
      </c>
      <c r="G1210" s="196" t="s">
        <v>1422</v>
      </c>
      <c r="H1210" s="197">
        <v>1</v>
      </c>
      <c r="I1210" s="198"/>
      <c r="J1210" s="199">
        <f>ROUND(I1210*H1210,2)</f>
        <v>0</v>
      </c>
      <c r="K1210" s="195" t="s">
        <v>601</v>
      </c>
      <c r="L1210" s="41"/>
      <c r="M1210" s="200" t="s">
        <v>1</v>
      </c>
      <c r="N1210" s="201" t="s">
        <v>48</v>
      </c>
      <c r="O1210" s="73"/>
      <c r="P1210" s="202">
        <f>O1210*H1210</f>
        <v>0</v>
      </c>
      <c r="Q1210" s="202">
        <v>0</v>
      </c>
      <c r="R1210" s="202">
        <f>Q1210*H1210</f>
        <v>0</v>
      </c>
      <c r="S1210" s="202">
        <v>0</v>
      </c>
      <c r="T1210" s="203">
        <f>S1210*H1210</f>
        <v>0</v>
      </c>
      <c r="U1210" s="36"/>
      <c r="V1210" s="36"/>
      <c r="W1210" s="36"/>
      <c r="X1210" s="36"/>
      <c r="Y1210" s="36"/>
      <c r="Z1210" s="36"/>
      <c r="AA1210" s="36"/>
      <c r="AB1210" s="36"/>
      <c r="AC1210" s="36"/>
      <c r="AD1210" s="36"/>
      <c r="AE1210" s="36"/>
      <c r="AR1210" s="204" t="s">
        <v>121</v>
      </c>
      <c r="AT1210" s="204" t="s">
        <v>206</v>
      </c>
      <c r="AU1210" s="204" t="s">
        <v>93</v>
      </c>
      <c r="AY1210" s="18" t="s">
        <v>203</v>
      </c>
      <c r="BE1210" s="205">
        <f>IF(N1210="základní",J1210,0)</f>
        <v>0</v>
      </c>
      <c r="BF1210" s="205">
        <f>IF(N1210="snížená",J1210,0)</f>
        <v>0</v>
      </c>
      <c r="BG1210" s="205">
        <f>IF(N1210="zákl. přenesená",J1210,0)</f>
        <v>0</v>
      </c>
      <c r="BH1210" s="205">
        <f>IF(N1210="sníž. přenesená",J1210,0)</f>
        <v>0</v>
      </c>
      <c r="BI1210" s="205">
        <f>IF(N1210="nulová",J1210,0)</f>
        <v>0</v>
      </c>
      <c r="BJ1210" s="18" t="s">
        <v>91</v>
      </c>
      <c r="BK1210" s="205">
        <f>ROUND(I1210*H1210,2)</f>
        <v>0</v>
      </c>
      <c r="BL1210" s="18" t="s">
        <v>121</v>
      </c>
      <c r="BM1210" s="204" t="s">
        <v>2015</v>
      </c>
    </row>
    <row r="1211" spans="1:47" s="2" customFormat="1" ht="38.4">
      <c r="A1211" s="36"/>
      <c r="B1211" s="37"/>
      <c r="C1211" s="38"/>
      <c r="D1211" s="206" t="s">
        <v>213</v>
      </c>
      <c r="E1211" s="38"/>
      <c r="F1211" s="207" t="s">
        <v>1875</v>
      </c>
      <c r="G1211" s="38"/>
      <c r="H1211" s="38"/>
      <c r="I1211" s="208"/>
      <c r="J1211" s="38"/>
      <c r="K1211" s="38"/>
      <c r="L1211" s="41"/>
      <c r="M1211" s="209"/>
      <c r="N1211" s="210"/>
      <c r="O1211" s="73"/>
      <c r="P1211" s="73"/>
      <c r="Q1211" s="73"/>
      <c r="R1211" s="73"/>
      <c r="S1211" s="73"/>
      <c r="T1211" s="74"/>
      <c r="U1211" s="36"/>
      <c r="V1211" s="36"/>
      <c r="W1211" s="36"/>
      <c r="X1211" s="36"/>
      <c r="Y1211" s="36"/>
      <c r="Z1211" s="36"/>
      <c r="AA1211" s="36"/>
      <c r="AB1211" s="36"/>
      <c r="AC1211" s="36"/>
      <c r="AD1211" s="36"/>
      <c r="AE1211" s="36"/>
      <c r="AT1211" s="18" t="s">
        <v>213</v>
      </c>
      <c r="AU1211" s="18" t="s">
        <v>93</v>
      </c>
    </row>
    <row r="1212" spans="1:65" s="2" customFormat="1" ht="21.75" customHeight="1">
      <c r="A1212" s="36"/>
      <c r="B1212" s="37"/>
      <c r="C1212" s="193" t="s">
        <v>2016</v>
      </c>
      <c r="D1212" s="193" t="s">
        <v>206</v>
      </c>
      <c r="E1212" s="194" t="s">
        <v>2017</v>
      </c>
      <c r="F1212" s="195" t="s">
        <v>2018</v>
      </c>
      <c r="G1212" s="196" t="s">
        <v>1422</v>
      </c>
      <c r="H1212" s="197">
        <v>1</v>
      </c>
      <c r="I1212" s="198"/>
      <c r="J1212" s="199">
        <f>ROUND(I1212*H1212,2)</f>
        <v>0</v>
      </c>
      <c r="K1212" s="195" t="s">
        <v>601</v>
      </c>
      <c r="L1212" s="41"/>
      <c r="M1212" s="200" t="s">
        <v>1</v>
      </c>
      <c r="N1212" s="201" t="s">
        <v>48</v>
      </c>
      <c r="O1212" s="73"/>
      <c r="P1212" s="202">
        <f>O1212*H1212</f>
        <v>0</v>
      </c>
      <c r="Q1212" s="202">
        <v>0</v>
      </c>
      <c r="R1212" s="202">
        <f>Q1212*H1212</f>
        <v>0</v>
      </c>
      <c r="S1212" s="202">
        <v>0</v>
      </c>
      <c r="T1212" s="203">
        <f>S1212*H1212</f>
        <v>0</v>
      </c>
      <c r="U1212" s="36"/>
      <c r="V1212" s="36"/>
      <c r="W1212" s="36"/>
      <c r="X1212" s="36"/>
      <c r="Y1212" s="36"/>
      <c r="Z1212" s="36"/>
      <c r="AA1212" s="36"/>
      <c r="AB1212" s="36"/>
      <c r="AC1212" s="36"/>
      <c r="AD1212" s="36"/>
      <c r="AE1212" s="36"/>
      <c r="AR1212" s="204" t="s">
        <v>121</v>
      </c>
      <c r="AT1212" s="204" t="s">
        <v>206</v>
      </c>
      <c r="AU1212" s="204" t="s">
        <v>93</v>
      </c>
      <c r="AY1212" s="18" t="s">
        <v>203</v>
      </c>
      <c r="BE1212" s="205">
        <f>IF(N1212="základní",J1212,0)</f>
        <v>0</v>
      </c>
      <c r="BF1212" s="205">
        <f>IF(N1212="snížená",J1212,0)</f>
        <v>0</v>
      </c>
      <c r="BG1212" s="205">
        <f>IF(N1212="zákl. přenesená",J1212,0)</f>
        <v>0</v>
      </c>
      <c r="BH1212" s="205">
        <f>IF(N1212="sníž. přenesená",J1212,0)</f>
        <v>0</v>
      </c>
      <c r="BI1212" s="205">
        <f>IF(N1212="nulová",J1212,0)</f>
        <v>0</v>
      </c>
      <c r="BJ1212" s="18" t="s">
        <v>91</v>
      </c>
      <c r="BK1212" s="205">
        <f>ROUND(I1212*H1212,2)</f>
        <v>0</v>
      </c>
      <c r="BL1212" s="18" t="s">
        <v>121</v>
      </c>
      <c r="BM1212" s="204" t="s">
        <v>2019</v>
      </c>
    </row>
    <row r="1213" spans="1:47" s="2" customFormat="1" ht="38.4">
      <c r="A1213" s="36"/>
      <c r="B1213" s="37"/>
      <c r="C1213" s="38"/>
      <c r="D1213" s="206" t="s">
        <v>213</v>
      </c>
      <c r="E1213" s="38"/>
      <c r="F1213" s="207" t="s">
        <v>1875</v>
      </c>
      <c r="G1213" s="38"/>
      <c r="H1213" s="38"/>
      <c r="I1213" s="208"/>
      <c r="J1213" s="38"/>
      <c r="K1213" s="38"/>
      <c r="L1213" s="41"/>
      <c r="M1213" s="209"/>
      <c r="N1213" s="210"/>
      <c r="O1213" s="73"/>
      <c r="P1213" s="73"/>
      <c r="Q1213" s="73"/>
      <c r="R1213" s="73"/>
      <c r="S1213" s="73"/>
      <c r="T1213" s="74"/>
      <c r="U1213" s="36"/>
      <c r="V1213" s="36"/>
      <c r="W1213" s="36"/>
      <c r="X1213" s="36"/>
      <c r="Y1213" s="36"/>
      <c r="Z1213" s="36"/>
      <c r="AA1213" s="36"/>
      <c r="AB1213" s="36"/>
      <c r="AC1213" s="36"/>
      <c r="AD1213" s="36"/>
      <c r="AE1213" s="36"/>
      <c r="AT1213" s="18" t="s">
        <v>213</v>
      </c>
      <c r="AU1213" s="18" t="s">
        <v>93</v>
      </c>
    </row>
    <row r="1214" spans="1:65" s="2" customFormat="1" ht="21.75" customHeight="1">
      <c r="A1214" s="36"/>
      <c r="B1214" s="37"/>
      <c r="C1214" s="193" t="s">
        <v>2020</v>
      </c>
      <c r="D1214" s="193" t="s">
        <v>206</v>
      </c>
      <c r="E1214" s="194" t="s">
        <v>2021</v>
      </c>
      <c r="F1214" s="195" t="s">
        <v>2022</v>
      </c>
      <c r="G1214" s="196" t="s">
        <v>1422</v>
      </c>
      <c r="H1214" s="197">
        <v>5</v>
      </c>
      <c r="I1214" s="198"/>
      <c r="J1214" s="199">
        <f>ROUND(I1214*H1214,2)</f>
        <v>0</v>
      </c>
      <c r="K1214" s="195" t="s">
        <v>601</v>
      </c>
      <c r="L1214" s="41"/>
      <c r="M1214" s="200" t="s">
        <v>1</v>
      </c>
      <c r="N1214" s="201" t="s">
        <v>48</v>
      </c>
      <c r="O1214" s="73"/>
      <c r="P1214" s="202">
        <f>O1214*H1214</f>
        <v>0</v>
      </c>
      <c r="Q1214" s="202">
        <v>0</v>
      </c>
      <c r="R1214" s="202">
        <f>Q1214*H1214</f>
        <v>0</v>
      </c>
      <c r="S1214" s="202">
        <v>0</v>
      </c>
      <c r="T1214" s="203">
        <f>S1214*H1214</f>
        <v>0</v>
      </c>
      <c r="U1214" s="36"/>
      <c r="V1214" s="36"/>
      <c r="W1214" s="36"/>
      <c r="X1214" s="36"/>
      <c r="Y1214" s="36"/>
      <c r="Z1214" s="36"/>
      <c r="AA1214" s="36"/>
      <c r="AB1214" s="36"/>
      <c r="AC1214" s="36"/>
      <c r="AD1214" s="36"/>
      <c r="AE1214" s="36"/>
      <c r="AR1214" s="204" t="s">
        <v>121</v>
      </c>
      <c r="AT1214" s="204" t="s">
        <v>206</v>
      </c>
      <c r="AU1214" s="204" t="s">
        <v>93</v>
      </c>
      <c r="AY1214" s="18" t="s">
        <v>203</v>
      </c>
      <c r="BE1214" s="205">
        <f>IF(N1214="základní",J1214,0)</f>
        <v>0</v>
      </c>
      <c r="BF1214" s="205">
        <f>IF(N1214="snížená",J1214,0)</f>
        <v>0</v>
      </c>
      <c r="BG1214" s="205">
        <f>IF(N1214="zákl. přenesená",J1214,0)</f>
        <v>0</v>
      </c>
      <c r="BH1214" s="205">
        <f>IF(N1214="sníž. přenesená",J1214,0)</f>
        <v>0</v>
      </c>
      <c r="BI1214" s="205">
        <f>IF(N1214="nulová",J1214,0)</f>
        <v>0</v>
      </c>
      <c r="BJ1214" s="18" t="s">
        <v>91</v>
      </c>
      <c r="BK1214" s="205">
        <f>ROUND(I1214*H1214,2)</f>
        <v>0</v>
      </c>
      <c r="BL1214" s="18" t="s">
        <v>121</v>
      </c>
      <c r="BM1214" s="204" t="s">
        <v>2023</v>
      </c>
    </row>
    <row r="1215" spans="1:47" s="2" customFormat="1" ht="38.4">
      <c r="A1215" s="36"/>
      <c r="B1215" s="37"/>
      <c r="C1215" s="38"/>
      <c r="D1215" s="206" t="s">
        <v>213</v>
      </c>
      <c r="E1215" s="38"/>
      <c r="F1215" s="207" t="s">
        <v>1875</v>
      </c>
      <c r="G1215" s="38"/>
      <c r="H1215" s="38"/>
      <c r="I1215" s="208"/>
      <c r="J1215" s="38"/>
      <c r="K1215" s="38"/>
      <c r="L1215" s="41"/>
      <c r="M1215" s="209"/>
      <c r="N1215" s="210"/>
      <c r="O1215" s="73"/>
      <c r="P1215" s="73"/>
      <c r="Q1215" s="73"/>
      <c r="R1215" s="73"/>
      <c r="S1215" s="73"/>
      <c r="T1215" s="74"/>
      <c r="U1215" s="36"/>
      <c r="V1215" s="36"/>
      <c r="W1215" s="36"/>
      <c r="X1215" s="36"/>
      <c r="Y1215" s="36"/>
      <c r="Z1215" s="36"/>
      <c r="AA1215" s="36"/>
      <c r="AB1215" s="36"/>
      <c r="AC1215" s="36"/>
      <c r="AD1215" s="36"/>
      <c r="AE1215" s="36"/>
      <c r="AT1215" s="18" t="s">
        <v>213</v>
      </c>
      <c r="AU1215" s="18" t="s">
        <v>93</v>
      </c>
    </row>
    <row r="1216" spans="1:65" s="2" customFormat="1" ht="24.15" customHeight="1">
      <c r="A1216" s="36"/>
      <c r="B1216" s="37"/>
      <c r="C1216" s="193" t="s">
        <v>2024</v>
      </c>
      <c r="D1216" s="193" t="s">
        <v>206</v>
      </c>
      <c r="E1216" s="194" t="s">
        <v>2025</v>
      </c>
      <c r="F1216" s="195" t="s">
        <v>2026</v>
      </c>
      <c r="G1216" s="196" t="s">
        <v>1422</v>
      </c>
      <c r="H1216" s="197">
        <v>1</v>
      </c>
      <c r="I1216" s="198"/>
      <c r="J1216" s="199">
        <f>ROUND(I1216*H1216,2)</f>
        <v>0</v>
      </c>
      <c r="K1216" s="195" t="s">
        <v>601</v>
      </c>
      <c r="L1216" s="41"/>
      <c r="M1216" s="200" t="s">
        <v>1</v>
      </c>
      <c r="N1216" s="201" t="s">
        <v>48</v>
      </c>
      <c r="O1216" s="73"/>
      <c r="P1216" s="202">
        <f>O1216*H1216</f>
        <v>0</v>
      </c>
      <c r="Q1216" s="202">
        <v>0</v>
      </c>
      <c r="R1216" s="202">
        <f>Q1216*H1216</f>
        <v>0</v>
      </c>
      <c r="S1216" s="202">
        <v>0</v>
      </c>
      <c r="T1216" s="203">
        <f>S1216*H1216</f>
        <v>0</v>
      </c>
      <c r="U1216" s="36"/>
      <c r="V1216" s="36"/>
      <c r="W1216" s="36"/>
      <c r="X1216" s="36"/>
      <c r="Y1216" s="36"/>
      <c r="Z1216" s="36"/>
      <c r="AA1216" s="36"/>
      <c r="AB1216" s="36"/>
      <c r="AC1216" s="36"/>
      <c r="AD1216" s="36"/>
      <c r="AE1216" s="36"/>
      <c r="AR1216" s="204" t="s">
        <v>121</v>
      </c>
      <c r="AT1216" s="204" t="s">
        <v>206</v>
      </c>
      <c r="AU1216" s="204" t="s">
        <v>93</v>
      </c>
      <c r="AY1216" s="18" t="s">
        <v>203</v>
      </c>
      <c r="BE1216" s="205">
        <f>IF(N1216="základní",J1216,0)</f>
        <v>0</v>
      </c>
      <c r="BF1216" s="205">
        <f>IF(N1216="snížená",J1216,0)</f>
        <v>0</v>
      </c>
      <c r="BG1216" s="205">
        <f>IF(N1216="zákl. přenesená",J1216,0)</f>
        <v>0</v>
      </c>
      <c r="BH1216" s="205">
        <f>IF(N1216="sníž. přenesená",J1216,0)</f>
        <v>0</v>
      </c>
      <c r="BI1216" s="205">
        <f>IF(N1216="nulová",J1216,0)</f>
        <v>0</v>
      </c>
      <c r="BJ1216" s="18" t="s">
        <v>91</v>
      </c>
      <c r="BK1216" s="205">
        <f>ROUND(I1216*H1216,2)</f>
        <v>0</v>
      </c>
      <c r="BL1216" s="18" t="s">
        <v>121</v>
      </c>
      <c r="BM1216" s="204" t="s">
        <v>2027</v>
      </c>
    </row>
    <row r="1217" spans="1:47" s="2" customFormat="1" ht="38.4">
      <c r="A1217" s="36"/>
      <c r="B1217" s="37"/>
      <c r="C1217" s="38"/>
      <c r="D1217" s="206" t="s">
        <v>213</v>
      </c>
      <c r="E1217" s="38"/>
      <c r="F1217" s="207" t="s">
        <v>1875</v>
      </c>
      <c r="G1217" s="38"/>
      <c r="H1217" s="38"/>
      <c r="I1217" s="208"/>
      <c r="J1217" s="38"/>
      <c r="K1217" s="38"/>
      <c r="L1217" s="41"/>
      <c r="M1217" s="209"/>
      <c r="N1217" s="210"/>
      <c r="O1217" s="73"/>
      <c r="P1217" s="73"/>
      <c r="Q1217" s="73"/>
      <c r="R1217" s="73"/>
      <c r="S1217" s="73"/>
      <c r="T1217" s="74"/>
      <c r="U1217" s="36"/>
      <c r="V1217" s="36"/>
      <c r="W1217" s="36"/>
      <c r="X1217" s="36"/>
      <c r="Y1217" s="36"/>
      <c r="Z1217" s="36"/>
      <c r="AA1217" s="36"/>
      <c r="AB1217" s="36"/>
      <c r="AC1217" s="36"/>
      <c r="AD1217" s="36"/>
      <c r="AE1217" s="36"/>
      <c r="AT1217" s="18" t="s">
        <v>213</v>
      </c>
      <c r="AU1217" s="18" t="s">
        <v>93</v>
      </c>
    </row>
    <row r="1218" spans="1:65" s="2" customFormat="1" ht="21.75" customHeight="1">
      <c r="A1218" s="36"/>
      <c r="B1218" s="37"/>
      <c r="C1218" s="193" t="s">
        <v>2028</v>
      </c>
      <c r="D1218" s="193" t="s">
        <v>206</v>
      </c>
      <c r="E1218" s="194" t="s">
        <v>2029</v>
      </c>
      <c r="F1218" s="195" t="s">
        <v>2030</v>
      </c>
      <c r="G1218" s="196" t="s">
        <v>1422</v>
      </c>
      <c r="H1218" s="197">
        <v>3</v>
      </c>
      <c r="I1218" s="198"/>
      <c r="J1218" s="199">
        <f>ROUND(I1218*H1218,2)</f>
        <v>0</v>
      </c>
      <c r="K1218" s="195" t="s">
        <v>601</v>
      </c>
      <c r="L1218" s="41"/>
      <c r="M1218" s="200" t="s">
        <v>1</v>
      </c>
      <c r="N1218" s="201" t="s">
        <v>48</v>
      </c>
      <c r="O1218" s="73"/>
      <c r="P1218" s="202">
        <f>O1218*H1218</f>
        <v>0</v>
      </c>
      <c r="Q1218" s="202">
        <v>0</v>
      </c>
      <c r="R1218" s="202">
        <f>Q1218*H1218</f>
        <v>0</v>
      </c>
      <c r="S1218" s="202">
        <v>0</v>
      </c>
      <c r="T1218" s="203">
        <f>S1218*H1218</f>
        <v>0</v>
      </c>
      <c r="U1218" s="36"/>
      <c r="V1218" s="36"/>
      <c r="W1218" s="36"/>
      <c r="X1218" s="36"/>
      <c r="Y1218" s="36"/>
      <c r="Z1218" s="36"/>
      <c r="AA1218" s="36"/>
      <c r="AB1218" s="36"/>
      <c r="AC1218" s="36"/>
      <c r="AD1218" s="36"/>
      <c r="AE1218" s="36"/>
      <c r="AR1218" s="204" t="s">
        <v>121</v>
      </c>
      <c r="AT1218" s="204" t="s">
        <v>206</v>
      </c>
      <c r="AU1218" s="204" t="s">
        <v>93</v>
      </c>
      <c r="AY1218" s="18" t="s">
        <v>203</v>
      </c>
      <c r="BE1218" s="205">
        <f>IF(N1218="základní",J1218,0)</f>
        <v>0</v>
      </c>
      <c r="BF1218" s="205">
        <f>IF(N1218="snížená",J1218,0)</f>
        <v>0</v>
      </c>
      <c r="BG1218" s="205">
        <f>IF(N1218="zákl. přenesená",J1218,0)</f>
        <v>0</v>
      </c>
      <c r="BH1218" s="205">
        <f>IF(N1218="sníž. přenesená",J1218,0)</f>
        <v>0</v>
      </c>
      <c r="BI1218" s="205">
        <f>IF(N1218="nulová",J1218,0)</f>
        <v>0</v>
      </c>
      <c r="BJ1218" s="18" t="s">
        <v>91</v>
      </c>
      <c r="BK1218" s="205">
        <f>ROUND(I1218*H1218,2)</f>
        <v>0</v>
      </c>
      <c r="BL1218" s="18" t="s">
        <v>121</v>
      </c>
      <c r="BM1218" s="204" t="s">
        <v>2031</v>
      </c>
    </row>
    <row r="1219" spans="1:47" s="2" customFormat="1" ht="38.4">
      <c r="A1219" s="36"/>
      <c r="B1219" s="37"/>
      <c r="C1219" s="38"/>
      <c r="D1219" s="206" t="s">
        <v>213</v>
      </c>
      <c r="E1219" s="38"/>
      <c r="F1219" s="207" t="s">
        <v>1875</v>
      </c>
      <c r="G1219" s="38"/>
      <c r="H1219" s="38"/>
      <c r="I1219" s="208"/>
      <c r="J1219" s="38"/>
      <c r="K1219" s="38"/>
      <c r="L1219" s="41"/>
      <c r="M1219" s="209"/>
      <c r="N1219" s="210"/>
      <c r="O1219" s="73"/>
      <c r="P1219" s="73"/>
      <c r="Q1219" s="73"/>
      <c r="R1219" s="73"/>
      <c r="S1219" s="73"/>
      <c r="T1219" s="74"/>
      <c r="U1219" s="36"/>
      <c r="V1219" s="36"/>
      <c r="W1219" s="36"/>
      <c r="X1219" s="36"/>
      <c r="Y1219" s="36"/>
      <c r="Z1219" s="36"/>
      <c r="AA1219" s="36"/>
      <c r="AB1219" s="36"/>
      <c r="AC1219" s="36"/>
      <c r="AD1219" s="36"/>
      <c r="AE1219" s="36"/>
      <c r="AT1219" s="18" t="s">
        <v>213</v>
      </c>
      <c r="AU1219" s="18" t="s">
        <v>93</v>
      </c>
    </row>
    <row r="1220" spans="1:65" s="2" customFormat="1" ht="21.75" customHeight="1">
      <c r="A1220" s="36"/>
      <c r="B1220" s="37"/>
      <c r="C1220" s="193" t="s">
        <v>2032</v>
      </c>
      <c r="D1220" s="193" t="s">
        <v>206</v>
      </c>
      <c r="E1220" s="194" t="s">
        <v>2033</v>
      </c>
      <c r="F1220" s="195" t="s">
        <v>2034</v>
      </c>
      <c r="G1220" s="196" t="s">
        <v>1422</v>
      </c>
      <c r="H1220" s="197">
        <v>2</v>
      </c>
      <c r="I1220" s="198"/>
      <c r="J1220" s="199">
        <f>ROUND(I1220*H1220,2)</f>
        <v>0</v>
      </c>
      <c r="K1220" s="195" t="s">
        <v>601</v>
      </c>
      <c r="L1220" s="41"/>
      <c r="M1220" s="200" t="s">
        <v>1</v>
      </c>
      <c r="N1220" s="201" t="s">
        <v>48</v>
      </c>
      <c r="O1220" s="73"/>
      <c r="P1220" s="202">
        <f>O1220*H1220</f>
        <v>0</v>
      </c>
      <c r="Q1220" s="202">
        <v>0</v>
      </c>
      <c r="R1220" s="202">
        <f>Q1220*H1220</f>
        <v>0</v>
      </c>
      <c r="S1220" s="202">
        <v>0</v>
      </c>
      <c r="T1220" s="203">
        <f>S1220*H1220</f>
        <v>0</v>
      </c>
      <c r="U1220" s="36"/>
      <c r="V1220" s="36"/>
      <c r="W1220" s="36"/>
      <c r="X1220" s="36"/>
      <c r="Y1220" s="36"/>
      <c r="Z1220" s="36"/>
      <c r="AA1220" s="36"/>
      <c r="AB1220" s="36"/>
      <c r="AC1220" s="36"/>
      <c r="AD1220" s="36"/>
      <c r="AE1220" s="36"/>
      <c r="AR1220" s="204" t="s">
        <v>121</v>
      </c>
      <c r="AT1220" s="204" t="s">
        <v>206</v>
      </c>
      <c r="AU1220" s="204" t="s">
        <v>93</v>
      </c>
      <c r="AY1220" s="18" t="s">
        <v>203</v>
      </c>
      <c r="BE1220" s="205">
        <f>IF(N1220="základní",J1220,0)</f>
        <v>0</v>
      </c>
      <c r="BF1220" s="205">
        <f>IF(N1220="snížená",J1220,0)</f>
        <v>0</v>
      </c>
      <c r="BG1220" s="205">
        <f>IF(N1220="zákl. přenesená",J1220,0)</f>
        <v>0</v>
      </c>
      <c r="BH1220" s="205">
        <f>IF(N1220="sníž. přenesená",J1220,0)</f>
        <v>0</v>
      </c>
      <c r="BI1220" s="205">
        <f>IF(N1220="nulová",J1220,0)</f>
        <v>0</v>
      </c>
      <c r="BJ1220" s="18" t="s">
        <v>91</v>
      </c>
      <c r="BK1220" s="205">
        <f>ROUND(I1220*H1220,2)</f>
        <v>0</v>
      </c>
      <c r="BL1220" s="18" t="s">
        <v>121</v>
      </c>
      <c r="BM1220" s="204" t="s">
        <v>2035</v>
      </c>
    </row>
    <row r="1221" spans="1:47" s="2" customFormat="1" ht="38.4">
      <c r="A1221" s="36"/>
      <c r="B1221" s="37"/>
      <c r="C1221" s="38"/>
      <c r="D1221" s="206" t="s">
        <v>213</v>
      </c>
      <c r="E1221" s="38"/>
      <c r="F1221" s="207" t="s">
        <v>1875</v>
      </c>
      <c r="G1221" s="38"/>
      <c r="H1221" s="38"/>
      <c r="I1221" s="208"/>
      <c r="J1221" s="38"/>
      <c r="K1221" s="38"/>
      <c r="L1221" s="41"/>
      <c r="M1221" s="209"/>
      <c r="N1221" s="210"/>
      <c r="O1221" s="73"/>
      <c r="P1221" s="73"/>
      <c r="Q1221" s="73"/>
      <c r="R1221" s="73"/>
      <c r="S1221" s="73"/>
      <c r="T1221" s="74"/>
      <c r="U1221" s="36"/>
      <c r="V1221" s="36"/>
      <c r="W1221" s="36"/>
      <c r="X1221" s="36"/>
      <c r="Y1221" s="36"/>
      <c r="Z1221" s="36"/>
      <c r="AA1221" s="36"/>
      <c r="AB1221" s="36"/>
      <c r="AC1221" s="36"/>
      <c r="AD1221" s="36"/>
      <c r="AE1221" s="36"/>
      <c r="AT1221" s="18" t="s">
        <v>213</v>
      </c>
      <c r="AU1221" s="18" t="s">
        <v>93</v>
      </c>
    </row>
    <row r="1222" spans="1:65" s="2" customFormat="1" ht="21.75" customHeight="1">
      <c r="A1222" s="36"/>
      <c r="B1222" s="37"/>
      <c r="C1222" s="193" t="s">
        <v>2036</v>
      </c>
      <c r="D1222" s="193" t="s">
        <v>206</v>
      </c>
      <c r="E1222" s="194" t="s">
        <v>2037</v>
      </c>
      <c r="F1222" s="195" t="s">
        <v>2038</v>
      </c>
      <c r="G1222" s="196" t="s">
        <v>1422</v>
      </c>
      <c r="H1222" s="197">
        <v>3</v>
      </c>
      <c r="I1222" s="198"/>
      <c r="J1222" s="199">
        <f>ROUND(I1222*H1222,2)</f>
        <v>0</v>
      </c>
      <c r="K1222" s="195" t="s">
        <v>601</v>
      </c>
      <c r="L1222" s="41"/>
      <c r="M1222" s="200" t="s">
        <v>1</v>
      </c>
      <c r="N1222" s="201" t="s">
        <v>48</v>
      </c>
      <c r="O1222" s="73"/>
      <c r="P1222" s="202">
        <f>O1222*H1222</f>
        <v>0</v>
      </c>
      <c r="Q1222" s="202">
        <v>0</v>
      </c>
      <c r="R1222" s="202">
        <f>Q1222*H1222</f>
        <v>0</v>
      </c>
      <c r="S1222" s="202">
        <v>0</v>
      </c>
      <c r="T1222" s="203">
        <f>S1222*H1222</f>
        <v>0</v>
      </c>
      <c r="U1222" s="36"/>
      <c r="V1222" s="36"/>
      <c r="W1222" s="36"/>
      <c r="X1222" s="36"/>
      <c r="Y1222" s="36"/>
      <c r="Z1222" s="36"/>
      <c r="AA1222" s="36"/>
      <c r="AB1222" s="36"/>
      <c r="AC1222" s="36"/>
      <c r="AD1222" s="36"/>
      <c r="AE1222" s="36"/>
      <c r="AR1222" s="204" t="s">
        <v>121</v>
      </c>
      <c r="AT1222" s="204" t="s">
        <v>206</v>
      </c>
      <c r="AU1222" s="204" t="s">
        <v>93</v>
      </c>
      <c r="AY1222" s="18" t="s">
        <v>203</v>
      </c>
      <c r="BE1222" s="205">
        <f>IF(N1222="základní",J1222,0)</f>
        <v>0</v>
      </c>
      <c r="BF1222" s="205">
        <f>IF(N1222="snížená",J1222,0)</f>
        <v>0</v>
      </c>
      <c r="BG1222" s="205">
        <f>IF(N1222="zákl. přenesená",J1222,0)</f>
        <v>0</v>
      </c>
      <c r="BH1222" s="205">
        <f>IF(N1222="sníž. přenesená",J1222,0)</f>
        <v>0</v>
      </c>
      <c r="BI1222" s="205">
        <f>IF(N1222="nulová",J1222,0)</f>
        <v>0</v>
      </c>
      <c r="BJ1222" s="18" t="s">
        <v>91</v>
      </c>
      <c r="BK1222" s="205">
        <f>ROUND(I1222*H1222,2)</f>
        <v>0</v>
      </c>
      <c r="BL1222" s="18" t="s">
        <v>121</v>
      </c>
      <c r="BM1222" s="204" t="s">
        <v>2039</v>
      </c>
    </row>
    <row r="1223" spans="1:47" s="2" customFormat="1" ht="38.4">
      <c r="A1223" s="36"/>
      <c r="B1223" s="37"/>
      <c r="C1223" s="38"/>
      <c r="D1223" s="206" t="s">
        <v>213</v>
      </c>
      <c r="E1223" s="38"/>
      <c r="F1223" s="207" t="s">
        <v>1875</v>
      </c>
      <c r="G1223" s="38"/>
      <c r="H1223" s="38"/>
      <c r="I1223" s="208"/>
      <c r="J1223" s="38"/>
      <c r="K1223" s="38"/>
      <c r="L1223" s="41"/>
      <c r="M1223" s="209"/>
      <c r="N1223" s="210"/>
      <c r="O1223" s="73"/>
      <c r="P1223" s="73"/>
      <c r="Q1223" s="73"/>
      <c r="R1223" s="73"/>
      <c r="S1223" s="73"/>
      <c r="T1223" s="74"/>
      <c r="U1223" s="36"/>
      <c r="V1223" s="36"/>
      <c r="W1223" s="36"/>
      <c r="X1223" s="36"/>
      <c r="Y1223" s="36"/>
      <c r="Z1223" s="36"/>
      <c r="AA1223" s="36"/>
      <c r="AB1223" s="36"/>
      <c r="AC1223" s="36"/>
      <c r="AD1223" s="36"/>
      <c r="AE1223" s="36"/>
      <c r="AT1223" s="18" t="s">
        <v>213</v>
      </c>
      <c r="AU1223" s="18" t="s">
        <v>93</v>
      </c>
    </row>
    <row r="1224" spans="1:65" s="2" customFormat="1" ht="21.75" customHeight="1">
      <c r="A1224" s="36"/>
      <c r="B1224" s="37"/>
      <c r="C1224" s="193" t="s">
        <v>2040</v>
      </c>
      <c r="D1224" s="193" t="s">
        <v>206</v>
      </c>
      <c r="E1224" s="194" t="s">
        <v>2041</v>
      </c>
      <c r="F1224" s="195" t="s">
        <v>2042</v>
      </c>
      <c r="G1224" s="196" t="s">
        <v>1422</v>
      </c>
      <c r="H1224" s="197">
        <v>3</v>
      </c>
      <c r="I1224" s="198"/>
      <c r="J1224" s="199">
        <f>ROUND(I1224*H1224,2)</f>
        <v>0</v>
      </c>
      <c r="K1224" s="195" t="s">
        <v>601</v>
      </c>
      <c r="L1224" s="41"/>
      <c r="M1224" s="200" t="s">
        <v>1</v>
      </c>
      <c r="N1224" s="201" t="s">
        <v>48</v>
      </c>
      <c r="O1224" s="73"/>
      <c r="P1224" s="202">
        <f>O1224*H1224</f>
        <v>0</v>
      </c>
      <c r="Q1224" s="202">
        <v>0</v>
      </c>
      <c r="R1224" s="202">
        <f>Q1224*H1224</f>
        <v>0</v>
      </c>
      <c r="S1224" s="202">
        <v>0</v>
      </c>
      <c r="T1224" s="203">
        <f>S1224*H1224</f>
        <v>0</v>
      </c>
      <c r="U1224" s="36"/>
      <c r="V1224" s="36"/>
      <c r="W1224" s="36"/>
      <c r="X1224" s="36"/>
      <c r="Y1224" s="36"/>
      <c r="Z1224" s="36"/>
      <c r="AA1224" s="36"/>
      <c r="AB1224" s="36"/>
      <c r="AC1224" s="36"/>
      <c r="AD1224" s="36"/>
      <c r="AE1224" s="36"/>
      <c r="AR1224" s="204" t="s">
        <v>121</v>
      </c>
      <c r="AT1224" s="204" t="s">
        <v>206</v>
      </c>
      <c r="AU1224" s="204" t="s">
        <v>93</v>
      </c>
      <c r="AY1224" s="18" t="s">
        <v>203</v>
      </c>
      <c r="BE1224" s="205">
        <f>IF(N1224="základní",J1224,0)</f>
        <v>0</v>
      </c>
      <c r="BF1224" s="205">
        <f>IF(N1224="snížená",J1224,0)</f>
        <v>0</v>
      </c>
      <c r="BG1224" s="205">
        <f>IF(N1224="zákl. přenesená",J1224,0)</f>
        <v>0</v>
      </c>
      <c r="BH1224" s="205">
        <f>IF(N1224="sníž. přenesená",J1224,0)</f>
        <v>0</v>
      </c>
      <c r="BI1224" s="205">
        <f>IF(N1224="nulová",J1224,0)</f>
        <v>0</v>
      </c>
      <c r="BJ1224" s="18" t="s">
        <v>91</v>
      </c>
      <c r="BK1224" s="205">
        <f>ROUND(I1224*H1224,2)</f>
        <v>0</v>
      </c>
      <c r="BL1224" s="18" t="s">
        <v>121</v>
      </c>
      <c r="BM1224" s="204" t="s">
        <v>2043</v>
      </c>
    </row>
    <row r="1225" spans="1:47" s="2" customFormat="1" ht="38.4">
      <c r="A1225" s="36"/>
      <c r="B1225" s="37"/>
      <c r="C1225" s="38"/>
      <c r="D1225" s="206" t="s">
        <v>213</v>
      </c>
      <c r="E1225" s="38"/>
      <c r="F1225" s="207" t="s">
        <v>1875</v>
      </c>
      <c r="G1225" s="38"/>
      <c r="H1225" s="38"/>
      <c r="I1225" s="208"/>
      <c r="J1225" s="38"/>
      <c r="K1225" s="38"/>
      <c r="L1225" s="41"/>
      <c r="M1225" s="209"/>
      <c r="N1225" s="210"/>
      <c r="O1225" s="73"/>
      <c r="P1225" s="73"/>
      <c r="Q1225" s="73"/>
      <c r="R1225" s="73"/>
      <c r="S1225" s="73"/>
      <c r="T1225" s="74"/>
      <c r="U1225" s="36"/>
      <c r="V1225" s="36"/>
      <c r="W1225" s="36"/>
      <c r="X1225" s="36"/>
      <c r="Y1225" s="36"/>
      <c r="Z1225" s="36"/>
      <c r="AA1225" s="36"/>
      <c r="AB1225" s="36"/>
      <c r="AC1225" s="36"/>
      <c r="AD1225" s="36"/>
      <c r="AE1225" s="36"/>
      <c r="AT1225" s="18" t="s">
        <v>213</v>
      </c>
      <c r="AU1225" s="18" t="s">
        <v>93</v>
      </c>
    </row>
    <row r="1226" spans="1:65" s="2" customFormat="1" ht="24.15" customHeight="1">
      <c r="A1226" s="36"/>
      <c r="B1226" s="37"/>
      <c r="C1226" s="193" t="s">
        <v>2044</v>
      </c>
      <c r="D1226" s="193" t="s">
        <v>206</v>
      </c>
      <c r="E1226" s="194" t="s">
        <v>2045</v>
      </c>
      <c r="F1226" s="195" t="s">
        <v>2046</v>
      </c>
      <c r="G1226" s="196" t="s">
        <v>1422</v>
      </c>
      <c r="H1226" s="197">
        <v>9</v>
      </c>
      <c r="I1226" s="198"/>
      <c r="J1226" s="199">
        <f>ROUND(I1226*H1226,2)</f>
        <v>0</v>
      </c>
      <c r="K1226" s="195" t="s">
        <v>601</v>
      </c>
      <c r="L1226" s="41"/>
      <c r="M1226" s="200" t="s">
        <v>1</v>
      </c>
      <c r="N1226" s="201" t="s">
        <v>48</v>
      </c>
      <c r="O1226" s="73"/>
      <c r="P1226" s="202">
        <f>O1226*H1226</f>
        <v>0</v>
      </c>
      <c r="Q1226" s="202">
        <v>0</v>
      </c>
      <c r="R1226" s="202">
        <f>Q1226*H1226</f>
        <v>0</v>
      </c>
      <c r="S1226" s="202">
        <v>0</v>
      </c>
      <c r="T1226" s="203">
        <f>S1226*H1226</f>
        <v>0</v>
      </c>
      <c r="U1226" s="36"/>
      <c r="V1226" s="36"/>
      <c r="W1226" s="36"/>
      <c r="X1226" s="36"/>
      <c r="Y1226" s="36"/>
      <c r="Z1226" s="36"/>
      <c r="AA1226" s="36"/>
      <c r="AB1226" s="36"/>
      <c r="AC1226" s="36"/>
      <c r="AD1226" s="36"/>
      <c r="AE1226" s="36"/>
      <c r="AR1226" s="204" t="s">
        <v>121</v>
      </c>
      <c r="AT1226" s="204" t="s">
        <v>206</v>
      </c>
      <c r="AU1226" s="204" t="s">
        <v>93</v>
      </c>
      <c r="AY1226" s="18" t="s">
        <v>203</v>
      </c>
      <c r="BE1226" s="205">
        <f>IF(N1226="základní",J1226,0)</f>
        <v>0</v>
      </c>
      <c r="BF1226" s="205">
        <f>IF(N1226="snížená",J1226,0)</f>
        <v>0</v>
      </c>
      <c r="BG1226" s="205">
        <f>IF(N1226="zákl. přenesená",J1226,0)</f>
        <v>0</v>
      </c>
      <c r="BH1226" s="205">
        <f>IF(N1226="sníž. přenesená",J1226,0)</f>
        <v>0</v>
      </c>
      <c r="BI1226" s="205">
        <f>IF(N1226="nulová",J1226,0)</f>
        <v>0</v>
      </c>
      <c r="BJ1226" s="18" t="s">
        <v>91</v>
      </c>
      <c r="BK1226" s="205">
        <f>ROUND(I1226*H1226,2)</f>
        <v>0</v>
      </c>
      <c r="BL1226" s="18" t="s">
        <v>121</v>
      </c>
      <c r="BM1226" s="204" t="s">
        <v>2047</v>
      </c>
    </row>
    <row r="1227" spans="1:47" s="2" customFormat="1" ht="38.4">
      <c r="A1227" s="36"/>
      <c r="B1227" s="37"/>
      <c r="C1227" s="38"/>
      <c r="D1227" s="206" t="s">
        <v>213</v>
      </c>
      <c r="E1227" s="38"/>
      <c r="F1227" s="207" t="s">
        <v>1875</v>
      </c>
      <c r="G1227" s="38"/>
      <c r="H1227" s="38"/>
      <c r="I1227" s="208"/>
      <c r="J1227" s="38"/>
      <c r="K1227" s="38"/>
      <c r="L1227" s="41"/>
      <c r="M1227" s="209"/>
      <c r="N1227" s="210"/>
      <c r="O1227" s="73"/>
      <c r="P1227" s="73"/>
      <c r="Q1227" s="73"/>
      <c r="R1227" s="73"/>
      <c r="S1227" s="73"/>
      <c r="T1227" s="74"/>
      <c r="U1227" s="36"/>
      <c r="V1227" s="36"/>
      <c r="W1227" s="36"/>
      <c r="X1227" s="36"/>
      <c r="Y1227" s="36"/>
      <c r="Z1227" s="36"/>
      <c r="AA1227" s="36"/>
      <c r="AB1227" s="36"/>
      <c r="AC1227" s="36"/>
      <c r="AD1227" s="36"/>
      <c r="AE1227" s="36"/>
      <c r="AT1227" s="18" t="s">
        <v>213</v>
      </c>
      <c r="AU1227" s="18" t="s">
        <v>93</v>
      </c>
    </row>
    <row r="1228" spans="1:65" s="2" customFormat="1" ht="24.15" customHeight="1">
      <c r="A1228" s="36"/>
      <c r="B1228" s="37"/>
      <c r="C1228" s="193" t="s">
        <v>2048</v>
      </c>
      <c r="D1228" s="193" t="s">
        <v>206</v>
      </c>
      <c r="E1228" s="194" t="s">
        <v>2049</v>
      </c>
      <c r="F1228" s="195" t="s">
        <v>2050</v>
      </c>
      <c r="G1228" s="196" t="s">
        <v>1422</v>
      </c>
      <c r="H1228" s="197">
        <v>1</v>
      </c>
      <c r="I1228" s="198"/>
      <c r="J1228" s="199">
        <f>ROUND(I1228*H1228,2)</f>
        <v>0</v>
      </c>
      <c r="K1228" s="195" t="s">
        <v>601</v>
      </c>
      <c r="L1228" s="41"/>
      <c r="M1228" s="200" t="s">
        <v>1</v>
      </c>
      <c r="N1228" s="201" t="s">
        <v>48</v>
      </c>
      <c r="O1228" s="73"/>
      <c r="P1228" s="202">
        <f>O1228*H1228</f>
        <v>0</v>
      </c>
      <c r="Q1228" s="202">
        <v>0</v>
      </c>
      <c r="R1228" s="202">
        <f>Q1228*H1228</f>
        <v>0</v>
      </c>
      <c r="S1228" s="202">
        <v>0</v>
      </c>
      <c r="T1228" s="203">
        <f>S1228*H1228</f>
        <v>0</v>
      </c>
      <c r="U1228" s="36"/>
      <c r="V1228" s="36"/>
      <c r="W1228" s="36"/>
      <c r="X1228" s="36"/>
      <c r="Y1228" s="36"/>
      <c r="Z1228" s="36"/>
      <c r="AA1228" s="36"/>
      <c r="AB1228" s="36"/>
      <c r="AC1228" s="36"/>
      <c r="AD1228" s="36"/>
      <c r="AE1228" s="36"/>
      <c r="AR1228" s="204" t="s">
        <v>121</v>
      </c>
      <c r="AT1228" s="204" t="s">
        <v>206</v>
      </c>
      <c r="AU1228" s="204" t="s">
        <v>93</v>
      </c>
      <c r="AY1228" s="18" t="s">
        <v>203</v>
      </c>
      <c r="BE1228" s="205">
        <f>IF(N1228="základní",J1228,0)</f>
        <v>0</v>
      </c>
      <c r="BF1228" s="205">
        <f>IF(N1228="snížená",J1228,0)</f>
        <v>0</v>
      </c>
      <c r="BG1228" s="205">
        <f>IF(N1228="zákl. přenesená",J1228,0)</f>
        <v>0</v>
      </c>
      <c r="BH1228" s="205">
        <f>IF(N1228="sníž. přenesená",J1228,0)</f>
        <v>0</v>
      </c>
      <c r="BI1228" s="205">
        <f>IF(N1228="nulová",J1228,0)</f>
        <v>0</v>
      </c>
      <c r="BJ1228" s="18" t="s">
        <v>91</v>
      </c>
      <c r="BK1228" s="205">
        <f>ROUND(I1228*H1228,2)</f>
        <v>0</v>
      </c>
      <c r="BL1228" s="18" t="s">
        <v>121</v>
      </c>
      <c r="BM1228" s="204" t="s">
        <v>2051</v>
      </c>
    </row>
    <row r="1229" spans="1:47" s="2" customFormat="1" ht="38.4">
      <c r="A1229" s="36"/>
      <c r="B1229" s="37"/>
      <c r="C1229" s="38"/>
      <c r="D1229" s="206" t="s">
        <v>213</v>
      </c>
      <c r="E1229" s="38"/>
      <c r="F1229" s="207" t="s">
        <v>1875</v>
      </c>
      <c r="G1229" s="38"/>
      <c r="H1229" s="38"/>
      <c r="I1229" s="208"/>
      <c r="J1229" s="38"/>
      <c r="K1229" s="38"/>
      <c r="L1229" s="41"/>
      <c r="M1229" s="209"/>
      <c r="N1229" s="210"/>
      <c r="O1229" s="73"/>
      <c r="P1229" s="73"/>
      <c r="Q1229" s="73"/>
      <c r="R1229" s="73"/>
      <c r="S1229" s="73"/>
      <c r="T1229" s="74"/>
      <c r="U1229" s="36"/>
      <c r="V1229" s="36"/>
      <c r="W1229" s="36"/>
      <c r="X1229" s="36"/>
      <c r="Y1229" s="36"/>
      <c r="Z1229" s="36"/>
      <c r="AA1229" s="36"/>
      <c r="AB1229" s="36"/>
      <c r="AC1229" s="36"/>
      <c r="AD1229" s="36"/>
      <c r="AE1229" s="36"/>
      <c r="AT1229" s="18" t="s">
        <v>213</v>
      </c>
      <c r="AU1229" s="18" t="s">
        <v>93</v>
      </c>
    </row>
    <row r="1230" spans="1:65" s="2" customFormat="1" ht="21.75" customHeight="1">
      <c r="A1230" s="36"/>
      <c r="B1230" s="37"/>
      <c r="C1230" s="193" t="s">
        <v>2052</v>
      </c>
      <c r="D1230" s="193" t="s">
        <v>206</v>
      </c>
      <c r="E1230" s="194" t="s">
        <v>2053</v>
      </c>
      <c r="F1230" s="195" t="s">
        <v>2054</v>
      </c>
      <c r="G1230" s="196" t="s">
        <v>1422</v>
      </c>
      <c r="H1230" s="197">
        <v>6</v>
      </c>
      <c r="I1230" s="198"/>
      <c r="J1230" s="199">
        <f>ROUND(I1230*H1230,2)</f>
        <v>0</v>
      </c>
      <c r="K1230" s="195" t="s">
        <v>601</v>
      </c>
      <c r="L1230" s="41"/>
      <c r="M1230" s="200" t="s">
        <v>1</v>
      </c>
      <c r="N1230" s="201" t="s">
        <v>48</v>
      </c>
      <c r="O1230" s="73"/>
      <c r="P1230" s="202">
        <f>O1230*H1230</f>
        <v>0</v>
      </c>
      <c r="Q1230" s="202">
        <v>0</v>
      </c>
      <c r="R1230" s="202">
        <f>Q1230*H1230</f>
        <v>0</v>
      </c>
      <c r="S1230" s="202">
        <v>0</v>
      </c>
      <c r="T1230" s="203">
        <f>S1230*H1230</f>
        <v>0</v>
      </c>
      <c r="U1230" s="36"/>
      <c r="V1230" s="36"/>
      <c r="W1230" s="36"/>
      <c r="X1230" s="36"/>
      <c r="Y1230" s="36"/>
      <c r="Z1230" s="36"/>
      <c r="AA1230" s="36"/>
      <c r="AB1230" s="36"/>
      <c r="AC1230" s="36"/>
      <c r="AD1230" s="36"/>
      <c r="AE1230" s="36"/>
      <c r="AR1230" s="204" t="s">
        <v>121</v>
      </c>
      <c r="AT1230" s="204" t="s">
        <v>206</v>
      </c>
      <c r="AU1230" s="204" t="s">
        <v>93</v>
      </c>
      <c r="AY1230" s="18" t="s">
        <v>203</v>
      </c>
      <c r="BE1230" s="205">
        <f>IF(N1230="základní",J1230,0)</f>
        <v>0</v>
      </c>
      <c r="BF1230" s="205">
        <f>IF(N1230="snížená",J1230,0)</f>
        <v>0</v>
      </c>
      <c r="BG1230" s="205">
        <f>IF(N1230="zákl. přenesená",J1230,0)</f>
        <v>0</v>
      </c>
      <c r="BH1230" s="205">
        <f>IF(N1230="sníž. přenesená",J1230,0)</f>
        <v>0</v>
      </c>
      <c r="BI1230" s="205">
        <f>IF(N1230="nulová",J1230,0)</f>
        <v>0</v>
      </c>
      <c r="BJ1230" s="18" t="s">
        <v>91</v>
      </c>
      <c r="BK1230" s="205">
        <f>ROUND(I1230*H1230,2)</f>
        <v>0</v>
      </c>
      <c r="BL1230" s="18" t="s">
        <v>121</v>
      </c>
      <c r="BM1230" s="204" t="s">
        <v>2055</v>
      </c>
    </row>
    <row r="1231" spans="1:47" s="2" customFormat="1" ht="38.4">
      <c r="A1231" s="36"/>
      <c r="B1231" s="37"/>
      <c r="C1231" s="38"/>
      <c r="D1231" s="206" t="s">
        <v>213</v>
      </c>
      <c r="E1231" s="38"/>
      <c r="F1231" s="207" t="s">
        <v>1875</v>
      </c>
      <c r="G1231" s="38"/>
      <c r="H1231" s="38"/>
      <c r="I1231" s="208"/>
      <c r="J1231" s="38"/>
      <c r="K1231" s="38"/>
      <c r="L1231" s="41"/>
      <c r="M1231" s="209"/>
      <c r="N1231" s="210"/>
      <c r="O1231" s="73"/>
      <c r="P1231" s="73"/>
      <c r="Q1231" s="73"/>
      <c r="R1231" s="73"/>
      <c r="S1231" s="73"/>
      <c r="T1231" s="74"/>
      <c r="U1231" s="36"/>
      <c r="V1231" s="36"/>
      <c r="W1231" s="36"/>
      <c r="X1231" s="36"/>
      <c r="Y1231" s="36"/>
      <c r="Z1231" s="36"/>
      <c r="AA1231" s="36"/>
      <c r="AB1231" s="36"/>
      <c r="AC1231" s="36"/>
      <c r="AD1231" s="36"/>
      <c r="AE1231" s="36"/>
      <c r="AT1231" s="18" t="s">
        <v>213</v>
      </c>
      <c r="AU1231" s="18" t="s">
        <v>93</v>
      </c>
    </row>
    <row r="1232" spans="1:65" s="2" customFormat="1" ht="16.5" customHeight="1">
      <c r="A1232" s="36"/>
      <c r="B1232" s="37"/>
      <c r="C1232" s="193" t="s">
        <v>2056</v>
      </c>
      <c r="D1232" s="193" t="s">
        <v>206</v>
      </c>
      <c r="E1232" s="194" t="s">
        <v>2057</v>
      </c>
      <c r="F1232" s="195" t="s">
        <v>2058</v>
      </c>
      <c r="G1232" s="196" t="s">
        <v>1422</v>
      </c>
      <c r="H1232" s="197">
        <v>1</v>
      </c>
      <c r="I1232" s="198"/>
      <c r="J1232" s="199">
        <f>ROUND(I1232*H1232,2)</f>
        <v>0</v>
      </c>
      <c r="K1232" s="195" t="s">
        <v>601</v>
      </c>
      <c r="L1232" s="41"/>
      <c r="M1232" s="200" t="s">
        <v>1</v>
      </c>
      <c r="N1232" s="201" t="s">
        <v>48</v>
      </c>
      <c r="O1232" s="73"/>
      <c r="P1232" s="202">
        <f>O1232*H1232</f>
        <v>0</v>
      </c>
      <c r="Q1232" s="202">
        <v>0</v>
      </c>
      <c r="R1232" s="202">
        <f>Q1232*H1232</f>
        <v>0</v>
      </c>
      <c r="S1232" s="202">
        <v>0</v>
      </c>
      <c r="T1232" s="203">
        <f>S1232*H1232</f>
        <v>0</v>
      </c>
      <c r="U1232" s="36"/>
      <c r="V1232" s="36"/>
      <c r="W1232" s="36"/>
      <c r="X1232" s="36"/>
      <c r="Y1232" s="36"/>
      <c r="Z1232" s="36"/>
      <c r="AA1232" s="36"/>
      <c r="AB1232" s="36"/>
      <c r="AC1232" s="36"/>
      <c r="AD1232" s="36"/>
      <c r="AE1232" s="36"/>
      <c r="AR1232" s="204" t="s">
        <v>121</v>
      </c>
      <c r="AT1232" s="204" t="s">
        <v>206</v>
      </c>
      <c r="AU1232" s="204" t="s">
        <v>93</v>
      </c>
      <c r="AY1232" s="18" t="s">
        <v>203</v>
      </c>
      <c r="BE1232" s="205">
        <f>IF(N1232="základní",J1232,0)</f>
        <v>0</v>
      </c>
      <c r="BF1232" s="205">
        <f>IF(N1232="snížená",J1232,0)</f>
        <v>0</v>
      </c>
      <c r="BG1232" s="205">
        <f>IF(N1232="zákl. přenesená",J1232,0)</f>
        <v>0</v>
      </c>
      <c r="BH1232" s="205">
        <f>IF(N1232="sníž. přenesená",J1232,0)</f>
        <v>0</v>
      </c>
      <c r="BI1232" s="205">
        <f>IF(N1232="nulová",J1232,0)</f>
        <v>0</v>
      </c>
      <c r="BJ1232" s="18" t="s">
        <v>91</v>
      </c>
      <c r="BK1232" s="205">
        <f>ROUND(I1232*H1232,2)</f>
        <v>0</v>
      </c>
      <c r="BL1232" s="18" t="s">
        <v>121</v>
      </c>
      <c r="BM1232" s="204" t="s">
        <v>2059</v>
      </c>
    </row>
    <row r="1233" spans="1:47" s="2" customFormat="1" ht="38.4">
      <c r="A1233" s="36"/>
      <c r="B1233" s="37"/>
      <c r="C1233" s="38"/>
      <c r="D1233" s="206" t="s">
        <v>213</v>
      </c>
      <c r="E1233" s="38"/>
      <c r="F1233" s="207" t="s">
        <v>1875</v>
      </c>
      <c r="G1233" s="38"/>
      <c r="H1233" s="38"/>
      <c r="I1233" s="208"/>
      <c r="J1233" s="38"/>
      <c r="K1233" s="38"/>
      <c r="L1233" s="41"/>
      <c r="M1233" s="209"/>
      <c r="N1233" s="210"/>
      <c r="O1233" s="73"/>
      <c r="P1233" s="73"/>
      <c r="Q1233" s="73"/>
      <c r="R1233" s="73"/>
      <c r="S1233" s="73"/>
      <c r="T1233" s="74"/>
      <c r="U1233" s="36"/>
      <c r="V1233" s="36"/>
      <c r="W1233" s="36"/>
      <c r="X1233" s="36"/>
      <c r="Y1233" s="36"/>
      <c r="Z1233" s="36"/>
      <c r="AA1233" s="36"/>
      <c r="AB1233" s="36"/>
      <c r="AC1233" s="36"/>
      <c r="AD1233" s="36"/>
      <c r="AE1233" s="36"/>
      <c r="AT1233" s="18" t="s">
        <v>213</v>
      </c>
      <c r="AU1233" s="18" t="s">
        <v>93</v>
      </c>
    </row>
    <row r="1234" spans="1:65" s="2" customFormat="1" ht="16.5" customHeight="1">
      <c r="A1234" s="36"/>
      <c r="B1234" s="37"/>
      <c r="C1234" s="193" t="s">
        <v>2060</v>
      </c>
      <c r="D1234" s="193" t="s">
        <v>206</v>
      </c>
      <c r="E1234" s="194" t="s">
        <v>2061</v>
      </c>
      <c r="F1234" s="195" t="s">
        <v>2062</v>
      </c>
      <c r="G1234" s="196" t="s">
        <v>209</v>
      </c>
      <c r="H1234" s="197">
        <v>1</v>
      </c>
      <c r="I1234" s="198"/>
      <c r="J1234" s="199">
        <f>ROUND(I1234*H1234,2)</f>
        <v>0</v>
      </c>
      <c r="K1234" s="195" t="s">
        <v>601</v>
      </c>
      <c r="L1234" s="41"/>
      <c r="M1234" s="200" t="s">
        <v>1</v>
      </c>
      <c r="N1234" s="201" t="s">
        <v>48</v>
      </c>
      <c r="O1234" s="73"/>
      <c r="P1234" s="202">
        <f>O1234*H1234</f>
        <v>0</v>
      </c>
      <c r="Q1234" s="202">
        <v>0</v>
      </c>
      <c r="R1234" s="202">
        <f>Q1234*H1234</f>
        <v>0</v>
      </c>
      <c r="S1234" s="202">
        <v>0</v>
      </c>
      <c r="T1234" s="203">
        <f>S1234*H1234</f>
        <v>0</v>
      </c>
      <c r="U1234" s="36"/>
      <c r="V1234" s="36"/>
      <c r="W1234" s="36"/>
      <c r="X1234" s="36"/>
      <c r="Y1234" s="36"/>
      <c r="Z1234" s="36"/>
      <c r="AA1234" s="36"/>
      <c r="AB1234" s="36"/>
      <c r="AC1234" s="36"/>
      <c r="AD1234" s="36"/>
      <c r="AE1234" s="36"/>
      <c r="AR1234" s="204" t="s">
        <v>121</v>
      </c>
      <c r="AT1234" s="204" t="s">
        <v>206</v>
      </c>
      <c r="AU1234" s="204" t="s">
        <v>93</v>
      </c>
      <c r="AY1234" s="18" t="s">
        <v>203</v>
      </c>
      <c r="BE1234" s="205">
        <f>IF(N1234="základní",J1234,0)</f>
        <v>0</v>
      </c>
      <c r="BF1234" s="205">
        <f>IF(N1234="snížená",J1234,0)</f>
        <v>0</v>
      </c>
      <c r="BG1234" s="205">
        <f>IF(N1234="zákl. přenesená",J1234,0)</f>
        <v>0</v>
      </c>
      <c r="BH1234" s="205">
        <f>IF(N1234="sníž. přenesená",J1234,0)</f>
        <v>0</v>
      </c>
      <c r="BI1234" s="205">
        <f>IF(N1234="nulová",J1234,0)</f>
        <v>0</v>
      </c>
      <c r="BJ1234" s="18" t="s">
        <v>91</v>
      </c>
      <c r="BK1234" s="205">
        <f>ROUND(I1234*H1234,2)</f>
        <v>0</v>
      </c>
      <c r="BL1234" s="18" t="s">
        <v>121</v>
      </c>
      <c r="BM1234" s="204" t="s">
        <v>2063</v>
      </c>
    </row>
    <row r="1235" spans="1:47" s="2" customFormat="1" ht="38.4">
      <c r="A1235" s="36"/>
      <c r="B1235" s="37"/>
      <c r="C1235" s="38"/>
      <c r="D1235" s="206" t="s">
        <v>213</v>
      </c>
      <c r="E1235" s="38"/>
      <c r="F1235" s="207" t="s">
        <v>1875</v>
      </c>
      <c r="G1235" s="38"/>
      <c r="H1235" s="38"/>
      <c r="I1235" s="208"/>
      <c r="J1235" s="38"/>
      <c r="K1235" s="38"/>
      <c r="L1235" s="41"/>
      <c r="M1235" s="209"/>
      <c r="N1235" s="210"/>
      <c r="O1235" s="73"/>
      <c r="P1235" s="73"/>
      <c r="Q1235" s="73"/>
      <c r="R1235" s="73"/>
      <c r="S1235" s="73"/>
      <c r="T1235" s="74"/>
      <c r="U1235" s="36"/>
      <c r="V1235" s="36"/>
      <c r="W1235" s="36"/>
      <c r="X1235" s="36"/>
      <c r="Y1235" s="36"/>
      <c r="Z1235" s="36"/>
      <c r="AA1235" s="36"/>
      <c r="AB1235" s="36"/>
      <c r="AC1235" s="36"/>
      <c r="AD1235" s="36"/>
      <c r="AE1235" s="36"/>
      <c r="AT1235" s="18" t="s">
        <v>213</v>
      </c>
      <c r="AU1235" s="18" t="s">
        <v>93</v>
      </c>
    </row>
    <row r="1236" spans="1:65" s="2" customFormat="1" ht="16.5" customHeight="1">
      <c r="A1236" s="36"/>
      <c r="B1236" s="37"/>
      <c r="C1236" s="193" t="s">
        <v>2064</v>
      </c>
      <c r="D1236" s="193" t="s">
        <v>206</v>
      </c>
      <c r="E1236" s="194" t="s">
        <v>2065</v>
      </c>
      <c r="F1236" s="195" t="s">
        <v>2066</v>
      </c>
      <c r="G1236" s="196" t="s">
        <v>404</v>
      </c>
      <c r="H1236" s="197">
        <v>1</v>
      </c>
      <c r="I1236" s="198"/>
      <c r="J1236" s="199">
        <f>ROUND(I1236*H1236,2)</f>
        <v>0</v>
      </c>
      <c r="K1236" s="195" t="s">
        <v>601</v>
      </c>
      <c r="L1236" s="41"/>
      <c r="M1236" s="200" t="s">
        <v>1</v>
      </c>
      <c r="N1236" s="201" t="s">
        <v>48</v>
      </c>
      <c r="O1236" s="73"/>
      <c r="P1236" s="202">
        <f>O1236*H1236</f>
        <v>0</v>
      </c>
      <c r="Q1236" s="202">
        <v>0</v>
      </c>
      <c r="R1236" s="202">
        <f>Q1236*H1236</f>
        <v>0</v>
      </c>
      <c r="S1236" s="202">
        <v>0</v>
      </c>
      <c r="T1236" s="203">
        <f>S1236*H1236</f>
        <v>0</v>
      </c>
      <c r="U1236" s="36"/>
      <c r="V1236" s="36"/>
      <c r="W1236" s="36"/>
      <c r="X1236" s="36"/>
      <c r="Y1236" s="36"/>
      <c r="Z1236" s="36"/>
      <c r="AA1236" s="36"/>
      <c r="AB1236" s="36"/>
      <c r="AC1236" s="36"/>
      <c r="AD1236" s="36"/>
      <c r="AE1236" s="36"/>
      <c r="AR1236" s="204" t="s">
        <v>121</v>
      </c>
      <c r="AT1236" s="204" t="s">
        <v>206</v>
      </c>
      <c r="AU1236" s="204" t="s">
        <v>93</v>
      </c>
      <c r="AY1236" s="18" t="s">
        <v>203</v>
      </c>
      <c r="BE1236" s="205">
        <f>IF(N1236="základní",J1236,0)</f>
        <v>0</v>
      </c>
      <c r="BF1236" s="205">
        <f>IF(N1236="snížená",J1236,0)</f>
        <v>0</v>
      </c>
      <c r="BG1236" s="205">
        <f>IF(N1236="zákl. přenesená",J1236,0)</f>
        <v>0</v>
      </c>
      <c r="BH1236" s="205">
        <f>IF(N1236="sníž. přenesená",J1236,0)</f>
        <v>0</v>
      </c>
      <c r="BI1236" s="205">
        <f>IF(N1236="nulová",J1236,0)</f>
        <v>0</v>
      </c>
      <c r="BJ1236" s="18" t="s">
        <v>91</v>
      </c>
      <c r="BK1236" s="205">
        <f>ROUND(I1236*H1236,2)</f>
        <v>0</v>
      </c>
      <c r="BL1236" s="18" t="s">
        <v>121</v>
      </c>
      <c r="BM1236" s="204" t="s">
        <v>2067</v>
      </c>
    </row>
    <row r="1237" spans="1:47" s="2" customFormat="1" ht="38.4">
      <c r="A1237" s="36"/>
      <c r="B1237" s="37"/>
      <c r="C1237" s="38"/>
      <c r="D1237" s="206" t="s">
        <v>213</v>
      </c>
      <c r="E1237" s="38"/>
      <c r="F1237" s="207" t="s">
        <v>1875</v>
      </c>
      <c r="G1237" s="38"/>
      <c r="H1237" s="38"/>
      <c r="I1237" s="208"/>
      <c r="J1237" s="38"/>
      <c r="K1237" s="38"/>
      <c r="L1237" s="41"/>
      <c r="M1237" s="209"/>
      <c r="N1237" s="210"/>
      <c r="O1237" s="73"/>
      <c r="P1237" s="73"/>
      <c r="Q1237" s="73"/>
      <c r="R1237" s="73"/>
      <c r="S1237" s="73"/>
      <c r="T1237" s="74"/>
      <c r="U1237" s="36"/>
      <c r="V1237" s="36"/>
      <c r="W1237" s="36"/>
      <c r="X1237" s="36"/>
      <c r="Y1237" s="36"/>
      <c r="Z1237" s="36"/>
      <c r="AA1237" s="36"/>
      <c r="AB1237" s="36"/>
      <c r="AC1237" s="36"/>
      <c r="AD1237" s="36"/>
      <c r="AE1237" s="36"/>
      <c r="AT1237" s="18" t="s">
        <v>213</v>
      </c>
      <c r="AU1237" s="18" t="s">
        <v>93</v>
      </c>
    </row>
    <row r="1238" spans="2:63" s="12" customFormat="1" ht="22.8" customHeight="1">
      <c r="B1238" s="177"/>
      <c r="C1238" s="178"/>
      <c r="D1238" s="179" t="s">
        <v>82</v>
      </c>
      <c r="E1238" s="191" t="s">
        <v>2068</v>
      </c>
      <c r="F1238" s="191" t="s">
        <v>2069</v>
      </c>
      <c r="G1238" s="178"/>
      <c r="H1238" s="178"/>
      <c r="I1238" s="181"/>
      <c r="J1238" s="192">
        <f>BK1238</f>
        <v>0</v>
      </c>
      <c r="K1238" s="178"/>
      <c r="L1238" s="183"/>
      <c r="M1238" s="184"/>
      <c r="N1238" s="185"/>
      <c r="O1238" s="185"/>
      <c r="P1238" s="186">
        <f>SUM(P1239:P1244)</f>
        <v>0</v>
      </c>
      <c r="Q1238" s="185"/>
      <c r="R1238" s="186">
        <f>SUM(R1239:R1244)</f>
        <v>0</v>
      </c>
      <c r="S1238" s="185"/>
      <c r="T1238" s="187">
        <f>SUM(T1239:T1244)</f>
        <v>0</v>
      </c>
      <c r="AR1238" s="188" t="s">
        <v>121</v>
      </c>
      <c r="AT1238" s="189" t="s">
        <v>82</v>
      </c>
      <c r="AU1238" s="189" t="s">
        <v>91</v>
      </c>
      <c r="AY1238" s="188" t="s">
        <v>203</v>
      </c>
      <c r="BK1238" s="190">
        <f>SUM(BK1239:BK1244)</f>
        <v>0</v>
      </c>
    </row>
    <row r="1239" spans="1:65" s="2" customFormat="1" ht="21.75" customHeight="1">
      <c r="A1239" s="36"/>
      <c r="B1239" s="37"/>
      <c r="C1239" s="193" t="s">
        <v>2070</v>
      </c>
      <c r="D1239" s="193" t="s">
        <v>206</v>
      </c>
      <c r="E1239" s="194" t="s">
        <v>2071</v>
      </c>
      <c r="F1239" s="195" t="s">
        <v>2072</v>
      </c>
      <c r="G1239" s="196" t="s">
        <v>404</v>
      </c>
      <c r="H1239" s="197">
        <v>3</v>
      </c>
      <c r="I1239" s="198"/>
      <c r="J1239" s="199">
        <f aca="true" t="shared" si="10" ref="J1239:J1244">ROUND(I1239*H1239,2)</f>
        <v>0</v>
      </c>
      <c r="K1239" s="195" t="s">
        <v>601</v>
      </c>
      <c r="L1239" s="41"/>
      <c r="M1239" s="200" t="s">
        <v>1</v>
      </c>
      <c r="N1239" s="201" t="s">
        <v>48</v>
      </c>
      <c r="O1239" s="73"/>
      <c r="P1239" s="202">
        <f aca="true" t="shared" si="11" ref="P1239:P1244">O1239*H1239</f>
        <v>0</v>
      </c>
      <c r="Q1239" s="202">
        <v>0</v>
      </c>
      <c r="R1239" s="202">
        <f aca="true" t="shared" si="12" ref="R1239:R1244">Q1239*H1239</f>
        <v>0</v>
      </c>
      <c r="S1239" s="202">
        <v>0</v>
      </c>
      <c r="T1239" s="203">
        <f aca="true" t="shared" si="13" ref="T1239:T1244">S1239*H1239</f>
        <v>0</v>
      </c>
      <c r="U1239" s="36"/>
      <c r="V1239" s="36"/>
      <c r="W1239" s="36"/>
      <c r="X1239" s="36"/>
      <c r="Y1239" s="36"/>
      <c r="Z1239" s="36"/>
      <c r="AA1239" s="36"/>
      <c r="AB1239" s="36"/>
      <c r="AC1239" s="36"/>
      <c r="AD1239" s="36"/>
      <c r="AE1239" s="36"/>
      <c r="AR1239" s="204" t="s">
        <v>1859</v>
      </c>
      <c r="AT1239" s="204" t="s">
        <v>206</v>
      </c>
      <c r="AU1239" s="204" t="s">
        <v>93</v>
      </c>
      <c r="AY1239" s="18" t="s">
        <v>203</v>
      </c>
      <c r="BE1239" s="205">
        <f aca="true" t="shared" si="14" ref="BE1239:BE1244">IF(N1239="základní",J1239,0)</f>
        <v>0</v>
      </c>
      <c r="BF1239" s="205">
        <f aca="true" t="shared" si="15" ref="BF1239:BF1244">IF(N1239="snížená",J1239,0)</f>
        <v>0</v>
      </c>
      <c r="BG1239" s="205">
        <f aca="true" t="shared" si="16" ref="BG1239:BG1244">IF(N1239="zákl. přenesená",J1239,0)</f>
        <v>0</v>
      </c>
      <c r="BH1239" s="205">
        <f aca="true" t="shared" si="17" ref="BH1239:BH1244">IF(N1239="sníž. přenesená",J1239,0)</f>
        <v>0</v>
      </c>
      <c r="BI1239" s="205">
        <f aca="true" t="shared" si="18" ref="BI1239:BI1244">IF(N1239="nulová",J1239,0)</f>
        <v>0</v>
      </c>
      <c r="BJ1239" s="18" t="s">
        <v>91</v>
      </c>
      <c r="BK1239" s="205">
        <f aca="true" t="shared" si="19" ref="BK1239:BK1244">ROUND(I1239*H1239,2)</f>
        <v>0</v>
      </c>
      <c r="BL1239" s="18" t="s">
        <v>1859</v>
      </c>
      <c r="BM1239" s="204" t="s">
        <v>2073</v>
      </c>
    </row>
    <row r="1240" spans="1:65" s="2" customFormat="1" ht="21.75" customHeight="1">
      <c r="A1240" s="36"/>
      <c r="B1240" s="37"/>
      <c r="C1240" s="193" t="s">
        <v>2074</v>
      </c>
      <c r="D1240" s="193" t="s">
        <v>206</v>
      </c>
      <c r="E1240" s="194" t="s">
        <v>2075</v>
      </c>
      <c r="F1240" s="195" t="s">
        <v>2076</v>
      </c>
      <c r="G1240" s="196" t="s">
        <v>404</v>
      </c>
      <c r="H1240" s="197">
        <v>8</v>
      </c>
      <c r="I1240" s="198"/>
      <c r="J1240" s="199">
        <f t="shared" si="10"/>
        <v>0</v>
      </c>
      <c r="K1240" s="195" t="s">
        <v>601</v>
      </c>
      <c r="L1240" s="41"/>
      <c r="M1240" s="200" t="s">
        <v>1</v>
      </c>
      <c r="N1240" s="201" t="s">
        <v>48</v>
      </c>
      <c r="O1240" s="73"/>
      <c r="P1240" s="202">
        <f t="shared" si="11"/>
        <v>0</v>
      </c>
      <c r="Q1240" s="202">
        <v>0</v>
      </c>
      <c r="R1240" s="202">
        <f t="shared" si="12"/>
        <v>0</v>
      </c>
      <c r="S1240" s="202">
        <v>0</v>
      </c>
      <c r="T1240" s="203">
        <f t="shared" si="13"/>
        <v>0</v>
      </c>
      <c r="U1240" s="36"/>
      <c r="V1240" s="36"/>
      <c r="W1240" s="36"/>
      <c r="X1240" s="36"/>
      <c r="Y1240" s="36"/>
      <c r="Z1240" s="36"/>
      <c r="AA1240" s="36"/>
      <c r="AB1240" s="36"/>
      <c r="AC1240" s="36"/>
      <c r="AD1240" s="36"/>
      <c r="AE1240" s="36"/>
      <c r="AR1240" s="204" t="s">
        <v>1859</v>
      </c>
      <c r="AT1240" s="204" t="s">
        <v>206</v>
      </c>
      <c r="AU1240" s="204" t="s">
        <v>93</v>
      </c>
      <c r="AY1240" s="18" t="s">
        <v>203</v>
      </c>
      <c r="BE1240" s="205">
        <f t="shared" si="14"/>
        <v>0</v>
      </c>
      <c r="BF1240" s="205">
        <f t="shared" si="15"/>
        <v>0</v>
      </c>
      <c r="BG1240" s="205">
        <f t="shared" si="16"/>
        <v>0</v>
      </c>
      <c r="BH1240" s="205">
        <f t="shared" si="17"/>
        <v>0</v>
      </c>
      <c r="BI1240" s="205">
        <f t="shared" si="18"/>
        <v>0</v>
      </c>
      <c r="BJ1240" s="18" t="s">
        <v>91</v>
      </c>
      <c r="BK1240" s="205">
        <f t="shared" si="19"/>
        <v>0</v>
      </c>
      <c r="BL1240" s="18" t="s">
        <v>1859</v>
      </c>
      <c r="BM1240" s="204" t="s">
        <v>2077</v>
      </c>
    </row>
    <row r="1241" spans="1:65" s="2" customFormat="1" ht="21.75" customHeight="1">
      <c r="A1241" s="36"/>
      <c r="B1241" s="37"/>
      <c r="C1241" s="193" t="s">
        <v>2078</v>
      </c>
      <c r="D1241" s="193" t="s">
        <v>206</v>
      </c>
      <c r="E1241" s="194" t="s">
        <v>2079</v>
      </c>
      <c r="F1241" s="195" t="s">
        <v>2080</v>
      </c>
      <c r="G1241" s="196" t="s">
        <v>404</v>
      </c>
      <c r="H1241" s="197">
        <v>4</v>
      </c>
      <c r="I1241" s="198"/>
      <c r="J1241" s="199">
        <f t="shared" si="10"/>
        <v>0</v>
      </c>
      <c r="K1241" s="195" t="s">
        <v>601</v>
      </c>
      <c r="L1241" s="41"/>
      <c r="M1241" s="200" t="s">
        <v>1</v>
      </c>
      <c r="N1241" s="201" t="s">
        <v>48</v>
      </c>
      <c r="O1241" s="73"/>
      <c r="P1241" s="202">
        <f t="shared" si="11"/>
        <v>0</v>
      </c>
      <c r="Q1241" s="202">
        <v>0</v>
      </c>
      <c r="R1241" s="202">
        <f t="shared" si="12"/>
        <v>0</v>
      </c>
      <c r="S1241" s="202">
        <v>0</v>
      </c>
      <c r="T1241" s="203">
        <f t="shared" si="13"/>
        <v>0</v>
      </c>
      <c r="U1241" s="36"/>
      <c r="V1241" s="36"/>
      <c r="W1241" s="36"/>
      <c r="X1241" s="36"/>
      <c r="Y1241" s="36"/>
      <c r="Z1241" s="36"/>
      <c r="AA1241" s="36"/>
      <c r="AB1241" s="36"/>
      <c r="AC1241" s="36"/>
      <c r="AD1241" s="36"/>
      <c r="AE1241" s="36"/>
      <c r="AR1241" s="204" t="s">
        <v>1859</v>
      </c>
      <c r="AT1241" s="204" t="s">
        <v>206</v>
      </c>
      <c r="AU1241" s="204" t="s">
        <v>93</v>
      </c>
      <c r="AY1241" s="18" t="s">
        <v>203</v>
      </c>
      <c r="BE1241" s="205">
        <f t="shared" si="14"/>
        <v>0</v>
      </c>
      <c r="BF1241" s="205">
        <f t="shared" si="15"/>
        <v>0</v>
      </c>
      <c r="BG1241" s="205">
        <f t="shared" si="16"/>
        <v>0</v>
      </c>
      <c r="BH1241" s="205">
        <f t="shared" si="17"/>
        <v>0</v>
      </c>
      <c r="BI1241" s="205">
        <f t="shared" si="18"/>
        <v>0</v>
      </c>
      <c r="BJ1241" s="18" t="s">
        <v>91</v>
      </c>
      <c r="BK1241" s="205">
        <f t="shared" si="19"/>
        <v>0</v>
      </c>
      <c r="BL1241" s="18" t="s">
        <v>1859</v>
      </c>
      <c r="BM1241" s="204" t="s">
        <v>2081</v>
      </c>
    </row>
    <row r="1242" spans="1:65" s="2" customFormat="1" ht="16.5" customHeight="1">
      <c r="A1242" s="36"/>
      <c r="B1242" s="37"/>
      <c r="C1242" s="193" t="s">
        <v>2082</v>
      </c>
      <c r="D1242" s="193" t="s">
        <v>206</v>
      </c>
      <c r="E1242" s="194" t="s">
        <v>2083</v>
      </c>
      <c r="F1242" s="195" t="s">
        <v>2084</v>
      </c>
      <c r="G1242" s="196" t="s">
        <v>448</v>
      </c>
      <c r="H1242" s="197">
        <v>66.6</v>
      </c>
      <c r="I1242" s="198"/>
      <c r="J1242" s="199">
        <f t="shared" si="10"/>
        <v>0</v>
      </c>
      <c r="K1242" s="195" t="s">
        <v>601</v>
      </c>
      <c r="L1242" s="41"/>
      <c r="M1242" s="200" t="s">
        <v>1</v>
      </c>
      <c r="N1242" s="201" t="s">
        <v>48</v>
      </c>
      <c r="O1242" s="73"/>
      <c r="P1242" s="202">
        <f t="shared" si="11"/>
        <v>0</v>
      </c>
      <c r="Q1242" s="202">
        <v>0</v>
      </c>
      <c r="R1242" s="202">
        <f t="shared" si="12"/>
        <v>0</v>
      </c>
      <c r="S1242" s="202">
        <v>0</v>
      </c>
      <c r="T1242" s="203">
        <f t="shared" si="13"/>
        <v>0</v>
      </c>
      <c r="U1242" s="36"/>
      <c r="V1242" s="36"/>
      <c r="W1242" s="36"/>
      <c r="X1242" s="36"/>
      <c r="Y1242" s="36"/>
      <c r="Z1242" s="36"/>
      <c r="AA1242" s="36"/>
      <c r="AB1242" s="36"/>
      <c r="AC1242" s="36"/>
      <c r="AD1242" s="36"/>
      <c r="AE1242" s="36"/>
      <c r="AR1242" s="204" t="s">
        <v>1859</v>
      </c>
      <c r="AT1242" s="204" t="s">
        <v>206</v>
      </c>
      <c r="AU1242" s="204" t="s">
        <v>93</v>
      </c>
      <c r="AY1242" s="18" t="s">
        <v>203</v>
      </c>
      <c r="BE1242" s="205">
        <f t="shared" si="14"/>
        <v>0</v>
      </c>
      <c r="BF1242" s="205">
        <f t="shared" si="15"/>
        <v>0</v>
      </c>
      <c r="BG1242" s="205">
        <f t="shared" si="16"/>
        <v>0</v>
      </c>
      <c r="BH1242" s="205">
        <f t="shared" si="17"/>
        <v>0</v>
      </c>
      <c r="BI1242" s="205">
        <f t="shared" si="18"/>
        <v>0</v>
      </c>
      <c r="BJ1242" s="18" t="s">
        <v>91</v>
      </c>
      <c r="BK1242" s="205">
        <f t="shared" si="19"/>
        <v>0</v>
      </c>
      <c r="BL1242" s="18" t="s">
        <v>1859</v>
      </c>
      <c r="BM1242" s="204" t="s">
        <v>2085</v>
      </c>
    </row>
    <row r="1243" spans="1:65" s="2" customFormat="1" ht="16.5" customHeight="1">
      <c r="A1243" s="36"/>
      <c r="B1243" s="37"/>
      <c r="C1243" s="193" t="s">
        <v>2086</v>
      </c>
      <c r="D1243" s="193" t="s">
        <v>206</v>
      </c>
      <c r="E1243" s="194" t="s">
        <v>2087</v>
      </c>
      <c r="F1243" s="195" t="s">
        <v>2088</v>
      </c>
      <c r="G1243" s="196" t="s">
        <v>209</v>
      </c>
      <c r="H1243" s="197">
        <v>1</v>
      </c>
      <c r="I1243" s="198"/>
      <c r="J1243" s="199">
        <f t="shared" si="10"/>
        <v>0</v>
      </c>
      <c r="K1243" s="195" t="s">
        <v>601</v>
      </c>
      <c r="L1243" s="41"/>
      <c r="M1243" s="200" t="s">
        <v>1</v>
      </c>
      <c r="N1243" s="201" t="s">
        <v>48</v>
      </c>
      <c r="O1243" s="73"/>
      <c r="P1243" s="202">
        <f t="shared" si="11"/>
        <v>0</v>
      </c>
      <c r="Q1243" s="202">
        <v>0</v>
      </c>
      <c r="R1243" s="202">
        <f t="shared" si="12"/>
        <v>0</v>
      </c>
      <c r="S1243" s="202">
        <v>0</v>
      </c>
      <c r="T1243" s="203">
        <f t="shared" si="13"/>
        <v>0</v>
      </c>
      <c r="U1243" s="36"/>
      <c r="V1243" s="36"/>
      <c r="W1243" s="36"/>
      <c r="X1243" s="36"/>
      <c r="Y1243" s="36"/>
      <c r="Z1243" s="36"/>
      <c r="AA1243" s="36"/>
      <c r="AB1243" s="36"/>
      <c r="AC1243" s="36"/>
      <c r="AD1243" s="36"/>
      <c r="AE1243" s="36"/>
      <c r="AR1243" s="204" t="s">
        <v>1859</v>
      </c>
      <c r="AT1243" s="204" t="s">
        <v>206</v>
      </c>
      <c r="AU1243" s="204" t="s">
        <v>93</v>
      </c>
      <c r="AY1243" s="18" t="s">
        <v>203</v>
      </c>
      <c r="BE1243" s="205">
        <f t="shared" si="14"/>
        <v>0</v>
      </c>
      <c r="BF1243" s="205">
        <f t="shared" si="15"/>
        <v>0</v>
      </c>
      <c r="BG1243" s="205">
        <f t="shared" si="16"/>
        <v>0</v>
      </c>
      <c r="BH1243" s="205">
        <f t="shared" si="17"/>
        <v>0</v>
      </c>
      <c r="BI1243" s="205">
        <f t="shared" si="18"/>
        <v>0</v>
      </c>
      <c r="BJ1243" s="18" t="s">
        <v>91</v>
      </c>
      <c r="BK1243" s="205">
        <f t="shared" si="19"/>
        <v>0</v>
      </c>
      <c r="BL1243" s="18" t="s">
        <v>1859</v>
      </c>
      <c r="BM1243" s="204" t="s">
        <v>2089</v>
      </c>
    </row>
    <row r="1244" spans="1:65" s="2" customFormat="1" ht="16.5" customHeight="1">
      <c r="A1244" s="36"/>
      <c r="B1244" s="37"/>
      <c r="C1244" s="193" t="s">
        <v>2090</v>
      </c>
      <c r="D1244" s="193" t="s">
        <v>206</v>
      </c>
      <c r="E1244" s="194" t="s">
        <v>2091</v>
      </c>
      <c r="F1244" s="195" t="s">
        <v>2092</v>
      </c>
      <c r="G1244" s="196" t="s">
        <v>404</v>
      </c>
      <c r="H1244" s="197">
        <v>1</v>
      </c>
      <c r="I1244" s="198"/>
      <c r="J1244" s="199">
        <f t="shared" si="10"/>
        <v>0</v>
      </c>
      <c r="K1244" s="195" t="s">
        <v>601</v>
      </c>
      <c r="L1244" s="41"/>
      <c r="M1244" s="269" t="s">
        <v>1</v>
      </c>
      <c r="N1244" s="270" t="s">
        <v>48</v>
      </c>
      <c r="O1244" s="213"/>
      <c r="P1244" s="271">
        <f t="shared" si="11"/>
        <v>0</v>
      </c>
      <c r="Q1244" s="271">
        <v>0</v>
      </c>
      <c r="R1244" s="271">
        <f t="shared" si="12"/>
        <v>0</v>
      </c>
      <c r="S1244" s="271">
        <v>0</v>
      </c>
      <c r="T1244" s="272">
        <f t="shared" si="13"/>
        <v>0</v>
      </c>
      <c r="U1244" s="36"/>
      <c r="V1244" s="36"/>
      <c r="W1244" s="36"/>
      <c r="X1244" s="36"/>
      <c r="Y1244" s="36"/>
      <c r="Z1244" s="36"/>
      <c r="AA1244" s="36"/>
      <c r="AB1244" s="36"/>
      <c r="AC1244" s="36"/>
      <c r="AD1244" s="36"/>
      <c r="AE1244" s="36"/>
      <c r="AR1244" s="204" t="s">
        <v>1859</v>
      </c>
      <c r="AT1244" s="204" t="s">
        <v>206</v>
      </c>
      <c r="AU1244" s="204" t="s">
        <v>93</v>
      </c>
      <c r="AY1244" s="18" t="s">
        <v>203</v>
      </c>
      <c r="BE1244" s="205">
        <f t="shared" si="14"/>
        <v>0</v>
      </c>
      <c r="BF1244" s="205">
        <f t="shared" si="15"/>
        <v>0</v>
      </c>
      <c r="BG1244" s="205">
        <f t="shared" si="16"/>
        <v>0</v>
      </c>
      <c r="BH1244" s="205">
        <f t="shared" si="17"/>
        <v>0</v>
      </c>
      <c r="BI1244" s="205">
        <f t="shared" si="18"/>
        <v>0</v>
      </c>
      <c r="BJ1244" s="18" t="s">
        <v>91</v>
      </c>
      <c r="BK1244" s="205">
        <f t="shared" si="19"/>
        <v>0</v>
      </c>
      <c r="BL1244" s="18" t="s">
        <v>1859</v>
      </c>
      <c r="BM1244" s="204" t="s">
        <v>2093</v>
      </c>
    </row>
    <row r="1245" spans="1:31" s="2" customFormat="1" ht="6.9" customHeight="1">
      <c r="A1245" s="36"/>
      <c r="B1245" s="56"/>
      <c r="C1245" s="57"/>
      <c r="D1245" s="57"/>
      <c r="E1245" s="57"/>
      <c r="F1245" s="57"/>
      <c r="G1245" s="57"/>
      <c r="H1245" s="57"/>
      <c r="I1245" s="57"/>
      <c r="J1245" s="57"/>
      <c r="K1245" s="57"/>
      <c r="L1245" s="41"/>
      <c r="M1245" s="36"/>
      <c r="O1245" s="36"/>
      <c r="P1245" s="36"/>
      <c r="Q1245" s="36"/>
      <c r="R1245" s="36"/>
      <c r="S1245" s="36"/>
      <c r="T1245" s="36"/>
      <c r="U1245" s="36"/>
      <c r="V1245" s="36"/>
      <c r="W1245" s="36"/>
      <c r="X1245" s="36"/>
      <c r="Y1245" s="36"/>
      <c r="Z1245" s="36"/>
      <c r="AA1245" s="36"/>
      <c r="AB1245" s="36"/>
      <c r="AC1245" s="36"/>
      <c r="AD1245" s="36"/>
      <c r="AE1245" s="36"/>
    </row>
  </sheetData>
  <sheetProtection algorithmName="SHA-512" hashValue="++WXtPNWGpGfQbI60sSgesqz0skZp7RfWBeyBCLNrFflX5pQVd2j9MsPr6U80u3/OhyQ2GTKyoUj/5nZkyCm3Q==" saltValue="5ANU9oH77KJCpwcoTeebbq066ror3+Cwjdgtd9MG6KEMI6dkgj6n3ap2qc5ZWFSGts66BwFY4QZDfWHd5KaWaA==" spinCount="100000" sheet="1" objects="1" scenarios="1" formatColumns="0" formatRows="0" autoFilter="0"/>
  <autoFilter ref="C146:K1244"/>
  <mergeCells count="12">
    <mergeCell ref="E139:H139"/>
    <mergeCell ref="L2:V2"/>
    <mergeCell ref="E85:H85"/>
    <mergeCell ref="E87:H87"/>
    <mergeCell ref="E89:H89"/>
    <mergeCell ref="E135:H135"/>
    <mergeCell ref="E137:H13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103</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272</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2094</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ROUND(J128,2)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ROUND((SUM(BE128:BE303)),2)</f>
        <v>0</v>
      </c>
      <c r="G35" s="36"/>
      <c r="H35" s="36"/>
      <c r="I35" s="132">
        <v>0.21</v>
      </c>
      <c r="J35" s="131">
        <f>ROUND(((SUM(BE128:BE303))*I35),2)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ROUND((SUM(BF128:BF303)),2)</f>
        <v>0</v>
      </c>
      <c r="G36" s="36"/>
      <c r="H36" s="36"/>
      <c r="I36" s="132">
        <v>0.15</v>
      </c>
      <c r="J36" s="131">
        <f>ROUND(((SUM(BF128:BF303))*I36),2)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ROUND((SUM(BG128:BG303)),2)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ROUND((SUM(BH128:BH303)),2)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ROUND((SUM(BI128:BI303)),2)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272</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D.1.2 - Stavebně-konstrukční řešení</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J128</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275</v>
      </c>
      <c r="E99" s="158"/>
      <c r="F99" s="158"/>
      <c r="G99" s="158"/>
      <c r="H99" s="158"/>
      <c r="I99" s="158"/>
      <c r="J99" s="159">
        <f>J129</f>
        <v>0</v>
      </c>
      <c r="K99" s="156"/>
      <c r="L99" s="160"/>
    </row>
    <row r="100" spans="2:12" s="10" customFormat="1" ht="19.95" customHeight="1">
      <c r="B100" s="161"/>
      <c r="C100" s="106"/>
      <c r="D100" s="162" t="s">
        <v>277</v>
      </c>
      <c r="E100" s="163"/>
      <c r="F100" s="163"/>
      <c r="G100" s="163"/>
      <c r="H100" s="163"/>
      <c r="I100" s="163"/>
      <c r="J100" s="164">
        <f>J130</f>
        <v>0</v>
      </c>
      <c r="K100" s="106"/>
      <c r="L100" s="165"/>
    </row>
    <row r="101" spans="2:12" s="10" customFormat="1" ht="19.95" customHeight="1">
      <c r="B101" s="161"/>
      <c r="C101" s="106"/>
      <c r="D101" s="162" t="s">
        <v>278</v>
      </c>
      <c r="E101" s="163"/>
      <c r="F101" s="163"/>
      <c r="G101" s="163"/>
      <c r="H101" s="163"/>
      <c r="I101" s="163"/>
      <c r="J101" s="164">
        <f>J179</f>
        <v>0</v>
      </c>
      <c r="K101" s="106"/>
      <c r="L101" s="165"/>
    </row>
    <row r="102" spans="2:12" s="10" customFormat="1" ht="19.95" customHeight="1">
      <c r="B102" s="161"/>
      <c r="C102" s="106"/>
      <c r="D102" s="162" t="s">
        <v>279</v>
      </c>
      <c r="E102" s="163"/>
      <c r="F102" s="163"/>
      <c r="G102" s="163"/>
      <c r="H102" s="163"/>
      <c r="I102" s="163"/>
      <c r="J102" s="164">
        <f>J213</f>
        <v>0</v>
      </c>
      <c r="K102" s="106"/>
      <c r="L102" s="165"/>
    </row>
    <row r="103" spans="2:12" s="10" customFormat="1" ht="19.95" customHeight="1">
      <c r="B103" s="161"/>
      <c r="C103" s="106"/>
      <c r="D103" s="162" t="s">
        <v>281</v>
      </c>
      <c r="E103" s="163"/>
      <c r="F103" s="163"/>
      <c r="G103" s="163"/>
      <c r="H103" s="163"/>
      <c r="I103" s="163"/>
      <c r="J103" s="164">
        <f>J290</f>
        <v>0</v>
      </c>
      <c r="K103" s="106"/>
      <c r="L103" s="165"/>
    </row>
    <row r="104" spans="2:12" s="10" customFormat="1" ht="19.95" customHeight="1">
      <c r="B104" s="161"/>
      <c r="C104" s="106"/>
      <c r="D104" s="162" t="s">
        <v>283</v>
      </c>
      <c r="E104" s="163"/>
      <c r="F104" s="163"/>
      <c r="G104" s="163"/>
      <c r="H104" s="163"/>
      <c r="I104" s="163"/>
      <c r="J104" s="164">
        <f>J295</f>
        <v>0</v>
      </c>
      <c r="K104" s="106"/>
      <c r="L104" s="165"/>
    </row>
    <row r="105" spans="2:12" s="9" customFormat="1" ht="24.9" customHeight="1">
      <c r="B105" s="155"/>
      <c r="C105" s="156"/>
      <c r="D105" s="157" t="s">
        <v>284</v>
      </c>
      <c r="E105" s="158"/>
      <c r="F105" s="158"/>
      <c r="G105" s="158"/>
      <c r="H105" s="158"/>
      <c r="I105" s="158"/>
      <c r="J105" s="159">
        <f>J297</f>
        <v>0</v>
      </c>
      <c r="K105" s="156"/>
      <c r="L105" s="160"/>
    </row>
    <row r="106" spans="2:12" s="10" customFormat="1" ht="19.95" customHeight="1">
      <c r="B106" s="161"/>
      <c r="C106" s="106"/>
      <c r="D106" s="162" t="s">
        <v>292</v>
      </c>
      <c r="E106" s="163"/>
      <c r="F106" s="163"/>
      <c r="G106" s="163"/>
      <c r="H106" s="163"/>
      <c r="I106" s="163"/>
      <c r="J106" s="164">
        <f>J298</f>
        <v>0</v>
      </c>
      <c r="K106" s="106"/>
      <c r="L106" s="165"/>
    </row>
    <row r="107" spans="1:31" s="2" customFormat="1" ht="21.75" customHeight="1">
      <c r="A107" s="36"/>
      <c r="B107" s="37"/>
      <c r="C107" s="38"/>
      <c r="D107" s="38"/>
      <c r="E107" s="38"/>
      <c r="F107" s="38"/>
      <c r="G107" s="38"/>
      <c r="H107" s="38"/>
      <c r="I107" s="38"/>
      <c r="J107" s="38"/>
      <c r="K107" s="38"/>
      <c r="L107" s="53"/>
      <c r="S107" s="36"/>
      <c r="T107" s="36"/>
      <c r="U107" s="36"/>
      <c r="V107" s="36"/>
      <c r="W107" s="36"/>
      <c r="X107" s="36"/>
      <c r="Y107" s="36"/>
      <c r="Z107" s="36"/>
      <c r="AA107" s="36"/>
      <c r="AB107" s="36"/>
      <c r="AC107" s="36"/>
      <c r="AD107" s="36"/>
      <c r="AE107" s="36"/>
    </row>
    <row r="108" spans="1:31" s="2" customFormat="1" ht="6.9" customHeight="1">
      <c r="A108" s="36"/>
      <c r="B108" s="56"/>
      <c r="C108" s="57"/>
      <c r="D108" s="57"/>
      <c r="E108" s="57"/>
      <c r="F108" s="57"/>
      <c r="G108" s="57"/>
      <c r="H108" s="57"/>
      <c r="I108" s="57"/>
      <c r="J108" s="57"/>
      <c r="K108" s="57"/>
      <c r="L108" s="53"/>
      <c r="S108" s="36"/>
      <c r="T108" s="36"/>
      <c r="U108" s="36"/>
      <c r="V108" s="36"/>
      <c r="W108" s="36"/>
      <c r="X108" s="36"/>
      <c r="Y108" s="36"/>
      <c r="Z108" s="36"/>
      <c r="AA108" s="36"/>
      <c r="AB108" s="36"/>
      <c r="AC108" s="36"/>
      <c r="AD108" s="36"/>
      <c r="AE108" s="36"/>
    </row>
    <row r="112" spans="1:31" s="2" customFormat="1" ht="6.9" customHeight="1">
      <c r="A112" s="36"/>
      <c r="B112" s="58"/>
      <c r="C112" s="59"/>
      <c r="D112" s="59"/>
      <c r="E112" s="59"/>
      <c r="F112" s="59"/>
      <c r="G112" s="59"/>
      <c r="H112" s="59"/>
      <c r="I112" s="59"/>
      <c r="J112" s="59"/>
      <c r="K112" s="59"/>
      <c r="L112" s="53"/>
      <c r="S112" s="36"/>
      <c r="T112" s="36"/>
      <c r="U112" s="36"/>
      <c r="V112" s="36"/>
      <c r="W112" s="36"/>
      <c r="X112" s="36"/>
      <c r="Y112" s="36"/>
      <c r="Z112" s="36"/>
      <c r="AA112" s="36"/>
      <c r="AB112" s="36"/>
      <c r="AC112" s="36"/>
      <c r="AD112" s="36"/>
      <c r="AE112" s="36"/>
    </row>
    <row r="113" spans="1:31" s="2" customFormat="1" ht="24.9" customHeight="1">
      <c r="A113" s="36"/>
      <c r="B113" s="37"/>
      <c r="C113" s="24" t="s">
        <v>189</v>
      </c>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6.9" customHeight="1">
      <c r="A114" s="36"/>
      <c r="B114" s="37"/>
      <c r="C114" s="38"/>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16</v>
      </c>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16.5" customHeight="1">
      <c r="A116" s="36"/>
      <c r="B116" s="37"/>
      <c r="C116" s="38"/>
      <c r="D116" s="38"/>
      <c r="E116" s="331" t="str">
        <f>E7</f>
        <v>REVITALIZACE ŠKOLNÍ JÍDELNY A DRUŽINY ZŠ ŠKOLNÍ</v>
      </c>
      <c r="F116" s="332"/>
      <c r="G116" s="332"/>
      <c r="H116" s="332"/>
      <c r="I116" s="38"/>
      <c r="J116" s="38"/>
      <c r="K116" s="38"/>
      <c r="L116" s="53"/>
      <c r="S116" s="36"/>
      <c r="T116" s="36"/>
      <c r="U116" s="36"/>
      <c r="V116" s="36"/>
      <c r="W116" s="36"/>
      <c r="X116" s="36"/>
      <c r="Y116" s="36"/>
      <c r="Z116" s="36"/>
      <c r="AA116" s="36"/>
      <c r="AB116" s="36"/>
      <c r="AC116" s="36"/>
      <c r="AD116" s="36"/>
      <c r="AE116" s="36"/>
    </row>
    <row r="117" spans="2:12" s="1" customFormat="1" ht="12" customHeight="1">
      <c r="B117" s="22"/>
      <c r="C117" s="30" t="s">
        <v>175</v>
      </c>
      <c r="D117" s="23"/>
      <c r="E117" s="23"/>
      <c r="F117" s="23"/>
      <c r="G117" s="23"/>
      <c r="H117" s="23"/>
      <c r="I117" s="23"/>
      <c r="J117" s="23"/>
      <c r="K117" s="23"/>
      <c r="L117" s="21"/>
    </row>
    <row r="118" spans="1:31" s="2" customFormat="1" ht="16.5" customHeight="1">
      <c r="A118" s="36"/>
      <c r="B118" s="37"/>
      <c r="C118" s="38"/>
      <c r="D118" s="38"/>
      <c r="E118" s="331" t="s">
        <v>272</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273</v>
      </c>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6.5" customHeight="1">
      <c r="A120" s="36"/>
      <c r="B120" s="37"/>
      <c r="C120" s="38"/>
      <c r="D120" s="38"/>
      <c r="E120" s="286" t="str">
        <f>E11</f>
        <v>D.1.2 - Stavebně-konstrukční řešení</v>
      </c>
      <c r="F120" s="333"/>
      <c r="G120" s="333"/>
      <c r="H120" s="333"/>
      <c r="I120" s="38"/>
      <c r="J120" s="38"/>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2" customHeight="1">
      <c r="A122" s="36"/>
      <c r="B122" s="37"/>
      <c r="C122" s="30" t="s">
        <v>22</v>
      </c>
      <c r="D122" s="38"/>
      <c r="E122" s="38"/>
      <c r="F122" s="28" t="str">
        <f>F14</f>
        <v>Petřvald</v>
      </c>
      <c r="G122" s="38"/>
      <c r="H122" s="38"/>
      <c r="I122" s="30" t="s">
        <v>24</v>
      </c>
      <c r="J122" s="68" t="str">
        <f>IF(J14="","",J14)</f>
        <v>6. 3. 2020</v>
      </c>
      <c r="K122" s="38"/>
      <c r="L122" s="53"/>
      <c r="S122" s="36"/>
      <c r="T122" s="36"/>
      <c r="U122" s="36"/>
      <c r="V122" s="36"/>
      <c r="W122" s="36"/>
      <c r="X122" s="36"/>
      <c r="Y122" s="36"/>
      <c r="Z122" s="36"/>
      <c r="AA122" s="36"/>
      <c r="AB122" s="36"/>
      <c r="AC122" s="36"/>
      <c r="AD122" s="36"/>
      <c r="AE122" s="36"/>
    </row>
    <row r="123" spans="1:31" s="2" customFormat="1" ht="6.9"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8" t="str">
        <f>E17</f>
        <v>Město Petřvald</v>
      </c>
      <c r="G124" s="38"/>
      <c r="H124" s="38"/>
      <c r="I124" s="30" t="s">
        <v>36</v>
      </c>
      <c r="J124" s="34" t="str">
        <f>E23</f>
        <v>Kania a.s.</v>
      </c>
      <c r="K124" s="38"/>
      <c r="L124" s="53"/>
      <c r="S124" s="36"/>
      <c r="T124" s="36"/>
      <c r="U124" s="36"/>
      <c r="V124" s="36"/>
      <c r="W124" s="36"/>
      <c r="X124" s="36"/>
      <c r="Y124" s="36"/>
      <c r="Z124" s="36"/>
      <c r="AA124" s="36"/>
      <c r="AB124" s="36"/>
      <c r="AC124" s="36"/>
      <c r="AD124" s="36"/>
      <c r="AE124" s="36"/>
    </row>
    <row r="125" spans="1:31" s="2" customFormat="1" ht="15.15" customHeight="1">
      <c r="A125" s="36"/>
      <c r="B125" s="37"/>
      <c r="C125" s="30" t="s">
        <v>34</v>
      </c>
      <c r="D125" s="38"/>
      <c r="E125" s="38"/>
      <c r="F125" s="28" t="str">
        <f>IF(E20="","",E20)</f>
        <v>Vyplň údaj</v>
      </c>
      <c r="G125" s="38"/>
      <c r="H125" s="38"/>
      <c r="I125" s="30" t="s">
        <v>39</v>
      </c>
      <c r="J125" s="34" t="str">
        <f>E26</f>
        <v xml:space="preserve"> </v>
      </c>
      <c r="K125" s="38"/>
      <c r="L125" s="53"/>
      <c r="S125" s="36"/>
      <c r="T125" s="36"/>
      <c r="U125" s="36"/>
      <c r="V125" s="36"/>
      <c r="W125" s="36"/>
      <c r="X125" s="36"/>
      <c r="Y125" s="36"/>
      <c r="Z125" s="36"/>
      <c r="AA125" s="36"/>
      <c r="AB125" s="36"/>
      <c r="AC125" s="36"/>
      <c r="AD125" s="36"/>
      <c r="AE125" s="36"/>
    </row>
    <row r="126" spans="1:31" s="2" customFormat="1" ht="10.35" customHeight="1">
      <c r="A126" s="36"/>
      <c r="B126" s="37"/>
      <c r="C126" s="38"/>
      <c r="D126" s="38"/>
      <c r="E126" s="38"/>
      <c r="F126" s="38"/>
      <c r="G126" s="38"/>
      <c r="H126" s="38"/>
      <c r="I126" s="38"/>
      <c r="J126" s="38"/>
      <c r="K126" s="38"/>
      <c r="L126" s="53"/>
      <c r="S126" s="36"/>
      <c r="T126" s="36"/>
      <c r="U126" s="36"/>
      <c r="V126" s="36"/>
      <c r="W126" s="36"/>
      <c r="X126" s="36"/>
      <c r="Y126" s="36"/>
      <c r="Z126" s="36"/>
      <c r="AA126" s="36"/>
      <c r="AB126" s="36"/>
      <c r="AC126" s="36"/>
      <c r="AD126" s="36"/>
      <c r="AE126" s="36"/>
    </row>
    <row r="127" spans="1:31" s="11" customFormat="1" ht="29.25" customHeight="1">
      <c r="A127" s="166"/>
      <c r="B127" s="167"/>
      <c r="C127" s="168" t="s">
        <v>190</v>
      </c>
      <c r="D127" s="169" t="s">
        <v>68</v>
      </c>
      <c r="E127" s="169" t="s">
        <v>64</v>
      </c>
      <c r="F127" s="169" t="s">
        <v>65</v>
      </c>
      <c r="G127" s="169" t="s">
        <v>191</v>
      </c>
      <c r="H127" s="169" t="s">
        <v>192</v>
      </c>
      <c r="I127" s="169" t="s">
        <v>193</v>
      </c>
      <c r="J127" s="169" t="s">
        <v>179</v>
      </c>
      <c r="K127" s="170" t="s">
        <v>194</v>
      </c>
      <c r="L127" s="171"/>
      <c r="M127" s="77" t="s">
        <v>1</v>
      </c>
      <c r="N127" s="78" t="s">
        <v>47</v>
      </c>
      <c r="O127" s="78" t="s">
        <v>195</v>
      </c>
      <c r="P127" s="78" t="s">
        <v>196</v>
      </c>
      <c r="Q127" s="78" t="s">
        <v>197</v>
      </c>
      <c r="R127" s="78" t="s">
        <v>198</v>
      </c>
      <c r="S127" s="78" t="s">
        <v>199</v>
      </c>
      <c r="T127" s="79" t="s">
        <v>200</v>
      </c>
      <c r="U127" s="166"/>
      <c r="V127" s="166"/>
      <c r="W127" s="166"/>
      <c r="X127" s="166"/>
      <c r="Y127" s="166"/>
      <c r="Z127" s="166"/>
      <c r="AA127" s="166"/>
      <c r="AB127" s="166"/>
      <c r="AC127" s="166"/>
      <c r="AD127" s="166"/>
      <c r="AE127" s="166"/>
    </row>
    <row r="128" spans="1:63" s="2" customFormat="1" ht="22.8" customHeight="1">
      <c r="A128" s="36"/>
      <c r="B128" s="37"/>
      <c r="C128" s="84" t="s">
        <v>201</v>
      </c>
      <c r="D128" s="38"/>
      <c r="E128" s="38"/>
      <c r="F128" s="38"/>
      <c r="G128" s="38"/>
      <c r="H128" s="38"/>
      <c r="I128" s="38"/>
      <c r="J128" s="172">
        <f>BK128</f>
        <v>0</v>
      </c>
      <c r="K128" s="38"/>
      <c r="L128" s="41"/>
      <c r="M128" s="80"/>
      <c r="N128" s="173"/>
      <c r="O128" s="81"/>
      <c r="P128" s="174">
        <f>P129+P297</f>
        <v>0</v>
      </c>
      <c r="Q128" s="81"/>
      <c r="R128" s="174">
        <f>R129+R297</f>
        <v>1297.22002939</v>
      </c>
      <c r="S128" s="81"/>
      <c r="T128" s="175">
        <f>T129+T297</f>
        <v>0</v>
      </c>
      <c r="U128" s="36"/>
      <c r="V128" s="36"/>
      <c r="W128" s="36"/>
      <c r="X128" s="36"/>
      <c r="Y128" s="36"/>
      <c r="Z128" s="36"/>
      <c r="AA128" s="36"/>
      <c r="AB128" s="36"/>
      <c r="AC128" s="36"/>
      <c r="AD128" s="36"/>
      <c r="AE128" s="36"/>
      <c r="AT128" s="18" t="s">
        <v>82</v>
      </c>
      <c r="AU128" s="18" t="s">
        <v>181</v>
      </c>
      <c r="BK128" s="176">
        <f>BK129+BK297</f>
        <v>0</v>
      </c>
    </row>
    <row r="129" spans="2:63" s="12" customFormat="1" ht="25.95" customHeight="1">
      <c r="B129" s="177"/>
      <c r="C129" s="178"/>
      <c r="D129" s="179" t="s">
        <v>82</v>
      </c>
      <c r="E129" s="180" t="s">
        <v>302</v>
      </c>
      <c r="F129" s="180" t="s">
        <v>303</v>
      </c>
      <c r="G129" s="178"/>
      <c r="H129" s="178"/>
      <c r="I129" s="181"/>
      <c r="J129" s="182">
        <f>BK129</f>
        <v>0</v>
      </c>
      <c r="K129" s="178"/>
      <c r="L129" s="183"/>
      <c r="M129" s="184"/>
      <c r="N129" s="185"/>
      <c r="O129" s="185"/>
      <c r="P129" s="186">
        <f>P130+P179+P213+P290+P295</f>
        <v>0</v>
      </c>
      <c r="Q129" s="185"/>
      <c r="R129" s="186">
        <f>R130+R179+R213+R290+R295</f>
        <v>1296.50524939</v>
      </c>
      <c r="S129" s="185"/>
      <c r="T129" s="187">
        <f>T130+T179+T213+T290+T295</f>
        <v>0</v>
      </c>
      <c r="AR129" s="188" t="s">
        <v>91</v>
      </c>
      <c r="AT129" s="189" t="s">
        <v>82</v>
      </c>
      <c r="AU129" s="189" t="s">
        <v>83</v>
      </c>
      <c r="AY129" s="188" t="s">
        <v>203</v>
      </c>
      <c r="BK129" s="190">
        <f>BK130+BK179+BK213+BK290+BK295</f>
        <v>0</v>
      </c>
    </row>
    <row r="130" spans="2:63" s="12" customFormat="1" ht="22.8" customHeight="1">
      <c r="B130" s="177"/>
      <c r="C130" s="178"/>
      <c r="D130" s="179" t="s">
        <v>82</v>
      </c>
      <c r="E130" s="191" t="s">
        <v>93</v>
      </c>
      <c r="F130" s="191" t="s">
        <v>363</v>
      </c>
      <c r="G130" s="178"/>
      <c r="H130" s="178"/>
      <c r="I130" s="181"/>
      <c r="J130" s="192">
        <f>BK130</f>
        <v>0</v>
      </c>
      <c r="K130" s="178"/>
      <c r="L130" s="183"/>
      <c r="M130" s="184"/>
      <c r="N130" s="185"/>
      <c r="O130" s="185"/>
      <c r="P130" s="186">
        <f>SUM(P131:P178)</f>
        <v>0</v>
      </c>
      <c r="Q130" s="185"/>
      <c r="R130" s="186">
        <f>SUM(R131:R178)</f>
        <v>822.42319091</v>
      </c>
      <c r="S130" s="185"/>
      <c r="T130" s="187">
        <f>SUM(T131:T178)</f>
        <v>0</v>
      </c>
      <c r="AR130" s="188" t="s">
        <v>91</v>
      </c>
      <c r="AT130" s="189" t="s">
        <v>82</v>
      </c>
      <c r="AU130" s="189" t="s">
        <v>91</v>
      </c>
      <c r="AY130" s="188" t="s">
        <v>203</v>
      </c>
      <c r="BK130" s="190">
        <f>SUM(BK131:BK178)</f>
        <v>0</v>
      </c>
    </row>
    <row r="131" spans="1:65" s="2" customFormat="1" ht="16.5" customHeight="1">
      <c r="A131" s="36"/>
      <c r="B131" s="37"/>
      <c r="C131" s="193" t="s">
        <v>91</v>
      </c>
      <c r="D131" s="193" t="s">
        <v>206</v>
      </c>
      <c r="E131" s="194" t="s">
        <v>2095</v>
      </c>
      <c r="F131" s="195" t="s">
        <v>2096</v>
      </c>
      <c r="G131" s="196" t="s">
        <v>307</v>
      </c>
      <c r="H131" s="197">
        <v>40.546</v>
      </c>
      <c r="I131" s="198"/>
      <c r="J131" s="199">
        <f>ROUND(I131*H131,2)</f>
        <v>0</v>
      </c>
      <c r="K131" s="195" t="s">
        <v>210</v>
      </c>
      <c r="L131" s="41"/>
      <c r="M131" s="200" t="s">
        <v>1</v>
      </c>
      <c r="N131" s="201" t="s">
        <v>48</v>
      </c>
      <c r="O131" s="73"/>
      <c r="P131" s="202">
        <f>O131*H131</f>
        <v>0</v>
      </c>
      <c r="Q131" s="202">
        <v>2.45329</v>
      </c>
      <c r="R131" s="202">
        <f>Q131*H131</f>
        <v>99.47109634</v>
      </c>
      <c r="S131" s="202">
        <v>0</v>
      </c>
      <c r="T131" s="203">
        <f>S131*H131</f>
        <v>0</v>
      </c>
      <c r="U131" s="36"/>
      <c r="V131" s="36"/>
      <c r="W131" s="36"/>
      <c r="X131" s="36"/>
      <c r="Y131" s="36"/>
      <c r="Z131" s="36"/>
      <c r="AA131" s="36"/>
      <c r="AB131" s="36"/>
      <c r="AC131" s="36"/>
      <c r="AD131" s="36"/>
      <c r="AE131" s="36"/>
      <c r="AR131" s="204" t="s">
        <v>121</v>
      </c>
      <c r="AT131" s="204" t="s">
        <v>206</v>
      </c>
      <c r="AU131" s="204" t="s">
        <v>93</v>
      </c>
      <c r="AY131" s="18" t="s">
        <v>203</v>
      </c>
      <c r="BE131" s="205">
        <f>IF(N131="základní",J131,0)</f>
        <v>0</v>
      </c>
      <c r="BF131" s="205">
        <f>IF(N131="snížená",J131,0)</f>
        <v>0</v>
      </c>
      <c r="BG131" s="205">
        <f>IF(N131="zákl. přenesená",J131,0)</f>
        <v>0</v>
      </c>
      <c r="BH131" s="205">
        <f>IF(N131="sníž. přenesená",J131,0)</f>
        <v>0</v>
      </c>
      <c r="BI131" s="205">
        <f>IF(N131="nulová",J131,0)</f>
        <v>0</v>
      </c>
      <c r="BJ131" s="18" t="s">
        <v>91</v>
      </c>
      <c r="BK131" s="205">
        <f>ROUND(I131*H131,2)</f>
        <v>0</v>
      </c>
      <c r="BL131" s="18" t="s">
        <v>121</v>
      </c>
      <c r="BM131" s="204" t="s">
        <v>2097</v>
      </c>
    </row>
    <row r="132" spans="2:51" s="13" customFormat="1" ht="10.2">
      <c r="B132" s="215"/>
      <c r="C132" s="216"/>
      <c r="D132" s="206" t="s">
        <v>309</v>
      </c>
      <c r="E132" s="217" t="s">
        <v>1</v>
      </c>
      <c r="F132" s="218" t="s">
        <v>2098</v>
      </c>
      <c r="G132" s="216"/>
      <c r="H132" s="217" t="s">
        <v>1</v>
      </c>
      <c r="I132" s="219"/>
      <c r="J132" s="216"/>
      <c r="K132" s="216"/>
      <c r="L132" s="220"/>
      <c r="M132" s="221"/>
      <c r="N132" s="222"/>
      <c r="O132" s="222"/>
      <c r="P132" s="222"/>
      <c r="Q132" s="222"/>
      <c r="R132" s="222"/>
      <c r="S132" s="222"/>
      <c r="T132" s="223"/>
      <c r="AT132" s="224" t="s">
        <v>309</v>
      </c>
      <c r="AU132" s="224" t="s">
        <v>93</v>
      </c>
      <c r="AV132" s="13" t="s">
        <v>91</v>
      </c>
      <c r="AW132" s="13" t="s">
        <v>38</v>
      </c>
      <c r="AX132" s="13" t="s">
        <v>83</v>
      </c>
      <c r="AY132" s="224" t="s">
        <v>203</v>
      </c>
    </row>
    <row r="133" spans="2:51" s="14" customFormat="1" ht="10.2">
      <c r="B133" s="225"/>
      <c r="C133" s="226"/>
      <c r="D133" s="206" t="s">
        <v>309</v>
      </c>
      <c r="E133" s="227" t="s">
        <v>1</v>
      </c>
      <c r="F133" s="228" t="s">
        <v>2099</v>
      </c>
      <c r="G133" s="226"/>
      <c r="H133" s="229">
        <v>40.546</v>
      </c>
      <c r="I133" s="230"/>
      <c r="J133" s="226"/>
      <c r="K133" s="226"/>
      <c r="L133" s="231"/>
      <c r="M133" s="232"/>
      <c r="N133" s="233"/>
      <c r="O133" s="233"/>
      <c r="P133" s="233"/>
      <c r="Q133" s="233"/>
      <c r="R133" s="233"/>
      <c r="S133" s="233"/>
      <c r="T133" s="234"/>
      <c r="AT133" s="235" t="s">
        <v>309</v>
      </c>
      <c r="AU133" s="235" t="s">
        <v>93</v>
      </c>
      <c r="AV133" s="14" t="s">
        <v>93</v>
      </c>
      <c r="AW133" s="14" t="s">
        <v>38</v>
      </c>
      <c r="AX133" s="14" t="s">
        <v>83</v>
      </c>
      <c r="AY133" s="235" t="s">
        <v>203</v>
      </c>
    </row>
    <row r="134" spans="2:51" s="15" customFormat="1" ht="10.2">
      <c r="B134" s="236"/>
      <c r="C134" s="237"/>
      <c r="D134" s="206" t="s">
        <v>309</v>
      </c>
      <c r="E134" s="238" t="s">
        <v>1</v>
      </c>
      <c r="F134" s="239" t="s">
        <v>314</v>
      </c>
      <c r="G134" s="237"/>
      <c r="H134" s="240">
        <v>40.546</v>
      </c>
      <c r="I134" s="241"/>
      <c r="J134" s="237"/>
      <c r="K134" s="237"/>
      <c r="L134" s="242"/>
      <c r="M134" s="243"/>
      <c r="N134" s="244"/>
      <c r="O134" s="244"/>
      <c r="P134" s="244"/>
      <c r="Q134" s="244"/>
      <c r="R134" s="244"/>
      <c r="S134" s="244"/>
      <c r="T134" s="245"/>
      <c r="AT134" s="246" t="s">
        <v>309</v>
      </c>
      <c r="AU134" s="246" t="s">
        <v>93</v>
      </c>
      <c r="AV134" s="15" t="s">
        <v>121</v>
      </c>
      <c r="AW134" s="15" t="s">
        <v>38</v>
      </c>
      <c r="AX134" s="15" t="s">
        <v>91</v>
      </c>
      <c r="AY134" s="246" t="s">
        <v>203</v>
      </c>
    </row>
    <row r="135" spans="1:65" s="2" customFormat="1" ht="16.5" customHeight="1">
      <c r="A135" s="36"/>
      <c r="B135" s="37"/>
      <c r="C135" s="193" t="s">
        <v>93</v>
      </c>
      <c r="D135" s="193" t="s">
        <v>206</v>
      </c>
      <c r="E135" s="194" t="s">
        <v>2100</v>
      </c>
      <c r="F135" s="195" t="s">
        <v>2101</v>
      </c>
      <c r="G135" s="196" t="s">
        <v>357</v>
      </c>
      <c r="H135" s="197">
        <v>14.86</v>
      </c>
      <c r="I135" s="198"/>
      <c r="J135" s="199">
        <f>ROUND(I135*H135,2)</f>
        <v>0</v>
      </c>
      <c r="K135" s="195" t="s">
        <v>210</v>
      </c>
      <c r="L135" s="41"/>
      <c r="M135" s="200" t="s">
        <v>1</v>
      </c>
      <c r="N135" s="201" t="s">
        <v>48</v>
      </c>
      <c r="O135" s="73"/>
      <c r="P135" s="202">
        <f>O135*H135</f>
        <v>0</v>
      </c>
      <c r="Q135" s="202">
        <v>0.00247</v>
      </c>
      <c r="R135" s="202">
        <f>Q135*H135</f>
        <v>0.0367042</v>
      </c>
      <c r="S135" s="202">
        <v>0</v>
      </c>
      <c r="T135" s="203">
        <f>S135*H135</f>
        <v>0</v>
      </c>
      <c r="U135" s="36"/>
      <c r="V135" s="36"/>
      <c r="W135" s="36"/>
      <c r="X135" s="36"/>
      <c r="Y135" s="36"/>
      <c r="Z135" s="36"/>
      <c r="AA135" s="36"/>
      <c r="AB135" s="36"/>
      <c r="AC135" s="36"/>
      <c r="AD135" s="36"/>
      <c r="AE135" s="36"/>
      <c r="AR135" s="204" t="s">
        <v>121</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121</v>
      </c>
      <c r="BM135" s="204" t="s">
        <v>2102</v>
      </c>
    </row>
    <row r="136" spans="1:65" s="2" customFormat="1" ht="16.5" customHeight="1">
      <c r="A136" s="36"/>
      <c r="B136" s="37"/>
      <c r="C136" s="193" t="s">
        <v>112</v>
      </c>
      <c r="D136" s="193" t="s">
        <v>206</v>
      </c>
      <c r="E136" s="194" t="s">
        <v>2103</v>
      </c>
      <c r="F136" s="195" t="s">
        <v>2104</v>
      </c>
      <c r="G136" s="196" t="s">
        <v>357</v>
      </c>
      <c r="H136" s="197">
        <v>14.86</v>
      </c>
      <c r="I136" s="198"/>
      <c r="J136" s="199">
        <f>ROUND(I136*H136,2)</f>
        <v>0</v>
      </c>
      <c r="K136" s="195" t="s">
        <v>210</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2105</v>
      </c>
    </row>
    <row r="137" spans="1:65" s="2" customFormat="1" ht="16.5" customHeight="1">
      <c r="A137" s="36"/>
      <c r="B137" s="37"/>
      <c r="C137" s="193" t="s">
        <v>121</v>
      </c>
      <c r="D137" s="193" t="s">
        <v>206</v>
      </c>
      <c r="E137" s="194" t="s">
        <v>2106</v>
      </c>
      <c r="F137" s="195" t="s">
        <v>2107</v>
      </c>
      <c r="G137" s="196" t="s">
        <v>338</v>
      </c>
      <c r="H137" s="197">
        <v>4.055</v>
      </c>
      <c r="I137" s="198"/>
      <c r="J137" s="199">
        <f>ROUND(I137*H137,2)</f>
        <v>0</v>
      </c>
      <c r="K137" s="195" t="s">
        <v>210</v>
      </c>
      <c r="L137" s="41"/>
      <c r="M137" s="200" t="s">
        <v>1</v>
      </c>
      <c r="N137" s="201" t="s">
        <v>48</v>
      </c>
      <c r="O137" s="73"/>
      <c r="P137" s="202">
        <f>O137*H137</f>
        <v>0</v>
      </c>
      <c r="Q137" s="202">
        <v>1.06017</v>
      </c>
      <c r="R137" s="202">
        <f>Q137*H137</f>
        <v>4.29898935</v>
      </c>
      <c r="S137" s="202">
        <v>0</v>
      </c>
      <c r="T137" s="203">
        <f>S137*H137</f>
        <v>0</v>
      </c>
      <c r="U137" s="36"/>
      <c r="V137" s="36"/>
      <c r="W137" s="36"/>
      <c r="X137" s="36"/>
      <c r="Y137" s="36"/>
      <c r="Z137" s="36"/>
      <c r="AA137" s="36"/>
      <c r="AB137" s="36"/>
      <c r="AC137" s="36"/>
      <c r="AD137" s="36"/>
      <c r="AE137" s="36"/>
      <c r="AR137" s="204" t="s">
        <v>121</v>
      </c>
      <c r="AT137" s="204" t="s">
        <v>206</v>
      </c>
      <c r="AU137" s="204" t="s">
        <v>93</v>
      </c>
      <c r="AY137" s="18" t="s">
        <v>203</v>
      </c>
      <c r="BE137" s="205">
        <f>IF(N137="základní",J137,0)</f>
        <v>0</v>
      </c>
      <c r="BF137" s="205">
        <f>IF(N137="snížená",J137,0)</f>
        <v>0</v>
      </c>
      <c r="BG137" s="205">
        <f>IF(N137="zákl. přenesená",J137,0)</f>
        <v>0</v>
      </c>
      <c r="BH137" s="205">
        <f>IF(N137="sníž. přenesená",J137,0)</f>
        <v>0</v>
      </c>
      <c r="BI137" s="205">
        <f>IF(N137="nulová",J137,0)</f>
        <v>0</v>
      </c>
      <c r="BJ137" s="18" t="s">
        <v>91</v>
      </c>
      <c r="BK137" s="205">
        <f>ROUND(I137*H137,2)</f>
        <v>0</v>
      </c>
      <c r="BL137" s="18" t="s">
        <v>121</v>
      </c>
      <c r="BM137" s="204" t="s">
        <v>2108</v>
      </c>
    </row>
    <row r="138" spans="2:51" s="13" customFormat="1" ht="10.2">
      <c r="B138" s="215"/>
      <c r="C138" s="216"/>
      <c r="D138" s="206" t="s">
        <v>309</v>
      </c>
      <c r="E138" s="217" t="s">
        <v>1</v>
      </c>
      <c r="F138" s="218" t="s">
        <v>2098</v>
      </c>
      <c r="G138" s="216"/>
      <c r="H138" s="217" t="s">
        <v>1</v>
      </c>
      <c r="I138" s="219"/>
      <c r="J138" s="216"/>
      <c r="K138" s="216"/>
      <c r="L138" s="220"/>
      <c r="M138" s="221"/>
      <c r="N138" s="222"/>
      <c r="O138" s="222"/>
      <c r="P138" s="222"/>
      <c r="Q138" s="222"/>
      <c r="R138" s="222"/>
      <c r="S138" s="222"/>
      <c r="T138" s="223"/>
      <c r="AT138" s="224" t="s">
        <v>309</v>
      </c>
      <c r="AU138" s="224" t="s">
        <v>93</v>
      </c>
      <c r="AV138" s="13" t="s">
        <v>91</v>
      </c>
      <c r="AW138" s="13" t="s">
        <v>38</v>
      </c>
      <c r="AX138" s="13" t="s">
        <v>83</v>
      </c>
      <c r="AY138" s="224" t="s">
        <v>203</v>
      </c>
    </row>
    <row r="139" spans="2:51" s="14" customFormat="1" ht="10.2">
      <c r="B139" s="225"/>
      <c r="C139" s="226"/>
      <c r="D139" s="206" t="s">
        <v>309</v>
      </c>
      <c r="E139" s="227" t="s">
        <v>1</v>
      </c>
      <c r="F139" s="228" t="s">
        <v>2109</v>
      </c>
      <c r="G139" s="226"/>
      <c r="H139" s="229">
        <v>4.055</v>
      </c>
      <c r="I139" s="230"/>
      <c r="J139" s="226"/>
      <c r="K139" s="226"/>
      <c r="L139" s="231"/>
      <c r="M139" s="232"/>
      <c r="N139" s="233"/>
      <c r="O139" s="233"/>
      <c r="P139" s="233"/>
      <c r="Q139" s="233"/>
      <c r="R139" s="233"/>
      <c r="S139" s="233"/>
      <c r="T139" s="234"/>
      <c r="AT139" s="235" t="s">
        <v>309</v>
      </c>
      <c r="AU139" s="235" t="s">
        <v>93</v>
      </c>
      <c r="AV139" s="14" t="s">
        <v>93</v>
      </c>
      <c r="AW139" s="14" t="s">
        <v>38</v>
      </c>
      <c r="AX139" s="14" t="s">
        <v>83</v>
      </c>
      <c r="AY139" s="235" t="s">
        <v>203</v>
      </c>
    </row>
    <row r="140" spans="2:51" s="15" customFormat="1" ht="10.2">
      <c r="B140" s="236"/>
      <c r="C140" s="237"/>
      <c r="D140" s="206" t="s">
        <v>309</v>
      </c>
      <c r="E140" s="238" t="s">
        <v>1</v>
      </c>
      <c r="F140" s="239" t="s">
        <v>314</v>
      </c>
      <c r="G140" s="237"/>
      <c r="H140" s="240">
        <v>4.055</v>
      </c>
      <c r="I140" s="241"/>
      <c r="J140" s="237"/>
      <c r="K140" s="237"/>
      <c r="L140" s="242"/>
      <c r="M140" s="243"/>
      <c r="N140" s="244"/>
      <c r="O140" s="244"/>
      <c r="P140" s="244"/>
      <c r="Q140" s="244"/>
      <c r="R140" s="244"/>
      <c r="S140" s="244"/>
      <c r="T140" s="245"/>
      <c r="AT140" s="246" t="s">
        <v>309</v>
      </c>
      <c r="AU140" s="246" t="s">
        <v>93</v>
      </c>
      <c r="AV140" s="15" t="s">
        <v>121</v>
      </c>
      <c r="AW140" s="15" t="s">
        <v>38</v>
      </c>
      <c r="AX140" s="15" t="s">
        <v>91</v>
      </c>
      <c r="AY140" s="246" t="s">
        <v>203</v>
      </c>
    </row>
    <row r="141" spans="1:65" s="2" customFormat="1" ht="16.5" customHeight="1">
      <c r="A141" s="36"/>
      <c r="B141" s="37"/>
      <c r="C141" s="193" t="s">
        <v>144</v>
      </c>
      <c r="D141" s="193" t="s">
        <v>206</v>
      </c>
      <c r="E141" s="194" t="s">
        <v>2110</v>
      </c>
      <c r="F141" s="195" t="s">
        <v>2111</v>
      </c>
      <c r="G141" s="196" t="s">
        <v>307</v>
      </c>
      <c r="H141" s="197">
        <v>216.05</v>
      </c>
      <c r="I141" s="198"/>
      <c r="J141" s="199">
        <f>ROUND(I141*H141,2)</f>
        <v>0</v>
      </c>
      <c r="K141" s="195" t="s">
        <v>210</v>
      </c>
      <c r="L141" s="41"/>
      <c r="M141" s="200" t="s">
        <v>1</v>
      </c>
      <c r="N141" s="201" t="s">
        <v>48</v>
      </c>
      <c r="O141" s="73"/>
      <c r="P141" s="202">
        <f>O141*H141</f>
        <v>0</v>
      </c>
      <c r="Q141" s="202">
        <v>2.45329</v>
      </c>
      <c r="R141" s="202">
        <f>Q141*H141</f>
        <v>530.0333045</v>
      </c>
      <c r="S141" s="202">
        <v>0</v>
      </c>
      <c r="T141" s="203">
        <f>S141*H141</f>
        <v>0</v>
      </c>
      <c r="U141" s="36"/>
      <c r="V141" s="36"/>
      <c r="W141" s="36"/>
      <c r="X141" s="36"/>
      <c r="Y141" s="36"/>
      <c r="Z141" s="36"/>
      <c r="AA141" s="36"/>
      <c r="AB141" s="36"/>
      <c r="AC141" s="36"/>
      <c r="AD141" s="36"/>
      <c r="AE141" s="36"/>
      <c r="AR141" s="204" t="s">
        <v>121</v>
      </c>
      <c r="AT141" s="204" t="s">
        <v>206</v>
      </c>
      <c r="AU141" s="204" t="s">
        <v>93</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2112</v>
      </c>
    </row>
    <row r="142" spans="2:51" s="13" customFormat="1" ht="10.2">
      <c r="B142" s="215"/>
      <c r="C142" s="216"/>
      <c r="D142" s="206" t="s">
        <v>309</v>
      </c>
      <c r="E142" s="217" t="s">
        <v>1</v>
      </c>
      <c r="F142" s="218" t="s">
        <v>2098</v>
      </c>
      <c r="G142" s="216"/>
      <c r="H142" s="217" t="s">
        <v>1</v>
      </c>
      <c r="I142" s="219"/>
      <c r="J142" s="216"/>
      <c r="K142" s="216"/>
      <c r="L142" s="220"/>
      <c r="M142" s="221"/>
      <c r="N142" s="222"/>
      <c r="O142" s="222"/>
      <c r="P142" s="222"/>
      <c r="Q142" s="222"/>
      <c r="R142" s="222"/>
      <c r="S142" s="222"/>
      <c r="T142" s="223"/>
      <c r="AT142" s="224" t="s">
        <v>309</v>
      </c>
      <c r="AU142" s="224" t="s">
        <v>93</v>
      </c>
      <c r="AV142" s="13" t="s">
        <v>91</v>
      </c>
      <c r="AW142" s="13" t="s">
        <v>38</v>
      </c>
      <c r="AX142" s="13" t="s">
        <v>83</v>
      </c>
      <c r="AY142" s="224" t="s">
        <v>203</v>
      </c>
    </row>
    <row r="143" spans="2:51" s="14" customFormat="1" ht="10.2">
      <c r="B143" s="225"/>
      <c r="C143" s="226"/>
      <c r="D143" s="206" t="s">
        <v>309</v>
      </c>
      <c r="E143" s="227" t="s">
        <v>1</v>
      </c>
      <c r="F143" s="228" t="s">
        <v>2113</v>
      </c>
      <c r="G143" s="226"/>
      <c r="H143" s="229">
        <v>79.879</v>
      </c>
      <c r="I143" s="230"/>
      <c r="J143" s="226"/>
      <c r="K143" s="226"/>
      <c r="L143" s="231"/>
      <c r="M143" s="232"/>
      <c r="N143" s="233"/>
      <c r="O143" s="233"/>
      <c r="P143" s="233"/>
      <c r="Q143" s="233"/>
      <c r="R143" s="233"/>
      <c r="S143" s="233"/>
      <c r="T143" s="234"/>
      <c r="AT143" s="235" t="s">
        <v>309</v>
      </c>
      <c r="AU143" s="235" t="s">
        <v>93</v>
      </c>
      <c r="AV143" s="14" t="s">
        <v>93</v>
      </c>
      <c r="AW143" s="14" t="s">
        <v>38</v>
      </c>
      <c r="AX143" s="14" t="s">
        <v>83</v>
      </c>
      <c r="AY143" s="235" t="s">
        <v>203</v>
      </c>
    </row>
    <row r="144" spans="2:51" s="14" customFormat="1" ht="10.2">
      <c r="B144" s="225"/>
      <c r="C144" s="226"/>
      <c r="D144" s="206" t="s">
        <v>309</v>
      </c>
      <c r="E144" s="227" t="s">
        <v>1</v>
      </c>
      <c r="F144" s="228" t="s">
        <v>2114</v>
      </c>
      <c r="G144" s="226"/>
      <c r="H144" s="229">
        <v>61.418</v>
      </c>
      <c r="I144" s="230"/>
      <c r="J144" s="226"/>
      <c r="K144" s="226"/>
      <c r="L144" s="231"/>
      <c r="M144" s="232"/>
      <c r="N144" s="233"/>
      <c r="O144" s="233"/>
      <c r="P144" s="233"/>
      <c r="Q144" s="233"/>
      <c r="R144" s="233"/>
      <c r="S144" s="233"/>
      <c r="T144" s="234"/>
      <c r="AT144" s="235" t="s">
        <v>309</v>
      </c>
      <c r="AU144" s="235" t="s">
        <v>93</v>
      </c>
      <c r="AV144" s="14" t="s">
        <v>93</v>
      </c>
      <c r="AW144" s="14" t="s">
        <v>38</v>
      </c>
      <c r="AX144" s="14" t="s">
        <v>83</v>
      </c>
      <c r="AY144" s="235" t="s">
        <v>203</v>
      </c>
    </row>
    <row r="145" spans="2:51" s="14" customFormat="1" ht="10.2">
      <c r="B145" s="225"/>
      <c r="C145" s="226"/>
      <c r="D145" s="206" t="s">
        <v>309</v>
      </c>
      <c r="E145" s="227" t="s">
        <v>1</v>
      </c>
      <c r="F145" s="228" t="s">
        <v>2115</v>
      </c>
      <c r="G145" s="226"/>
      <c r="H145" s="229">
        <v>23.937</v>
      </c>
      <c r="I145" s="230"/>
      <c r="J145" s="226"/>
      <c r="K145" s="226"/>
      <c r="L145" s="231"/>
      <c r="M145" s="232"/>
      <c r="N145" s="233"/>
      <c r="O145" s="233"/>
      <c r="P145" s="233"/>
      <c r="Q145" s="233"/>
      <c r="R145" s="233"/>
      <c r="S145" s="233"/>
      <c r="T145" s="234"/>
      <c r="AT145" s="235" t="s">
        <v>309</v>
      </c>
      <c r="AU145" s="235" t="s">
        <v>93</v>
      </c>
      <c r="AV145" s="14" t="s">
        <v>93</v>
      </c>
      <c r="AW145" s="14" t="s">
        <v>38</v>
      </c>
      <c r="AX145" s="14" t="s">
        <v>83</v>
      </c>
      <c r="AY145" s="235" t="s">
        <v>203</v>
      </c>
    </row>
    <row r="146" spans="2:51" s="14" customFormat="1" ht="10.2">
      <c r="B146" s="225"/>
      <c r="C146" s="226"/>
      <c r="D146" s="206" t="s">
        <v>309</v>
      </c>
      <c r="E146" s="227" t="s">
        <v>1</v>
      </c>
      <c r="F146" s="228" t="s">
        <v>2116</v>
      </c>
      <c r="G146" s="226"/>
      <c r="H146" s="229">
        <v>27.833</v>
      </c>
      <c r="I146" s="230"/>
      <c r="J146" s="226"/>
      <c r="K146" s="226"/>
      <c r="L146" s="231"/>
      <c r="M146" s="232"/>
      <c r="N146" s="233"/>
      <c r="O146" s="233"/>
      <c r="P146" s="233"/>
      <c r="Q146" s="233"/>
      <c r="R146" s="233"/>
      <c r="S146" s="233"/>
      <c r="T146" s="234"/>
      <c r="AT146" s="235" t="s">
        <v>309</v>
      </c>
      <c r="AU146" s="235" t="s">
        <v>93</v>
      </c>
      <c r="AV146" s="14" t="s">
        <v>93</v>
      </c>
      <c r="AW146" s="14" t="s">
        <v>38</v>
      </c>
      <c r="AX146" s="14" t="s">
        <v>83</v>
      </c>
      <c r="AY146" s="235" t="s">
        <v>203</v>
      </c>
    </row>
    <row r="147" spans="2:51" s="14" customFormat="1" ht="10.2">
      <c r="B147" s="225"/>
      <c r="C147" s="226"/>
      <c r="D147" s="206" t="s">
        <v>309</v>
      </c>
      <c r="E147" s="227" t="s">
        <v>1</v>
      </c>
      <c r="F147" s="228" t="s">
        <v>2117</v>
      </c>
      <c r="G147" s="226"/>
      <c r="H147" s="229">
        <v>1.857</v>
      </c>
      <c r="I147" s="230"/>
      <c r="J147" s="226"/>
      <c r="K147" s="226"/>
      <c r="L147" s="231"/>
      <c r="M147" s="232"/>
      <c r="N147" s="233"/>
      <c r="O147" s="233"/>
      <c r="P147" s="233"/>
      <c r="Q147" s="233"/>
      <c r="R147" s="233"/>
      <c r="S147" s="233"/>
      <c r="T147" s="234"/>
      <c r="AT147" s="235" t="s">
        <v>309</v>
      </c>
      <c r="AU147" s="235" t="s">
        <v>93</v>
      </c>
      <c r="AV147" s="14" t="s">
        <v>93</v>
      </c>
      <c r="AW147" s="14" t="s">
        <v>38</v>
      </c>
      <c r="AX147" s="14" t="s">
        <v>83</v>
      </c>
      <c r="AY147" s="235" t="s">
        <v>203</v>
      </c>
    </row>
    <row r="148" spans="2:51" s="14" customFormat="1" ht="10.2">
      <c r="B148" s="225"/>
      <c r="C148" s="226"/>
      <c r="D148" s="206" t="s">
        <v>309</v>
      </c>
      <c r="E148" s="227" t="s">
        <v>1</v>
      </c>
      <c r="F148" s="228" t="s">
        <v>2118</v>
      </c>
      <c r="G148" s="226"/>
      <c r="H148" s="229">
        <v>5.95</v>
      </c>
      <c r="I148" s="230"/>
      <c r="J148" s="226"/>
      <c r="K148" s="226"/>
      <c r="L148" s="231"/>
      <c r="M148" s="232"/>
      <c r="N148" s="233"/>
      <c r="O148" s="233"/>
      <c r="P148" s="233"/>
      <c r="Q148" s="233"/>
      <c r="R148" s="233"/>
      <c r="S148" s="233"/>
      <c r="T148" s="234"/>
      <c r="AT148" s="235" t="s">
        <v>309</v>
      </c>
      <c r="AU148" s="235" t="s">
        <v>93</v>
      </c>
      <c r="AV148" s="14" t="s">
        <v>93</v>
      </c>
      <c r="AW148" s="14" t="s">
        <v>38</v>
      </c>
      <c r="AX148" s="14" t="s">
        <v>83</v>
      </c>
      <c r="AY148" s="235" t="s">
        <v>203</v>
      </c>
    </row>
    <row r="149" spans="2:51" s="14" customFormat="1" ht="10.2">
      <c r="B149" s="225"/>
      <c r="C149" s="226"/>
      <c r="D149" s="206" t="s">
        <v>309</v>
      </c>
      <c r="E149" s="227" t="s">
        <v>1</v>
      </c>
      <c r="F149" s="228" t="s">
        <v>2119</v>
      </c>
      <c r="G149" s="226"/>
      <c r="H149" s="229">
        <v>15.176</v>
      </c>
      <c r="I149" s="230"/>
      <c r="J149" s="226"/>
      <c r="K149" s="226"/>
      <c r="L149" s="231"/>
      <c r="M149" s="232"/>
      <c r="N149" s="233"/>
      <c r="O149" s="233"/>
      <c r="P149" s="233"/>
      <c r="Q149" s="233"/>
      <c r="R149" s="233"/>
      <c r="S149" s="233"/>
      <c r="T149" s="234"/>
      <c r="AT149" s="235" t="s">
        <v>309</v>
      </c>
      <c r="AU149" s="235" t="s">
        <v>93</v>
      </c>
      <c r="AV149" s="14" t="s">
        <v>93</v>
      </c>
      <c r="AW149" s="14" t="s">
        <v>38</v>
      </c>
      <c r="AX149" s="14" t="s">
        <v>83</v>
      </c>
      <c r="AY149" s="235" t="s">
        <v>203</v>
      </c>
    </row>
    <row r="150" spans="2:51" s="15" customFormat="1" ht="10.2">
      <c r="B150" s="236"/>
      <c r="C150" s="237"/>
      <c r="D150" s="206" t="s">
        <v>309</v>
      </c>
      <c r="E150" s="238" t="s">
        <v>1</v>
      </c>
      <c r="F150" s="239" t="s">
        <v>314</v>
      </c>
      <c r="G150" s="237"/>
      <c r="H150" s="240">
        <v>216.05</v>
      </c>
      <c r="I150" s="241"/>
      <c r="J150" s="237"/>
      <c r="K150" s="237"/>
      <c r="L150" s="242"/>
      <c r="M150" s="243"/>
      <c r="N150" s="244"/>
      <c r="O150" s="244"/>
      <c r="P150" s="244"/>
      <c r="Q150" s="244"/>
      <c r="R150" s="244"/>
      <c r="S150" s="244"/>
      <c r="T150" s="245"/>
      <c r="AT150" s="246" t="s">
        <v>309</v>
      </c>
      <c r="AU150" s="246" t="s">
        <v>93</v>
      </c>
      <c r="AV150" s="15" t="s">
        <v>121</v>
      </c>
      <c r="AW150" s="15" t="s">
        <v>38</v>
      </c>
      <c r="AX150" s="15" t="s">
        <v>91</v>
      </c>
      <c r="AY150" s="246" t="s">
        <v>203</v>
      </c>
    </row>
    <row r="151" spans="1:65" s="2" customFormat="1" ht="16.5" customHeight="1">
      <c r="A151" s="36"/>
      <c r="B151" s="37"/>
      <c r="C151" s="193" t="s">
        <v>147</v>
      </c>
      <c r="D151" s="193" t="s">
        <v>206</v>
      </c>
      <c r="E151" s="194" t="s">
        <v>2120</v>
      </c>
      <c r="F151" s="195" t="s">
        <v>2121</v>
      </c>
      <c r="G151" s="196" t="s">
        <v>357</v>
      </c>
      <c r="H151" s="197">
        <v>524.028</v>
      </c>
      <c r="I151" s="198"/>
      <c r="J151" s="199">
        <f>ROUND(I151*H151,2)</f>
        <v>0</v>
      </c>
      <c r="K151" s="195" t="s">
        <v>210</v>
      </c>
      <c r="L151" s="41"/>
      <c r="M151" s="200" t="s">
        <v>1</v>
      </c>
      <c r="N151" s="201" t="s">
        <v>48</v>
      </c>
      <c r="O151" s="73"/>
      <c r="P151" s="202">
        <f>O151*H151</f>
        <v>0</v>
      </c>
      <c r="Q151" s="202">
        <v>0.00269</v>
      </c>
      <c r="R151" s="202">
        <f>Q151*H151</f>
        <v>1.40963532</v>
      </c>
      <c r="S151" s="202">
        <v>0</v>
      </c>
      <c r="T151" s="203">
        <f>S151*H151</f>
        <v>0</v>
      </c>
      <c r="U151" s="36"/>
      <c r="V151" s="36"/>
      <c r="W151" s="36"/>
      <c r="X151" s="36"/>
      <c r="Y151" s="36"/>
      <c r="Z151" s="36"/>
      <c r="AA151" s="36"/>
      <c r="AB151" s="36"/>
      <c r="AC151" s="36"/>
      <c r="AD151" s="36"/>
      <c r="AE151" s="36"/>
      <c r="AR151" s="204" t="s">
        <v>121</v>
      </c>
      <c r="AT151" s="204" t="s">
        <v>206</v>
      </c>
      <c r="AU151" s="204" t="s">
        <v>93</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121</v>
      </c>
      <c r="BM151" s="204" t="s">
        <v>2122</v>
      </c>
    </row>
    <row r="152" spans="2:51" s="13" customFormat="1" ht="10.2">
      <c r="B152" s="215"/>
      <c r="C152" s="216"/>
      <c r="D152" s="206" t="s">
        <v>309</v>
      </c>
      <c r="E152" s="217" t="s">
        <v>1</v>
      </c>
      <c r="F152" s="218" t="s">
        <v>2098</v>
      </c>
      <c r="G152" s="216"/>
      <c r="H152" s="217" t="s">
        <v>1</v>
      </c>
      <c r="I152" s="219"/>
      <c r="J152" s="216"/>
      <c r="K152" s="216"/>
      <c r="L152" s="220"/>
      <c r="M152" s="221"/>
      <c r="N152" s="222"/>
      <c r="O152" s="222"/>
      <c r="P152" s="222"/>
      <c r="Q152" s="222"/>
      <c r="R152" s="222"/>
      <c r="S152" s="222"/>
      <c r="T152" s="223"/>
      <c r="AT152" s="224" t="s">
        <v>309</v>
      </c>
      <c r="AU152" s="224" t="s">
        <v>93</v>
      </c>
      <c r="AV152" s="13" t="s">
        <v>91</v>
      </c>
      <c r="AW152" s="13" t="s">
        <v>38</v>
      </c>
      <c r="AX152" s="13" t="s">
        <v>83</v>
      </c>
      <c r="AY152" s="224" t="s">
        <v>203</v>
      </c>
    </row>
    <row r="153" spans="2:51" s="14" customFormat="1" ht="10.2">
      <c r="B153" s="225"/>
      <c r="C153" s="226"/>
      <c r="D153" s="206" t="s">
        <v>309</v>
      </c>
      <c r="E153" s="227" t="s">
        <v>1</v>
      </c>
      <c r="F153" s="228" t="s">
        <v>2123</v>
      </c>
      <c r="G153" s="226"/>
      <c r="H153" s="229">
        <v>159.758</v>
      </c>
      <c r="I153" s="230"/>
      <c r="J153" s="226"/>
      <c r="K153" s="226"/>
      <c r="L153" s="231"/>
      <c r="M153" s="232"/>
      <c r="N153" s="233"/>
      <c r="O153" s="233"/>
      <c r="P153" s="233"/>
      <c r="Q153" s="233"/>
      <c r="R153" s="233"/>
      <c r="S153" s="233"/>
      <c r="T153" s="234"/>
      <c r="AT153" s="235" t="s">
        <v>309</v>
      </c>
      <c r="AU153" s="235" t="s">
        <v>93</v>
      </c>
      <c r="AV153" s="14" t="s">
        <v>93</v>
      </c>
      <c r="AW153" s="14" t="s">
        <v>38</v>
      </c>
      <c r="AX153" s="14" t="s">
        <v>83</v>
      </c>
      <c r="AY153" s="235" t="s">
        <v>203</v>
      </c>
    </row>
    <row r="154" spans="2:51" s="14" customFormat="1" ht="10.2">
      <c r="B154" s="225"/>
      <c r="C154" s="226"/>
      <c r="D154" s="206" t="s">
        <v>309</v>
      </c>
      <c r="E154" s="227" t="s">
        <v>1</v>
      </c>
      <c r="F154" s="228" t="s">
        <v>2124</v>
      </c>
      <c r="G154" s="226"/>
      <c r="H154" s="229">
        <v>136.484</v>
      </c>
      <c r="I154" s="230"/>
      <c r="J154" s="226"/>
      <c r="K154" s="226"/>
      <c r="L154" s="231"/>
      <c r="M154" s="232"/>
      <c r="N154" s="233"/>
      <c r="O154" s="233"/>
      <c r="P154" s="233"/>
      <c r="Q154" s="233"/>
      <c r="R154" s="233"/>
      <c r="S154" s="233"/>
      <c r="T154" s="234"/>
      <c r="AT154" s="235" t="s">
        <v>309</v>
      </c>
      <c r="AU154" s="235" t="s">
        <v>93</v>
      </c>
      <c r="AV154" s="14" t="s">
        <v>93</v>
      </c>
      <c r="AW154" s="14" t="s">
        <v>38</v>
      </c>
      <c r="AX154" s="14" t="s">
        <v>83</v>
      </c>
      <c r="AY154" s="235" t="s">
        <v>203</v>
      </c>
    </row>
    <row r="155" spans="2:51" s="14" customFormat="1" ht="10.2">
      <c r="B155" s="225"/>
      <c r="C155" s="226"/>
      <c r="D155" s="206" t="s">
        <v>309</v>
      </c>
      <c r="E155" s="227" t="s">
        <v>1</v>
      </c>
      <c r="F155" s="228" t="s">
        <v>2125</v>
      </c>
      <c r="G155" s="226"/>
      <c r="H155" s="229">
        <v>68.391</v>
      </c>
      <c r="I155" s="230"/>
      <c r="J155" s="226"/>
      <c r="K155" s="226"/>
      <c r="L155" s="231"/>
      <c r="M155" s="232"/>
      <c r="N155" s="233"/>
      <c r="O155" s="233"/>
      <c r="P155" s="233"/>
      <c r="Q155" s="233"/>
      <c r="R155" s="233"/>
      <c r="S155" s="233"/>
      <c r="T155" s="234"/>
      <c r="AT155" s="235" t="s">
        <v>309</v>
      </c>
      <c r="AU155" s="235" t="s">
        <v>93</v>
      </c>
      <c r="AV155" s="14" t="s">
        <v>93</v>
      </c>
      <c r="AW155" s="14" t="s">
        <v>38</v>
      </c>
      <c r="AX155" s="14" t="s">
        <v>83</v>
      </c>
      <c r="AY155" s="235" t="s">
        <v>203</v>
      </c>
    </row>
    <row r="156" spans="2:51" s="14" customFormat="1" ht="10.2">
      <c r="B156" s="225"/>
      <c r="C156" s="226"/>
      <c r="D156" s="206" t="s">
        <v>309</v>
      </c>
      <c r="E156" s="227" t="s">
        <v>1</v>
      </c>
      <c r="F156" s="228" t="s">
        <v>2126</v>
      </c>
      <c r="G156" s="226"/>
      <c r="H156" s="229">
        <v>69.583</v>
      </c>
      <c r="I156" s="230"/>
      <c r="J156" s="226"/>
      <c r="K156" s="226"/>
      <c r="L156" s="231"/>
      <c r="M156" s="232"/>
      <c r="N156" s="233"/>
      <c r="O156" s="233"/>
      <c r="P156" s="233"/>
      <c r="Q156" s="233"/>
      <c r="R156" s="233"/>
      <c r="S156" s="233"/>
      <c r="T156" s="234"/>
      <c r="AT156" s="235" t="s">
        <v>309</v>
      </c>
      <c r="AU156" s="235" t="s">
        <v>93</v>
      </c>
      <c r="AV156" s="14" t="s">
        <v>93</v>
      </c>
      <c r="AW156" s="14" t="s">
        <v>38</v>
      </c>
      <c r="AX156" s="14" t="s">
        <v>83</v>
      </c>
      <c r="AY156" s="235" t="s">
        <v>203</v>
      </c>
    </row>
    <row r="157" spans="2:51" s="14" customFormat="1" ht="10.2">
      <c r="B157" s="225"/>
      <c r="C157" s="226"/>
      <c r="D157" s="206" t="s">
        <v>309</v>
      </c>
      <c r="E157" s="227" t="s">
        <v>1</v>
      </c>
      <c r="F157" s="228" t="s">
        <v>2127</v>
      </c>
      <c r="G157" s="226"/>
      <c r="H157" s="229">
        <v>5.307</v>
      </c>
      <c r="I157" s="230"/>
      <c r="J157" s="226"/>
      <c r="K157" s="226"/>
      <c r="L157" s="231"/>
      <c r="M157" s="232"/>
      <c r="N157" s="233"/>
      <c r="O157" s="233"/>
      <c r="P157" s="233"/>
      <c r="Q157" s="233"/>
      <c r="R157" s="233"/>
      <c r="S157" s="233"/>
      <c r="T157" s="234"/>
      <c r="AT157" s="235" t="s">
        <v>309</v>
      </c>
      <c r="AU157" s="235" t="s">
        <v>93</v>
      </c>
      <c r="AV157" s="14" t="s">
        <v>93</v>
      </c>
      <c r="AW157" s="14" t="s">
        <v>38</v>
      </c>
      <c r="AX157" s="14" t="s">
        <v>83</v>
      </c>
      <c r="AY157" s="235" t="s">
        <v>203</v>
      </c>
    </row>
    <row r="158" spans="2:51" s="14" customFormat="1" ht="10.2">
      <c r="B158" s="225"/>
      <c r="C158" s="226"/>
      <c r="D158" s="206" t="s">
        <v>309</v>
      </c>
      <c r="E158" s="227" t="s">
        <v>1</v>
      </c>
      <c r="F158" s="228" t="s">
        <v>2128</v>
      </c>
      <c r="G158" s="226"/>
      <c r="H158" s="229">
        <v>23.8</v>
      </c>
      <c r="I158" s="230"/>
      <c r="J158" s="226"/>
      <c r="K158" s="226"/>
      <c r="L158" s="231"/>
      <c r="M158" s="232"/>
      <c r="N158" s="233"/>
      <c r="O158" s="233"/>
      <c r="P158" s="233"/>
      <c r="Q158" s="233"/>
      <c r="R158" s="233"/>
      <c r="S158" s="233"/>
      <c r="T158" s="234"/>
      <c r="AT158" s="235" t="s">
        <v>309</v>
      </c>
      <c r="AU158" s="235" t="s">
        <v>93</v>
      </c>
      <c r="AV158" s="14" t="s">
        <v>93</v>
      </c>
      <c r="AW158" s="14" t="s">
        <v>38</v>
      </c>
      <c r="AX158" s="14" t="s">
        <v>83</v>
      </c>
      <c r="AY158" s="235" t="s">
        <v>203</v>
      </c>
    </row>
    <row r="159" spans="2:51" s="14" customFormat="1" ht="10.2">
      <c r="B159" s="225"/>
      <c r="C159" s="226"/>
      <c r="D159" s="206" t="s">
        <v>309</v>
      </c>
      <c r="E159" s="227" t="s">
        <v>1</v>
      </c>
      <c r="F159" s="228" t="s">
        <v>2129</v>
      </c>
      <c r="G159" s="226"/>
      <c r="H159" s="229">
        <v>60.705</v>
      </c>
      <c r="I159" s="230"/>
      <c r="J159" s="226"/>
      <c r="K159" s="226"/>
      <c r="L159" s="231"/>
      <c r="M159" s="232"/>
      <c r="N159" s="233"/>
      <c r="O159" s="233"/>
      <c r="P159" s="233"/>
      <c r="Q159" s="233"/>
      <c r="R159" s="233"/>
      <c r="S159" s="233"/>
      <c r="T159" s="234"/>
      <c r="AT159" s="235" t="s">
        <v>309</v>
      </c>
      <c r="AU159" s="235" t="s">
        <v>93</v>
      </c>
      <c r="AV159" s="14" t="s">
        <v>93</v>
      </c>
      <c r="AW159" s="14" t="s">
        <v>38</v>
      </c>
      <c r="AX159" s="14" t="s">
        <v>83</v>
      </c>
      <c r="AY159" s="235" t="s">
        <v>203</v>
      </c>
    </row>
    <row r="160" spans="2:51" s="15" customFormat="1" ht="10.2">
      <c r="B160" s="236"/>
      <c r="C160" s="237"/>
      <c r="D160" s="206" t="s">
        <v>309</v>
      </c>
      <c r="E160" s="238" t="s">
        <v>1</v>
      </c>
      <c r="F160" s="239" t="s">
        <v>314</v>
      </c>
      <c r="G160" s="237"/>
      <c r="H160" s="240">
        <v>524.028</v>
      </c>
      <c r="I160" s="241"/>
      <c r="J160" s="237"/>
      <c r="K160" s="237"/>
      <c r="L160" s="242"/>
      <c r="M160" s="243"/>
      <c r="N160" s="244"/>
      <c r="O160" s="244"/>
      <c r="P160" s="244"/>
      <c r="Q160" s="244"/>
      <c r="R160" s="244"/>
      <c r="S160" s="244"/>
      <c r="T160" s="245"/>
      <c r="AT160" s="246" t="s">
        <v>309</v>
      </c>
      <c r="AU160" s="246" t="s">
        <v>93</v>
      </c>
      <c r="AV160" s="15" t="s">
        <v>121</v>
      </c>
      <c r="AW160" s="15" t="s">
        <v>38</v>
      </c>
      <c r="AX160" s="15" t="s">
        <v>91</v>
      </c>
      <c r="AY160" s="246" t="s">
        <v>203</v>
      </c>
    </row>
    <row r="161" spans="1:65" s="2" customFormat="1" ht="16.5" customHeight="1">
      <c r="A161" s="36"/>
      <c r="B161" s="37"/>
      <c r="C161" s="193" t="s">
        <v>150</v>
      </c>
      <c r="D161" s="193" t="s">
        <v>206</v>
      </c>
      <c r="E161" s="194" t="s">
        <v>2130</v>
      </c>
      <c r="F161" s="195" t="s">
        <v>2131</v>
      </c>
      <c r="G161" s="196" t="s">
        <v>357</v>
      </c>
      <c r="H161" s="197">
        <v>524.028</v>
      </c>
      <c r="I161" s="198"/>
      <c r="J161" s="199">
        <f>ROUND(I161*H161,2)</f>
        <v>0</v>
      </c>
      <c r="K161" s="195" t="s">
        <v>210</v>
      </c>
      <c r="L161" s="41"/>
      <c r="M161" s="200" t="s">
        <v>1</v>
      </c>
      <c r="N161" s="201" t="s">
        <v>48</v>
      </c>
      <c r="O161" s="73"/>
      <c r="P161" s="202">
        <f>O161*H161</f>
        <v>0</v>
      </c>
      <c r="Q161" s="202">
        <v>0</v>
      </c>
      <c r="R161" s="202">
        <f>Q161*H161</f>
        <v>0</v>
      </c>
      <c r="S161" s="202">
        <v>0</v>
      </c>
      <c r="T161" s="203">
        <f>S161*H161</f>
        <v>0</v>
      </c>
      <c r="U161" s="36"/>
      <c r="V161" s="36"/>
      <c r="W161" s="36"/>
      <c r="X161" s="36"/>
      <c r="Y161" s="36"/>
      <c r="Z161" s="36"/>
      <c r="AA161" s="36"/>
      <c r="AB161" s="36"/>
      <c r="AC161" s="36"/>
      <c r="AD161" s="36"/>
      <c r="AE161" s="36"/>
      <c r="AR161" s="204" t="s">
        <v>121</v>
      </c>
      <c r="AT161" s="204" t="s">
        <v>206</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121</v>
      </c>
      <c r="BM161" s="204" t="s">
        <v>2132</v>
      </c>
    </row>
    <row r="162" spans="1:65" s="2" customFormat="1" ht="16.5" customHeight="1">
      <c r="A162" s="36"/>
      <c r="B162" s="37"/>
      <c r="C162" s="193" t="s">
        <v>153</v>
      </c>
      <c r="D162" s="193" t="s">
        <v>206</v>
      </c>
      <c r="E162" s="194" t="s">
        <v>2133</v>
      </c>
      <c r="F162" s="195" t="s">
        <v>2134</v>
      </c>
      <c r="G162" s="196" t="s">
        <v>338</v>
      </c>
      <c r="H162" s="197">
        <v>16.204</v>
      </c>
      <c r="I162" s="198"/>
      <c r="J162" s="199">
        <f>ROUND(I162*H162,2)</f>
        <v>0</v>
      </c>
      <c r="K162" s="195" t="s">
        <v>210</v>
      </c>
      <c r="L162" s="41"/>
      <c r="M162" s="200" t="s">
        <v>1</v>
      </c>
      <c r="N162" s="201" t="s">
        <v>48</v>
      </c>
      <c r="O162" s="73"/>
      <c r="P162" s="202">
        <f>O162*H162</f>
        <v>0</v>
      </c>
      <c r="Q162" s="202">
        <v>1.06017</v>
      </c>
      <c r="R162" s="202">
        <f>Q162*H162</f>
        <v>17.178994680000002</v>
      </c>
      <c r="S162" s="202">
        <v>0</v>
      </c>
      <c r="T162" s="203">
        <f>S162*H162</f>
        <v>0</v>
      </c>
      <c r="U162" s="36"/>
      <c r="V162" s="36"/>
      <c r="W162" s="36"/>
      <c r="X162" s="36"/>
      <c r="Y162" s="36"/>
      <c r="Z162" s="36"/>
      <c r="AA162" s="36"/>
      <c r="AB162" s="36"/>
      <c r="AC162" s="36"/>
      <c r="AD162" s="36"/>
      <c r="AE162" s="36"/>
      <c r="AR162" s="204" t="s">
        <v>121</v>
      </c>
      <c r="AT162" s="204" t="s">
        <v>206</v>
      </c>
      <c r="AU162" s="204" t="s">
        <v>93</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121</v>
      </c>
      <c r="BM162" s="204" t="s">
        <v>2135</v>
      </c>
    </row>
    <row r="163" spans="2:51" s="13" customFormat="1" ht="10.2">
      <c r="B163" s="215"/>
      <c r="C163" s="216"/>
      <c r="D163" s="206" t="s">
        <v>309</v>
      </c>
      <c r="E163" s="217" t="s">
        <v>1</v>
      </c>
      <c r="F163" s="218" t="s">
        <v>2098</v>
      </c>
      <c r="G163" s="216"/>
      <c r="H163" s="217" t="s">
        <v>1</v>
      </c>
      <c r="I163" s="219"/>
      <c r="J163" s="216"/>
      <c r="K163" s="216"/>
      <c r="L163" s="220"/>
      <c r="M163" s="221"/>
      <c r="N163" s="222"/>
      <c r="O163" s="222"/>
      <c r="P163" s="222"/>
      <c r="Q163" s="222"/>
      <c r="R163" s="222"/>
      <c r="S163" s="222"/>
      <c r="T163" s="223"/>
      <c r="AT163" s="224" t="s">
        <v>309</v>
      </c>
      <c r="AU163" s="224" t="s">
        <v>93</v>
      </c>
      <c r="AV163" s="13" t="s">
        <v>91</v>
      </c>
      <c r="AW163" s="13" t="s">
        <v>38</v>
      </c>
      <c r="AX163" s="13" t="s">
        <v>83</v>
      </c>
      <c r="AY163" s="224" t="s">
        <v>203</v>
      </c>
    </row>
    <row r="164" spans="2:51" s="14" customFormat="1" ht="10.2">
      <c r="B164" s="225"/>
      <c r="C164" s="226"/>
      <c r="D164" s="206" t="s">
        <v>309</v>
      </c>
      <c r="E164" s="227" t="s">
        <v>1</v>
      </c>
      <c r="F164" s="228" t="s">
        <v>2136</v>
      </c>
      <c r="G164" s="226"/>
      <c r="H164" s="229">
        <v>16.204</v>
      </c>
      <c r="I164" s="230"/>
      <c r="J164" s="226"/>
      <c r="K164" s="226"/>
      <c r="L164" s="231"/>
      <c r="M164" s="232"/>
      <c r="N164" s="233"/>
      <c r="O164" s="233"/>
      <c r="P164" s="233"/>
      <c r="Q164" s="233"/>
      <c r="R164" s="233"/>
      <c r="S164" s="233"/>
      <c r="T164" s="234"/>
      <c r="AT164" s="235" t="s">
        <v>309</v>
      </c>
      <c r="AU164" s="235" t="s">
        <v>93</v>
      </c>
      <c r="AV164" s="14" t="s">
        <v>93</v>
      </c>
      <c r="AW164" s="14" t="s">
        <v>38</v>
      </c>
      <c r="AX164" s="14" t="s">
        <v>83</v>
      </c>
      <c r="AY164" s="235" t="s">
        <v>203</v>
      </c>
    </row>
    <row r="165" spans="2:51" s="15" customFormat="1" ht="10.2">
      <c r="B165" s="236"/>
      <c r="C165" s="237"/>
      <c r="D165" s="206" t="s">
        <v>309</v>
      </c>
      <c r="E165" s="238" t="s">
        <v>1</v>
      </c>
      <c r="F165" s="239" t="s">
        <v>314</v>
      </c>
      <c r="G165" s="237"/>
      <c r="H165" s="240">
        <v>16.204</v>
      </c>
      <c r="I165" s="241"/>
      <c r="J165" s="237"/>
      <c r="K165" s="237"/>
      <c r="L165" s="242"/>
      <c r="M165" s="243"/>
      <c r="N165" s="244"/>
      <c r="O165" s="244"/>
      <c r="P165" s="244"/>
      <c r="Q165" s="244"/>
      <c r="R165" s="244"/>
      <c r="S165" s="244"/>
      <c r="T165" s="245"/>
      <c r="AT165" s="246" t="s">
        <v>309</v>
      </c>
      <c r="AU165" s="246" t="s">
        <v>93</v>
      </c>
      <c r="AV165" s="15" t="s">
        <v>121</v>
      </c>
      <c r="AW165" s="15" t="s">
        <v>38</v>
      </c>
      <c r="AX165" s="15" t="s">
        <v>91</v>
      </c>
      <c r="AY165" s="246" t="s">
        <v>203</v>
      </c>
    </row>
    <row r="166" spans="1:65" s="2" customFormat="1" ht="16.5" customHeight="1">
      <c r="A166" s="36"/>
      <c r="B166" s="37"/>
      <c r="C166" s="193" t="s">
        <v>249</v>
      </c>
      <c r="D166" s="193" t="s">
        <v>206</v>
      </c>
      <c r="E166" s="194" t="s">
        <v>2137</v>
      </c>
      <c r="F166" s="195" t="s">
        <v>2138</v>
      </c>
      <c r="G166" s="196" t="s">
        <v>307</v>
      </c>
      <c r="H166" s="197">
        <v>66.724</v>
      </c>
      <c r="I166" s="198"/>
      <c r="J166" s="199">
        <f>ROUND(I166*H166,2)</f>
        <v>0</v>
      </c>
      <c r="K166" s="195" t="s">
        <v>210</v>
      </c>
      <c r="L166" s="41"/>
      <c r="M166" s="200" t="s">
        <v>1</v>
      </c>
      <c r="N166" s="201" t="s">
        <v>48</v>
      </c>
      <c r="O166" s="73"/>
      <c r="P166" s="202">
        <f>O166*H166</f>
        <v>0</v>
      </c>
      <c r="Q166" s="202">
        <v>2.45329</v>
      </c>
      <c r="R166" s="202">
        <f>Q166*H166</f>
        <v>163.69332196000002</v>
      </c>
      <c r="S166" s="202">
        <v>0</v>
      </c>
      <c r="T166" s="203">
        <f>S166*H166</f>
        <v>0</v>
      </c>
      <c r="U166" s="36"/>
      <c r="V166" s="36"/>
      <c r="W166" s="36"/>
      <c r="X166" s="36"/>
      <c r="Y166" s="36"/>
      <c r="Z166" s="36"/>
      <c r="AA166" s="36"/>
      <c r="AB166" s="36"/>
      <c r="AC166" s="36"/>
      <c r="AD166" s="36"/>
      <c r="AE166" s="36"/>
      <c r="AR166" s="204" t="s">
        <v>121</v>
      </c>
      <c r="AT166" s="204" t="s">
        <v>206</v>
      </c>
      <c r="AU166" s="204" t="s">
        <v>93</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121</v>
      </c>
      <c r="BM166" s="204" t="s">
        <v>2139</v>
      </c>
    </row>
    <row r="167" spans="2:51" s="13" customFormat="1" ht="10.2">
      <c r="B167" s="215"/>
      <c r="C167" s="216"/>
      <c r="D167" s="206" t="s">
        <v>309</v>
      </c>
      <c r="E167" s="217" t="s">
        <v>1</v>
      </c>
      <c r="F167" s="218" t="s">
        <v>2098</v>
      </c>
      <c r="G167" s="216"/>
      <c r="H167" s="217" t="s">
        <v>1</v>
      </c>
      <c r="I167" s="219"/>
      <c r="J167" s="216"/>
      <c r="K167" s="216"/>
      <c r="L167" s="220"/>
      <c r="M167" s="221"/>
      <c r="N167" s="222"/>
      <c r="O167" s="222"/>
      <c r="P167" s="222"/>
      <c r="Q167" s="222"/>
      <c r="R167" s="222"/>
      <c r="S167" s="222"/>
      <c r="T167" s="223"/>
      <c r="AT167" s="224" t="s">
        <v>309</v>
      </c>
      <c r="AU167" s="224" t="s">
        <v>93</v>
      </c>
      <c r="AV167" s="13" t="s">
        <v>91</v>
      </c>
      <c r="AW167" s="13" t="s">
        <v>38</v>
      </c>
      <c r="AX167" s="13" t="s">
        <v>83</v>
      </c>
      <c r="AY167" s="224" t="s">
        <v>203</v>
      </c>
    </row>
    <row r="168" spans="2:51" s="14" customFormat="1" ht="10.2">
      <c r="B168" s="225"/>
      <c r="C168" s="226"/>
      <c r="D168" s="206" t="s">
        <v>309</v>
      </c>
      <c r="E168" s="227" t="s">
        <v>1</v>
      </c>
      <c r="F168" s="228" t="s">
        <v>2140</v>
      </c>
      <c r="G168" s="226"/>
      <c r="H168" s="229">
        <v>66.724</v>
      </c>
      <c r="I168" s="230"/>
      <c r="J168" s="226"/>
      <c r="K168" s="226"/>
      <c r="L168" s="231"/>
      <c r="M168" s="232"/>
      <c r="N168" s="233"/>
      <c r="O168" s="233"/>
      <c r="P168" s="233"/>
      <c r="Q168" s="233"/>
      <c r="R168" s="233"/>
      <c r="S168" s="233"/>
      <c r="T168" s="234"/>
      <c r="AT168" s="235" t="s">
        <v>309</v>
      </c>
      <c r="AU168" s="235" t="s">
        <v>93</v>
      </c>
      <c r="AV168" s="14" t="s">
        <v>93</v>
      </c>
      <c r="AW168" s="14" t="s">
        <v>38</v>
      </c>
      <c r="AX168" s="14" t="s">
        <v>83</v>
      </c>
      <c r="AY168" s="235" t="s">
        <v>203</v>
      </c>
    </row>
    <row r="169" spans="2:51" s="15" customFormat="1" ht="10.2">
      <c r="B169" s="236"/>
      <c r="C169" s="237"/>
      <c r="D169" s="206" t="s">
        <v>309</v>
      </c>
      <c r="E169" s="238" t="s">
        <v>1</v>
      </c>
      <c r="F169" s="239" t="s">
        <v>314</v>
      </c>
      <c r="G169" s="237"/>
      <c r="H169" s="240">
        <v>66.724</v>
      </c>
      <c r="I169" s="241"/>
      <c r="J169" s="237"/>
      <c r="K169" s="237"/>
      <c r="L169" s="242"/>
      <c r="M169" s="243"/>
      <c r="N169" s="244"/>
      <c r="O169" s="244"/>
      <c r="P169" s="244"/>
      <c r="Q169" s="244"/>
      <c r="R169" s="244"/>
      <c r="S169" s="244"/>
      <c r="T169" s="245"/>
      <c r="AT169" s="246" t="s">
        <v>309</v>
      </c>
      <c r="AU169" s="246" t="s">
        <v>93</v>
      </c>
      <c r="AV169" s="15" t="s">
        <v>121</v>
      </c>
      <c r="AW169" s="15" t="s">
        <v>38</v>
      </c>
      <c r="AX169" s="15" t="s">
        <v>91</v>
      </c>
      <c r="AY169" s="246" t="s">
        <v>203</v>
      </c>
    </row>
    <row r="170" spans="1:65" s="2" customFormat="1" ht="16.5" customHeight="1">
      <c r="A170" s="36"/>
      <c r="B170" s="37"/>
      <c r="C170" s="193" t="s">
        <v>254</v>
      </c>
      <c r="D170" s="193" t="s">
        <v>206</v>
      </c>
      <c r="E170" s="194" t="s">
        <v>2141</v>
      </c>
      <c r="F170" s="195" t="s">
        <v>2142</v>
      </c>
      <c r="G170" s="196" t="s">
        <v>357</v>
      </c>
      <c r="H170" s="197">
        <v>109.038</v>
      </c>
      <c r="I170" s="198"/>
      <c r="J170" s="199">
        <f>ROUND(I170*H170,2)</f>
        <v>0</v>
      </c>
      <c r="K170" s="195" t="s">
        <v>210</v>
      </c>
      <c r="L170" s="41"/>
      <c r="M170" s="200" t="s">
        <v>1</v>
      </c>
      <c r="N170" s="201" t="s">
        <v>48</v>
      </c>
      <c r="O170" s="73"/>
      <c r="P170" s="202">
        <f>O170*H170</f>
        <v>0</v>
      </c>
      <c r="Q170" s="202">
        <v>0.00264</v>
      </c>
      <c r="R170" s="202">
        <f>Q170*H170</f>
        <v>0.28786032</v>
      </c>
      <c r="S170" s="202">
        <v>0</v>
      </c>
      <c r="T170" s="203">
        <f>S170*H170</f>
        <v>0</v>
      </c>
      <c r="U170" s="36"/>
      <c r="V170" s="36"/>
      <c r="W170" s="36"/>
      <c r="X170" s="36"/>
      <c r="Y170" s="36"/>
      <c r="Z170" s="36"/>
      <c r="AA170" s="36"/>
      <c r="AB170" s="36"/>
      <c r="AC170" s="36"/>
      <c r="AD170" s="36"/>
      <c r="AE170" s="36"/>
      <c r="AR170" s="204" t="s">
        <v>121</v>
      </c>
      <c r="AT170" s="204" t="s">
        <v>206</v>
      </c>
      <c r="AU170" s="204" t="s">
        <v>93</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121</v>
      </c>
      <c r="BM170" s="204" t="s">
        <v>2143</v>
      </c>
    </row>
    <row r="171" spans="2:51" s="13" customFormat="1" ht="10.2">
      <c r="B171" s="215"/>
      <c r="C171" s="216"/>
      <c r="D171" s="206" t="s">
        <v>309</v>
      </c>
      <c r="E171" s="217" t="s">
        <v>1</v>
      </c>
      <c r="F171" s="218" t="s">
        <v>2098</v>
      </c>
      <c r="G171" s="216"/>
      <c r="H171" s="217" t="s">
        <v>1</v>
      </c>
      <c r="I171" s="219"/>
      <c r="J171" s="216"/>
      <c r="K171" s="216"/>
      <c r="L171" s="220"/>
      <c r="M171" s="221"/>
      <c r="N171" s="222"/>
      <c r="O171" s="222"/>
      <c r="P171" s="222"/>
      <c r="Q171" s="222"/>
      <c r="R171" s="222"/>
      <c r="S171" s="222"/>
      <c r="T171" s="223"/>
      <c r="AT171" s="224" t="s">
        <v>309</v>
      </c>
      <c r="AU171" s="224" t="s">
        <v>93</v>
      </c>
      <c r="AV171" s="13" t="s">
        <v>91</v>
      </c>
      <c r="AW171" s="13" t="s">
        <v>38</v>
      </c>
      <c r="AX171" s="13" t="s">
        <v>83</v>
      </c>
      <c r="AY171" s="224" t="s">
        <v>203</v>
      </c>
    </row>
    <row r="172" spans="2:51" s="14" customFormat="1" ht="10.2">
      <c r="B172" s="225"/>
      <c r="C172" s="226"/>
      <c r="D172" s="206" t="s">
        <v>309</v>
      </c>
      <c r="E172" s="227" t="s">
        <v>1</v>
      </c>
      <c r="F172" s="228" t="s">
        <v>2144</v>
      </c>
      <c r="G172" s="226"/>
      <c r="H172" s="229">
        <v>109.038</v>
      </c>
      <c r="I172" s="230"/>
      <c r="J172" s="226"/>
      <c r="K172" s="226"/>
      <c r="L172" s="231"/>
      <c r="M172" s="232"/>
      <c r="N172" s="233"/>
      <c r="O172" s="233"/>
      <c r="P172" s="233"/>
      <c r="Q172" s="233"/>
      <c r="R172" s="233"/>
      <c r="S172" s="233"/>
      <c r="T172" s="234"/>
      <c r="AT172" s="235" t="s">
        <v>309</v>
      </c>
      <c r="AU172" s="235" t="s">
        <v>93</v>
      </c>
      <c r="AV172" s="14" t="s">
        <v>93</v>
      </c>
      <c r="AW172" s="14" t="s">
        <v>38</v>
      </c>
      <c r="AX172" s="14" t="s">
        <v>83</v>
      </c>
      <c r="AY172" s="235" t="s">
        <v>203</v>
      </c>
    </row>
    <row r="173" spans="2:51" s="15" customFormat="1" ht="10.2">
      <c r="B173" s="236"/>
      <c r="C173" s="237"/>
      <c r="D173" s="206" t="s">
        <v>309</v>
      </c>
      <c r="E173" s="238" t="s">
        <v>1</v>
      </c>
      <c r="F173" s="239" t="s">
        <v>314</v>
      </c>
      <c r="G173" s="237"/>
      <c r="H173" s="240">
        <v>109.038</v>
      </c>
      <c r="I173" s="241"/>
      <c r="J173" s="237"/>
      <c r="K173" s="237"/>
      <c r="L173" s="242"/>
      <c r="M173" s="243"/>
      <c r="N173" s="244"/>
      <c r="O173" s="244"/>
      <c r="P173" s="244"/>
      <c r="Q173" s="244"/>
      <c r="R173" s="244"/>
      <c r="S173" s="244"/>
      <c r="T173" s="245"/>
      <c r="AT173" s="246" t="s">
        <v>309</v>
      </c>
      <c r="AU173" s="246" t="s">
        <v>93</v>
      </c>
      <c r="AV173" s="15" t="s">
        <v>121</v>
      </c>
      <c r="AW173" s="15" t="s">
        <v>38</v>
      </c>
      <c r="AX173" s="15" t="s">
        <v>91</v>
      </c>
      <c r="AY173" s="246" t="s">
        <v>203</v>
      </c>
    </row>
    <row r="174" spans="1:65" s="2" customFormat="1" ht="16.5" customHeight="1">
      <c r="A174" s="36"/>
      <c r="B174" s="37"/>
      <c r="C174" s="193" t="s">
        <v>261</v>
      </c>
      <c r="D174" s="193" t="s">
        <v>206</v>
      </c>
      <c r="E174" s="194" t="s">
        <v>2145</v>
      </c>
      <c r="F174" s="195" t="s">
        <v>2146</v>
      </c>
      <c r="G174" s="196" t="s">
        <v>357</v>
      </c>
      <c r="H174" s="197">
        <v>109.038</v>
      </c>
      <c r="I174" s="198"/>
      <c r="J174" s="199">
        <f>ROUND(I174*H174,2)</f>
        <v>0</v>
      </c>
      <c r="K174" s="195" t="s">
        <v>210</v>
      </c>
      <c r="L174" s="41"/>
      <c r="M174" s="200" t="s">
        <v>1</v>
      </c>
      <c r="N174" s="201" t="s">
        <v>48</v>
      </c>
      <c r="O174" s="73"/>
      <c r="P174" s="202">
        <f>O174*H174</f>
        <v>0</v>
      </c>
      <c r="Q174" s="202">
        <v>0</v>
      </c>
      <c r="R174" s="202">
        <f>Q174*H174</f>
        <v>0</v>
      </c>
      <c r="S174" s="202">
        <v>0</v>
      </c>
      <c r="T174" s="203">
        <f>S174*H174</f>
        <v>0</v>
      </c>
      <c r="U174" s="36"/>
      <c r="V174" s="36"/>
      <c r="W174" s="36"/>
      <c r="X174" s="36"/>
      <c r="Y174" s="36"/>
      <c r="Z174" s="36"/>
      <c r="AA174" s="36"/>
      <c r="AB174" s="36"/>
      <c r="AC174" s="36"/>
      <c r="AD174" s="36"/>
      <c r="AE174" s="36"/>
      <c r="AR174" s="204" t="s">
        <v>121</v>
      </c>
      <c r="AT174" s="204" t="s">
        <v>206</v>
      </c>
      <c r="AU174" s="204" t="s">
        <v>93</v>
      </c>
      <c r="AY174" s="18" t="s">
        <v>203</v>
      </c>
      <c r="BE174" s="205">
        <f>IF(N174="základní",J174,0)</f>
        <v>0</v>
      </c>
      <c r="BF174" s="205">
        <f>IF(N174="snížená",J174,0)</f>
        <v>0</v>
      </c>
      <c r="BG174" s="205">
        <f>IF(N174="zákl. přenesená",J174,0)</f>
        <v>0</v>
      </c>
      <c r="BH174" s="205">
        <f>IF(N174="sníž. přenesená",J174,0)</f>
        <v>0</v>
      </c>
      <c r="BI174" s="205">
        <f>IF(N174="nulová",J174,0)</f>
        <v>0</v>
      </c>
      <c r="BJ174" s="18" t="s">
        <v>91</v>
      </c>
      <c r="BK174" s="205">
        <f>ROUND(I174*H174,2)</f>
        <v>0</v>
      </c>
      <c r="BL174" s="18" t="s">
        <v>121</v>
      </c>
      <c r="BM174" s="204" t="s">
        <v>2147</v>
      </c>
    </row>
    <row r="175" spans="1:65" s="2" customFormat="1" ht="16.5" customHeight="1">
      <c r="A175" s="36"/>
      <c r="B175" s="37"/>
      <c r="C175" s="193" t="s">
        <v>268</v>
      </c>
      <c r="D175" s="193" t="s">
        <v>206</v>
      </c>
      <c r="E175" s="194" t="s">
        <v>2148</v>
      </c>
      <c r="F175" s="195" t="s">
        <v>2149</v>
      </c>
      <c r="G175" s="196" t="s">
        <v>338</v>
      </c>
      <c r="H175" s="197">
        <v>5.672</v>
      </c>
      <c r="I175" s="198"/>
      <c r="J175" s="199">
        <f>ROUND(I175*H175,2)</f>
        <v>0</v>
      </c>
      <c r="K175" s="195" t="s">
        <v>210</v>
      </c>
      <c r="L175" s="41"/>
      <c r="M175" s="200" t="s">
        <v>1</v>
      </c>
      <c r="N175" s="201" t="s">
        <v>48</v>
      </c>
      <c r="O175" s="73"/>
      <c r="P175" s="202">
        <f>O175*H175</f>
        <v>0</v>
      </c>
      <c r="Q175" s="202">
        <v>1.06017</v>
      </c>
      <c r="R175" s="202">
        <f>Q175*H175</f>
        <v>6.01328424</v>
      </c>
      <c r="S175" s="202">
        <v>0</v>
      </c>
      <c r="T175" s="203">
        <f>S175*H175</f>
        <v>0</v>
      </c>
      <c r="U175" s="36"/>
      <c r="V175" s="36"/>
      <c r="W175" s="36"/>
      <c r="X175" s="36"/>
      <c r="Y175" s="36"/>
      <c r="Z175" s="36"/>
      <c r="AA175" s="36"/>
      <c r="AB175" s="36"/>
      <c r="AC175" s="36"/>
      <c r="AD175" s="36"/>
      <c r="AE175" s="36"/>
      <c r="AR175" s="204" t="s">
        <v>121</v>
      </c>
      <c r="AT175" s="204" t="s">
        <v>206</v>
      </c>
      <c r="AU175" s="204" t="s">
        <v>93</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121</v>
      </c>
      <c r="BM175" s="204" t="s">
        <v>2150</v>
      </c>
    </row>
    <row r="176" spans="2:51" s="13" customFormat="1" ht="10.2">
      <c r="B176" s="215"/>
      <c r="C176" s="216"/>
      <c r="D176" s="206" t="s">
        <v>309</v>
      </c>
      <c r="E176" s="217" t="s">
        <v>1</v>
      </c>
      <c r="F176" s="218" t="s">
        <v>2098</v>
      </c>
      <c r="G176" s="216"/>
      <c r="H176" s="217" t="s">
        <v>1</v>
      </c>
      <c r="I176" s="219"/>
      <c r="J176" s="216"/>
      <c r="K176" s="216"/>
      <c r="L176" s="220"/>
      <c r="M176" s="221"/>
      <c r="N176" s="222"/>
      <c r="O176" s="222"/>
      <c r="P176" s="222"/>
      <c r="Q176" s="222"/>
      <c r="R176" s="222"/>
      <c r="S176" s="222"/>
      <c r="T176" s="223"/>
      <c r="AT176" s="224" t="s">
        <v>309</v>
      </c>
      <c r="AU176" s="224" t="s">
        <v>93</v>
      </c>
      <c r="AV176" s="13" t="s">
        <v>91</v>
      </c>
      <c r="AW176" s="13" t="s">
        <v>38</v>
      </c>
      <c r="AX176" s="13" t="s">
        <v>83</v>
      </c>
      <c r="AY176" s="224" t="s">
        <v>203</v>
      </c>
    </row>
    <row r="177" spans="2:51" s="14" customFormat="1" ht="10.2">
      <c r="B177" s="225"/>
      <c r="C177" s="226"/>
      <c r="D177" s="206" t="s">
        <v>309</v>
      </c>
      <c r="E177" s="227" t="s">
        <v>1</v>
      </c>
      <c r="F177" s="228" t="s">
        <v>2151</v>
      </c>
      <c r="G177" s="226"/>
      <c r="H177" s="229">
        <v>5.672</v>
      </c>
      <c r="I177" s="230"/>
      <c r="J177" s="226"/>
      <c r="K177" s="226"/>
      <c r="L177" s="231"/>
      <c r="M177" s="232"/>
      <c r="N177" s="233"/>
      <c r="O177" s="233"/>
      <c r="P177" s="233"/>
      <c r="Q177" s="233"/>
      <c r="R177" s="233"/>
      <c r="S177" s="233"/>
      <c r="T177" s="234"/>
      <c r="AT177" s="235" t="s">
        <v>309</v>
      </c>
      <c r="AU177" s="235" t="s">
        <v>93</v>
      </c>
      <c r="AV177" s="14" t="s">
        <v>93</v>
      </c>
      <c r="AW177" s="14" t="s">
        <v>38</v>
      </c>
      <c r="AX177" s="14" t="s">
        <v>83</v>
      </c>
      <c r="AY177" s="235" t="s">
        <v>203</v>
      </c>
    </row>
    <row r="178" spans="2:51" s="15" customFormat="1" ht="10.2">
      <c r="B178" s="236"/>
      <c r="C178" s="237"/>
      <c r="D178" s="206" t="s">
        <v>309</v>
      </c>
      <c r="E178" s="238" t="s">
        <v>1</v>
      </c>
      <c r="F178" s="239" t="s">
        <v>314</v>
      </c>
      <c r="G178" s="237"/>
      <c r="H178" s="240">
        <v>5.672</v>
      </c>
      <c r="I178" s="241"/>
      <c r="J178" s="237"/>
      <c r="K178" s="237"/>
      <c r="L178" s="242"/>
      <c r="M178" s="243"/>
      <c r="N178" s="244"/>
      <c r="O178" s="244"/>
      <c r="P178" s="244"/>
      <c r="Q178" s="244"/>
      <c r="R178" s="244"/>
      <c r="S178" s="244"/>
      <c r="T178" s="245"/>
      <c r="AT178" s="246" t="s">
        <v>309</v>
      </c>
      <c r="AU178" s="246" t="s">
        <v>93</v>
      </c>
      <c r="AV178" s="15" t="s">
        <v>121</v>
      </c>
      <c r="AW178" s="15" t="s">
        <v>38</v>
      </c>
      <c r="AX178" s="15" t="s">
        <v>91</v>
      </c>
      <c r="AY178" s="246" t="s">
        <v>203</v>
      </c>
    </row>
    <row r="179" spans="2:63" s="12" customFormat="1" ht="22.8" customHeight="1">
      <c r="B179" s="177"/>
      <c r="C179" s="178"/>
      <c r="D179" s="179" t="s">
        <v>82</v>
      </c>
      <c r="E179" s="191" t="s">
        <v>112</v>
      </c>
      <c r="F179" s="191" t="s">
        <v>377</v>
      </c>
      <c r="G179" s="178"/>
      <c r="H179" s="178"/>
      <c r="I179" s="181"/>
      <c r="J179" s="192">
        <f>BK179</f>
        <v>0</v>
      </c>
      <c r="K179" s="178"/>
      <c r="L179" s="183"/>
      <c r="M179" s="184"/>
      <c r="N179" s="185"/>
      <c r="O179" s="185"/>
      <c r="P179" s="186">
        <f>SUM(P180:P212)</f>
        <v>0</v>
      </c>
      <c r="Q179" s="185"/>
      <c r="R179" s="186">
        <f>SUM(R180:R212)</f>
        <v>16.28167307</v>
      </c>
      <c r="S179" s="185"/>
      <c r="T179" s="187">
        <f>SUM(T180:T212)</f>
        <v>0</v>
      </c>
      <c r="AR179" s="188" t="s">
        <v>91</v>
      </c>
      <c r="AT179" s="189" t="s">
        <v>82</v>
      </c>
      <c r="AU179" s="189" t="s">
        <v>91</v>
      </c>
      <c r="AY179" s="188" t="s">
        <v>203</v>
      </c>
      <c r="BK179" s="190">
        <f>SUM(BK180:BK212)</f>
        <v>0</v>
      </c>
    </row>
    <row r="180" spans="1:65" s="2" customFormat="1" ht="16.5" customHeight="1">
      <c r="A180" s="36"/>
      <c r="B180" s="37"/>
      <c r="C180" s="193" t="s">
        <v>364</v>
      </c>
      <c r="D180" s="193" t="s">
        <v>206</v>
      </c>
      <c r="E180" s="194" t="s">
        <v>2152</v>
      </c>
      <c r="F180" s="195" t="s">
        <v>2153</v>
      </c>
      <c r="G180" s="196" t="s">
        <v>307</v>
      </c>
      <c r="H180" s="197">
        <v>5.916</v>
      </c>
      <c r="I180" s="198"/>
      <c r="J180" s="199">
        <f>ROUND(I180*H180,2)</f>
        <v>0</v>
      </c>
      <c r="K180" s="195" t="s">
        <v>210</v>
      </c>
      <c r="L180" s="41"/>
      <c r="M180" s="200" t="s">
        <v>1</v>
      </c>
      <c r="N180" s="201" t="s">
        <v>48</v>
      </c>
      <c r="O180" s="73"/>
      <c r="P180" s="202">
        <f>O180*H180</f>
        <v>0</v>
      </c>
      <c r="Q180" s="202">
        <v>2.45329</v>
      </c>
      <c r="R180" s="202">
        <f>Q180*H180</f>
        <v>14.51366364</v>
      </c>
      <c r="S180" s="202">
        <v>0</v>
      </c>
      <c r="T180" s="203">
        <f>S180*H180</f>
        <v>0</v>
      </c>
      <c r="U180" s="36"/>
      <c r="V180" s="36"/>
      <c r="W180" s="36"/>
      <c r="X180" s="36"/>
      <c r="Y180" s="36"/>
      <c r="Z180" s="36"/>
      <c r="AA180" s="36"/>
      <c r="AB180" s="36"/>
      <c r="AC180" s="36"/>
      <c r="AD180" s="36"/>
      <c r="AE180" s="36"/>
      <c r="AR180" s="204" t="s">
        <v>121</v>
      </c>
      <c r="AT180" s="204" t="s">
        <v>206</v>
      </c>
      <c r="AU180" s="204" t="s">
        <v>93</v>
      </c>
      <c r="AY180" s="18" t="s">
        <v>203</v>
      </c>
      <c r="BE180" s="205">
        <f>IF(N180="základní",J180,0)</f>
        <v>0</v>
      </c>
      <c r="BF180" s="205">
        <f>IF(N180="snížená",J180,0)</f>
        <v>0</v>
      </c>
      <c r="BG180" s="205">
        <f>IF(N180="zákl. přenesená",J180,0)</f>
        <v>0</v>
      </c>
      <c r="BH180" s="205">
        <f>IF(N180="sníž. přenesená",J180,0)</f>
        <v>0</v>
      </c>
      <c r="BI180" s="205">
        <f>IF(N180="nulová",J180,0)</f>
        <v>0</v>
      </c>
      <c r="BJ180" s="18" t="s">
        <v>91</v>
      </c>
      <c r="BK180" s="205">
        <f>ROUND(I180*H180,2)</f>
        <v>0</v>
      </c>
      <c r="BL180" s="18" t="s">
        <v>121</v>
      </c>
      <c r="BM180" s="204" t="s">
        <v>2154</v>
      </c>
    </row>
    <row r="181" spans="2:51" s="13" customFormat="1" ht="10.2">
      <c r="B181" s="215"/>
      <c r="C181" s="216"/>
      <c r="D181" s="206" t="s">
        <v>309</v>
      </c>
      <c r="E181" s="217" t="s">
        <v>1</v>
      </c>
      <c r="F181" s="218" t="s">
        <v>2098</v>
      </c>
      <c r="G181" s="216"/>
      <c r="H181" s="217" t="s">
        <v>1</v>
      </c>
      <c r="I181" s="219"/>
      <c r="J181" s="216"/>
      <c r="K181" s="216"/>
      <c r="L181" s="220"/>
      <c r="M181" s="221"/>
      <c r="N181" s="222"/>
      <c r="O181" s="222"/>
      <c r="P181" s="222"/>
      <c r="Q181" s="222"/>
      <c r="R181" s="222"/>
      <c r="S181" s="222"/>
      <c r="T181" s="223"/>
      <c r="AT181" s="224" t="s">
        <v>309</v>
      </c>
      <c r="AU181" s="224" t="s">
        <v>93</v>
      </c>
      <c r="AV181" s="13" t="s">
        <v>91</v>
      </c>
      <c r="AW181" s="13" t="s">
        <v>38</v>
      </c>
      <c r="AX181" s="13" t="s">
        <v>83</v>
      </c>
      <c r="AY181" s="224" t="s">
        <v>203</v>
      </c>
    </row>
    <row r="182" spans="2:51" s="14" customFormat="1" ht="10.2">
      <c r="B182" s="225"/>
      <c r="C182" s="226"/>
      <c r="D182" s="206" t="s">
        <v>309</v>
      </c>
      <c r="E182" s="227" t="s">
        <v>1</v>
      </c>
      <c r="F182" s="228" t="s">
        <v>2155</v>
      </c>
      <c r="G182" s="226"/>
      <c r="H182" s="229">
        <v>0.438</v>
      </c>
      <c r="I182" s="230"/>
      <c r="J182" s="226"/>
      <c r="K182" s="226"/>
      <c r="L182" s="231"/>
      <c r="M182" s="232"/>
      <c r="N182" s="233"/>
      <c r="O182" s="233"/>
      <c r="P182" s="233"/>
      <c r="Q182" s="233"/>
      <c r="R182" s="233"/>
      <c r="S182" s="233"/>
      <c r="T182" s="234"/>
      <c r="AT182" s="235" t="s">
        <v>309</v>
      </c>
      <c r="AU182" s="235" t="s">
        <v>93</v>
      </c>
      <c r="AV182" s="14" t="s">
        <v>93</v>
      </c>
      <c r="AW182" s="14" t="s">
        <v>38</v>
      </c>
      <c r="AX182" s="14" t="s">
        <v>83</v>
      </c>
      <c r="AY182" s="235" t="s">
        <v>203</v>
      </c>
    </row>
    <row r="183" spans="2:51" s="14" customFormat="1" ht="10.2">
      <c r="B183" s="225"/>
      <c r="C183" s="226"/>
      <c r="D183" s="206" t="s">
        <v>309</v>
      </c>
      <c r="E183" s="227" t="s">
        <v>1</v>
      </c>
      <c r="F183" s="228" t="s">
        <v>2156</v>
      </c>
      <c r="G183" s="226"/>
      <c r="H183" s="229">
        <v>1.531</v>
      </c>
      <c r="I183" s="230"/>
      <c r="J183" s="226"/>
      <c r="K183" s="226"/>
      <c r="L183" s="231"/>
      <c r="M183" s="232"/>
      <c r="N183" s="233"/>
      <c r="O183" s="233"/>
      <c r="P183" s="233"/>
      <c r="Q183" s="233"/>
      <c r="R183" s="233"/>
      <c r="S183" s="233"/>
      <c r="T183" s="234"/>
      <c r="AT183" s="235" t="s">
        <v>309</v>
      </c>
      <c r="AU183" s="235" t="s">
        <v>93</v>
      </c>
      <c r="AV183" s="14" t="s">
        <v>93</v>
      </c>
      <c r="AW183" s="14" t="s">
        <v>38</v>
      </c>
      <c r="AX183" s="14" t="s">
        <v>83</v>
      </c>
      <c r="AY183" s="235" t="s">
        <v>203</v>
      </c>
    </row>
    <row r="184" spans="2:51" s="14" customFormat="1" ht="10.2">
      <c r="B184" s="225"/>
      <c r="C184" s="226"/>
      <c r="D184" s="206" t="s">
        <v>309</v>
      </c>
      <c r="E184" s="227" t="s">
        <v>1</v>
      </c>
      <c r="F184" s="228" t="s">
        <v>2157</v>
      </c>
      <c r="G184" s="226"/>
      <c r="H184" s="229">
        <v>0.245</v>
      </c>
      <c r="I184" s="230"/>
      <c r="J184" s="226"/>
      <c r="K184" s="226"/>
      <c r="L184" s="231"/>
      <c r="M184" s="232"/>
      <c r="N184" s="233"/>
      <c r="O184" s="233"/>
      <c r="P184" s="233"/>
      <c r="Q184" s="233"/>
      <c r="R184" s="233"/>
      <c r="S184" s="233"/>
      <c r="T184" s="234"/>
      <c r="AT184" s="235" t="s">
        <v>309</v>
      </c>
      <c r="AU184" s="235" t="s">
        <v>93</v>
      </c>
      <c r="AV184" s="14" t="s">
        <v>93</v>
      </c>
      <c r="AW184" s="14" t="s">
        <v>38</v>
      </c>
      <c r="AX184" s="14" t="s">
        <v>83</v>
      </c>
      <c r="AY184" s="235" t="s">
        <v>203</v>
      </c>
    </row>
    <row r="185" spans="2:51" s="14" customFormat="1" ht="10.2">
      <c r="B185" s="225"/>
      <c r="C185" s="226"/>
      <c r="D185" s="206" t="s">
        <v>309</v>
      </c>
      <c r="E185" s="227" t="s">
        <v>1</v>
      </c>
      <c r="F185" s="228" t="s">
        <v>2158</v>
      </c>
      <c r="G185" s="226"/>
      <c r="H185" s="229">
        <v>0.289</v>
      </c>
      <c r="I185" s="230"/>
      <c r="J185" s="226"/>
      <c r="K185" s="226"/>
      <c r="L185" s="231"/>
      <c r="M185" s="232"/>
      <c r="N185" s="233"/>
      <c r="O185" s="233"/>
      <c r="P185" s="233"/>
      <c r="Q185" s="233"/>
      <c r="R185" s="233"/>
      <c r="S185" s="233"/>
      <c r="T185" s="234"/>
      <c r="AT185" s="235" t="s">
        <v>309</v>
      </c>
      <c r="AU185" s="235" t="s">
        <v>93</v>
      </c>
      <c r="AV185" s="14" t="s">
        <v>93</v>
      </c>
      <c r="AW185" s="14" t="s">
        <v>38</v>
      </c>
      <c r="AX185" s="14" t="s">
        <v>83</v>
      </c>
      <c r="AY185" s="235" t="s">
        <v>203</v>
      </c>
    </row>
    <row r="186" spans="2:51" s="14" customFormat="1" ht="10.2">
      <c r="B186" s="225"/>
      <c r="C186" s="226"/>
      <c r="D186" s="206" t="s">
        <v>309</v>
      </c>
      <c r="E186" s="227" t="s">
        <v>1</v>
      </c>
      <c r="F186" s="228" t="s">
        <v>2159</v>
      </c>
      <c r="G186" s="226"/>
      <c r="H186" s="229">
        <v>0.394</v>
      </c>
      <c r="I186" s="230"/>
      <c r="J186" s="226"/>
      <c r="K186" s="226"/>
      <c r="L186" s="231"/>
      <c r="M186" s="232"/>
      <c r="N186" s="233"/>
      <c r="O186" s="233"/>
      <c r="P186" s="233"/>
      <c r="Q186" s="233"/>
      <c r="R186" s="233"/>
      <c r="S186" s="233"/>
      <c r="T186" s="234"/>
      <c r="AT186" s="235" t="s">
        <v>309</v>
      </c>
      <c r="AU186" s="235" t="s">
        <v>93</v>
      </c>
      <c r="AV186" s="14" t="s">
        <v>93</v>
      </c>
      <c r="AW186" s="14" t="s">
        <v>38</v>
      </c>
      <c r="AX186" s="14" t="s">
        <v>83</v>
      </c>
      <c r="AY186" s="235" t="s">
        <v>203</v>
      </c>
    </row>
    <row r="187" spans="2:51" s="14" customFormat="1" ht="10.2">
      <c r="B187" s="225"/>
      <c r="C187" s="226"/>
      <c r="D187" s="206" t="s">
        <v>309</v>
      </c>
      <c r="E187" s="227" t="s">
        <v>1</v>
      </c>
      <c r="F187" s="228" t="s">
        <v>2160</v>
      </c>
      <c r="G187" s="226"/>
      <c r="H187" s="229">
        <v>0.525</v>
      </c>
      <c r="I187" s="230"/>
      <c r="J187" s="226"/>
      <c r="K187" s="226"/>
      <c r="L187" s="231"/>
      <c r="M187" s="232"/>
      <c r="N187" s="233"/>
      <c r="O187" s="233"/>
      <c r="P187" s="233"/>
      <c r="Q187" s="233"/>
      <c r="R187" s="233"/>
      <c r="S187" s="233"/>
      <c r="T187" s="234"/>
      <c r="AT187" s="235" t="s">
        <v>309</v>
      </c>
      <c r="AU187" s="235" t="s">
        <v>93</v>
      </c>
      <c r="AV187" s="14" t="s">
        <v>93</v>
      </c>
      <c r="AW187" s="14" t="s">
        <v>38</v>
      </c>
      <c r="AX187" s="14" t="s">
        <v>83</v>
      </c>
      <c r="AY187" s="235" t="s">
        <v>203</v>
      </c>
    </row>
    <row r="188" spans="2:51" s="14" customFormat="1" ht="10.2">
      <c r="B188" s="225"/>
      <c r="C188" s="226"/>
      <c r="D188" s="206" t="s">
        <v>309</v>
      </c>
      <c r="E188" s="227" t="s">
        <v>1</v>
      </c>
      <c r="F188" s="228" t="s">
        <v>2161</v>
      </c>
      <c r="G188" s="226"/>
      <c r="H188" s="229">
        <v>0.394</v>
      </c>
      <c r="I188" s="230"/>
      <c r="J188" s="226"/>
      <c r="K188" s="226"/>
      <c r="L188" s="231"/>
      <c r="M188" s="232"/>
      <c r="N188" s="233"/>
      <c r="O188" s="233"/>
      <c r="P188" s="233"/>
      <c r="Q188" s="233"/>
      <c r="R188" s="233"/>
      <c r="S188" s="233"/>
      <c r="T188" s="234"/>
      <c r="AT188" s="235" t="s">
        <v>309</v>
      </c>
      <c r="AU188" s="235" t="s">
        <v>93</v>
      </c>
      <c r="AV188" s="14" t="s">
        <v>93</v>
      </c>
      <c r="AW188" s="14" t="s">
        <v>38</v>
      </c>
      <c r="AX188" s="14" t="s">
        <v>83</v>
      </c>
      <c r="AY188" s="235" t="s">
        <v>203</v>
      </c>
    </row>
    <row r="189" spans="2:51" s="16" customFormat="1" ht="10.2">
      <c r="B189" s="257"/>
      <c r="C189" s="258"/>
      <c r="D189" s="206" t="s">
        <v>309</v>
      </c>
      <c r="E189" s="259" t="s">
        <v>1</v>
      </c>
      <c r="F189" s="260" t="s">
        <v>399</v>
      </c>
      <c r="G189" s="258"/>
      <c r="H189" s="261">
        <v>3.816</v>
      </c>
      <c r="I189" s="262"/>
      <c r="J189" s="258"/>
      <c r="K189" s="258"/>
      <c r="L189" s="263"/>
      <c r="M189" s="264"/>
      <c r="N189" s="265"/>
      <c r="O189" s="265"/>
      <c r="P189" s="265"/>
      <c r="Q189" s="265"/>
      <c r="R189" s="265"/>
      <c r="S189" s="265"/>
      <c r="T189" s="266"/>
      <c r="AT189" s="267" t="s">
        <v>309</v>
      </c>
      <c r="AU189" s="267" t="s">
        <v>93</v>
      </c>
      <c r="AV189" s="16" t="s">
        <v>112</v>
      </c>
      <c r="AW189" s="16" t="s">
        <v>38</v>
      </c>
      <c r="AX189" s="16" t="s">
        <v>83</v>
      </c>
      <c r="AY189" s="267" t="s">
        <v>203</v>
      </c>
    </row>
    <row r="190" spans="2:51" s="14" customFormat="1" ht="10.2">
      <c r="B190" s="225"/>
      <c r="C190" s="226"/>
      <c r="D190" s="206" t="s">
        <v>309</v>
      </c>
      <c r="E190" s="227" t="s">
        <v>1</v>
      </c>
      <c r="F190" s="228" t="s">
        <v>2162</v>
      </c>
      <c r="G190" s="226"/>
      <c r="H190" s="229">
        <v>1.875</v>
      </c>
      <c r="I190" s="230"/>
      <c r="J190" s="226"/>
      <c r="K190" s="226"/>
      <c r="L190" s="231"/>
      <c r="M190" s="232"/>
      <c r="N190" s="233"/>
      <c r="O190" s="233"/>
      <c r="P190" s="233"/>
      <c r="Q190" s="233"/>
      <c r="R190" s="233"/>
      <c r="S190" s="233"/>
      <c r="T190" s="234"/>
      <c r="AT190" s="235" t="s">
        <v>309</v>
      </c>
      <c r="AU190" s="235" t="s">
        <v>93</v>
      </c>
      <c r="AV190" s="14" t="s">
        <v>93</v>
      </c>
      <c r="AW190" s="14" t="s">
        <v>38</v>
      </c>
      <c r="AX190" s="14" t="s">
        <v>83</v>
      </c>
      <c r="AY190" s="235" t="s">
        <v>203</v>
      </c>
    </row>
    <row r="191" spans="2:51" s="14" customFormat="1" ht="10.2">
      <c r="B191" s="225"/>
      <c r="C191" s="226"/>
      <c r="D191" s="206" t="s">
        <v>309</v>
      </c>
      <c r="E191" s="227" t="s">
        <v>1</v>
      </c>
      <c r="F191" s="228" t="s">
        <v>2163</v>
      </c>
      <c r="G191" s="226"/>
      <c r="H191" s="229">
        <v>0.225</v>
      </c>
      <c r="I191" s="230"/>
      <c r="J191" s="226"/>
      <c r="K191" s="226"/>
      <c r="L191" s="231"/>
      <c r="M191" s="232"/>
      <c r="N191" s="233"/>
      <c r="O191" s="233"/>
      <c r="P191" s="233"/>
      <c r="Q191" s="233"/>
      <c r="R191" s="233"/>
      <c r="S191" s="233"/>
      <c r="T191" s="234"/>
      <c r="AT191" s="235" t="s">
        <v>309</v>
      </c>
      <c r="AU191" s="235" t="s">
        <v>93</v>
      </c>
      <c r="AV191" s="14" t="s">
        <v>93</v>
      </c>
      <c r="AW191" s="14" t="s">
        <v>38</v>
      </c>
      <c r="AX191" s="14" t="s">
        <v>83</v>
      </c>
      <c r="AY191" s="235" t="s">
        <v>203</v>
      </c>
    </row>
    <row r="192" spans="2:51" s="16" customFormat="1" ht="10.2">
      <c r="B192" s="257"/>
      <c r="C192" s="258"/>
      <c r="D192" s="206" t="s">
        <v>309</v>
      </c>
      <c r="E192" s="259" t="s">
        <v>1</v>
      </c>
      <c r="F192" s="260" t="s">
        <v>399</v>
      </c>
      <c r="G192" s="258"/>
      <c r="H192" s="261">
        <v>2.1</v>
      </c>
      <c r="I192" s="262"/>
      <c r="J192" s="258"/>
      <c r="K192" s="258"/>
      <c r="L192" s="263"/>
      <c r="M192" s="264"/>
      <c r="N192" s="265"/>
      <c r="O192" s="265"/>
      <c r="P192" s="265"/>
      <c r="Q192" s="265"/>
      <c r="R192" s="265"/>
      <c r="S192" s="265"/>
      <c r="T192" s="266"/>
      <c r="AT192" s="267" t="s">
        <v>309</v>
      </c>
      <c r="AU192" s="267" t="s">
        <v>93</v>
      </c>
      <c r="AV192" s="16" t="s">
        <v>112</v>
      </c>
      <c r="AW192" s="16" t="s">
        <v>38</v>
      </c>
      <c r="AX192" s="16" t="s">
        <v>83</v>
      </c>
      <c r="AY192" s="267" t="s">
        <v>203</v>
      </c>
    </row>
    <row r="193" spans="2:51" s="15" customFormat="1" ht="10.2">
      <c r="B193" s="236"/>
      <c r="C193" s="237"/>
      <c r="D193" s="206" t="s">
        <v>309</v>
      </c>
      <c r="E193" s="238" t="s">
        <v>1</v>
      </c>
      <c r="F193" s="239" t="s">
        <v>314</v>
      </c>
      <c r="G193" s="237"/>
      <c r="H193" s="240">
        <v>5.916</v>
      </c>
      <c r="I193" s="241"/>
      <c r="J193" s="237"/>
      <c r="K193" s="237"/>
      <c r="L193" s="242"/>
      <c r="M193" s="243"/>
      <c r="N193" s="244"/>
      <c r="O193" s="244"/>
      <c r="P193" s="244"/>
      <c r="Q193" s="244"/>
      <c r="R193" s="244"/>
      <c r="S193" s="244"/>
      <c r="T193" s="245"/>
      <c r="AT193" s="246" t="s">
        <v>309</v>
      </c>
      <c r="AU193" s="246" t="s">
        <v>93</v>
      </c>
      <c r="AV193" s="15" t="s">
        <v>121</v>
      </c>
      <c r="AW193" s="15" t="s">
        <v>38</v>
      </c>
      <c r="AX193" s="15" t="s">
        <v>91</v>
      </c>
      <c r="AY193" s="246" t="s">
        <v>203</v>
      </c>
    </row>
    <row r="194" spans="1:65" s="2" customFormat="1" ht="16.5" customHeight="1">
      <c r="A194" s="36"/>
      <c r="B194" s="37"/>
      <c r="C194" s="193" t="s">
        <v>369</v>
      </c>
      <c r="D194" s="193" t="s">
        <v>206</v>
      </c>
      <c r="E194" s="194" t="s">
        <v>2164</v>
      </c>
      <c r="F194" s="195" t="s">
        <v>2165</v>
      </c>
      <c r="G194" s="196" t="s">
        <v>357</v>
      </c>
      <c r="H194" s="197">
        <v>86.945</v>
      </c>
      <c r="I194" s="198"/>
      <c r="J194" s="199">
        <f>ROUND(I194*H194,2)</f>
        <v>0</v>
      </c>
      <c r="K194" s="195" t="s">
        <v>210</v>
      </c>
      <c r="L194" s="41"/>
      <c r="M194" s="200" t="s">
        <v>1</v>
      </c>
      <c r="N194" s="201" t="s">
        <v>48</v>
      </c>
      <c r="O194" s="73"/>
      <c r="P194" s="202">
        <f>O194*H194</f>
        <v>0</v>
      </c>
      <c r="Q194" s="202">
        <v>0.00244</v>
      </c>
      <c r="R194" s="202">
        <f>Q194*H194</f>
        <v>0.21214579999999997</v>
      </c>
      <c r="S194" s="202">
        <v>0</v>
      </c>
      <c r="T194" s="203">
        <f>S194*H194</f>
        <v>0</v>
      </c>
      <c r="U194" s="36"/>
      <c r="V194" s="36"/>
      <c r="W194" s="36"/>
      <c r="X194" s="36"/>
      <c r="Y194" s="36"/>
      <c r="Z194" s="36"/>
      <c r="AA194" s="36"/>
      <c r="AB194" s="36"/>
      <c r="AC194" s="36"/>
      <c r="AD194" s="36"/>
      <c r="AE194" s="36"/>
      <c r="AR194" s="204" t="s">
        <v>121</v>
      </c>
      <c r="AT194" s="204" t="s">
        <v>206</v>
      </c>
      <c r="AU194" s="204" t="s">
        <v>93</v>
      </c>
      <c r="AY194" s="18" t="s">
        <v>203</v>
      </c>
      <c r="BE194" s="205">
        <f>IF(N194="základní",J194,0)</f>
        <v>0</v>
      </c>
      <c r="BF194" s="205">
        <f>IF(N194="snížená",J194,0)</f>
        <v>0</v>
      </c>
      <c r="BG194" s="205">
        <f>IF(N194="zákl. přenesená",J194,0)</f>
        <v>0</v>
      </c>
      <c r="BH194" s="205">
        <f>IF(N194="sníž. přenesená",J194,0)</f>
        <v>0</v>
      </c>
      <c r="BI194" s="205">
        <f>IF(N194="nulová",J194,0)</f>
        <v>0</v>
      </c>
      <c r="BJ194" s="18" t="s">
        <v>91</v>
      </c>
      <c r="BK194" s="205">
        <f>ROUND(I194*H194,2)</f>
        <v>0</v>
      </c>
      <c r="BL194" s="18" t="s">
        <v>121</v>
      </c>
      <c r="BM194" s="204" t="s">
        <v>2166</v>
      </c>
    </row>
    <row r="195" spans="2:51" s="13" customFormat="1" ht="10.2">
      <c r="B195" s="215"/>
      <c r="C195" s="216"/>
      <c r="D195" s="206" t="s">
        <v>309</v>
      </c>
      <c r="E195" s="217" t="s">
        <v>1</v>
      </c>
      <c r="F195" s="218" t="s">
        <v>2098</v>
      </c>
      <c r="G195" s="216"/>
      <c r="H195" s="217" t="s">
        <v>1</v>
      </c>
      <c r="I195" s="219"/>
      <c r="J195" s="216"/>
      <c r="K195" s="216"/>
      <c r="L195" s="220"/>
      <c r="M195" s="221"/>
      <c r="N195" s="222"/>
      <c r="O195" s="222"/>
      <c r="P195" s="222"/>
      <c r="Q195" s="222"/>
      <c r="R195" s="222"/>
      <c r="S195" s="222"/>
      <c r="T195" s="223"/>
      <c r="AT195" s="224" t="s">
        <v>309</v>
      </c>
      <c r="AU195" s="224" t="s">
        <v>93</v>
      </c>
      <c r="AV195" s="13" t="s">
        <v>91</v>
      </c>
      <c r="AW195" s="13" t="s">
        <v>38</v>
      </c>
      <c r="AX195" s="13" t="s">
        <v>83</v>
      </c>
      <c r="AY195" s="224" t="s">
        <v>203</v>
      </c>
    </row>
    <row r="196" spans="2:51" s="14" customFormat="1" ht="10.2">
      <c r="B196" s="225"/>
      <c r="C196" s="226"/>
      <c r="D196" s="206" t="s">
        <v>309</v>
      </c>
      <c r="E196" s="227" t="s">
        <v>1</v>
      </c>
      <c r="F196" s="228" t="s">
        <v>2167</v>
      </c>
      <c r="G196" s="226"/>
      <c r="H196" s="229">
        <v>5.25</v>
      </c>
      <c r="I196" s="230"/>
      <c r="J196" s="226"/>
      <c r="K196" s="226"/>
      <c r="L196" s="231"/>
      <c r="M196" s="232"/>
      <c r="N196" s="233"/>
      <c r="O196" s="233"/>
      <c r="P196" s="233"/>
      <c r="Q196" s="233"/>
      <c r="R196" s="233"/>
      <c r="S196" s="233"/>
      <c r="T196" s="234"/>
      <c r="AT196" s="235" t="s">
        <v>309</v>
      </c>
      <c r="AU196" s="235" t="s">
        <v>93</v>
      </c>
      <c r="AV196" s="14" t="s">
        <v>93</v>
      </c>
      <c r="AW196" s="14" t="s">
        <v>38</v>
      </c>
      <c r="AX196" s="14" t="s">
        <v>83</v>
      </c>
      <c r="AY196" s="235" t="s">
        <v>203</v>
      </c>
    </row>
    <row r="197" spans="2:51" s="14" customFormat="1" ht="10.2">
      <c r="B197" s="225"/>
      <c r="C197" s="226"/>
      <c r="D197" s="206" t="s">
        <v>309</v>
      </c>
      <c r="E197" s="227" t="s">
        <v>1</v>
      </c>
      <c r="F197" s="228" t="s">
        <v>2168</v>
      </c>
      <c r="G197" s="226"/>
      <c r="H197" s="229">
        <v>24.5</v>
      </c>
      <c r="I197" s="230"/>
      <c r="J197" s="226"/>
      <c r="K197" s="226"/>
      <c r="L197" s="231"/>
      <c r="M197" s="232"/>
      <c r="N197" s="233"/>
      <c r="O197" s="233"/>
      <c r="P197" s="233"/>
      <c r="Q197" s="233"/>
      <c r="R197" s="233"/>
      <c r="S197" s="233"/>
      <c r="T197" s="234"/>
      <c r="AT197" s="235" t="s">
        <v>309</v>
      </c>
      <c r="AU197" s="235" t="s">
        <v>93</v>
      </c>
      <c r="AV197" s="14" t="s">
        <v>93</v>
      </c>
      <c r="AW197" s="14" t="s">
        <v>38</v>
      </c>
      <c r="AX197" s="14" t="s">
        <v>83</v>
      </c>
      <c r="AY197" s="235" t="s">
        <v>203</v>
      </c>
    </row>
    <row r="198" spans="2:51" s="14" customFormat="1" ht="10.2">
      <c r="B198" s="225"/>
      <c r="C198" s="226"/>
      <c r="D198" s="206" t="s">
        <v>309</v>
      </c>
      <c r="E198" s="227" t="s">
        <v>1</v>
      </c>
      <c r="F198" s="228" t="s">
        <v>2169</v>
      </c>
      <c r="G198" s="226"/>
      <c r="H198" s="229">
        <v>3.71</v>
      </c>
      <c r="I198" s="230"/>
      <c r="J198" s="226"/>
      <c r="K198" s="226"/>
      <c r="L198" s="231"/>
      <c r="M198" s="232"/>
      <c r="N198" s="233"/>
      <c r="O198" s="233"/>
      <c r="P198" s="233"/>
      <c r="Q198" s="233"/>
      <c r="R198" s="233"/>
      <c r="S198" s="233"/>
      <c r="T198" s="234"/>
      <c r="AT198" s="235" t="s">
        <v>309</v>
      </c>
      <c r="AU198" s="235" t="s">
        <v>93</v>
      </c>
      <c r="AV198" s="14" t="s">
        <v>93</v>
      </c>
      <c r="AW198" s="14" t="s">
        <v>38</v>
      </c>
      <c r="AX198" s="14" t="s">
        <v>83</v>
      </c>
      <c r="AY198" s="235" t="s">
        <v>203</v>
      </c>
    </row>
    <row r="199" spans="2:51" s="14" customFormat="1" ht="10.2">
      <c r="B199" s="225"/>
      <c r="C199" s="226"/>
      <c r="D199" s="206" t="s">
        <v>309</v>
      </c>
      <c r="E199" s="227" t="s">
        <v>1</v>
      </c>
      <c r="F199" s="228" t="s">
        <v>2170</v>
      </c>
      <c r="G199" s="226"/>
      <c r="H199" s="229">
        <v>4.06</v>
      </c>
      <c r="I199" s="230"/>
      <c r="J199" s="226"/>
      <c r="K199" s="226"/>
      <c r="L199" s="231"/>
      <c r="M199" s="232"/>
      <c r="N199" s="233"/>
      <c r="O199" s="233"/>
      <c r="P199" s="233"/>
      <c r="Q199" s="233"/>
      <c r="R199" s="233"/>
      <c r="S199" s="233"/>
      <c r="T199" s="234"/>
      <c r="AT199" s="235" t="s">
        <v>309</v>
      </c>
      <c r="AU199" s="235" t="s">
        <v>93</v>
      </c>
      <c r="AV199" s="14" t="s">
        <v>93</v>
      </c>
      <c r="AW199" s="14" t="s">
        <v>38</v>
      </c>
      <c r="AX199" s="14" t="s">
        <v>83</v>
      </c>
      <c r="AY199" s="235" t="s">
        <v>203</v>
      </c>
    </row>
    <row r="200" spans="2:51" s="14" customFormat="1" ht="10.2">
      <c r="B200" s="225"/>
      <c r="C200" s="226"/>
      <c r="D200" s="206" t="s">
        <v>309</v>
      </c>
      <c r="E200" s="227" t="s">
        <v>1</v>
      </c>
      <c r="F200" s="228" t="s">
        <v>2171</v>
      </c>
      <c r="G200" s="226"/>
      <c r="H200" s="229">
        <v>4.9</v>
      </c>
      <c r="I200" s="230"/>
      <c r="J200" s="226"/>
      <c r="K200" s="226"/>
      <c r="L200" s="231"/>
      <c r="M200" s="232"/>
      <c r="N200" s="233"/>
      <c r="O200" s="233"/>
      <c r="P200" s="233"/>
      <c r="Q200" s="233"/>
      <c r="R200" s="233"/>
      <c r="S200" s="233"/>
      <c r="T200" s="234"/>
      <c r="AT200" s="235" t="s">
        <v>309</v>
      </c>
      <c r="AU200" s="235" t="s">
        <v>93</v>
      </c>
      <c r="AV200" s="14" t="s">
        <v>93</v>
      </c>
      <c r="AW200" s="14" t="s">
        <v>38</v>
      </c>
      <c r="AX200" s="14" t="s">
        <v>83</v>
      </c>
      <c r="AY200" s="235" t="s">
        <v>203</v>
      </c>
    </row>
    <row r="201" spans="2:51" s="14" customFormat="1" ht="10.2">
      <c r="B201" s="225"/>
      <c r="C201" s="226"/>
      <c r="D201" s="206" t="s">
        <v>309</v>
      </c>
      <c r="E201" s="227" t="s">
        <v>1</v>
      </c>
      <c r="F201" s="228" t="s">
        <v>2172</v>
      </c>
      <c r="G201" s="226"/>
      <c r="H201" s="229">
        <v>5.95</v>
      </c>
      <c r="I201" s="230"/>
      <c r="J201" s="226"/>
      <c r="K201" s="226"/>
      <c r="L201" s="231"/>
      <c r="M201" s="232"/>
      <c r="N201" s="233"/>
      <c r="O201" s="233"/>
      <c r="P201" s="233"/>
      <c r="Q201" s="233"/>
      <c r="R201" s="233"/>
      <c r="S201" s="233"/>
      <c r="T201" s="234"/>
      <c r="AT201" s="235" t="s">
        <v>309</v>
      </c>
      <c r="AU201" s="235" t="s">
        <v>93</v>
      </c>
      <c r="AV201" s="14" t="s">
        <v>93</v>
      </c>
      <c r="AW201" s="14" t="s">
        <v>38</v>
      </c>
      <c r="AX201" s="14" t="s">
        <v>83</v>
      </c>
      <c r="AY201" s="235" t="s">
        <v>203</v>
      </c>
    </row>
    <row r="202" spans="2:51" s="14" customFormat="1" ht="10.2">
      <c r="B202" s="225"/>
      <c r="C202" s="226"/>
      <c r="D202" s="206" t="s">
        <v>309</v>
      </c>
      <c r="E202" s="227" t="s">
        <v>1</v>
      </c>
      <c r="F202" s="228" t="s">
        <v>2173</v>
      </c>
      <c r="G202" s="226"/>
      <c r="H202" s="229">
        <v>4.9</v>
      </c>
      <c r="I202" s="230"/>
      <c r="J202" s="226"/>
      <c r="K202" s="226"/>
      <c r="L202" s="231"/>
      <c r="M202" s="232"/>
      <c r="N202" s="233"/>
      <c r="O202" s="233"/>
      <c r="P202" s="233"/>
      <c r="Q202" s="233"/>
      <c r="R202" s="233"/>
      <c r="S202" s="233"/>
      <c r="T202" s="234"/>
      <c r="AT202" s="235" t="s">
        <v>309</v>
      </c>
      <c r="AU202" s="235" t="s">
        <v>93</v>
      </c>
      <c r="AV202" s="14" t="s">
        <v>93</v>
      </c>
      <c r="AW202" s="14" t="s">
        <v>38</v>
      </c>
      <c r="AX202" s="14" t="s">
        <v>83</v>
      </c>
      <c r="AY202" s="235" t="s">
        <v>203</v>
      </c>
    </row>
    <row r="203" spans="2:51" s="16" customFormat="1" ht="10.2">
      <c r="B203" s="257"/>
      <c r="C203" s="258"/>
      <c r="D203" s="206" t="s">
        <v>309</v>
      </c>
      <c r="E203" s="259" t="s">
        <v>1</v>
      </c>
      <c r="F203" s="260" t="s">
        <v>399</v>
      </c>
      <c r="G203" s="258"/>
      <c r="H203" s="261">
        <v>53.27</v>
      </c>
      <c r="I203" s="262"/>
      <c r="J203" s="258"/>
      <c r="K203" s="258"/>
      <c r="L203" s="263"/>
      <c r="M203" s="264"/>
      <c r="N203" s="265"/>
      <c r="O203" s="265"/>
      <c r="P203" s="265"/>
      <c r="Q203" s="265"/>
      <c r="R203" s="265"/>
      <c r="S203" s="265"/>
      <c r="T203" s="266"/>
      <c r="AT203" s="267" t="s">
        <v>309</v>
      </c>
      <c r="AU203" s="267" t="s">
        <v>93</v>
      </c>
      <c r="AV203" s="16" t="s">
        <v>112</v>
      </c>
      <c r="AW203" s="16" t="s">
        <v>38</v>
      </c>
      <c r="AX203" s="16" t="s">
        <v>83</v>
      </c>
      <c r="AY203" s="267" t="s">
        <v>203</v>
      </c>
    </row>
    <row r="204" spans="2:51" s="14" customFormat="1" ht="10.2">
      <c r="B204" s="225"/>
      <c r="C204" s="226"/>
      <c r="D204" s="206" t="s">
        <v>309</v>
      </c>
      <c r="E204" s="227" t="s">
        <v>1</v>
      </c>
      <c r="F204" s="228" t="s">
        <v>2174</v>
      </c>
      <c r="G204" s="226"/>
      <c r="H204" s="229">
        <v>30</v>
      </c>
      <c r="I204" s="230"/>
      <c r="J204" s="226"/>
      <c r="K204" s="226"/>
      <c r="L204" s="231"/>
      <c r="M204" s="232"/>
      <c r="N204" s="233"/>
      <c r="O204" s="233"/>
      <c r="P204" s="233"/>
      <c r="Q204" s="233"/>
      <c r="R204" s="233"/>
      <c r="S204" s="233"/>
      <c r="T204" s="234"/>
      <c r="AT204" s="235" t="s">
        <v>309</v>
      </c>
      <c r="AU204" s="235" t="s">
        <v>93</v>
      </c>
      <c r="AV204" s="14" t="s">
        <v>93</v>
      </c>
      <c r="AW204" s="14" t="s">
        <v>38</v>
      </c>
      <c r="AX204" s="14" t="s">
        <v>83</v>
      </c>
      <c r="AY204" s="235" t="s">
        <v>203</v>
      </c>
    </row>
    <row r="205" spans="2:51" s="14" customFormat="1" ht="10.2">
      <c r="B205" s="225"/>
      <c r="C205" s="226"/>
      <c r="D205" s="206" t="s">
        <v>309</v>
      </c>
      <c r="E205" s="227" t="s">
        <v>1</v>
      </c>
      <c r="F205" s="228" t="s">
        <v>2175</v>
      </c>
      <c r="G205" s="226"/>
      <c r="H205" s="229">
        <v>3.675</v>
      </c>
      <c r="I205" s="230"/>
      <c r="J205" s="226"/>
      <c r="K205" s="226"/>
      <c r="L205" s="231"/>
      <c r="M205" s="232"/>
      <c r="N205" s="233"/>
      <c r="O205" s="233"/>
      <c r="P205" s="233"/>
      <c r="Q205" s="233"/>
      <c r="R205" s="233"/>
      <c r="S205" s="233"/>
      <c r="T205" s="234"/>
      <c r="AT205" s="235" t="s">
        <v>309</v>
      </c>
      <c r="AU205" s="235" t="s">
        <v>93</v>
      </c>
      <c r="AV205" s="14" t="s">
        <v>93</v>
      </c>
      <c r="AW205" s="14" t="s">
        <v>38</v>
      </c>
      <c r="AX205" s="14" t="s">
        <v>83</v>
      </c>
      <c r="AY205" s="235" t="s">
        <v>203</v>
      </c>
    </row>
    <row r="206" spans="2:51" s="16" customFormat="1" ht="10.2">
      <c r="B206" s="257"/>
      <c r="C206" s="258"/>
      <c r="D206" s="206" t="s">
        <v>309</v>
      </c>
      <c r="E206" s="259" t="s">
        <v>1</v>
      </c>
      <c r="F206" s="260" t="s">
        <v>399</v>
      </c>
      <c r="G206" s="258"/>
      <c r="H206" s="261">
        <v>33.675</v>
      </c>
      <c r="I206" s="262"/>
      <c r="J206" s="258"/>
      <c r="K206" s="258"/>
      <c r="L206" s="263"/>
      <c r="M206" s="264"/>
      <c r="N206" s="265"/>
      <c r="O206" s="265"/>
      <c r="P206" s="265"/>
      <c r="Q206" s="265"/>
      <c r="R206" s="265"/>
      <c r="S206" s="265"/>
      <c r="T206" s="266"/>
      <c r="AT206" s="267" t="s">
        <v>309</v>
      </c>
      <c r="AU206" s="267" t="s">
        <v>93</v>
      </c>
      <c r="AV206" s="16" t="s">
        <v>112</v>
      </c>
      <c r="AW206" s="16" t="s">
        <v>38</v>
      </c>
      <c r="AX206" s="16" t="s">
        <v>83</v>
      </c>
      <c r="AY206" s="267" t="s">
        <v>203</v>
      </c>
    </row>
    <row r="207" spans="2:51" s="15" customFormat="1" ht="10.2">
      <c r="B207" s="236"/>
      <c r="C207" s="237"/>
      <c r="D207" s="206" t="s">
        <v>309</v>
      </c>
      <c r="E207" s="238" t="s">
        <v>1</v>
      </c>
      <c r="F207" s="239" t="s">
        <v>314</v>
      </c>
      <c r="G207" s="237"/>
      <c r="H207" s="240">
        <v>86.945</v>
      </c>
      <c r="I207" s="241"/>
      <c r="J207" s="237"/>
      <c r="K207" s="237"/>
      <c r="L207" s="242"/>
      <c r="M207" s="243"/>
      <c r="N207" s="244"/>
      <c r="O207" s="244"/>
      <c r="P207" s="244"/>
      <c r="Q207" s="244"/>
      <c r="R207" s="244"/>
      <c r="S207" s="244"/>
      <c r="T207" s="245"/>
      <c r="AT207" s="246" t="s">
        <v>309</v>
      </c>
      <c r="AU207" s="246" t="s">
        <v>93</v>
      </c>
      <c r="AV207" s="15" t="s">
        <v>121</v>
      </c>
      <c r="AW207" s="15" t="s">
        <v>38</v>
      </c>
      <c r="AX207" s="15" t="s">
        <v>91</v>
      </c>
      <c r="AY207" s="246" t="s">
        <v>203</v>
      </c>
    </row>
    <row r="208" spans="1:65" s="2" customFormat="1" ht="16.5" customHeight="1">
      <c r="A208" s="36"/>
      <c r="B208" s="37"/>
      <c r="C208" s="193" t="s">
        <v>8</v>
      </c>
      <c r="D208" s="193" t="s">
        <v>206</v>
      </c>
      <c r="E208" s="194" t="s">
        <v>2176</v>
      </c>
      <c r="F208" s="195" t="s">
        <v>2177</v>
      </c>
      <c r="G208" s="196" t="s">
        <v>357</v>
      </c>
      <c r="H208" s="197">
        <v>86.945</v>
      </c>
      <c r="I208" s="198"/>
      <c r="J208" s="199">
        <f>ROUND(I208*H208,2)</f>
        <v>0</v>
      </c>
      <c r="K208" s="195" t="s">
        <v>210</v>
      </c>
      <c r="L208" s="41"/>
      <c r="M208" s="200" t="s">
        <v>1</v>
      </c>
      <c r="N208" s="201" t="s">
        <v>48</v>
      </c>
      <c r="O208" s="73"/>
      <c r="P208" s="202">
        <f>O208*H208</f>
        <v>0</v>
      </c>
      <c r="Q208" s="202">
        <v>0</v>
      </c>
      <c r="R208" s="202">
        <f>Q208*H208</f>
        <v>0</v>
      </c>
      <c r="S208" s="202">
        <v>0</v>
      </c>
      <c r="T208" s="203">
        <f>S208*H208</f>
        <v>0</v>
      </c>
      <c r="U208" s="36"/>
      <c r="V208" s="36"/>
      <c r="W208" s="36"/>
      <c r="X208" s="36"/>
      <c r="Y208" s="36"/>
      <c r="Z208" s="36"/>
      <c r="AA208" s="36"/>
      <c r="AB208" s="36"/>
      <c r="AC208" s="36"/>
      <c r="AD208" s="36"/>
      <c r="AE208" s="36"/>
      <c r="AR208" s="204" t="s">
        <v>121</v>
      </c>
      <c r="AT208" s="204" t="s">
        <v>206</v>
      </c>
      <c r="AU208" s="204" t="s">
        <v>93</v>
      </c>
      <c r="AY208" s="18" t="s">
        <v>203</v>
      </c>
      <c r="BE208" s="205">
        <f>IF(N208="základní",J208,0)</f>
        <v>0</v>
      </c>
      <c r="BF208" s="205">
        <f>IF(N208="snížená",J208,0)</f>
        <v>0</v>
      </c>
      <c r="BG208" s="205">
        <f>IF(N208="zákl. přenesená",J208,0)</f>
        <v>0</v>
      </c>
      <c r="BH208" s="205">
        <f>IF(N208="sníž. přenesená",J208,0)</f>
        <v>0</v>
      </c>
      <c r="BI208" s="205">
        <f>IF(N208="nulová",J208,0)</f>
        <v>0</v>
      </c>
      <c r="BJ208" s="18" t="s">
        <v>91</v>
      </c>
      <c r="BK208" s="205">
        <f>ROUND(I208*H208,2)</f>
        <v>0</v>
      </c>
      <c r="BL208" s="18" t="s">
        <v>121</v>
      </c>
      <c r="BM208" s="204" t="s">
        <v>2178</v>
      </c>
    </row>
    <row r="209" spans="1:65" s="2" customFormat="1" ht="16.5" customHeight="1">
      <c r="A209" s="36"/>
      <c r="B209" s="37"/>
      <c r="C209" s="193" t="s">
        <v>378</v>
      </c>
      <c r="D209" s="193" t="s">
        <v>206</v>
      </c>
      <c r="E209" s="194" t="s">
        <v>2179</v>
      </c>
      <c r="F209" s="195" t="s">
        <v>2180</v>
      </c>
      <c r="G209" s="196" t="s">
        <v>338</v>
      </c>
      <c r="H209" s="197">
        <v>1.479</v>
      </c>
      <c r="I209" s="198"/>
      <c r="J209" s="199">
        <f>ROUND(I209*H209,2)</f>
        <v>0</v>
      </c>
      <c r="K209" s="195" t="s">
        <v>210</v>
      </c>
      <c r="L209" s="41"/>
      <c r="M209" s="200" t="s">
        <v>1</v>
      </c>
      <c r="N209" s="201" t="s">
        <v>48</v>
      </c>
      <c r="O209" s="73"/>
      <c r="P209" s="202">
        <f>O209*H209</f>
        <v>0</v>
      </c>
      <c r="Q209" s="202">
        <v>1.05197</v>
      </c>
      <c r="R209" s="202">
        <f>Q209*H209</f>
        <v>1.5558636300000002</v>
      </c>
      <c r="S209" s="202">
        <v>0</v>
      </c>
      <c r="T209" s="203">
        <f>S209*H209</f>
        <v>0</v>
      </c>
      <c r="U209" s="36"/>
      <c r="V209" s="36"/>
      <c r="W209" s="36"/>
      <c r="X209" s="36"/>
      <c r="Y209" s="36"/>
      <c r="Z209" s="36"/>
      <c r="AA209" s="36"/>
      <c r="AB209" s="36"/>
      <c r="AC209" s="36"/>
      <c r="AD209" s="36"/>
      <c r="AE209" s="36"/>
      <c r="AR209" s="204" t="s">
        <v>121</v>
      </c>
      <c r="AT209" s="204" t="s">
        <v>206</v>
      </c>
      <c r="AU209" s="204" t="s">
        <v>93</v>
      </c>
      <c r="AY209" s="18" t="s">
        <v>203</v>
      </c>
      <c r="BE209" s="205">
        <f>IF(N209="základní",J209,0)</f>
        <v>0</v>
      </c>
      <c r="BF209" s="205">
        <f>IF(N209="snížená",J209,0)</f>
        <v>0</v>
      </c>
      <c r="BG209" s="205">
        <f>IF(N209="zákl. přenesená",J209,0)</f>
        <v>0</v>
      </c>
      <c r="BH209" s="205">
        <f>IF(N209="sníž. přenesená",J209,0)</f>
        <v>0</v>
      </c>
      <c r="BI209" s="205">
        <f>IF(N209="nulová",J209,0)</f>
        <v>0</v>
      </c>
      <c r="BJ209" s="18" t="s">
        <v>91</v>
      </c>
      <c r="BK209" s="205">
        <f>ROUND(I209*H209,2)</f>
        <v>0</v>
      </c>
      <c r="BL209" s="18" t="s">
        <v>121</v>
      </c>
      <c r="BM209" s="204" t="s">
        <v>2181</v>
      </c>
    </row>
    <row r="210" spans="2:51" s="13" customFormat="1" ht="10.2">
      <c r="B210" s="215"/>
      <c r="C210" s="216"/>
      <c r="D210" s="206" t="s">
        <v>309</v>
      </c>
      <c r="E210" s="217" t="s">
        <v>1</v>
      </c>
      <c r="F210" s="218" t="s">
        <v>2098</v>
      </c>
      <c r="G210" s="216"/>
      <c r="H210" s="217" t="s">
        <v>1</v>
      </c>
      <c r="I210" s="219"/>
      <c r="J210" s="216"/>
      <c r="K210" s="216"/>
      <c r="L210" s="220"/>
      <c r="M210" s="221"/>
      <c r="N210" s="222"/>
      <c r="O210" s="222"/>
      <c r="P210" s="222"/>
      <c r="Q210" s="222"/>
      <c r="R210" s="222"/>
      <c r="S210" s="222"/>
      <c r="T210" s="223"/>
      <c r="AT210" s="224" t="s">
        <v>309</v>
      </c>
      <c r="AU210" s="224" t="s">
        <v>93</v>
      </c>
      <c r="AV210" s="13" t="s">
        <v>91</v>
      </c>
      <c r="AW210" s="13" t="s">
        <v>38</v>
      </c>
      <c r="AX210" s="13" t="s">
        <v>83</v>
      </c>
      <c r="AY210" s="224" t="s">
        <v>203</v>
      </c>
    </row>
    <row r="211" spans="2:51" s="14" customFormat="1" ht="10.2">
      <c r="B211" s="225"/>
      <c r="C211" s="226"/>
      <c r="D211" s="206" t="s">
        <v>309</v>
      </c>
      <c r="E211" s="227" t="s">
        <v>1</v>
      </c>
      <c r="F211" s="228" t="s">
        <v>2182</v>
      </c>
      <c r="G211" s="226"/>
      <c r="H211" s="229">
        <v>1.479</v>
      </c>
      <c r="I211" s="230"/>
      <c r="J211" s="226"/>
      <c r="K211" s="226"/>
      <c r="L211" s="231"/>
      <c r="M211" s="232"/>
      <c r="N211" s="233"/>
      <c r="O211" s="233"/>
      <c r="P211" s="233"/>
      <c r="Q211" s="233"/>
      <c r="R211" s="233"/>
      <c r="S211" s="233"/>
      <c r="T211" s="234"/>
      <c r="AT211" s="235" t="s">
        <v>309</v>
      </c>
      <c r="AU211" s="235" t="s">
        <v>93</v>
      </c>
      <c r="AV211" s="14" t="s">
        <v>93</v>
      </c>
      <c r="AW211" s="14" t="s">
        <v>38</v>
      </c>
      <c r="AX211" s="14" t="s">
        <v>83</v>
      </c>
      <c r="AY211" s="235" t="s">
        <v>203</v>
      </c>
    </row>
    <row r="212" spans="2:51" s="15" customFormat="1" ht="10.2">
      <c r="B212" s="236"/>
      <c r="C212" s="237"/>
      <c r="D212" s="206" t="s">
        <v>309</v>
      </c>
      <c r="E212" s="238" t="s">
        <v>1</v>
      </c>
      <c r="F212" s="239" t="s">
        <v>314</v>
      </c>
      <c r="G212" s="237"/>
      <c r="H212" s="240">
        <v>1.479</v>
      </c>
      <c r="I212" s="241"/>
      <c r="J212" s="237"/>
      <c r="K212" s="237"/>
      <c r="L212" s="242"/>
      <c r="M212" s="243"/>
      <c r="N212" s="244"/>
      <c r="O212" s="244"/>
      <c r="P212" s="244"/>
      <c r="Q212" s="244"/>
      <c r="R212" s="244"/>
      <c r="S212" s="244"/>
      <c r="T212" s="245"/>
      <c r="AT212" s="246" t="s">
        <v>309</v>
      </c>
      <c r="AU212" s="246" t="s">
        <v>93</v>
      </c>
      <c r="AV212" s="15" t="s">
        <v>121</v>
      </c>
      <c r="AW212" s="15" t="s">
        <v>38</v>
      </c>
      <c r="AX212" s="15" t="s">
        <v>91</v>
      </c>
      <c r="AY212" s="246" t="s">
        <v>203</v>
      </c>
    </row>
    <row r="213" spans="2:63" s="12" customFormat="1" ht="22.8" customHeight="1">
      <c r="B213" s="177"/>
      <c r="C213" s="178"/>
      <c r="D213" s="179" t="s">
        <v>82</v>
      </c>
      <c r="E213" s="191" t="s">
        <v>121</v>
      </c>
      <c r="F213" s="191" t="s">
        <v>489</v>
      </c>
      <c r="G213" s="178"/>
      <c r="H213" s="178"/>
      <c r="I213" s="181"/>
      <c r="J213" s="192">
        <f>BK213</f>
        <v>0</v>
      </c>
      <c r="K213" s="178"/>
      <c r="L213" s="183"/>
      <c r="M213" s="184"/>
      <c r="N213" s="185"/>
      <c r="O213" s="185"/>
      <c r="P213" s="186">
        <f>SUM(P214:P289)</f>
        <v>0</v>
      </c>
      <c r="Q213" s="185"/>
      <c r="R213" s="186">
        <f>SUM(R214:R289)</f>
        <v>457.79584460999996</v>
      </c>
      <c r="S213" s="185"/>
      <c r="T213" s="187">
        <f>SUM(T214:T289)</f>
        <v>0</v>
      </c>
      <c r="AR213" s="188" t="s">
        <v>91</v>
      </c>
      <c r="AT213" s="189" t="s">
        <v>82</v>
      </c>
      <c r="AU213" s="189" t="s">
        <v>91</v>
      </c>
      <c r="AY213" s="188" t="s">
        <v>203</v>
      </c>
      <c r="BK213" s="190">
        <f>SUM(BK214:BK289)</f>
        <v>0</v>
      </c>
    </row>
    <row r="214" spans="1:65" s="2" customFormat="1" ht="16.5" customHeight="1">
      <c r="A214" s="36"/>
      <c r="B214" s="37"/>
      <c r="C214" s="193" t="s">
        <v>383</v>
      </c>
      <c r="D214" s="193" t="s">
        <v>206</v>
      </c>
      <c r="E214" s="194" t="s">
        <v>2183</v>
      </c>
      <c r="F214" s="195" t="s">
        <v>2184</v>
      </c>
      <c r="G214" s="196" t="s">
        <v>307</v>
      </c>
      <c r="H214" s="197">
        <v>114.59</v>
      </c>
      <c r="I214" s="198"/>
      <c r="J214" s="199">
        <f>ROUND(I214*H214,2)</f>
        <v>0</v>
      </c>
      <c r="K214" s="195" t="s">
        <v>210</v>
      </c>
      <c r="L214" s="41"/>
      <c r="M214" s="200" t="s">
        <v>1</v>
      </c>
      <c r="N214" s="201" t="s">
        <v>48</v>
      </c>
      <c r="O214" s="73"/>
      <c r="P214" s="202">
        <f>O214*H214</f>
        <v>0</v>
      </c>
      <c r="Q214" s="202">
        <v>2.45343</v>
      </c>
      <c r="R214" s="202">
        <f>Q214*H214</f>
        <v>281.1385437</v>
      </c>
      <c r="S214" s="202">
        <v>0</v>
      </c>
      <c r="T214" s="203">
        <f>S214*H214</f>
        <v>0</v>
      </c>
      <c r="U214" s="36"/>
      <c r="V214" s="36"/>
      <c r="W214" s="36"/>
      <c r="X214" s="36"/>
      <c r="Y214" s="36"/>
      <c r="Z214" s="36"/>
      <c r="AA214" s="36"/>
      <c r="AB214" s="36"/>
      <c r="AC214" s="36"/>
      <c r="AD214" s="36"/>
      <c r="AE214" s="36"/>
      <c r="AR214" s="204" t="s">
        <v>121</v>
      </c>
      <c r="AT214" s="204" t="s">
        <v>206</v>
      </c>
      <c r="AU214" s="204" t="s">
        <v>93</v>
      </c>
      <c r="AY214" s="18" t="s">
        <v>203</v>
      </c>
      <c r="BE214" s="205">
        <f>IF(N214="základní",J214,0)</f>
        <v>0</v>
      </c>
      <c r="BF214" s="205">
        <f>IF(N214="snížená",J214,0)</f>
        <v>0</v>
      </c>
      <c r="BG214" s="205">
        <f>IF(N214="zákl. přenesená",J214,0)</f>
        <v>0</v>
      </c>
      <c r="BH214" s="205">
        <f>IF(N214="sníž. přenesená",J214,0)</f>
        <v>0</v>
      </c>
      <c r="BI214" s="205">
        <f>IF(N214="nulová",J214,0)</f>
        <v>0</v>
      </c>
      <c r="BJ214" s="18" t="s">
        <v>91</v>
      </c>
      <c r="BK214" s="205">
        <f>ROUND(I214*H214,2)</f>
        <v>0</v>
      </c>
      <c r="BL214" s="18" t="s">
        <v>121</v>
      </c>
      <c r="BM214" s="204" t="s">
        <v>2185</v>
      </c>
    </row>
    <row r="215" spans="2:51" s="13" customFormat="1" ht="10.2">
      <c r="B215" s="215"/>
      <c r="C215" s="216"/>
      <c r="D215" s="206" t="s">
        <v>309</v>
      </c>
      <c r="E215" s="217" t="s">
        <v>1</v>
      </c>
      <c r="F215" s="218" t="s">
        <v>2098</v>
      </c>
      <c r="G215" s="216"/>
      <c r="H215" s="217" t="s">
        <v>1</v>
      </c>
      <c r="I215" s="219"/>
      <c r="J215" s="216"/>
      <c r="K215" s="216"/>
      <c r="L215" s="220"/>
      <c r="M215" s="221"/>
      <c r="N215" s="222"/>
      <c r="O215" s="222"/>
      <c r="P215" s="222"/>
      <c r="Q215" s="222"/>
      <c r="R215" s="222"/>
      <c r="S215" s="222"/>
      <c r="T215" s="223"/>
      <c r="AT215" s="224" t="s">
        <v>309</v>
      </c>
      <c r="AU215" s="224" t="s">
        <v>93</v>
      </c>
      <c r="AV215" s="13" t="s">
        <v>91</v>
      </c>
      <c r="AW215" s="13" t="s">
        <v>38</v>
      </c>
      <c r="AX215" s="13" t="s">
        <v>83</v>
      </c>
      <c r="AY215" s="224" t="s">
        <v>203</v>
      </c>
    </row>
    <row r="216" spans="2:51" s="13" customFormat="1" ht="10.2">
      <c r="B216" s="215"/>
      <c r="C216" s="216"/>
      <c r="D216" s="206" t="s">
        <v>309</v>
      </c>
      <c r="E216" s="217" t="s">
        <v>1</v>
      </c>
      <c r="F216" s="218" t="s">
        <v>2186</v>
      </c>
      <c r="G216" s="216"/>
      <c r="H216" s="217" t="s">
        <v>1</v>
      </c>
      <c r="I216" s="219"/>
      <c r="J216" s="216"/>
      <c r="K216" s="216"/>
      <c r="L216" s="220"/>
      <c r="M216" s="221"/>
      <c r="N216" s="222"/>
      <c r="O216" s="222"/>
      <c r="P216" s="222"/>
      <c r="Q216" s="222"/>
      <c r="R216" s="222"/>
      <c r="S216" s="222"/>
      <c r="T216" s="223"/>
      <c r="AT216" s="224" t="s">
        <v>309</v>
      </c>
      <c r="AU216" s="224" t="s">
        <v>93</v>
      </c>
      <c r="AV216" s="13" t="s">
        <v>91</v>
      </c>
      <c r="AW216" s="13" t="s">
        <v>38</v>
      </c>
      <c r="AX216" s="13" t="s">
        <v>83</v>
      </c>
      <c r="AY216" s="224" t="s">
        <v>203</v>
      </c>
    </row>
    <row r="217" spans="2:51" s="14" customFormat="1" ht="10.2">
      <c r="B217" s="225"/>
      <c r="C217" s="226"/>
      <c r="D217" s="206" t="s">
        <v>309</v>
      </c>
      <c r="E217" s="227" t="s">
        <v>1</v>
      </c>
      <c r="F217" s="228" t="s">
        <v>2187</v>
      </c>
      <c r="G217" s="226"/>
      <c r="H217" s="229">
        <v>2.339</v>
      </c>
      <c r="I217" s="230"/>
      <c r="J217" s="226"/>
      <c r="K217" s="226"/>
      <c r="L217" s="231"/>
      <c r="M217" s="232"/>
      <c r="N217" s="233"/>
      <c r="O217" s="233"/>
      <c r="P217" s="233"/>
      <c r="Q217" s="233"/>
      <c r="R217" s="233"/>
      <c r="S217" s="233"/>
      <c r="T217" s="234"/>
      <c r="AT217" s="235" t="s">
        <v>309</v>
      </c>
      <c r="AU217" s="235" t="s">
        <v>93</v>
      </c>
      <c r="AV217" s="14" t="s">
        <v>93</v>
      </c>
      <c r="AW217" s="14" t="s">
        <v>38</v>
      </c>
      <c r="AX217" s="14" t="s">
        <v>83</v>
      </c>
      <c r="AY217" s="235" t="s">
        <v>203</v>
      </c>
    </row>
    <row r="218" spans="2:51" s="14" customFormat="1" ht="10.2">
      <c r="B218" s="225"/>
      <c r="C218" s="226"/>
      <c r="D218" s="206" t="s">
        <v>309</v>
      </c>
      <c r="E218" s="227" t="s">
        <v>1</v>
      </c>
      <c r="F218" s="228" t="s">
        <v>2188</v>
      </c>
      <c r="G218" s="226"/>
      <c r="H218" s="229">
        <v>12.439</v>
      </c>
      <c r="I218" s="230"/>
      <c r="J218" s="226"/>
      <c r="K218" s="226"/>
      <c r="L218" s="231"/>
      <c r="M218" s="232"/>
      <c r="N218" s="233"/>
      <c r="O218" s="233"/>
      <c r="P218" s="233"/>
      <c r="Q218" s="233"/>
      <c r="R218" s="233"/>
      <c r="S218" s="233"/>
      <c r="T218" s="234"/>
      <c r="AT218" s="235" t="s">
        <v>309</v>
      </c>
      <c r="AU218" s="235" t="s">
        <v>93</v>
      </c>
      <c r="AV218" s="14" t="s">
        <v>93</v>
      </c>
      <c r="AW218" s="14" t="s">
        <v>38</v>
      </c>
      <c r="AX218" s="14" t="s">
        <v>83</v>
      </c>
      <c r="AY218" s="235" t="s">
        <v>203</v>
      </c>
    </row>
    <row r="219" spans="2:51" s="14" customFormat="1" ht="10.2">
      <c r="B219" s="225"/>
      <c r="C219" s="226"/>
      <c r="D219" s="206" t="s">
        <v>309</v>
      </c>
      <c r="E219" s="227" t="s">
        <v>1</v>
      </c>
      <c r="F219" s="228" t="s">
        <v>2189</v>
      </c>
      <c r="G219" s="226"/>
      <c r="H219" s="229">
        <v>19.989</v>
      </c>
      <c r="I219" s="230"/>
      <c r="J219" s="226"/>
      <c r="K219" s="226"/>
      <c r="L219" s="231"/>
      <c r="M219" s="232"/>
      <c r="N219" s="233"/>
      <c r="O219" s="233"/>
      <c r="P219" s="233"/>
      <c r="Q219" s="233"/>
      <c r="R219" s="233"/>
      <c r="S219" s="233"/>
      <c r="T219" s="234"/>
      <c r="AT219" s="235" t="s">
        <v>309</v>
      </c>
      <c r="AU219" s="235" t="s">
        <v>93</v>
      </c>
      <c r="AV219" s="14" t="s">
        <v>93</v>
      </c>
      <c r="AW219" s="14" t="s">
        <v>38</v>
      </c>
      <c r="AX219" s="14" t="s">
        <v>83</v>
      </c>
      <c r="AY219" s="235" t="s">
        <v>203</v>
      </c>
    </row>
    <row r="220" spans="2:51" s="14" customFormat="1" ht="10.2">
      <c r="B220" s="225"/>
      <c r="C220" s="226"/>
      <c r="D220" s="206" t="s">
        <v>309</v>
      </c>
      <c r="E220" s="227" t="s">
        <v>1</v>
      </c>
      <c r="F220" s="228" t="s">
        <v>2190</v>
      </c>
      <c r="G220" s="226"/>
      <c r="H220" s="229">
        <v>17.073</v>
      </c>
      <c r="I220" s="230"/>
      <c r="J220" s="226"/>
      <c r="K220" s="226"/>
      <c r="L220" s="231"/>
      <c r="M220" s="232"/>
      <c r="N220" s="233"/>
      <c r="O220" s="233"/>
      <c r="P220" s="233"/>
      <c r="Q220" s="233"/>
      <c r="R220" s="233"/>
      <c r="S220" s="233"/>
      <c r="T220" s="234"/>
      <c r="AT220" s="235" t="s">
        <v>309</v>
      </c>
      <c r="AU220" s="235" t="s">
        <v>93</v>
      </c>
      <c r="AV220" s="14" t="s">
        <v>93</v>
      </c>
      <c r="AW220" s="14" t="s">
        <v>38</v>
      </c>
      <c r="AX220" s="14" t="s">
        <v>83</v>
      </c>
      <c r="AY220" s="235" t="s">
        <v>203</v>
      </c>
    </row>
    <row r="221" spans="2:51" s="14" customFormat="1" ht="10.2">
      <c r="B221" s="225"/>
      <c r="C221" s="226"/>
      <c r="D221" s="206" t="s">
        <v>309</v>
      </c>
      <c r="E221" s="227" t="s">
        <v>1</v>
      </c>
      <c r="F221" s="228" t="s">
        <v>2191</v>
      </c>
      <c r="G221" s="226"/>
      <c r="H221" s="229">
        <v>5.048</v>
      </c>
      <c r="I221" s="230"/>
      <c r="J221" s="226"/>
      <c r="K221" s="226"/>
      <c r="L221" s="231"/>
      <c r="M221" s="232"/>
      <c r="N221" s="233"/>
      <c r="O221" s="233"/>
      <c r="P221" s="233"/>
      <c r="Q221" s="233"/>
      <c r="R221" s="233"/>
      <c r="S221" s="233"/>
      <c r="T221" s="234"/>
      <c r="AT221" s="235" t="s">
        <v>309</v>
      </c>
      <c r="AU221" s="235" t="s">
        <v>93</v>
      </c>
      <c r="AV221" s="14" t="s">
        <v>93</v>
      </c>
      <c r="AW221" s="14" t="s">
        <v>38</v>
      </c>
      <c r="AX221" s="14" t="s">
        <v>83</v>
      </c>
      <c r="AY221" s="235" t="s">
        <v>203</v>
      </c>
    </row>
    <row r="222" spans="2:51" s="13" customFormat="1" ht="10.2">
      <c r="B222" s="215"/>
      <c r="C222" s="216"/>
      <c r="D222" s="206" t="s">
        <v>309</v>
      </c>
      <c r="E222" s="217" t="s">
        <v>1</v>
      </c>
      <c r="F222" s="218" t="s">
        <v>2192</v>
      </c>
      <c r="G222" s="216"/>
      <c r="H222" s="217" t="s">
        <v>1</v>
      </c>
      <c r="I222" s="219"/>
      <c r="J222" s="216"/>
      <c r="K222" s="216"/>
      <c r="L222" s="220"/>
      <c r="M222" s="221"/>
      <c r="N222" s="222"/>
      <c r="O222" s="222"/>
      <c r="P222" s="222"/>
      <c r="Q222" s="222"/>
      <c r="R222" s="222"/>
      <c r="S222" s="222"/>
      <c r="T222" s="223"/>
      <c r="AT222" s="224" t="s">
        <v>309</v>
      </c>
      <c r="AU222" s="224" t="s">
        <v>93</v>
      </c>
      <c r="AV222" s="13" t="s">
        <v>91</v>
      </c>
      <c r="AW222" s="13" t="s">
        <v>38</v>
      </c>
      <c r="AX222" s="13" t="s">
        <v>83</v>
      </c>
      <c r="AY222" s="224" t="s">
        <v>203</v>
      </c>
    </row>
    <row r="223" spans="2:51" s="14" customFormat="1" ht="10.2">
      <c r="B223" s="225"/>
      <c r="C223" s="226"/>
      <c r="D223" s="206" t="s">
        <v>309</v>
      </c>
      <c r="E223" s="227" t="s">
        <v>1</v>
      </c>
      <c r="F223" s="228" t="s">
        <v>2193</v>
      </c>
      <c r="G223" s="226"/>
      <c r="H223" s="229">
        <v>36.361</v>
      </c>
      <c r="I223" s="230"/>
      <c r="J223" s="226"/>
      <c r="K223" s="226"/>
      <c r="L223" s="231"/>
      <c r="M223" s="232"/>
      <c r="N223" s="233"/>
      <c r="O223" s="233"/>
      <c r="P223" s="233"/>
      <c r="Q223" s="233"/>
      <c r="R223" s="233"/>
      <c r="S223" s="233"/>
      <c r="T223" s="234"/>
      <c r="AT223" s="235" t="s">
        <v>309</v>
      </c>
      <c r="AU223" s="235" t="s">
        <v>93</v>
      </c>
      <c r="AV223" s="14" t="s">
        <v>93</v>
      </c>
      <c r="AW223" s="14" t="s">
        <v>38</v>
      </c>
      <c r="AX223" s="14" t="s">
        <v>83</v>
      </c>
      <c r="AY223" s="235" t="s">
        <v>203</v>
      </c>
    </row>
    <row r="224" spans="2:51" s="14" customFormat="1" ht="10.2">
      <c r="B224" s="225"/>
      <c r="C224" s="226"/>
      <c r="D224" s="206" t="s">
        <v>309</v>
      </c>
      <c r="E224" s="227" t="s">
        <v>1</v>
      </c>
      <c r="F224" s="228" t="s">
        <v>2194</v>
      </c>
      <c r="G224" s="226"/>
      <c r="H224" s="229">
        <v>21.341</v>
      </c>
      <c r="I224" s="230"/>
      <c r="J224" s="226"/>
      <c r="K224" s="226"/>
      <c r="L224" s="231"/>
      <c r="M224" s="232"/>
      <c r="N224" s="233"/>
      <c r="O224" s="233"/>
      <c r="P224" s="233"/>
      <c r="Q224" s="233"/>
      <c r="R224" s="233"/>
      <c r="S224" s="233"/>
      <c r="T224" s="234"/>
      <c r="AT224" s="235" t="s">
        <v>309</v>
      </c>
      <c r="AU224" s="235" t="s">
        <v>93</v>
      </c>
      <c r="AV224" s="14" t="s">
        <v>93</v>
      </c>
      <c r="AW224" s="14" t="s">
        <v>38</v>
      </c>
      <c r="AX224" s="14" t="s">
        <v>83</v>
      </c>
      <c r="AY224" s="235" t="s">
        <v>203</v>
      </c>
    </row>
    <row r="225" spans="2:51" s="15" customFormat="1" ht="10.2">
      <c r="B225" s="236"/>
      <c r="C225" s="237"/>
      <c r="D225" s="206" t="s">
        <v>309</v>
      </c>
      <c r="E225" s="238" t="s">
        <v>1</v>
      </c>
      <c r="F225" s="239" t="s">
        <v>314</v>
      </c>
      <c r="G225" s="237"/>
      <c r="H225" s="240">
        <v>114.59</v>
      </c>
      <c r="I225" s="241"/>
      <c r="J225" s="237"/>
      <c r="K225" s="237"/>
      <c r="L225" s="242"/>
      <c r="M225" s="243"/>
      <c r="N225" s="244"/>
      <c r="O225" s="244"/>
      <c r="P225" s="244"/>
      <c r="Q225" s="244"/>
      <c r="R225" s="244"/>
      <c r="S225" s="244"/>
      <c r="T225" s="245"/>
      <c r="AT225" s="246" t="s">
        <v>309</v>
      </c>
      <c r="AU225" s="246" t="s">
        <v>93</v>
      </c>
      <c r="AV225" s="15" t="s">
        <v>121</v>
      </c>
      <c r="AW225" s="15" t="s">
        <v>38</v>
      </c>
      <c r="AX225" s="15" t="s">
        <v>91</v>
      </c>
      <c r="AY225" s="246" t="s">
        <v>203</v>
      </c>
    </row>
    <row r="226" spans="1:65" s="2" customFormat="1" ht="16.5" customHeight="1">
      <c r="A226" s="36"/>
      <c r="B226" s="37"/>
      <c r="C226" s="193" t="s">
        <v>389</v>
      </c>
      <c r="D226" s="193" t="s">
        <v>206</v>
      </c>
      <c r="E226" s="194" t="s">
        <v>2195</v>
      </c>
      <c r="F226" s="195" t="s">
        <v>2196</v>
      </c>
      <c r="G226" s="196" t="s">
        <v>357</v>
      </c>
      <c r="H226" s="197">
        <v>742.869</v>
      </c>
      <c r="I226" s="198"/>
      <c r="J226" s="199">
        <f>ROUND(I226*H226,2)</f>
        <v>0</v>
      </c>
      <c r="K226" s="195" t="s">
        <v>210</v>
      </c>
      <c r="L226" s="41"/>
      <c r="M226" s="200" t="s">
        <v>1</v>
      </c>
      <c r="N226" s="201" t="s">
        <v>48</v>
      </c>
      <c r="O226" s="73"/>
      <c r="P226" s="202">
        <f>O226*H226</f>
        <v>0</v>
      </c>
      <c r="Q226" s="202">
        <v>0.00533</v>
      </c>
      <c r="R226" s="202">
        <f>Q226*H226</f>
        <v>3.95949177</v>
      </c>
      <c r="S226" s="202">
        <v>0</v>
      </c>
      <c r="T226" s="203">
        <f>S226*H226</f>
        <v>0</v>
      </c>
      <c r="U226" s="36"/>
      <c r="V226" s="36"/>
      <c r="W226" s="36"/>
      <c r="X226" s="36"/>
      <c r="Y226" s="36"/>
      <c r="Z226" s="36"/>
      <c r="AA226" s="36"/>
      <c r="AB226" s="36"/>
      <c r="AC226" s="36"/>
      <c r="AD226" s="36"/>
      <c r="AE226" s="36"/>
      <c r="AR226" s="204" t="s">
        <v>121</v>
      </c>
      <c r="AT226" s="204" t="s">
        <v>206</v>
      </c>
      <c r="AU226" s="204" t="s">
        <v>93</v>
      </c>
      <c r="AY226" s="18" t="s">
        <v>203</v>
      </c>
      <c r="BE226" s="205">
        <f>IF(N226="základní",J226,0)</f>
        <v>0</v>
      </c>
      <c r="BF226" s="205">
        <f>IF(N226="snížená",J226,0)</f>
        <v>0</v>
      </c>
      <c r="BG226" s="205">
        <f>IF(N226="zákl. přenesená",J226,0)</f>
        <v>0</v>
      </c>
      <c r="BH226" s="205">
        <f>IF(N226="sníž. přenesená",J226,0)</f>
        <v>0</v>
      </c>
      <c r="BI226" s="205">
        <f>IF(N226="nulová",J226,0)</f>
        <v>0</v>
      </c>
      <c r="BJ226" s="18" t="s">
        <v>91</v>
      </c>
      <c r="BK226" s="205">
        <f>ROUND(I226*H226,2)</f>
        <v>0</v>
      </c>
      <c r="BL226" s="18" t="s">
        <v>121</v>
      </c>
      <c r="BM226" s="204" t="s">
        <v>2197</v>
      </c>
    </row>
    <row r="227" spans="2:51" s="13" customFormat="1" ht="10.2">
      <c r="B227" s="215"/>
      <c r="C227" s="216"/>
      <c r="D227" s="206" t="s">
        <v>309</v>
      </c>
      <c r="E227" s="217" t="s">
        <v>1</v>
      </c>
      <c r="F227" s="218" t="s">
        <v>2098</v>
      </c>
      <c r="G227" s="216"/>
      <c r="H227" s="217" t="s">
        <v>1</v>
      </c>
      <c r="I227" s="219"/>
      <c r="J227" s="216"/>
      <c r="K227" s="216"/>
      <c r="L227" s="220"/>
      <c r="M227" s="221"/>
      <c r="N227" s="222"/>
      <c r="O227" s="222"/>
      <c r="P227" s="222"/>
      <c r="Q227" s="222"/>
      <c r="R227" s="222"/>
      <c r="S227" s="222"/>
      <c r="T227" s="223"/>
      <c r="AT227" s="224" t="s">
        <v>309</v>
      </c>
      <c r="AU227" s="224" t="s">
        <v>93</v>
      </c>
      <c r="AV227" s="13" t="s">
        <v>91</v>
      </c>
      <c r="AW227" s="13" t="s">
        <v>38</v>
      </c>
      <c r="AX227" s="13" t="s">
        <v>83</v>
      </c>
      <c r="AY227" s="224" t="s">
        <v>203</v>
      </c>
    </row>
    <row r="228" spans="2:51" s="13" customFormat="1" ht="10.2">
      <c r="B228" s="215"/>
      <c r="C228" s="216"/>
      <c r="D228" s="206" t="s">
        <v>309</v>
      </c>
      <c r="E228" s="217" t="s">
        <v>1</v>
      </c>
      <c r="F228" s="218" t="s">
        <v>2186</v>
      </c>
      <c r="G228" s="216"/>
      <c r="H228" s="217" t="s">
        <v>1</v>
      </c>
      <c r="I228" s="219"/>
      <c r="J228" s="216"/>
      <c r="K228" s="216"/>
      <c r="L228" s="220"/>
      <c r="M228" s="221"/>
      <c r="N228" s="222"/>
      <c r="O228" s="222"/>
      <c r="P228" s="222"/>
      <c r="Q228" s="222"/>
      <c r="R228" s="222"/>
      <c r="S228" s="222"/>
      <c r="T228" s="223"/>
      <c r="AT228" s="224" t="s">
        <v>309</v>
      </c>
      <c r="AU228" s="224" t="s">
        <v>93</v>
      </c>
      <c r="AV228" s="13" t="s">
        <v>91</v>
      </c>
      <c r="AW228" s="13" t="s">
        <v>38</v>
      </c>
      <c r="AX228" s="13" t="s">
        <v>83</v>
      </c>
      <c r="AY228" s="224" t="s">
        <v>203</v>
      </c>
    </row>
    <row r="229" spans="2:51" s="14" customFormat="1" ht="10.2">
      <c r="B229" s="225"/>
      <c r="C229" s="226"/>
      <c r="D229" s="206" t="s">
        <v>309</v>
      </c>
      <c r="E229" s="227" t="s">
        <v>1</v>
      </c>
      <c r="F229" s="228" t="s">
        <v>2198</v>
      </c>
      <c r="G229" s="226"/>
      <c r="H229" s="229">
        <v>14.621</v>
      </c>
      <c r="I229" s="230"/>
      <c r="J229" s="226"/>
      <c r="K229" s="226"/>
      <c r="L229" s="231"/>
      <c r="M229" s="232"/>
      <c r="N229" s="233"/>
      <c r="O229" s="233"/>
      <c r="P229" s="233"/>
      <c r="Q229" s="233"/>
      <c r="R229" s="233"/>
      <c r="S229" s="233"/>
      <c r="T229" s="234"/>
      <c r="AT229" s="235" t="s">
        <v>309</v>
      </c>
      <c r="AU229" s="235" t="s">
        <v>93</v>
      </c>
      <c r="AV229" s="14" t="s">
        <v>93</v>
      </c>
      <c r="AW229" s="14" t="s">
        <v>38</v>
      </c>
      <c r="AX229" s="14" t="s">
        <v>83</v>
      </c>
      <c r="AY229" s="235" t="s">
        <v>203</v>
      </c>
    </row>
    <row r="230" spans="2:51" s="14" customFormat="1" ht="10.2">
      <c r="B230" s="225"/>
      <c r="C230" s="226"/>
      <c r="D230" s="206" t="s">
        <v>309</v>
      </c>
      <c r="E230" s="227" t="s">
        <v>1</v>
      </c>
      <c r="F230" s="228" t="s">
        <v>2199</v>
      </c>
      <c r="G230" s="226"/>
      <c r="H230" s="229">
        <v>77.742</v>
      </c>
      <c r="I230" s="230"/>
      <c r="J230" s="226"/>
      <c r="K230" s="226"/>
      <c r="L230" s="231"/>
      <c r="M230" s="232"/>
      <c r="N230" s="233"/>
      <c r="O230" s="233"/>
      <c r="P230" s="233"/>
      <c r="Q230" s="233"/>
      <c r="R230" s="233"/>
      <c r="S230" s="233"/>
      <c r="T230" s="234"/>
      <c r="AT230" s="235" t="s">
        <v>309</v>
      </c>
      <c r="AU230" s="235" t="s">
        <v>93</v>
      </c>
      <c r="AV230" s="14" t="s">
        <v>93</v>
      </c>
      <c r="AW230" s="14" t="s">
        <v>38</v>
      </c>
      <c r="AX230" s="14" t="s">
        <v>83</v>
      </c>
      <c r="AY230" s="235" t="s">
        <v>203</v>
      </c>
    </row>
    <row r="231" spans="2:51" s="14" customFormat="1" ht="10.2">
      <c r="B231" s="225"/>
      <c r="C231" s="226"/>
      <c r="D231" s="206" t="s">
        <v>309</v>
      </c>
      <c r="E231" s="227" t="s">
        <v>1</v>
      </c>
      <c r="F231" s="228" t="s">
        <v>2200</v>
      </c>
      <c r="G231" s="226"/>
      <c r="H231" s="229">
        <v>99.946</v>
      </c>
      <c r="I231" s="230"/>
      <c r="J231" s="226"/>
      <c r="K231" s="226"/>
      <c r="L231" s="231"/>
      <c r="M231" s="232"/>
      <c r="N231" s="233"/>
      <c r="O231" s="233"/>
      <c r="P231" s="233"/>
      <c r="Q231" s="233"/>
      <c r="R231" s="233"/>
      <c r="S231" s="233"/>
      <c r="T231" s="234"/>
      <c r="AT231" s="235" t="s">
        <v>309</v>
      </c>
      <c r="AU231" s="235" t="s">
        <v>93</v>
      </c>
      <c r="AV231" s="14" t="s">
        <v>93</v>
      </c>
      <c r="AW231" s="14" t="s">
        <v>38</v>
      </c>
      <c r="AX231" s="14" t="s">
        <v>83</v>
      </c>
      <c r="AY231" s="235" t="s">
        <v>203</v>
      </c>
    </row>
    <row r="232" spans="2:51" s="14" customFormat="1" ht="10.2">
      <c r="B232" s="225"/>
      <c r="C232" s="226"/>
      <c r="D232" s="206" t="s">
        <v>309</v>
      </c>
      <c r="E232" s="227" t="s">
        <v>1</v>
      </c>
      <c r="F232" s="228" t="s">
        <v>2201</v>
      </c>
      <c r="G232" s="226"/>
      <c r="H232" s="229">
        <v>106.704</v>
      </c>
      <c r="I232" s="230"/>
      <c r="J232" s="226"/>
      <c r="K232" s="226"/>
      <c r="L232" s="231"/>
      <c r="M232" s="232"/>
      <c r="N232" s="233"/>
      <c r="O232" s="233"/>
      <c r="P232" s="233"/>
      <c r="Q232" s="233"/>
      <c r="R232" s="233"/>
      <c r="S232" s="233"/>
      <c r="T232" s="234"/>
      <c r="AT232" s="235" t="s">
        <v>309</v>
      </c>
      <c r="AU232" s="235" t="s">
        <v>93</v>
      </c>
      <c r="AV232" s="14" t="s">
        <v>93</v>
      </c>
      <c r="AW232" s="14" t="s">
        <v>38</v>
      </c>
      <c r="AX232" s="14" t="s">
        <v>83</v>
      </c>
      <c r="AY232" s="235" t="s">
        <v>203</v>
      </c>
    </row>
    <row r="233" spans="2:51" s="14" customFormat="1" ht="10.2">
      <c r="B233" s="225"/>
      <c r="C233" s="226"/>
      <c r="D233" s="206" t="s">
        <v>309</v>
      </c>
      <c r="E233" s="227" t="s">
        <v>1</v>
      </c>
      <c r="F233" s="228" t="s">
        <v>2202</v>
      </c>
      <c r="G233" s="226"/>
      <c r="H233" s="229">
        <v>31.549</v>
      </c>
      <c r="I233" s="230"/>
      <c r="J233" s="226"/>
      <c r="K233" s="226"/>
      <c r="L233" s="231"/>
      <c r="M233" s="232"/>
      <c r="N233" s="233"/>
      <c r="O233" s="233"/>
      <c r="P233" s="233"/>
      <c r="Q233" s="233"/>
      <c r="R233" s="233"/>
      <c r="S233" s="233"/>
      <c r="T233" s="234"/>
      <c r="AT233" s="235" t="s">
        <v>309</v>
      </c>
      <c r="AU233" s="235" t="s">
        <v>93</v>
      </c>
      <c r="AV233" s="14" t="s">
        <v>93</v>
      </c>
      <c r="AW233" s="14" t="s">
        <v>38</v>
      </c>
      <c r="AX233" s="14" t="s">
        <v>83</v>
      </c>
      <c r="AY233" s="235" t="s">
        <v>203</v>
      </c>
    </row>
    <row r="234" spans="2:51" s="13" customFormat="1" ht="10.2">
      <c r="B234" s="215"/>
      <c r="C234" s="216"/>
      <c r="D234" s="206" t="s">
        <v>309</v>
      </c>
      <c r="E234" s="217" t="s">
        <v>1</v>
      </c>
      <c r="F234" s="218" t="s">
        <v>2192</v>
      </c>
      <c r="G234" s="216"/>
      <c r="H234" s="217" t="s">
        <v>1</v>
      </c>
      <c r="I234" s="219"/>
      <c r="J234" s="216"/>
      <c r="K234" s="216"/>
      <c r="L234" s="220"/>
      <c r="M234" s="221"/>
      <c r="N234" s="222"/>
      <c r="O234" s="222"/>
      <c r="P234" s="222"/>
      <c r="Q234" s="222"/>
      <c r="R234" s="222"/>
      <c r="S234" s="222"/>
      <c r="T234" s="223"/>
      <c r="AT234" s="224" t="s">
        <v>309</v>
      </c>
      <c r="AU234" s="224" t="s">
        <v>93</v>
      </c>
      <c r="AV234" s="13" t="s">
        <v>91</v>
      </c>
      <c r="AW234" s="13" t="s">
        <v>38</v>
      </c>
      <c r="AX234" s="13" t="s">
        <v>83</v>
      </c>
      <c r="AY234" s="224" t="s">
        <v>203</v>
      </c>
    </row>
    <row r="235" spans="2:51" s="14" customFormat="1" ht="10.2">
      <c r="B235" s="225"/>
      <c r="C235" s="226"/>
      <c r="D235" s="206" t="s">
        <v>309</v>
      </c>
      <c r="E235" s="227" t="s">
        <v>1</v>
      </c>
      <c r="F235" s="228" t="s">
        <v>2203</v>
      </c>
      <c r="G235" s="226"/>
      <c r="H235" s="229">
        <v>181.803</v>
      </c>
      <c r="I235" s="230"/>
      <c r="J235" s="226"/>
      <c r="K235" s="226"/>
      <c r="L235" s="231"/>
      <c r="M235" s="232"/>
      <c r="N235" s="233"/>
      <c r="O235" s="233"/>
      <c r="P235" s="233"/>
      <c r="Q235" s="233"/>
      <c r="R235" s="233"/>
      <c r="S235" s="233"/>
      <c r="T235" s="234"/>
      <c r="AT235" s="235" t="s">
        <v>309</v>
      </c>
      <c r="AU235" s="235" t="s">
        <v>93</v>
      </c>
      <c r="AV235" s="14" t="s">
        <v>93</v>
      </c>
      <c r="AW235" s="14" t="s">
        <v>38</v>
      </c>
      <c r="AX235" s="14" t="s">
        <v>83</v>
      </c>
      <c r="AY235" s="235" t="s">
        <v>203</v>
      </c>
    </row>
    <row r="236" spans="2:51" s="14" customFormat="1" ht="10.2">
      <c r="B236" s="225"/>
      <c r="C236" s="226"/>
      <c r="D236" s="206" t="s">
        <v>309</v>
      </c>
      <c r="E236" s="227" t="s">
        <v>1</v>
      </c>
      <c r="F236" s="228" t="s">
        <v>2201</v>
      </c>
      <c r="G236" s="226"/>
      <c r="H236" s="229">
        <v>106.704</v>
      </c>
      <c r="I236" s="230"/>
      <c r="J236" s="226"/>
      <c r="K236" s="226"/>
      <c r="L236" s="231"/>
      <c r="M236" s="232"/>
      <c r="N236" s="233"/>
      <c r="O236" s="233"/>
      <c r="P236" s="233"/>
      <c r="Q236" s="233"/>
      <c r="R236" s="233"/>
      <c r="S236" s="233"/>
      <c r="T236" s="234"/>
      <c r="AT236" s="235" t="s">
        <v>309</v>
      </c>
      <c r="AU236" s="235" t="s">
        <v>93</v>
      </c>
      <c r="AV236" s="14" t="s">
        <v>93</v>
      </c>
      <c r="AW236" s="14" t="s">
        <v>38</v>
      </c>
      <c r="AX236" s="14" t="s">
        <v>83</v>
      </c>
      <c r="AY236" s="235" t="s">
        <v>203</v>
      </c>
    </row>
    <row r="237" spans="2:51" s="16" customFormat="1" ht="10.2">
      <c r="B237" s="257"/>
      <c r="C237" s="258"/>
      <c r="D237" s="206" t="s">
        <v>309</v>
      </c>
      <c r="E237" s="259" t="s">
        <v>1</v>
      </c>
      <c r="F237" s="260" t="s">
        <v>399</v>
      </c>
      <c r="G237" s="258"/>
      <c r="H237" s="261">
        <v>619.069</v>
      </c>
      <c r="I237" s="262"/>
      <c r="J237" s="258"/>
      <c r="K237" s="258"/>
      <c r="L237" s="263"/>
      <c r="M237" s="264"/>
      <c r="N237" s="265"/>
      <c r="O237" s="265"/>
      <c r="P237" s="265"/>
      <c r="Q237" s="265"/>
      <c r="R237" s="265"/>
      <c r="S237" s="265"/>
      <c r="T237" s="266"/>
      <c r="AT237" s="267" t="s">
        <v>309</v>
      </c>
      <c r="AU237" s="267" t="s">
        <v>93</v>
      </c>
      <c r="AV237" s="16" t="s">
        <v>112</v>
      </c>
      <c r="AW237" s="16" t="s">
        <v>38</v>
      </c>
      <c r="AX237" s="16" t="s">
        <v>83</v>
      </c>
      <c r="AY237" s="267" t="s">
        <v>203</v>
      </c>
    </row>
    <row r="238" spans="2:51" s="14" customFormat="1" ht="10.2">
      <c r="B238" s="225"/>
      <c r="C238" s="226"/>
      <c r="D238" s="206" t="s">
        <v>309</v>
      </c>
      <c r="E238" s="227" t="s">
        <v>1</v>
      </c>
      <c r="F238" s="228" t="s">
        <v>2204</v>
      </c>
      <c r="G238" s="226"/>
      <c r="H238" s="229">
        <v>123.8</v>
      </c>
      <c r="I238" s="230"/>
      <c r="J238" s="226"/>
      <c r="K238" s="226"/>
      <c r="L238" s="231"/>
      <c r="M238" s="232"/>
      <c r="N238" s="233"/>
      <c r="O238" s="233"/>
      <c r="P238" s="233"/>
      <c r="Q238" s="233"/>
      <c r="R238" s="233"/>
      <c r="S238" s="233"/>
      <c r="T238" s="234"/>
      <c r="AT238" s="235" t="s">
        <v>309</v>
      </c>
      <c r="AU238" s="235" t="s">
        <v>93</v>
      </c>
      <c r="AV238" s="14" t="s">
        <v>93</v>
      </c>
      <c r="AW238" s="14" t="s">
        <v>38</v>
      </c>
      <c r="AX238" s="14" t="s">
        <v>83</v>
      </c>
      <c r="AY238" s="235" t="s">
        <v>203</v>
      </c>
    </row>
    <row r="239" spans="2:51" s="15" customFormat="1" ht="10.2">
      <c r="B239" s="236"/>
      <c r="C239" s="237"/>
      <c r="D239" s="206" t="s">
        <v>309</v>
      </c>
      <c r="E239" s="238" t="s">
        <v>1</v>
      </c>
      <c r="F239" s="239" t="s">
        <v>314</v>
      </c>
      <c r="G239" s="237"/>
      <c r="H239" s="240">
        <v>742.869</v>
      </c>
      <c r="I239" s="241"/>
      <c r="J239" s="237"/>
      <c r="K239" s="237"/>
      <c r="L239" s="242"/>
      <c r="M239" s="243"/>
      <c r="N239" s="244"/>
      <c r="O239" s="244"/>
      <c r="P239" s="244"/>
      <c r="Q239" s="244"/>
      <c r="R239" s="244"/>
      <c r="S239" s="244"/>
      <c r="T239" s="245"/>
      <c r="AT239" s="246" t="s">
        <v>309</v>
      </c>
      <c r="AU239" s="246" t="s">
        <v>93</v>
      </c>
      <c r="AV239" s="15" t="s">
        <v>121</v>
      </c>
      <c r="AW239" s="15" t="s">
        <v>38</v>
      </c>
      <c r="AX239" s="15" t="s">
        <v>91</v>
      </c>
      <c r="AY239" s="246" t="s">
        <v>203</v>
      </c>
    </row>
    <row r="240" spans="1:65" s="2" customFormat="1" ht="16.5" customHeight="1">
      <c r="A240" s="36"/>
      <c r="B240" s="37"/>
      <c r="C240" s="193" t="s">
        <v>394</v>
      </c>
      <c r="D240" s="193" t="s">
        <v>206</v>
      </c>
      <c r="E240" s="194" t="s">
        <v>2205</v>
      </c>
      <c r="F240" s="195" t="s">
        <v>2206</v>
      </c>
      <c r="G240" s="196" t="s">
        <v>357</v>
      </c>
      <c r="H240" s="197">
        <v>742.869</v>
      </c>
      <c r="I240" s="198"/>
      <c r="J240" s="199">
        <f>ROUND(I240*H240,2)</f>
        <v>0</v>
      </c>
      <c r="K240" s="195" t="s">
        <v>210</v>
      </c>
      <c r="L240" s="41"/>
      <c r="M240" s="200" t="s">
        <v>1</v>
      </c>
      <c r="N240" s="201" t="s">
        <v>48</v>
      </c>
      <c r="O240" s="73"/>
      <c r="P240" s="202">
        <f>O240*H240</f>
        <v>0</v>
      </c>
      <c r="Q240" s="202">
        <v>0</v>
      </c>
      <c r="R240" s="202">
        <f>Q240*H240</f>
        <v>0</v>
      </c>
      <c r="S240" s="202">
        <v>0</v>
      </c>
      <c r="T240" s="203">
        <f>S240*H240</f>
        <v>0</v>
      </c>
      <c r="U240" s="36"/>
      <c r="V240" s="36"/>
      <c r="W240" s="36"/>
      <c r="X240" s="36"/>
      <c r="Y240" s="36"/>
      <c r="Z240" s="36"/>
      <c r="AA240" s="36"/>
      <c r="AB240" s="36"/>
      <c r="AC240" s="36"/>
      <c r="AD240" s="36"/>
      <c r="AE240" s="36"/>
      <c r="AR240" s="204" t="s">
        <v>121</v>
      </c>
      <c r="AT240" s="204" t="s">
        <v>206</v>
      </c>
      <c r="AU240" s="204" t="s">
        <v>93</v>
      </c>
      <c r="AY240" s="18" t="s">
        <v>203</v>
      </c>
      <c r="BE240" s="205">
        <f>IF(N240="základní",J240,0)</f>
        <v>0</v>
      </c>
      <c r="BF240" s="205">
        <f>IF(N240="snížená",J240,0)</f>
        <v>0</v>
      </c>
      <c r="BG240" s="205">
        <f>IF(N240="zákl. přenesená",J240,0)</f>
        <v>0</v>
      </c>
      <c r="BH240" s="205">
        <f>IF(N240="sníž. přenesená",J240,0)</f>
        <v>0</v>
      </c>
      <c r="BI240" s="205">
        <f>IF(N240="nulová",J240,0)</f>
        <v>0</v>
      </c>
      <c r="BJ240" s="18" t="s">
        <v>91</v>
      </c>
      <c r="BK240" s="205">
        <f>ROUND(I240*H240,2)</f>
        <v>0</v>
      </c>
      <c r="BL240" s="18" t="s">
        <v>121</v>
      </c>
      <c r="BM240" s="204" t="s">
        <v>2207</v>
      </c>
    </row>
    <row r="241" spans="1:65" s="2" customFormat="1" ht="16.5" customHeight="1">
      <c r="A241" s="36"/>
      <c r="B241" s="37"/>
      <c r="C241" s="193" t="s">
        <v>401</v>
      </c>
      <c r="D241" s="193" t="s">
        <v>206</v>
      </c>
      <c r="E241" s="194" t="s">
        <v>2208</v>
      </c>
      <c r="F241" s="195" t="s">
        <v>2209</v>
      </c>
      <c r="G241" s="196" t="s">
        <v>357</v>
      </c>
      <c r="H241" s="197">
        <v>619.069</v>
      </c>
      <c r="I241" s="198"/>
      <c r="J241" s="199">
        <f>ROUND(I241*H241,2)</f>
        <v>0</v>
      </c>
      <c r="K241" s="195" t="s">
        <v>210</v>
      </c>
      <c r="L241" s="41"/>
      <c r="M241" s="200" t="s">
        <v>1</v>
      </c>
      <c r="N241" s="201" t="s">
        <v>48</v>
      </c>
      <c r="O241" s="73"/>
      <c r="P241" s="202">
        <f>O241*H241</f>
        <v>0</v>
      </c>
      <c r="Q241" s="202">
        <v>0.00088</v>
      </c>
      <c r="R241" s="202">
        <f>Q241*H241</f>
        <v>0.54478072</v>
      </c>
      <c r="S241" s="202">
        <v>0</v>
      </c>
      <c r="T241" s="203">
        <f>S241*H241</f>
        <v>0</v>
      </c>
      <c r="U241" s="36"/>
      <c r="V241" s="36"/>
      <c r="W241" s="36"/>
      <c r="X241" s="36"/>
      <c r="Y241" s="36"/>
      <c r="Z241" s="36"/>
      <c r="AA241" s="36"/>
      <c r="AB241" s="36"/>
      <c r="AC241" s="36"/>
      <c r="AD241" s="36"/>
      <c r="AE241" s="36"/>
      <c r="AR241" s="204" t="s">
        <v>121</v>
      </c>
      <c r="AT241" s="204" t="s">
        <v>206</v>
      </c>
      <c r="AU241" s="204" t="s">
        <v>93</v>
      </c>
      <c r="AY241" s="18" t="s">
        <v>203</v>
      </c>
      <c r="BE241" s="205">
        <f>IF(N241="základní",J241,0)</f>
        <v>0</v>
      </c>
      <c r="BF241" s="205">
        <f>IF(N241="snížená",J241,0)</f>
        <v>0</v>
      </c>
      <c r="BG241" s="205">
        <f>IF(N241="zákl. přenesená",J241,0)</f>
        <v>0</v>
      </c>
      <c r="BH241" s="205">
        <f>IF(N241="sníž. přenesená",J241,0)</f>
        <v>0</v>
      </c>
      <c r="BI241" s="205">
        <f>IF(N241="nulová",J241,0)</f>
        <v>0</v>
      </c>
      <c r="BJ241" s="18" t="s">
        <v>91</v>
      </c>
      <c r="BK241" s="205">
        <f>ROUND(I241*H241,2)</f>
        <v>0</v>
      </c>
      <c r="BL241" s="18" t="s">
        <v>121</v>
      </c>
      <c r="BM241" s="204" t="s">
        <v>2210</v>
      </c>
    </row>
    <row r="242" spans="2:51" s="13" customFormat="1" ht="10.2">
      <c r="B242" s="215"/>
      <c r="C242" s="216"/>
      <c r="D242" s="206" t="s">
        <v>309</v>
      </c>
      <c r="E242" s="217" t="s">
        <v>1</v>
      </c>
      <c r="F242" s="218" t="s">
        <v>2098</v>
      </c>
      <c r="G242" s="216"/>
      <c r="H242" s="217" t="s">
        <v>1</v>
      </c>
      <c r="I242" s="219"/>
      <c r="J242" s="216"/>
      <c r="K242" s="216"/>
      <c r="L242" s="220"/>
      <c r="M242" s="221"/>
      <c r="N242" s="222"/>
      <c r="O242" s="222"/>
      <c r="P242" s="222"/>
      <c r="Q242" s="222"/>
      <c r="R242" s="222"/>
      <c r="S242" s="222"/>
      <c r="T242" s="223"/>
      <c r="AT242" s="224" t="s">
        <v>309</v>
      </c>
      <c r="AU242" s="224" t="s">
        <v>93</v>
      </c>
      <c r="AV242" s="13" t="s">
        <v>91</v>
      </c>
      <c r="AW242" s="13" t="s">
        <v>38</v>
      </c>
      <c r="AX242" s="13" t="s">
        <v>83</v>
      </c>
      <c r="AY242" s="224" t="s">
        <v>203</v>
      </c>
    </row>
    <row r="243" spans="2:51" s="13" customFormat="1" ht="10.2">
      <c r="B243" s="215"/>
      <c r="C243" s="216"/>
      <c r="D243" s="206" t="s">
        <v>309</v>
      </c>
      <c r="E243" s="217" t="s">
        <v>1</v>
      </c>
      <c r="F243" s="218" t="s">
        <v>2186</v>
      </c>
      <c r="G243" s="216"/>
      <c r="H243" s="217" t="s">
        <v>1</v>
      </c>
      <c r="I243" s="219"/>
      <c r="J243" s="216"/>
      <c r="K243" s="216"/>
      <c r="L243" s="220"/>
      <c r="M243" s="221"/>
      <c r="N243" s="222"/>
      <c r="O243" s="222"/>
      <c r="P243" s="222"/>
      <c r="Q243" s="222"/>
      <c r="R243" s="222"/>
      <c r="S243" s="222"/>
      <c r="T243" s="223"/>
      <c r="AT243" s="224" t="s">
        <v>309</v>
      </c>
      <c r="AU243" s="224" t="s">
        <v>93</v>
      </c>
      <c r="AV243" s="13" t="s">
        <v>91</v>
      </c>
      <c r="AW243" s="13" t="s">
        <v>38</v>
      </c>
      <c r="AX243" s="13" t="s">
        <v>83</v>
      </c>
      <c r="AY243" s="224" t="s">
        <v>203</v>
      </c>
    </row>
    <row r="244" spans="2:51" s="14" customFormat="1" ht="10.2">
      <c r="B244" s="225"/>
      <c r="C244" s="226"/>
      <c r="D244" s="206" t="s">
        <v>309</v>
      </c>
      <c r="E244" s="227" t="s">
        <v>1</v>
      </c>
      <c r="F244" s="228" t="s">
        <v>2198</v>
      </c>
      <c r="G244" s="226"/>
      <c r="H244" s="229">
        <v>14.621</v>
      </c>
      <c r="I244" s="230"/>
      <c r="J244" s="226"/>
      <c r="K244" s="226"/>
      <c r="L244" s="231"/>
      <c r="M244" s="232"/>
      <c r="N244" s="233"/>
      <c r="O244" s="233"/>
      <c r="P244" s="233"/>
      <c r="Q244" s="233"/>
      <c r="R244" s="233"/>
      <c r="S244" s="233"/>
      <c r="T244" s="234"/>
      <c r="AT244" s="235" t="s">
        <v>309</v>
      </c>
      <c r="AU244" s="235" t="s">
        <v>93</v>
      </c>
      <c r="AV244" s="14" t="s">
        <v>93</v>
      </c>
      <c r="AW244" s="14" t="s">
        <v>38</v>
      </c>
      <c r="AX244" s="14" t="s">
        <v>83</v>
      </c>
      <c r="AY244" s="235" t="s">
        <v>203</v>
      </c>
    </row>
    <row r="245" spans="2:51" s="14" customFormat="1" ht="10.2">
      <c r="B245" s="225"/>
      <c r="C245" s="226"/>
      <c r="D245" s="206" t="s">
        <v>309</v>
      </c>
      <c r="E245" s="227" t="s">
        <v>1</v>
      </c>
      <c r="F245" s="228" t="s">
        <v>2199</v>
      </c>
      <c r="G245" s="226"/>
      <c r="H245" s="229">
        <v>77.742</v>
      </c>
      <c r="I245" s="230"/>
      <c r="J245" s="226"/>
      <c r="K245" s="226"/>
      <c r="L245" s="231"/>
      <c r="M245" s="232"/>
      <c r="N245" s="233"/>
      <c r="O245" s="233"/>
      <c r="P245" s="233"/>
      <c r="Q245" s="233"/>
      <c r="R245" s="233"/>
      <c r="S245" s="233"/>
      <c r="T245" s="234"/>
      <c r="AT245" s="235" t="s">
        <v>309</v>
      </c>
      <c r="AU245" s="235" t="s">
        <v>93</v>
      </c>
      <c r="AV245" s="14" t="s">
        <v>93</v>
      </c>
      <c r="AW245" s="14" t="s">
        <v>38</v>
      </c>
      <c r="AX245" s="14" t="s">
        <v>83</v>
      </c>
      <c r="AY245" s="235" t="s">
        <v>203</v>
      </c>
    </row>
    <row r="246" spans="2:51" s="14" customFormat="1" ht="10.2">
      <c r="B246" s="225"/>
      <c r="C246" s="226"/>
      <c r="D246" s="206" t="s">
        <v>309</v>
      </c>
      <c r="E246" s="227" t="s">
        <v>1</v>
      </c>
      <c r="F246" s="228" t="s">
        <v>2200</v>
      </c>
      <c r="G246" s="226"/>
      <c r="H246" s="229">
        <v>99.946</v>
      </c>
      <c r="I246" s="230"/>
      <c r="J246" s="226"/>
      <c r="K246" s="226"/>
      <c r="L246" s="231"/>
      <c r="M246" s="232"/>
      <c r="N246" s="233"/>
      <c r="O246" s="233"/>
      <c r="P246" s="233"/>
      <c r="Q246" s="233"/>
      <c r="R246" s="233"/>
      <c r="S246" s="233"/>
      <c r="T246" s="234"/>
      <c r="AT246" s="235" t="s">
        <v>309</v>
      </c>
      <c r="AU246" s="235" t="s">
        <v>93</v>
      </c>
      <c r="AV246" s="14" t="s">
        <v>93</v>
      </c>
      <c r="AW246" s="14" t="s">
        <v>38</v>
      </c>
      <c r="AX246" s="14" t="s">
        <v>83</v>
      </c>
      <c r="AY246" s="235" t="s">
        <v>203</v>
      </c>
    </row>
    <row r="247" spans="2:51" s="14" customFormat="1" ht="10.2">
      <c r="B247" s="225"/>
      <c r="C247" s="226"/>
      <c r="D247" s="206" t="s">
        <v>309</v>
      </c>
      <c r="E247" s="227" t="s">
        <v>1</v>
      </c>
      <c r="F247" s="228" t="s">
        <v>2201</v>
      </c>
      <c r="G247" s="226"/>
      <c r="H247" s="229">
        <v>106.704</v>
      </c>
      <c r="I247" s="230"/>
      <c r="J247" s="226"/>
      <c r="K247" s="226"/>
      <c r="L247" s="231"/>
      <c r="M247" s="232"/>
      <c r="N247" s="233"/>
      <c r="O247" s="233"/>
      <c r="P247" s="233"/>
      <c r="Q247" s="233"/>
      <c r="R247" s="233"/>
      <c r="S247" s="233"/>
      <c r="T247" s="234"/>
      <c r="AT247" s="235" t="s">
        <v>309</v>
      </c>
      <c r="AU247" s="235" t="s">
        <v>93</v>
      </c>
      <c r="AV247" s="14" t="s">
        <v>93</v>
      </c>
      <c r="AW247" s="14" t="s">
        <v>38</v>
      </c>
      <c r="AX247" s="14" t="s">
        <v>83</v>
      </c>
      <c r="AY247" s="235" t="s">
        <v>203</v>
      </c>
    </row>
    <row r="248" spans="2:51" s="14" customFormat="1" ht="10.2">
      <c r="B248" s="225"/>
      <c r="C248" s="226"/>
      <c r="D248" s="206" t="s">
        <v>309</v>
      </c>
      <c r="E248" s="227" t="s">
        <v>1</v>
      </c>
      <c r="F248" s="228" t="s">
        <v>2202</v>
      </c>
      <c r="G248" s="226"/>
      <c r="H248" s="229">
        <v>31.549</v>
      </c>
      <c r="I248" s="230"/>
      <c r="J248" s="226"/>
      <c r="K248" s="226"/>
      <c r="L248" s="231"/>
      <c r="M248" s="232"/>
      <c r="N248" s="233"/>
      <c r="O248" s="233"/>
      <c r="P248" s="233"/>
      <c r="Q248" s="233"/>
      <c r="R248" s="233"/>
      <c r="S248" s="233"/>
      <c r="T248" s="234"/>
      <c r="AT248" s="235" t="s">
        <v>309</v>
      </c>
      <c r="AU248" s="235" t="s">
        <v>93</v>
      </c>
      <c r="AV248" s="14" t="s">
        <v>93</v>
      </c>
      <c r="AW248" s="14" t="s">
        <v>38</v>
      </c>
      <c r="AX248" s="14" t="s">
        <v>83</v>
      </c>
      <c r="AY248" s="235" t="s">
        <v>203</v>
      </c>
    </row>
    <row r="249" spans="2:51" s="13" customFormat="1" ht="10.2">
      <c r="B249" s="215"/>
      <c r="C249" s="216"/>
      <c r="D249" s="206" t="s">
        <v>309</v>
      </c>
      <c r="E249" s="217" t="s">
        <v>1</v>
      </c>
      <c r="F249" s="218" t="s">
        <v>2192</v>
      </c>
      <c r="G249" s="216"/>
      <c r="H249" s="217" t="s">
        <v>1</v>
      </c>
      <c r="I249" s="219"/>
      <c r="J249" s="216"/>
      <c r="K249" s="216"/>
      <c r="L249" s="220"/>
      <c r="M249" s="221"/>
      <c r="N249" s="222"/>
      <c r="O249" s="222"/>
      <c r="P249" s="222"/>
      <c r="Q249" s="222"/>
      <c r="R249" s="222"/>
      <c r="S249" s="222"/>
      <c r="T249" s="223"/>
      <c r="AT249" s="224" t="s">
        <v>309</v>
      </c>
      <c r="AU249" s="224" t="s">
        <v>93</v>
      </c>
      <c r="AV249" s="13" t="s">
        <v>91</v>
      </c>
      <c r="AW249" s="13" t="s">
        <v>38</v>
      </c>
      <c r="AX249" s="13" t="s">
        <v>83</v>
      </c>
      <c r="AY249" s="224" t="s">
        <v>203</v>
      </c>
    </row>
    <row r="250" spans="2:51" s="14" customFormat="1" ht="10.2">
      <c r="B250" s="225"/>
      <c r="C250" s="226"/>
      <c r="D250" s="206" t="s">
        <v>309</v>
      </c>
      <c r="E250" s="227" t="s">
        <v>1</v>
      </c>
      <c r="F250" s="228" t="s">
        <v>2203</v>
      </c>
      <c r="G250" s="226"/>
      <c r="H250" s="229">
        <v>181.803</v>
      </c>
      <c r="I250" s="230"/>
      <c r="J250" s="226"/>
      <c r="K250" s="226"/>
      <c r="L250" s="231"/>
      <c r="M250" s="232"/>
      <c r="N250" s="233"/>
      <c r="O250" s="233"/>
      <c r="P250" s="233"/>
      <c r="Q250" s="233"/>
      <c r="R250" s="233"/>
      <c r="S250" s="233"/>
      <c r="T250" s="234"/>
      <c r="AT250" s="235" t="s">
        <v>309</v>
      </c>
      <c r="AU250" s="235" t="s">
        <v>93</v>
      </c>
      <c r="AV250" s="14" t="s">
        <v>93</v>
      </c>
      <c r="AW250" s="14" t="s">
        <v>38</v>
      </c>
      <c r="AX250" s="14" t="s">
        <v>83</v>
      </c>
      <c r="AY250" s="235" t="s">
        <v>203</v>
      </c>
    </row>
    <row r="251" spans="2:51" s="14" customFormat="1" ht="10.2">
      <c r="B251" s="225"/>
      <c r="C251" s="226"/>
      <c r="D251" s="206" t="s">
        <v>309</v>
      </c>
      <c r="E251" s="227" t="s">
        <v>1</v>
      </c>
      <c r="F251" s="228" t="s">
        <v>2201</v>
      </c>
      <c r="G251" s="226"/>
      <c r="H251" s="229">
        <v>106.704</v>
      </c>
      <c r="I251" s="230"/>
      <c r="J251" s="226"/>
      <c r="K251" s="226"/>
      <c r="L251" s="231"/>
      <c r="M251" s="232"/>
      <c r="N251" s="233"/>
      <c r="O251" s="233"/>
      <c r="P251" s="233"/>
      <c r="Q251" s="233"/>
      <c r="R251" s="233"/>
      <c r="S251" s="233"/>
      <c r="T251" s="234"/>
      <c r="AT251" s="235" t="s">
        <v>309</v>
      </c>
      <c r="AU251" s="235" t="s">
        <v>93</v>
      </c>
      <c r="AV251" s="14" t="s">
        <v>93</v>
      </c>
      <c r="AW251" s="14" t="s">
        <v>38</v>
      </c>
      <c r="AX251" s="14" t="s">
        <v>83</v>
      </c>
      <c r="AY251" s="235" t="s">
        <v>203</v>
      </c>
    </row>
    <row r="252" spans="2:51" s="15" customFormat="1" ht="10.2">
      <c r="B252" s="236"/>
      <c r="C252" s="237"/>
      <c r="D252" s="206" t="s">
        <v>309</v>
      </c>
      <c r="E252" s="238" t="s">
        <v>1</v>
      </c>
      <c r="F252" s="239" t="s">
        <v>314</v>
      </c>
      <c r="G252" s="237"/>
      <c r="H252" s="240">
        <v>619.069</v>
      </c>
      <c r="I252" s="241"/>
      <c r="J252" s="237"/>
      <c r="K252" s="237"/>
      <c r="L252" s="242"/>
      <c r="M252" s="243"/>
      <c r="N252" s="244"/>
      <c r="O252" s="244"/>
      <c r="P252" s="244"/>
      <c r="Q252" s="244"/>
      <c r="R252" s="244"/>
      <c r="S252" s="244"/>
      <c r="T252" s="245"/>
      <c r="AT252" s="246" t="s">
        <v>309</v>
      </c>
      <c r="AU252" s="246" t="s">
        <v>93</v>
      </c>
      <c r="AV252" s="15" t="s">
        <v>121</v>
      </c>
      <c r="AW252" s="15" t="s">
        <v>38</v>
      </c>
      <c r="AX252" s="15" t="s">
        <v>91</v>
      </c>
      <c r="AY252" s="246" t="s">
        <v>203</v>
      </c>
    </row>
    <row r="253" spans="1:65" s="2" customFormat="1" ht="16.5" customHeight="1">
      <c r="A253" s="36"/>
      <c r="B253" s="37"/>
      <c r="C253" s="193" t="s">
        <v>7</v>
      </c>
      <c r="D253" s="193" t="s">
        <v>206</v>
      </c>
      <c r="E253" s="194" t="s">
        <v>2211</v>
      </c>
      <c r="F253" s="195" t="s">
        <v>2212</v>
      </c>
      <c r="G253" s="196" t="s">
        <v>357</v>
      </c>
      <c r="H253" s="197">
        <v>619.069</v>
      </c>
      <c r="I253" s="198"/>
      <c r="J253" s="199">
        <f>ROUND(I253*H253,2)</f>
        <v>0</v>
      </c>
      <c r="K253" s="195" t="s">
        <v>210</v>
      </c>
      <c r="L253" s="41"/>
      <c r="M253" s="200" t="s">
        <v>1</v>
      </c>
      <c r="N253" s="201" t="s">
        <v>48</v>
      </c>
      <c r="O253" s="73"/>
      <c r="P253" s="202">
        <f>O253*H253</f>
        <v>0</v>
      </c>
      <c r="Q253" s="202">
        <v>0</v>
      </c>
      <c r="R253" s="202">
        <f>Q253*H253</f>
        <v>0</v>
      </c>
      <c r="S253" s="202">
        <v>0</v>
      </c>
      <c r="T253" s="203">
        <f>S253*H253</f>
        <v>0</v>
      </c>
      <c r="U253" s="36"/>
      <c r="V253" s="36"/>
      <c r="W253" s="36"/>
      <c r="X253" s="36"/>
      <c r="Y253" s="36"/>
      <c r="Z253" s="36"/>
      <c r="AA253" s="36"/>
      <c r="AB253" s="36"/>
      <c r="AC253" s="36"/>
      <c r="AD253" s="36"/>
      <c r="AE253" s="36"/>
      <c r="AR253" s="204" t="s">
        <v>121</v>
      </c>
      <c r="AT253" s="204" t="s">
        <v>206</v>
      </c>
      <c r="AU253" s="204" t="s">
        <v>93</v>
      </c>
      <c r="AY253" s="18" t="s">
        <v>203</v>
      </c>
      <c r="BE253" s="205">
        <f>IF(N253="základní",J253,0)</f>
        <v>0</v>
      </c>
      <c r="BF253" s="205">
        <f>IF(N253="snížená",J253,0)</f>
        <v>0</v>
      </c>
      <c r="BG253" s="205">
        <f>IF(N253="zákl. přenesená",J253,0)</f>
        <v>0</v>
      </c>
      <c r="BH253" s="205">
        <f>IF(N253="sníž. přenesená",J253,0)</f>
        <v>0</v>
      </c>
      <c r="BI253" s="205">
        <f>IF(N253="nulová",J253,0)</f>
        <v>0</v>
      </c>
      <c r="BJ253" s="18" t="s">
        <v>91</v>
      </c>
      <c r="BK253" s="205">
        <f>ROUND(I253*H253,2)</f>
        <v>0</v>
      </c>
      <c r="BL253" s="18" t="s">
        <v>121</v>
      </c>
      <c r="BM253" s="204" t="s">
        <v>2213</v>
      </c>
    </row>
    <row r="254" spans="1:65" s="2" customFormat="1" ht="16.5" customHeight="1">
      <c r="A254" s="36"/>
      <c r="B254" s="37"/>
      <c r="C254" s="193" t="s">
        <v>409</v>
      </c>
      <c r="D254" s="193" t="s">
        <v>206</v>
      </c>
      <c r="E254" s="194" t="s">
        <v>2214</v>
      </c>
      <c r="F254" s="195" t="s">
        <v>2215</v>
      </c>
      <c r="G254" s="196" t="s">
        <v>338</v>
      </c>
      <c r="H254" s="197">
        <v>17.189</v>
      </c>
      <c r="I254" s="198"/>
      <c r="J254" s="199">
        <f>ROUND(I254*H254,2)</f>
        <v>0</v>
      </c>
      <c r="K254" s="195" t="s">
        <v>210</v>
      </c>
      <c r="L254" s="41"/>
      <c r="M254" s="200" t="s">
        <v>1</v>
      </c>
      <c r="N254" s="201" t="s">
        <v>48</v>
      </c>
      <c r="O254" s="73"/>
      <c r="P254" s="202">
        <f>O254*H254</f>
        <v>0</v>
      </c>
      <c r="Q254" s="202">
        <v>1.05516</v>
      </c>
      <c r="R254" s="202">
        <f>Q254*H254</f>
        <v>18.137145240000002</v>
      </c>
      <c r="S254" s="202">
        <v>0</v>
      </c>
      <c r="T254" s="203">
        <f>S254*H254</f>
        <v>0</v>
      </c>
      <c r="U254" s="36"/>
      <c r="V254" s="36"/>
      <c r="W254" s="36"/>
      <c r="X254" s="36"/>
      <c r="Y254" s="36"/>
      <c r="Z254" s="36"/>
      <c r="AA254" s="36"/>
      <c r="AB254" s="36"/>
      <c r="AC254" s="36"/>
      <c r="AD254" s="36"/>
      <c r="AE254" s="36"/>
      <c r="AR254" s="204" t="s">
        <v>121</v>
      </c>
      <c r="AT254" s="204" t="s">
        <v>206</v>
      </c>
      <c r="AU254" s="204" t="s">
        <v>93</v>
      </c>
      <c r="AY254" s="18" t="s">
        <v>203</v>
      </c>
      <c r="BE254" s="205">
        <f>IF(N254="základní",J254,0)</f>
        <v>0</v>
      </c>
      <c r="BF254" s="205">
        <f>IF(N254="snížená",J254,0)</f>
        <v>0</v>
      </c>
      <c r="BG254" s="205">
        <f>IF(N254="zákl. přenesená",J254,0)</f>
        <v>0</v>
      </c>
      <c r="BH254" s="205">
        <f>IF(N254="sníž. přenesená",J254,0)</f>
        <v>0</v>
      </c>
      <c r="BI254" s="205">
        <f>IF(N254="nulová",J254,0)</f>
        <v>0</v>
      </c>
      <c r="BJ254" s="18" t="s">
        <v>91</v>
      </c>
      <c r="BK254" s="205">
        <f>ROUND(I254*H254,2)</f>
        <v>0</v>
      </c>
      <c r="BL254" s="18" t="s">
        <v>121</v>
      </c>
      <c r="BM254" s="204" t="s">
        <v>2216</v>
      </c>
    </row>
    <row r="255" spans="2:51" s="13" customFormat="1" ht="10.2">
      <c r="B255" s="215"/>
      <c r="C255" s="216"/>
      <c r="D255" s="206" t="s">
        <v>309</v>
      </c>
      <c r="E255" s="217" t="s">
        <v>1</v>
      </c>
      <c r="F255" s="218" t="s">
        <v>2098</v>
      </c>
      <c r="G255" s="216"/>
      <c r="H255" s="217" t="s">
        <v>1</v>
      </c>
      <c r="I255" s="219"/>
      <c r="J255" s="216"/>
      <c r="K255" s="216"/>
      <c r="L255" s="220"/>
      <c r="M255" s="221"/>
      <c r="N255" s="222"/>
      <c r="O255" s="222"/>
      <c r="P255" s="222"/>
      <c r="Q255" s="222"/>
      <c r="R255" s="222"/>
      <c r="S255" s="222"/>
      <c r="T255" s="223"/>
      <c r="AT255" s="224" t="s">
        <v>309</v>
      </c>
      <c r="AU255" s="224" t="s">
        <v>93</v>
      </c>
      <c r="AV255" s="13" t="s">
        <v>91</v>
      </c>
      <c r="AW255" s="13" t="s">
        <v>38</v>
      </c>
      <c r="AX255" s="13" t="s">
        <v>83</v>
      </c>
      <c r="AY255" s="224" t="s">
        <v>203</v>
      </c>
    </row>
    <row r="256" spans="2:51" s="14" customFormat="1" ht="10.2">
      <c r="B256" s="225"/>
      <c r="C256" s="226"/>
      <c r="D256" s="206" t="s">
        <v>309</v>
      </c>
      <c r="E256" s="227" t="s">
        <v>1</v>
      </c>
      <c r="F256" s="228" t="s">
        <v>2217</v>
      </c>
      <c r="G256" s="226"/>
      <c r="H256" s="229">
        <v>17.189</v>
      </c>
      <c r="I256" s="230"/>
      <c r="J256" s="226"/>
      <c r="K256" s="226"/>
      <c r="L256" s="231"/>
      <c r="M256" s="232"/>
      <c r="N256" s="233"/>
      <c r="O256" s="233"/>
      <c r="P256" s="233"/>
      <c r="Q256" s="233"/>
      <c r="R256" s="233"/>
      <c r="S256" s="233"/>
      <c r="T256" s="234"/>
      <c r="AT256" s="235" t="s">
        <v>309</v>
      </c>
      <c r="AU256" s="235" t="s">
        <v>93</v>
      </c>
      <c r="AV256" s="14" t="s">
        <v>93</v>
      </c>
      <c r="AW256" s="14" t="s">
        <v>38</v>
      </c>
      <c r="AX256" s="14" t="s">
        <v>83</v>
      </c>
      <c r="AY256" s="235" t="s">
        <v>203</v>
      </c>
    </row>
    <row r="257" spans="2:51" s="15" customFormat="1" ht="10.2">
      <c r="B257" s="236"/>
      <c r="C257" s="237"/>
      <c r="D257" s="206" t="s">
        <v>309</v>
      </c>
      <c r="E257" s="238" t="s">
        <v>1</v>
      </c>
      <c r="F257" s="239" t="s">
        <v>314</v>
      </c>
      <c r="G257" s="237"/>
      <c r="H257" s="240">
        <v>17.189</v>
      </c>
      <c r="I257" s="241"/>
      <c r="J257" s="237"/>
      <c r="K257" s="237"/>
      <c r="L257" s="242"/>
      <c r="M257" s="243"/>
      <c r="N257" s="244"/>
      <c r="O257" s="244"/>
      <c r="P257" s="244"/>
      <c r="Q257" s="244"/>
      <c r="R257" s="244"/>
      <c r="S257" s="244"/>
      <c r="T257" s="245"/>
      <c r="AT257" s="246" t="s">
        <v>309</v>
      </c>
      <c r="AU257" s="246" t="s">
        <v>93</v>
      </c>
      <c r="AV257" s="15" t="s">
        <v>121</v>
      </c>
      <c r="AW257" s="15" t="s">
        <v>38</v>
      </c>
      <c r="AX257" s="15" t="s">
        <v>91</v>
      </c>
      <c r="AY257" s="246" t="s">
        <v>203</v>
      </c>
    </row>
    <row r="258" spans="1:65" s="2" customFormat="1" ht="16.5" customHeight="1">
      <c r="A258" s="36"/>
      <c r="B258" s="37"/>
      <c r="C258" s="193" t="s">
        <v>413</v>
      </c>
      <c r="D258" s="193" t="s">
        <v>206</v>
      </c>
      <c r="E258" s="194" t="s">
        <v>491</v>
      </c>
      <c r="F258" s="195" t="s">
        <v>2218</v>
      </c>
      <c r="G258" s="196" t="s">
        <v>307</v>
      </c>
      <c r="H258" s="197">
        <v>50.545</v>
      </c>
      <c r="I258" s="198"/>
      <c r="J258" s="199">
        <f>ROUND(I258*H258,2)</f>
        <v>0</v>
      </c>
      <c r="K258" s="195" t="s">
        <v>210</v>
      </c>
      <c r="L258" s="41"/>
      <c r="M258" s="200" t="s">
        <v>1</v>
      </c>
      <c r="N258" s="201" t="s">
        <v>48</v>
      </c>
      <c r="O258" s="73"/>
      <c r="P258" s="202">
        <f>O258*H258</f>
        <v>0</v>
      </c>
      <c r="Q258" s="202">
        <v>2.45336</v>
      </c>
      <c r="R258" s="202">
        <f>Q258*H258</f>
        <v>124.0050812</v>
      </c>
      <c r="S258" s="202">
        <v>0</v>
      </c>
      <c r="T258" s="203">
        <f>S258*H258</f>
        <v>0</v>
      </c>
      <c r="U258" s="36"/>
      <c r="V258" s="36"/>
      <c r="W258" s="36"/>
      <c r="X258" s="36"/>
      <c r="Y258" s="36"/>
      <c r="Z258" s="36"/>
      <c r="AA258" s="36"/>
      <c r="AB258" s="36"/>
      <c r="AC258" s="36"/>
      <c r="AD258" s="36"/>
      <c r="AE258" s="36"/>
      <c r="AR258" s="204" t="s">
        <v>121</v>
      </c>
      <c r="AT258" s="204" t="s">
        <v>206</v>
      </c>
      <c r="AU258" s="204" t="s">
        <v>93</v>
      </c>
      <c r="AY258" s="18" t="s">
        <v>203</v>
      </c>
      <c r="BE258" s="205">
        <f>IF(N258="základní",J258,0)</f>
        <v>0</v>
      </c>
      <c r="BF258" s="205">
        <f>IF(N258="snížená",J258,0)</f>
        <v>0</v>
      </c>
      <c r="BG258" s="205">
        <f>IF(N258="zákl. přenesená",J258,0)</f>
        <v>0</v>
      </c>
      <c r="BH258" s="205">
        <f>IF(N258="sníž. přenesená",J258,0)</f>
        <v>0</v>
      </c>
      <c r="BI258" s="205">
        <f>IF(N258="nulová",J258,0)</f>
        <v>0</v>
      </c>
      <c r="BJ258" s="18" t="s">
        <v>91</v>
      </c>
      <c r="BK258" s="205">
        <f>ROUND(I258*H258,2)</f>
        <v>0</v>
      </c>
      <c r="BL258" s="18" t="s">
        <v>121</v>
      </c>
      <c r="BM258" s="204" t="s">
        <v>2219</v>
      </c>
    </row>
    <row r="259" spans="2:51" s="13" customFormat="1" ht="10.2">
      <c r="B259" s="215"/>
      <c r="C259" s="216"/>
      <c r="D259" s="206" t="s">
        <v>309</v>
      </c>
      <c r="E259" s="217" t="s">
        <v>1</v>
      </c>
      <c r="F259" s="218" t="s">
        <v>2098</v>
      </c>
      <c r="G259" s="216"/>
      <c r="H259" s="217" t="s">
        <v>1</v>
      </c>
      <c r="I259" s="219"/>
      <c r="J259" s="216"/>
      <c r="K259" s="216"/>
      <c r="L259" s="220"/>
      <c r="M259" s="221"/>
      <c r="N259" s="222"/>
      <c r="O259" s="222"/>
      <c r="P259" s="222"/>
      <c r="Q259" s="222"/>
      <c r="R259" s="222"/>
      <c r="S259" s="222"/>
      <c r="T259" s="223"/>
      <c r="AT259" s="224" t="s">
        <v>309</v>
      </c>
      <c r="AU259" s="224" t="s">
        <v>93</v>
      </c>
      <c r="AV259" s="13" t="s">
        <v>91</v>
      </c>
      <c r="AW259" s="13" t="s">
        <v>38</v>
      </c>
      <c r="AX259" s="13" t="s">
        <v>83</v>
      </c>
      <c r="AY259" s="224" t="s">
        <v>203</v>
      </c>
    </row>
    <row r="260" spans="2:51" s="14" customFormat="1" ht="10.2">
      <c r="B260" s="225"/>
      <c r="C260" s="226"/>
      <c r="D260" s="206" t="s">
        <v>309</v>
      </c>
      <c r="E260" s="227" t="s">
        <v>1</v>
      </c>
      <c r="F260" s="228" t="s">
        <v>2220</v>
      </c>
      <c r="G260" s="226"/>
      <c r="H260" s="229">
        <v>25.45</v>
      </c>
      <c r="I260" s="230"/>
      <c r="J260" s="226"/>
      <c r="K260" s="226"/>
      <c r="L260" s="231"/>
      <c r="M260" s="232"/>
      <c r="N260" s="233"/>
      <c r="O260" s="233"/>
      <c r="P260" s="233"/>
      <c r="Q260" s="233"/>
      <c r="R260" s="233"/>
      <c r="S260" s="233"/>
      <c r="T260" s="234"/>
      <c r="AT260" s="235" t="s">
        <v>309</v>
      </c>
      <c r="AU260" s="235" t="s">
        <v>93</v>
      </c>
      <c r="AV260" s="14" t="s">
        <v>93</v>
      </c>
      <c r="AW260" s="14" t="s">
        <v>38</v>
      </c>
      <c r="AX260" s="14" t="s">
        <v>83</v>
      </c>
      <c r="AY260" s="235" t="s">
        <v>203</v>
      </c>
    </row>
    <row r="261" spans="2:51" s="14" customFormat="1" ht="10.2">
      <c r="B261" s="225"/>
      <c r="C261" s="226"/>
      <c r="D261" s="206" t="s">
        <v>309</v>
      </c>
      <c r="E261" s="227" t="s">
        <v>1</v>
      </c>
      <c r="F261" s="228" t="s">
        <v>2221</v>
      </c>
      <c r="G261" s="226"/>
      <c r="H261" s="229">
        <v>25.095</v>
      </c>
      <c r="I261" s="230"/>
      <c r="J261" s="226"/>
      <c r="K261" s="226"/>
      <c r="L261" s="231"/>
      <c r="M261" s="232"/>
      <c r="N261" s="233"/>
      <c r="O261" s="233"/>
      <c r="P261" s="233"/>
      <c r="Q261" s="233"/>
      <c r="R261" s="233"/>
      <c r="S261" s="233"/>
      <c r="T261" s="234"/>
      <c r="AT261" s="235" t="s">
        <v>309</v>
      </c>
      <c r="AU261" s="235" t="s">
        <v>93</v>
      </c>
      <c r="AV261" s="14" t="s">
        <v>93</v>
      </c>
      <c r="AW261" s="14" t="s">
        <v>38</v>
      </c>
      <c r="AX261" s="14" t="s">
        <v>83</v>
      </c>
      <c r="AY261" s="235" t="s">
        <v>203</v>
      </c>
    </row>
    <row r="262" spans="2:51" s="15" customFormat="1" ht="10.2">
      <c r="B262" s="236"/>
      <c r="C262" s="237"/>
      <c r="D262" s="206" t="s">
        <v>309</v>
      </c>
      <c r="E262" s="238" t="s">
        <v>1</v>
      </c>
      <c r="F262" s="239" t="s">
        <v>314</v>
      </c>
      <c r="G262" s="237"/>
      <c r="H262" s="240">
        <v>50.545</v>
      </c>
      <c r="I262" s="241"/>
      <c r="J262" s="237"/>
      <c r="K262" s="237"/>
      <c r="L262" s="242"/>
      <c r="M262" s="243"/>
      <c r="N262" s="244"/>
      <c r="O262" s="244"/>
      <c r="P262" s="244"/>
      <c r="Q262" s="244"/>
      <c r="R262" s="244"/>
      <c r="S262" s="244"/>
      <c r="T262" s="245"/>
      <c r="AT262" s="246" t="s">
        <v>309</v>
      </c>
      <c r="AU262" s="246" t="s">
        <v>93</v>
      </c>
      <c r="AV262" s="15" t="s">
        <v>121</v>
      </c>
      <c r="AW262" s="15" t="s">
        <v>38</v>
      </c>
      <c r="AX262" s="15" t="s">
        <v>91</v>
      </c>
      <c r="AY262" s="246" t="s">
        <v>203</v>
      </c>
    </row>
    <row r="263" spans="1:65" s="2" customFormat="1" ht="16.5" customHeight="1">
      <c r="A263" s="36"/>
      <c r="B263" s="37"/>
      <c r="C263" s="193" t="s">
        <v>417</v>
      </c>
      <c r="D263" s="193" t="s">
        <v>206</v>
      </c>
      <c r="E263" s="194" t="s">
        <v>2222</v>
      </c>
      <c r="F263" s="195" t="s">
        <v>2223</v>
      </c>
      <c r="G263" s="196" t="s">
        <v>357</v>
      </c>
      <c r="H263" s="197">
        <v>404.39</v>
      </c>
      <c r="I263" s="198"/>
      <c r="J263" s="199">
        <f>ROUND(I263*H263,2)</f>
        <v>0</v>
      </c>
      <c r="K263" s="195" t="s">
        <v>210</v>
      </c>
      <c r="L263" s="41"/>
      <c r="M263" s="200" t="s">
        <v>1</v>
      </c>
      <c r="N263" s="201" t="s">
        <v>48</v>
      </c>
      <c r="O263" s="73"/>
      <c r="P263" s="202">
        <f>O263*H263</f>
        <v>0</v>
      </c>
      <c r="Q263" s="202">
        <v>0.00663</v>
      </c>
      <c r="R263" s="202">
        <f>Q263*H263</f>
        <v>2.6811057</v>
      </c>
      <c r="S263" s="202">
        <v>0</v>
      </c>
      <c r="T263" s="203">
        <f>S263*H263</f>
        <v>0</v>
      </c>
      <c r="U263" s="36"/>
      <c r="V263" s="36"/>
      <c r="W263" s="36"/>
      <c r="X263" s="36"/>
      <c r="Y263" s="36"/>
      <c r="Z263" s="36"/>
      <c r="AA263" s="36"/>
      <c r="AB263" s="36"/>
      <c r="AC263" s="36"/>
      <c r="AD263" s="36"/>
      <c r="AE263" s="36"/>
      <c r="AR263" s="204" t="s">
        <v>121</v>
      </c>
      <c r="AT263" s="204" t="s">
        <v>206</v>
      </c>
      <c r="AU263" s="204" t="s">
        <v>93</v>
      </c>
      <c r="AY263" s="18" t="s">
        <v>203</v>
      </c>
      <c r="BE263" s="205">
        <f>IF(N263="základní",J263,0)</f>
        <v>0</v>
      </c>
      <c r="BF263" s="205">
        <f>IF(N263="snížená",J263,0)</f>
        <v>0</v>
      </c>
      <c r="BG263" s="205">
        <f>IF(N263="zákl. přenesená",J263,0)</f>
        <v>0</v>
      </c>
      <c r="BH263" s="205">
        <f>IF(N263="sníž. přenesená",J263,0)</f>
        <v>0</v>
      </c>
      <c r="BI263" s="205">
        <f>IF(N263="nulová",J263,0)</f>
        <v>0</v>
      </c>
      <c r="BJ263" s="18" t="s">
        <v>91</v>
      </c>
      <c r="BK263" s="205">
        <f>ROUND(I263*H263,2)</f>
        <v>0</v>
      </c>
      <c r="BL263" s="18" t="s">
        <v>121</v>
      </c>
      <c r="BM263" s="204" t="s">
        <v>2224</v>
      </c>
    </row>
    <row r="264" spans="2:51" s="13" customFormat="1" ht="10.2">
      <c r="B264" s="215"/>
      <c r="C264" s="216"/>
      <c r="D264" s="206" t="s">
        <v>309</v>
      </c>
      <c r="E264" s="217" t="s">
        <v>1</v>
      </c>
      <c r="F264" s="218" t="s">
        <v>2098</v>
      </c>
      <c r="G264" s="216"/>
      <c r="H264" s="217" t="s">
        <v>1</v>
      </c>
      <c r="I264" s="219"/>
      <c r="J264" s="216"/>
      <c r="K264" s="216"/>
      <c r="L264" s="220"/>
      <c r="M264" s="221"/>
      <c r="N264" s="222"/>
      <c r="O264" s="222"/>
      <c r="P264" s="222"/>
      <c r="Q264" s="222"/>
      <c r="R264" s="222"/>
      <c r="S264" s="222"/>
      <c r="T264" s="223"/>
      <c r="AT264" s="224" t="s">
        <v>309</v>
      </c>
      <c r="AU264" s="224" t="s">
        <v>93</v>
      </c>
      <c r="AV264" s="13" t="s">
        <v>91</v>
      </c>
      <c r="AW264" s="13" t="s">
        <v>38</v>
      </c>
      <c r="AX264" s="13" t="s">
        <v>83</v>
      </c>
      <c r="AY264" s="224" t="s">
        <v>203</v>
      </c>
    </row>
    <row r="265" spans="2:51" s="14" customFormat="1" ht="10.2">
      <c r="B265" s="225"/>
      <c r="C265" s="226"/>
      <c r="D265" s="206" t="s">
        <v>309</v>
      </c>
      <c r="E265" s="227" t="s">
        <v>1</v>
      </c>
      <c r="F265" s="228" t="s">
        <v>2225</v>
      </c>
      <c r="G265" s="226"/>
      <c r="H265" s="229">
        <v>203.63</v>
      </c>
      <c r="I265" s="230"/>
      <c r="J265" s="226"/>
      <c r="K265" s="226"/>
      <c r="L265" s="231"/>
      <c r="M265" s="232"/>
      <c r="N265" s="233"/>
      <c r="O265" s="233"/>
      <c r="P265" s="233"/>
      <c r="Q265" s="233"/>
      <c r="R265" s="233"/>
      <c r="S265" s="233"/>
      <c r="T265" s="234"/>
      <c r="AT265" s="235" t="s">
        <v>309</v>
      </c>
      <c r="AU265" s="235" t="s">
        <v>93</v>
      </c>
      <c r="AV265" s="14" t="s">
        <v>93</v>
      </c>
      <c r="AW265" s="14" t="s">
        <v>38</v>
      </c>
      <c r="AX265" s="14" t="s">
        <v>83</v>
      </c>
      <c r="AY265" s="235" t="s">
        <v>203</v>
      </c>
    </row>
    <row r="266" spans="2:51" s="14" customFormat="1" ht="10.2">
      <c r="B266" s="225"/>
      <c r="C266" s="226"/>
      <c r="D266" s="206" t="s">
        <v>309</v>
      </c>
      <c r="E266" s="227" t="s">
        <v>1</v>
      </c>
      <c r="F266" s="228" t="s">
        <v>2226</v>
      </c>
      <c r="G266" s="226"/>
      <c r="H266" s="229">
        <v>200.76</v>
      </c>
      <c r="I266" s="230"/>
      <c r="J266" s="226"/>
      <c r="K266" s="226"/>
      <c r="L266" s="231"/>
      <c r="M266" s="232"/>
      <c r="N266" s="233"/>
      <c r="O266" s="233"/>
      <c r="P266" s="233"/>
      <c r="Q266" s="233"/>
      <c r="R266" s="233"/>
      <c r="S266" s="233"/>
      <c r="T266" s="234"/>
      <c r="AT266" s="235" t="s">
        <v>309</v>
      </c>
      <c r="AU266" s="235" t="s">
        <v>93</v>
      </c>
      <c r="AV266" s="14" t="s">
        <v>93</v>
      </c>
      <c r="AW266" s="14" t="s">
        <v>38</v>
      </c>
      <c r="AX266" s="14" t="s">
        <v>83</v>
      </c>
      <c r="AY266" s="235" t="s">
        <v>203</v>
      </c>
    </row>
    <row r="267" spans="2:51" s="15" customFormat="1" ht="10.2">
      <c r="B267" s="236"/>
      <c r="C267" s="237"/>
      <c r="D267" s="206" t="s">
        <v>309</v>
      </c>
      <c r="E267" s="238" t="s">
        <v>1</v>
      </c>
      <c r="F267" s="239" t="s">
        <v>314</v>
      </c>
      <c r="G267" s="237"/>
      <c r="H267" s="240">
        <v>404.39</v>
      </c>
      <c r="I267" s="241"/>
      <c r="J267" s="237"/>
      <c r="K267" s="237"/>
      <c r="L267" s="242"/>
      <c r="M267" s="243"/>
      <c r="N267" s="244"/>
      <c r="O267" s="244"/>
      <c r="P267" s="244"/>
      <c r="Q267" s="244"/>
      <c r="R267" s="244"/>
      <c r="S267" s="244"/>
      <c r="T267" s="245"/>
      <c r="AT267" s="246" t="s">
        <v>309</v>
      </c>
      <c r="AU267" s="246" t="s">
        <v>93</v>
      </c>
      <c r="AV267" s="15" t="s">
        <v>121</v>
      </c>
      <c r="AW267" s="15" t="s">
        <v>38</v>
      </c>
      <c r="AX267" s="15" t="s">
        <v>91</v>
      </c>
      <c r="AY267" s="246" t="s">
        <v>203</v>
      </c>
    </row>
    <row r="268" spans="1:65" s="2" customFormat="1" ht="16.5" customHeight="1">
      <c r="A268" s="36"/>
      <c r="B268" s="37"/>
      <c r="C268" s="193" t="s">
        <v>421</v>
      </c>
      <c r="D268" s="193" t="s">
        <v>206</v>
      </c>
      <c r="E268" s="194" t="s">
        <v>2227</v>
      </c>
      <c r="F268" s="195" t="s">
        <v>2228</v>
      </c>
      <c r="G268" s="196" t="s">
        <v>357</v>
      </c>
      <c r="H268" s="197">
        <v>404.39</v>
      </c>
      <c r="I268" s="198"/>
      <c r="J268" s="199">
        <f>ROUND(I268*H268,2)</f>
        <v>0</v>
      </c>
      <c r="K268" s="195" t="s">
        <v>210</v>
      </c>
      <c r="L268" s="41"/>
      <c r="M268" s="200" t="s">
        <v>1</v>
      </c>
      <c r="N268" s="201" t="s">
        <v>48</v>
      </c>
      <c r="O268" s="73"/>
      <c r="P268" s="202">
        <f>O268*H268</f>
        <v>0</v>
      </c>
      <c r="Q268" s="202">
        <v>0</v>
      </c>
      <c r="R268" s="202">
        <f>Q268*H268</f>
        <v>0</v>
      </c>
      <c r="S268" s="202">
        <v>0</v>
      </c>
      <c r="T268" s="203">
        <f>S268*H268</f>
        <v>0</v>
      </c>
      <c r="U268" s="36"/>
      <c r="V268" s="36"/>
      <c r="W268" s="36"/>
      <c r="X268" s="36"/>
      <c r="Y268" s="36"/>
      <c r="Z268" s="36"/>
      <c r="AA268" s="36"/>
      <c r="AB268" s="36"/>
      <c r="AC268" s="36"/>
      <c r="AD268" s="36"/>
      <c r="AE268" s="36"/>
      <c r="AR268" s="204" t="s">
        <v>121</v>
      </c>
      <c r="AT268" s="204" t="s">
        <v>206</v>
      </c>
      <c r="AU268" s="204" t="s">
        <v>93</v>
      </c>
      <c r="AY268" s="18" t="s">
        <v>203</v>
      </c>
      <c r="BE268" s="205">
        <f>IF(N268="základní",J268,0)</f>
        <v>0</v>
      </c>
      <c r="BF268" s="205">
        <f>IF(N268="snížená",J268,0)</f>
        <v>0</v>
      </c>
      <c r="BG268" s="205">
        <f>IF(N268="zákl. přenesená",J268,0)</f>
        <v>0</v>
      </c>
      <c r="BH268" s="205">
        <f>IF(N268="sníž. přenesená",J268,0)</f>
        <v>0</v>
      </c>
      <c r="BI268" s="205">
        <f>IF(N268="nulová",J268,0)</f>
        <v>0</v>
      </c>
      <c r="BJ268" s="18" t="s">
        <v>91</v>
      </c>
      <c r="BK268" s="205">
        <f>ROUND(I268*H268,2)</f>
        <v>0</v>
      </c>
      <c r="BL268" s="18" t="s">
        <v>121</v>
      </c>
      <c r="BM268" s="204" t="s">
        <v>2229</v>
      </c>
    </row>
    <row r="269" spans="1:65" s="2" customFormat="1" ht="16.5" customHeight="1">
      <c r="A269" s="36"/>
      <c r="B269" s="37"/>
      <c r="C269" s="193" t="s">
        <v>425</v>
      </c>
      <c r="D269" s="193" t="s">
        <v>206</v>
      </c>
      <c r="E269" s="194" t="s">
        <v>495</v>
      </c>
      <c r="F269" s="195" t="s">
        <v>2230</v>
      </c>
      <c r="G269" s="196" t="s">
        <v>338</v>
      </c>
      <c r="H269" s="197">
        <v>12.636</v>
      </c>
      <c r="I269" s="198"/>
      <c r="J269" s="199">
        <f>ROUND(I269*H269,2)</f>
        <v>0</v>
      </c>
      <c r="K269" s="195" t="s">
        <v>210</v>
      </c>
      <c r="L269" s="41"/>
      <c r="M269" s="200" t="s">
        <v>1</v>
      </c>
      <c r="N269" s="201" t="s">
        <v>48</v>
      </c>
      <c r="O269" s="73"/>
      <c r="P269" s="202">
        <f>O269*H269</f>
        <v>0</v>
      </c>
      <c r="Q269" s="202">
        <v>1.05464</v>
      </c>
      <c r="R269" s="202">
        <f>Q269*H269</f>
        <v>13.32643104</v>
      </c>
      <c r="S269" s="202">
        <v>0</v>
      </c>
      <c r="T269" s="203">
        <f>S269*H269</f>
        <v>0</v>
      </c>
      <c r="U269" s="36"/>
      <c r="V269" s="36"/>
      <c r="W269" s="36"/>
      <c r="X269" s="36"/>
      <c r="Y269" s="36"/>
      <c r="Z269" s="36"/>
      <c r="AA269" s="36"/>
      <c r="AB269" s="36"/>
      <c r="AC269" s="36"/>
      <c r="AD269" s="36"/>
      <c r="AE269" s="36"/>
      <c r="AR269" s="204" t="s">
        <v>121</v>
      </c>
      <c r="AT269" s="204" t="s">
        <v>206</v>
      </c>
      <c r="AU269" s="204" t="s">
        <v>93</v>
      </c>
      <c r="AY269" s="18" t="s">
        <v>203</v>
      </c>
      <c r="BE269" s="205">
        <f>IF(N269="základní",J269,0)</f>
        <v>0</v>
      </c>
      <c r="BF269" s="205">
        <f>IF(N269="snížená",J269,0)</f>
        <v>0</v>
      </c>
      <c r="BG269" s="205">
        <f>IF(N269="zákl. přenesená",J269,0)</f>
        <v>0</v>
      </c>
      <c r="BH269" s="205">
        <f>IF(N269="sníž. přenesená",J269,0)</f>
        <v>0</v>
      </c>
      <c r="BI269" s="205">
        <f>IF(N269="nulová",J269,0)</f>
        <v>0</v>
      </c>
      <c r="BJ269" s="18" t="s">
        <v>91</v>
      </c>
      <c r="BK269" s="205">
        <f>ROUND(I269*H269,2)</f>
        <v>0</v>
      </c>
      <c r="BL269" s="18" t="s">
        <v>121</v>
      </c>
      <c r="BM269" s="204" t="s">
        <v>2231</v>
      </c>
    </row>
    <row r="270" spans="2:51" s="13" customFormat="1" ht="10.2">
      <c r="B270" s="215"/>
      <c r="C270" s="216"/>
      <c r="D270" s="206" t="s">
        <v>309</v>
      </c>
      <c r="E270" s="217" t="s">
        <v>1</v>
      </c>
      <c r="F270" s="218" t="s">
        <v>2098</v>
      </c>
      <c r="G270" s="216"/>
      <c r="H270" s="217" t="s">
        <v>1</v>
      </c>
      <c r="I270" s="219"/>
      <c r="J270" s="216"/>
      <c r="K270" s="216"/>
      <c r="L270" s="220"/>
      <c r="M270" s="221"/>
      <c r="N270" s="222"/>
      <c r="O270" s="222"/>
      <c r="P270" s="222"/>
      <c r="Q270" s="222"/>
      <c r="R270" s="222"/>
      <c r="S270" s="222"/>
      <c r="T270" s="223"/>
      <c r="AT270" s="224" t="s">
        <v>309</v>
      </c>
      <c r="AU270" s="224" t="s">
        <v>93</v>
      </c>
      <c r="AV270" s="13" t="s">
        <v>91</v>
      </c>
      <c r="AW270" s="13" t="s">
        <v>38</v>
      </c>
      <c r="AX270" s="13" t="s">
        <v>83</v>
      </c>
      <c r="AY270" s="224" t="s">
        <v>203</v>
      </c>
    </row>
    <row r="271" spans="2:51" s="14" customFormat="1" ht="10.2">
      <c r="B271" s="225"/>
      <c r="C271" s="226"/>
      <c r="D271" s="206" t="s">
        <v>309</v>
      </c>
      <c r="E271" s="227" t="s">
        <v>1</v>
      </c>
      <c r="F271" s="228" t="s">
        <v>2232</v>
      </c>
      <c r="G271" s="226"/>
      <c r="H271" s="229">
        <v>12.636</v>
      </c>
      <c r="I271" s="230"/>
      <c r="J271" s="226"/>
      <c r="K271" s="226"/>
      <c r="L271" s="231"/>
      <c r="M271" s="232"/>
      <c r="N271" s="233"/>
      <c r="O271" s="233"/>
      <c r="P271" s="233"/>
      <c r="Q271" s="233"/>
      <c r="R271" s="233"/>
      <c r="S271" s="233"/>
      <c r="T271" s="234"/>
      <c r="AT271" s="235" t="s">
        <v>309</v>
      </c>
      <c r="AU271" s="235" t="s">
        <v>93</v>
      </c>
      <c r="AV271" s="14" t="s">
        <v>93</v>
      </c>
      <c r="AW271" s="14" t="s">
        <v>38</v>
      </c>
      <c r="AX271" s="14" t="s">
        <v>83</v>
      </c>
      <c r="AY271" s="235" t="s">
        <v>203</v>
      </c>
    </row>
    <row r="272" spans="2:51" s="15" customFormat="1" ht="10.2">
      <c r="B272" s="236"/>
      <c r="C272" s="237"/>
      <c r="D272" s="206" t="s">
        <v>309</v>
      </c>
      <c r="E272" s="238" t="s">
        <v>1</v>
      </c>
      <c r="F272" s="239" t="s">
        <v>314</v>
      </c>
      <c r="G272" s="237"/>
      <c r="H272" s="240">
        <v>12.636</v>
      </c>
      <c r="I272" s="241"/>
      <c r="J272" s="237"/>
      <c r="K272" s="237"/>
      <c r="L272" s="242"/>
      <c r="M272" s="243"/>
      <c r="N272" s="244"/>
      <c r="O272" s="244"/>
      <c r="P272" s="244"/>
      <c r="Q272" s="244"/>
      <c r="R272" s="244"/>
      <c r="S272" s="244"/>
      <c r="T272" s="245"/>
      <c r="AT272" s="246" t="s">
        <v>309</v>
      </c>
      <c r="AU272" s="246" t="s">
        <v>93</v>
      </c>
      <c r="AV272" s="15" t="s">
        <v>121</v>
      </c>
      <c r="AW272" s="15" t="s">
        <v>38</v>
      </c>
      <c r="AX272" s="15" t="s">
        <v>91</v>
      </c>
      <c r="AY272" s="246" t="s">
        <v>203</v>
      </c>
    </row>
    <row r="273" spans="1:65" s="2" customFormat="1" ht="16.5" customHeight="1">
      <c r="A273" s="36"/>
      <c r="B273" s="37"/>
      <c r="C273" s="193" t="s">
        <v>429</v>
      </c>
      <c r="D273" s="193" t="s">
        <v>206</v>
      </c>
      <c r="E273" s="194" t="s">
        <v>2233</v>
      </c>
      <c r="F273" s="195" t="s">
        <v>2234</v>
      </c>
      <c r="G273" s="196" t="s">
        <v>307</v>
      </c>
      <c r="H273" s="197">
        <v>5.088</v>
      </c>
      <c r="I273" s="198"/>
      <c r="J273" s="199">
        <f>ROUND(I273*H273,2)</f>
        <v>0</v>
      </c>
      <c r="K273" s="195" t="s">
        <v>210</v>
      </c>
      <c r="L273" s="41"/>
      <c r="M273" s="200" t="s">
        <v>1</v>
      </c>
      <c r="N273" s="201" t="s">
        <v>48</v>
      </c>
      <c r="O273" s="73"/>
      <c r="P273" s="202">
        <f>O273*H273</f>
        <v>0</v>
      </c>
      <c r="Q273" s="202">
        <v>2.45337</v>
      </c>
      <c r="R273" s="202">
        <f>Q273*H273</f>
        <v>12.48274656</v>
      </c>
      <c r="S273" s="202">
        <v>0</v>
      </c>
      <c r="T273" s="203">
        <f>S273*H273</f>
        <v>0</v>
      </c>
      <c r="U273" s="36"/>
      <c r="V273" s="36"/>
      <c r="W273" s="36"/>
      <c r="X273" s="36"/>
      <c r="Y273" s="36"/>
      <c r="Z273" s="36"/>
      <c r="AA273" s="36"/>
      <c r="AB273" s="36"/>
      <c r="AC273" s="36"/>
      <c r="AD273" s="36"/>
      <c r="AE273" s="36"/>
      <c r="AR273" s="204" t="s">
        <v>121</v>
      </c>
      <c r="AT273" s="204" t="s">
        <v>206</v>
      </c>
      <c r="AU273" s="204" t="s">
        <v>93</v>
      </c>
      <c r="AY273" s="18" t="s">
        <v>203</v>
      </c>
      <c r="BE273" s="205">
        <f>IF(N273="základní",J273,0)</f>
        <v>0</v>
      </c>
      <c r="BF273" s="205">
        <f>IF(N273="snížená",J273,0)</f>
        <v>0</v>
      </c>
      <c r="BG273" s="205">
        <f>IF(N273="zákl. přenesená",J273,0)</f>
        <v>0</v>
      </c>
      <c r="BH273" s="205">
        <f>IF(N273="sníž. přenesená",J273,0)</f>
        <v>0</v>
      </c>
      <c r="BI273" s="205">
        <f>IF(N273="nulová",J273,0)</f>
        <v>0</v>
      </c>
      <c r="BJ273" s="18" t="s">
        <v>91</v>
      </c>
      <c r="BK273" s="205">
        <f>ROUND(I273*H273,2)</f>
        <v>0</v>
      </c>
      <c r="BL273" s="18" t="s">
        <v>121</v>
      </c>
      <c r="BM273" s="204" t="s">
        <v>2235</v>
      </c>
    </row>
    <row r="274" spans="2:51" s="13" customFormat="1" ht="10.2">
      <c r="B274" s="215"/>
      <c r="C274" s="216"/>
      <c r="D274" s="206" t="s">
        <v>309</v>
      </c>
      <c r="E274" s="217" t="s">
        <v>1</v>
      </c>
      <c r="F274" s="218" t="s">
        <v>2098</v>
      </c>
      <c r="G274" s="216"/>
      <c r="H274" s="217" t="s">
        <v>1</v>
      </c>
      <c r="I274" s="219"/>
      <c r="J274" s="216"/>
      <c r="K274" s="216"/>
      <c r="L274" s="220"/>
      <c r="M274" s="221"/>
      <c r="N274" s="222"/>
      <c r="O274" s="222"/>
      <c r="P274" s="222"/>
      <c r="Q274" s="222"/>
      <c r="R274" s="222"/>
      <c r="S274" s="222"/>
      <c r="T274" s="223"/>
      <c r="AT274" s="224" t="s">
        <v>309</v>
      </c>
      <c r="AU274" s="224" t="s">
        <v>93</v>
      </c>
      <c r="AV274" s="13" t="s">
        <v>91</v>
      </c>
      <c r="AW274" s="13" t="s">
        <v>38</v>
      </c>
      <c r="AX274" s="13" t="s">
        <v>83</v>
      </c>
      <c r="AY274" s="224" t="s">
        <v>203</v>
      </c>
    </row>
    <row r="275" spans="2:51" s="14" customFormat="1" ht="10.2">
      <c r="B275" s="225"/>
      <c r="C275" s="226"/>
      <c r="D275" s="206" t="s">
        <v>309</v>
      </c>
      <c r="E275" s="227" t="s">
        <v>1</v>
      </c>
      <c r="F275" s="228" t="s">
        <v>2236</v>
      </c>
      <c r="G275" s="226"/>
      <c r="H275" s="229">
        <v>5.088</v>
      </c>
      <c r="I275" s="230"/>
      <c r="J275" s="226"/>
      <c r="K275" s="226"/>
      <c r="L275" s="231"/>
      <c r="M275" s="232"/>
      <c r="N275" s="233"/>
      <c r="O275" s="233"/>
      <c r="P275" s="233"/>
      <c r="Q275" s="233"/>
      <c r="R275" s="233"/>
      <c r="S275" s="233"/>
      <c r="T275" s="234"/>
      <c r="AT275" s="235" t="s">
        <v>309</v>
      </c>
      <c r="AU275" s="235" t="s">
        <v>93</v>
      </c>
      <c r="AV275" s="14" t="s">
        <v>93</v>
      </c>
      <c r="AW275" s="14" t="s">
        <v>38</v>
      </c>
      <c r="AX275" s="14" t="s">
        <v>83</v>
      </c>
      <c r="AY275" s="235" t="s">
        <v>203</v>
      </c>
    </row>
    <row r="276" spans="2:51" s="15" customFormat="1" ht="10.2">
      <c r="B276" s="236"/>
      <c r="C276" s="237"/>
      <c r="D276" s="206" t="s">
        <v>309</v>
      </c>
      <c r="E276" s="238" t="s">
        <v>1</v>
      </c>
      <c r="F276" s="239" t="s">
        <v>314</v>
      </c>
      <c r="G276" s="237"/>
      <c r="H276" s="240">
        <v>5.088</v>
      </c>
      <c r="I276" s="241"/>
      <c r="J276" s="237"/>
      <c r="K276" s="237"/>
      <c r="L276" s="242"/>
      <c r="M276" s="243"/>
      <c r="N276" s="244"/>
      <c r="O276" s="244"/>
      <c r="P276" s="244"/>
      <c r="Q276" s="244"/>
      <c r="R276" s="244"/>
      <c r="S276" s="244"/>
      <c r="T276" s="245"/>
      <c r="AT276" s="246" t="s">
        <v>309</v>
      </c>
      <c r="AU276" s="246" t="s">
        <v>93</v>
      </c>
      <c r="AV276" s="15" t="s">
        <v>121</v>
      </c>
      <c r="AW276" s="15" t="s">
        <v>38</v>
      </c>
      <c r="AX276" s="15" t="s">
        <v>91</v>
      </c>
      <c r="AY276" s="246" t="s">
        <v>203</v>
      </c>
    </row>
    <row r="277" spans="1:65" s="2" customFormat="1" ht="16.5" customHeight="1">
      <c r="A277" s="36"/>
      <c r="B277" s="37"/>
      <c r="C277" s="193" t="s">
        <v>433</v>
      </c>
      <c r="D277" s="193" t="s">
        <v>206</v>
      </c>
      <c r="E277" s="194" t="s">
        <v>2237</v>
      </c>
      <c r="F277" s="195" t="s">
        <v>2238</v>
      </c>
      <c r="G277" s="196" t="s">
        <v>338</v>
      </c>
      <c r="H277" s="197">
        <v>1.272</v>
      </c>
      <c r="I277" s="198"/>
      <c r="J277" s="199">
        <f>ROUND(I277*H277,2)</f>
        <v>0</v>
      </c>
      <c r="K277" s="195" t="s">
        <v>210</v>
      </c>
      <c r="L277" s="41"/>
      <c r="M277" s="200" t="s">
        <v>1</v>
      </c>
      <c r="N277" s="201" t="s">
        <v>48</v>
      </c>
      <c r="O277" s="73"/>
      <c r="P277" s="202">
        <f>O277*H277</f>
        <v>0</v>
      </c>
      <c r="Q277" s="202">
        <v>1.04887</v>
      </c>
      <c r="R277" s="202">
        <f>Q277*H277</f>
        <v>1.33416264</v>
      </c>
      <c r="S277" s="202">
        <v>0</v>
      </c>
      <c r="T277" s="203">
        <f>S277*H277</f>
        <v>0</v>
      </c>
      <c r="U277" s="36"/>
      <c r="V277" s="36"/>
      <c r="W277" s="36"/>
      <c r="X277" s="36"/>
      <c r="Y277" s="36"/>
      <c r="Z277" s="36"/>
      <c r="AA277" s="36"/>
      <c r="AB277" s="36"/>
      <c r="AC277" s="36"/>
      <c r="AD277" s="36"/>
      <c r="AE277" s="36"/>
      <c r="AR277" s="204" t="s">
        <v>121</v>
      </c>
      <c r="AT277" s="204" t="s">
        <v>206</v>
      </c>
      <c r="AU277" s="204" t="s">
        <v>93</v>
      </c>
      <c r="AY277" s="18" t="s">
        <v>203</v>
      </c>
      <c r="BE277" s="205">
        <f>IF(N277="základní",J277,0)</f>
        <v>0</v>
      </c>
      <c r="BF277" s="205">
        <f>IF(N277="snížená",J277,0)</f>
        <v>0</v>
      </c>
      <c r="BG277" s="205">
        <f>IF(N277="zákl. přenesená",J277,0)</f>
        <v>0</v>
      </c>
      <c r="BH277" s="205">
        <f>IF(N277="sníž. přenesená",J277,0)</f>
        <v>0</v>
      </c>
      <c r="BI277" s="205">
        <f>IF(N277="nulová",J277,0)</f>
        <v>0</v>
      </c>
      <c r="BJ277" s="18" t="s">
        <v>91</v>
      </c>
      <c r="BK277" s="205">
        <f>ROUND(I277*H277,2)</f>
        <v>0</v>
      </c>
      <c r="BL277" s="18" t="s">
        <v>121</v>
      </c>
      <c r="BM277" s="204" t="s">
        <v>2239</v>
      </c>
    </row>
    <row r="278" spans="2:51" s="13" customFormat="1" ht="10.2">
      <c r="B278" s="215"/>
      <c r="C278" s="216"/>
      <c r="D278" s="206" t="s">
        <v>309</v>
      </c>
      <c r="E278" s="217" t="s">
        <v>1</v>
      </c>
      <c r="F278" s="218" t="s">
        <v>2098</v>
      </c>
      <c r="G278" s="216"/>
      <c r="H278" s="217" t="s">
        <v>1</v>
      </c>
      <c r="I278" s="219"/>
      <c r="J278" s="216"/>
      <c r="K278" s="216"/>
      <c r="L278" s="220"/>
      <c r="M278" s="221"/>
      <c r="N278" s="222"/>
      <c r="O278" s="222"/>
      <c r="P278" s="222"/>
      <c r="Q278" s="222"/>
      <c r="R278" s="222"/>
      <c r="S278" s="222"/>
      <c r="T278" s="223"/>
      <c r="AT278" s="224" t="s">
        <v>309</v>
      </c>
      <c r="AU278" s="224" t="s">
        <v>93</v>
      </c>
      <c r="AV278" s="13" t="s">
        <v>91</v>
      </c>
      <c r="AW278" s="13" t="s">
        <v>38</v>
      </c>
      <c r="AX278" s="13" t="s">
        <v>83</v>
      </c>
      <c r="AY278" s="224" t="s">
        <v>203</v>
      </c>
    </row>
    <row r="279" spans="2:51" s="14" customFormat="1" ht="10.2">
      <c r="B279" s="225"/>
      <c r="C279" s="226"/>
      <c r="D279" s="206" t="s">
        <v>309</v>
      </c>
      <c r="E279" s="227" t="s">
        <v>1</v>
      </c>
      <c r="F279" s="228" t="s">
        <v>2240</v>
      </c>
      <c r="G279" s="226"/>
      <c r="H279" s="229">
        <v>1.272</v>
      </c>
      <c r="I279" s="230"/>
      <c r="J279" s="226"/>
      <c r="K279" s="226"/>
      <c r="L279" s="231"/>
      <c r="M279" s="232"/>
      <c r="N279" s="233"/>
      <c r="O279" s="233"/>
      <c r="P279" s="233"/>
      <c r="Q279" s="233"/>
      <c r="R279" s="233"/>
      <c r="S279" s="233"/>
      <c r="T279" s="234"/>
      <c r="AT279" s="235" t="s">
        <v>309</v>
      </c>
      <c r="AU279" s="235" t="s">
        <v>93</v>
      </c>
      <c r="AV279" s="14" t="s">
        <v>93</v>
      </c>
      <c r="AW279" s="14" t="s">
        <v>38</v>
      </c>
      <c r="AX279" s="14" t="s">
        <v>83</v>
      </c>
      <c r="AY279" s="235" t="s">
        <v>203</v>
      </c>
    </row>
    <row r="280" spans="2:51" s="15" customFormat="1" ht="10.2">
      <c r="B280" s="236"/>
      <c r="C280" s="237"/>
      <c r="D280" s="206" t="s">
        <v>309</v>
      </c>
      <c r="E280" s="238" t="s">
        <v>1</v>
      </c>
      <c r="F280" s="239" t="s">
        <v>314</v>
      </c>
      <c r="G280" s="237"/>
      <c r="H280" s="240">
        <v>1.272</v>
      </c>
      <c r="I280" s="241"/>
      <c r="J280" s="237"/>
      <c r="K280" s="237"/>
      <c r="L280" s="242"/>
      <c r="M280" s="243"/>
      <c r="N280" s="244"/>
      <c r="O280" s="244"/>
      <c r="P280" s="244"/>
      <c r="Q280" s="244"/>
      <c r="R280" s="244"/>
      <c r="S280" s="244"/>
      <c r="T280" s="245"/>
      <c r="AT280" s="246" t="s">
        <v>309</v>
      </c>
      <c r="AU280" s="246" t="s">
        <v>93</v>
      </c>
      <c r="AV280" s="15" t="s">
        <v>121</v>
      </c>
      <c r="AW280" s="15" t="s">
        <v>38</v>
      </c>
      <c r="AX280" s="15" t="s">
        <v>91</v>
      </c>
      <c r="AY280" s="246" t="s">
        <v>203</v>
      </c>
    </row>
    <row r="281" spans="1:65" s="2" customFormat="1" ht="16.5" customHeight="1">
      <c r="A281" s="36"/>
      <c r="B281" s="37"/>
      <c r="C281" s="193" t="s">
        <v>437</v>
      </c>
      <c r="D281" s="193" t="s">
        <v>206</v>
      </c>
      <c r="E281" s="194" t="s">
        <v>2241</v>
      </c>
      <c r="F281" s="195" t="s">
        <v>2242</v>
      </c>
      <c r="G281" s="196" t="s">
        <v>357</v>
      </c>
      <c r="H281" s="197">
        <v>12.181</v>
      </c>
      <c r="I281" s="198"/>
      <c r="J281" s="199">
        <f>ROUND(I281*H281,2)</f>
        <v>0</v>
      </c>
      <c r="K281" s="195" t="s">
        <v>210</v>
      </c>
      <c r="L281" s="41"/>
      <c r="M281" s="200" t="s">
        <v>1</v>
      </c>
      <c r="N281" s="201" t="s">
        <v>48</v>
      </c>
      <c r="O281" s="73"/>
      <c r="P281" s="202">
        <f>O281*H281</f>
        <v>0</v>
      </c>
      <c r="Q281" s="202">
        <v>0.01282</v>
      </c>
      <c r="R281" s="202">
        <f>Q281*H281</f>
        <v>0.15616042</v>
      </c>
      <c r="S281" s="202">
        <v>0</v>
      </c>
      <c r="T281" s="203">
        <f>S281*H281</f>
        <v>0</v>
      </c>
      <c r="U281" s="36"/>
      <c r="V281" s="36"/>
      <c r="W281" s="36"/>
      <c r="X281" s="36"/>
      <c r="Y281" s="36"/>
      <c r="Z281" s="36"/>
      <c r="AA281" s="36"/>
      <c r="AB281" s="36"/>
      <c r="AC281" s="36"/>
      <c r="AD281" s="36"/>
      <c r="AE281" s="36"/>
      <c r="AR281" s="204" t="s">
        <v>121</v>
      </c>
      <c r="AT281" s="204" t="s">
        <v>206</v>
      </c>
      <c r="AU281" s="204" t="s">
        <v>93</v>
      </c>
      <c r="AY281" s="18" t="s">
        <v>203</v>
      </c>
      <c r="BE281" s="205">
        <f>IF(N281="základní",J281,0)</f>
        <v>0</v>
      </c>
      <c r="BF281" s="205">
        <f>IF(N281="snížená",J281,0)</f>
        <v>0</v>
      </c>
      <c r="BG281" s="205">
        <f>IF(N281="zákl. přenesená",J281,0)</f>
        <v>0</v>
      </c>
      <c r="BH281" s="205">
        <f>IF(N281="sníž. přenesená",J281,0)</f>
        <v>0</v>
      </c>
      <c r="BI281" s="205">
        <f>IF(N281="nulová",J281,0)</f>
        <v>0</v>
      </c>
      <c r="BJ281" s="18" t="s">
        <v>91</v>
      </c>
      <c r="BK281" s="205">
        <f>ROUND(I281*H281,2)</f>
        <v>0</v>
      </c>
      <c r="BL281" s="18" t="s">
        <v>121</v>
      </c>
      <c r="BM281" s="204" t="s">
        <v>2243</v>
      </c>
    </row>
    <row r="282" spans="2:51" s="13" customFormat="1" ht="10.2">
      <c r="B282" s="215"/>
      <c r="C282" s="216"/>
      <c r="D282" s="206" t="s">
        <v>309</v>
      </c>
      <c r="E282" s="217" t="s">
        <v>1</v>
      </c>
      <c r="F282" s="218" t="s">
        <v>2098</v>
      </c>
      <c r="G282" s="216"/>
      <c r="H282" s="217" t="s">
        <v>1</v>
      </c>
      <c r="I282" s="219"/>
      <c r="J282" s="216"/>
      <c r="K282" s="216"/>
      <c r="L282" s="220"/>
      <c r="M282" s="221"/>
      <c r="N282" s="222"/>
      <c r="O282" s="222"/>
      <c r="P282" s="222"/>
      <c r="Q282" s="222"/>
      <c r="R282" s="222"/>
      <c r="S282" s="222"/>
      <c r="T282" s="223"/>
      <c r="AT282" s="224" t="s">
        <v>309</v>
      </c>
      <c r="AU282" s="224" t="s">
        <v>93</v>
      </c>
      <c r="AV282" s="13" t="s">
        <v>91</v>
      </c>
      <c r="AW282" s="13" t="s">
        <v>38</v>
      </c>
      <c r="AX282" s="13" t="s">
        <v>83</v>
      </c>
      <c r="AY282" s="224" t="s">
        <v>203</v>
      </c>
    </row>
    <row r="283" spans="2:51" s="14" customFormat="1" ht="10.2">
      <c r="B283" s="225"/>
      <c r="C283" s="226"/>
      <c r="D283" s="206" t="s">
        <v>309</v>
      </c>
      <c r="E283" s="227" t="s">
        <v>1</v>
      </c>
      <c r="F283" s="228" t="s">
        <v>2244</v>
      </c>
      <c r="G283" s="226"/>
      <c r="H283" s="229">
        <v>12.181</v>
      </c>
      <c r="I283" s="230"/>
      <c r="J283" s="226"/>
      <c r="K283" s="226"/>
      <c r="L283" s="231"/>
      <c r="M283" s="232"/>
      <c r="N283" s="233"/>
      <c r="O283" s="233"/>
      <c r="P283" s="233"/>
      <c r="Q283" s="233"/>
      <c r="R283" s="233"/>
      <c r="S283" s="233"/>
      <c r="T283" s="234"/>
      <c r="AT283" s="235" t="s">
        <v>309</v>
      </c>
      <c r="AU283" s="235" t="s">
        <v>93</v>
      </c>
      <c r="AV283" s="14" t="s">
        <v>93</v>
      </c>
      <c r="AW283" s="14" t="s">
        <v>38</v>
      </c>
      <c r="AX283" s="14" t="s">
        <v>83</v>
      </c>
      <c r="AY283" s="235" t="s">
        <v>203</v>
      </c>
    </row>
    <row r="284" spans="2:51" s="15" customFormat="1" ht="10.2">
      <c r="B284" s="236"/>
      <c r="C284" s="237"/>
      <c r="D284" s="206" t="s">
        <v>309</v>
      </c>
      <c r="E284" s="238" t="s">
        <v>1</v>
      </c>
      <c r="F284" s="239" t="s">
        <v>314</v>
      </c>
      <c r="G284" s="237"/>
      <c r="H284" s="240">
        <v>12.181</v>
      </c>
      <c r="I284" s="241"/>
      <c r="J284" s="237"/>
      <c r="K284" s="237"/>
      <c r="L284" s="242"/>
      <c r="M284" s="243"/>
      <c r="N284" s="244"/>
      <c r="O284" s="244"/>
      <c r="P284" s="244"/>
      <c r="Q284" s="244"/>
      <c r="R284" s="244"/>
      <c r="S284" s="244"/>
      <c r="T284" s="245"/>
      <c r="AT284" s="246" t="s">
        <v>309</v>
      </c>
      <c r="AU284" s="246" t="s">
        <v>93</v>
      </c>
      <c r="AV284" s="15" t="s">
        <v>121</v>
      </c>
      <c r="AW284" s="15" t="s">
        <v>38</v>
      </c>
      <c r="AX284" s="15" t="s">
        <v>91</v>
      </c>
      <c r="AY284" s="246" t="s">
        <v>203</v>
      </c>
    </row>
    <row r="285" spans="1:65" s="2" customFormat="1" ht="16.5" customHeight="1">
      <c r="A285" s="36"/>
      <c r="B285" s="37"/>
      <c r="C285" s="193" t="s">
        <v>441</v>
      </c>
      <c r="D285" s="193" t="s">
        <v>206</v>
      </c>
      <c r="E285" s="194" t="s">
        <v>2245</v>
      </c>
      <c r="F285" s="195" t="s">
        <v>2246</v>
      </c>
      <c r="G285" s="196" t="s">
        <v>357</v>
      </c>
      <c r="H285" s="197">
        <v>12.181</v>
      </c>
      <c r="I285" s="198"/>
      <c r="J285" s="199">
        <f>ROUND(I285*H285,2)</f>
        <v>0</v>
      </c>
      <c r="K285" s="195" t="s">
        <v>210</v>
      </c>
      <c r="L285" s="41"/>
      <c r="M285" s="200" t="s">
        <v>1</v>
      </c>
      <c r="N285" s="201" t="s">
        <v>48</v>
      </c>
      <c r="O285" s="73"/>
      <c r="P285" s="202">
        <f>O285*H285</f>
        <v>0</v>
      </c>
      <c r="Q285" s="202">
        <v>0</v>
      </c>
      <c r="R285" s="202">
        <f>Q285*H285</f>
        <v>0</v>
      </c>
      <c r="S285" s="202">
        <v>0</v>
      </c>
      <c r="T285" s="203">
        <f>S285*H285</f>
        <v>0</v>
      </c>
      <c r="U285" s="36"/>
      <c r="V285" s="36"/>
      <c r="W285" s="36"/>
      <c r="X285" s="36"/>
      <c r="Y285" s="36"/>
      <c r="Z285" s="36"/>
      <c r="AA285" s="36"/>
      <c r="AB285" s="36"/>
      <c r="AC285" s="36"/>
      <c r="AD285" s="36"/>
      <c r="AE285" s="36"/>
      <c r="AR285" s="204" t="s">
        <v>121</v>
      </c>
      <c r="AT285" s="204" t="s">
        <v>206</v>
      </c>
      <c r="AU285" s="204" t="s">
        <v>93</v>
      </c>
      <c r="AY285" s="18" t="s">
        <v>203</v>
      </c>
      <c r="BE285" s="205">
        <f>IF(N285="základní",J285,0)</f>
        <v>0</v>
      </c>
      <c r="BF285" s="205">
        <f>IF(N285="snížená",J285,0)</f>
        <v>0</v>
      </c>
      <c r="BG285" s="205">
        <f>IF(N285="zákl. přenesená",J285,0)</f>
        <v>0</v>
      </c>
      <c r="BH285" s="205">
        <f>IF(N285="sníž. přenesená",J285,0)</f>
        <v>0</v>
      </c>
      <c r="BI285" s="205">
        <f>IF(N285="nulová",J285,0)</f>
        <v>0</v>
      </c>
      <c r="BJ285" s="18" t="s">
        <v>91</v>
      </c>
      <c r="BK285" s="205">
        <f>ROUND(I285*H285,2)</f>
        <v>0</v>
      </c>
      <c r="BL285" s="18" t="s">
        <v>121</v>
      </c>
      <c r="BM285" s="204" t="s">
        <v>2247</v>
      </c>
    </row>
    <row r="286" spans="1:65" s="2" customFormat="1" ht="16.5" customHeight="1">
      <c r="A286" s="36"/>
      <c r="B286" s="37"/>
      <c r="C286" s="193" t="s">
        <v>445</v>
      </c>
      <c r="D286" s="193" t="s">
        <v>206</v>
      </c>
      <c r="E286" s="194" t="s">
        <v>2248</v>
      </c>
      <c r="F286" s="195" t="s">
        <v>2249</v>
      </c>
      <c r="G286" s="196" t="s">
        <v>357</v>
      </c>
      <c r="H286" s="197">
        <v>4.589</v>
      </c>
      <c r="I286" s="198"/>
      <c r="J286" s="199">
        <f>ROUND(I286*H286,2)</f>
        <v>0</v>
      </c>
      <c r="K286" s="195" t="s">
        <v>210</v>
      </c>
      <c r="L286" s="41"/>
      <c r="M286" s="200" t="s">
        <v>1</v>
      </c>
      <c r="N286" s="201" t="s">
        <v>48</v>
      </c>
      <c r="O286" s="73"/>
      <c r="P286" s="202">
        <f>O286*H286</f>
        <v>0</v>
      </c>
      <c r="Q286" s="202">
        <v>0.00658</v>
      </c>
      <c r="R286" s="202">
        <f>Q286*H286</f>
        <v>0.030195620000000003</v>
      </c>
      <c r="S286" s="202">
        <v>0</v>
      </c>
      <c r="T286" s="203">
        <f>S286*H286</f>
        <v>0</v>
      </c>
      <c r="U286" s="36"/>
      <c r="V286" s="36"/>
      <c r="W286" s="36"/>
      <c r="X286" s="36"/>
      <c r="Y286" s="36"/>
      <c r="Z286" s="36"/>
      <c r="AA286" s="36"/>
      <c r="AB286" s="36"/>
      <c r="AC286" s="36"/>
      <c r="AD286" s="36"/>
      <c r="AE286" s="36"/>
      <c r="AR286" s="204" t="s">
        <v>121</v>
      </c>
      <c r="AT286" s="204" t="s">
        <v>206</v>
      </c>
      <c r="AU286" s="204" t="s">
        <v>93</v>
      </c>
      <c r="AY286" s="18" t="s">
        <v>203</v>
      </c>
      <c r="BE286" s="205">
        <f>IF(N286="základní",J286,0)</f>
        <v>0</v>
      </c>
      <c r="BF286" s="205">
        <f>IF(N286="snížená",J286,0)</f>
        <v>0</v>
      </c>
      <c r="BG286" s="205">
        <f>IF(N286="zákl. přenesená",J286,0)</f>
        <v>0</v>
      </c>
      <c r="BH286" s="205">
        <f>IF(N286="sníž. přenesená",J286,0)</f>
        <v>0</v>
      </c>
      <c r="BI286" s="205">
        <f>IF(N286="nulová",J286,0)</f>
        <v>0</v>
      </c>
      <c r="BJ286" s="18" t="s">
        <v>91</v>
      </c>
      <c r="BK286" s="205">
        <f>ROUND(I286*H286,2)</f>
        <v>0</v>
      </c>
      <c r="BL286" s="18" t="s">
        <v>121</v>
      </c>
      <c r="BM286" s="204" t="s">
        <v>2250</v>
      </c>
    </row>
    <row r="287" spans="2:51" s="14" customFormat="1" ht="10.2">
      <c r="B287" s="225"/>
      <c r="C287" s="226"/>
      <c r="D287" s="206" t="s">
        <v>309</v>
      </c>
      <c r="E287" s="227" t="s">
        <v>1</v>
      </c>
      <c r="F287" s="228" t="s">
        <v>2251</v>
      </c>
      <c r="G287" s="226"/>
      <c r="H287" s="229">
        <v>4.589</v>
      </c>
      <c r="I287" s="230"/>
      <c r="J287" s="226"/>
      <c r="K287" s="226"/>
      <c r="L287" s="231"/>
      <c r="M287" s="232"/>
      <c r="N287" s="233"/>
      <c r="O287" s="233"/>
      <c r="P287" s="233"/>
      <c r="Q287" s="233"/>
      <c r="R287" s="233"/>
      <c r="S287" s="233"/>
      <c r="T287" s="234"/>
      <c r="AT287" s="235" t="s">
        <v>309</v>
      </c>
      <c r="AU287" s="235" t="s">
        <v>93</v>
      </c>
      <c r="AV287" s="14" t="s">
        <v>93</v>
      </c>
      <c r="AW287" s="14" t="s">
        <v>38</v>
      </c>
      <c r="AX287" s="14" t="s">
        <v>83</v>
      </c>
      <c r="AY287" s="235" t="s">
        <v>203</v>
      </c>
    </row>
    <row r="288" spans="2:51" s="15" customFormat="1" ht="10.2">
      <c r="B288" s="236"/>
      <c r="C288" s="237"/>
      <c r="D288" s="206" t="s">
        <v>309</v>
      </c>
      <c r="E288" s="238" t="s">
        <v>1</v>
      </c>
      <c r="F288" s="239" t="s">
        <v>314</v>
      </c>
      <c r="G288" s="237"/>
      <c r="H288" s="240">
        <v>4.589</v>
      </c>
      <c r="I288" s="241"/>
      <c r="J288" s="237"/>
      <c r="K288" s="237"/>
      <c r="L288" s="242"/>
      <c r="M288" s="243"/>
      <c r="N288" s="244"/>
      <c r="O288" s="244"/>
      <c r="P288" s="244"/>
      <c r="Q288" s="244"/>
      <c r="R288" s="244"/>
      <c r="S288" s="244"/>
      <c r="T288" s="245"/>
      <c r="AT288" s="246" t="s">
        <v>309</v>
      </c>
      <c r="AU288" s="246" t="s">
        <v>93</v>
      </c>
      <c r="AV288" s="15" t="s">
        <v>121</v>
      </c>
      <c r="AW288" s="15" t="s">
        <v>38</v>
      </c>
      <c r="AX288" s="15" t="s">
        <v>91</v>
      </c>
      <c r="AY288" s="246" t="s">
        <v>203</v>
      </c>
    </row>
    <row r="289" spans="1:65" s="2" customFormat="1" ht="16.5" customHeight="1">
      <c r="A289" s="36"/>
      <c r="B289" s="37"/>
      <c r="C289" s="193" t="s">
        <v>450</v>
      </c>
      <c r="D289" s="193" t="s">
        <v>206</v>
      </c>
      <c r="E289" s="194" t="s">
        <v>2252</v>
      </c>
      <c r="F289" s="195" t="s">
        <v>2253</v>
      </c>
      <c r="G289" s="196" t="s">
        <v>357</v>
      </c>
      <c r="H289" s="197">
        <v>4.589</v>
      </c>
      <c r="I289" s="198"/>
      <c r="J289" s="199">
        <f>ROUND(I289*H289,2)</f>
        <v>0</v>
      </c>
      <c r="K289" s="195" t="s">
        <v>210</v>
      </c>
      <c r="L289" s="41"/>
      <c r="M289" s="200" t="s">
        <v>1</v>
      </c>
      <c r="N289" s="201" t="s">
        <v>48</v>
      </c>
      <c r="O289" s="73"/>
      <c r="P289" s="202">
        <f>O289*H289</f>
        <v>0</v>
      </c>
      <c r="Q289" s="202">
        <v>0</v>
      </c>
      <c r="R289" s="202">
        <f>Q289*H289</f>
        <v>0</v>
      </c>
      <c r="S289" s="202">
        <v>0</v>
      </c>
      <c r="T289" s="203">
        <f>S289*H289</f>
        <v>0</v>
      </c>
      <c r="U289" s="36"/>
      <c r="V289" s="36"/>
      <c r="W289" s="36"/>
      <c r="X289" s="36"/>
      <c r="Y289" s="36"/>
      <c r="Z289" s="36"/>
      <c r="AA289" s="36"/>
      <c r="AB289" s="36"/>
      <c r="AC289" s="36"/>
      <c r="AD289" s="36"/>
      <c r="AE289" s="36"/>
      <c r="AR289" s="204" t="s">
        <v>121</v>
      </c>
      <c r="AT289" s="204" t="s">
        <v>206</v>
      </c>
      <c r="AU289" s="204" t="s">
        <v>93</v>
      </c>
      <c r="AY289" s="18" t="s">
        <v>203</v>
      </c>
      <c r="BE289" s="205">
        <f>IF(N289="základní",J289,0)</f>
        <v>0</v>
      </c>
      <c r="BF289" s="205">
        <f>IF(N289="snížená",J289,0)</f>
        <v>0</v>
      </c>
      <c r="BG289" s="205">
        <f>IF(N289="zákl. přenesená",J289,0)</f>
        <v>0</v>
      </c>
      <c r="BH289" s="205">
        <f>IF(N289="sníž. přenesená",J289,0)</f>
        <v>0</v>
      </c>
      <c r="BI289" s="205">
        <f>IF(N289="nulová",J289,0)</f>
        <v>0</v>
      </c>
      <c r="BJ289" s="18" t="s">
        <v>91</v>
      </c>
      <c r="BK289" s="205">
        <f>ROUND(I289*H289,2)</f>
        <v>0</v>
      </c>
      <c r="BL289" s="18" t="s">
        <v>121</v>
      </c>
      <c r="BM289" s="204" t="s">
        <v>2254</v>
      </c>
    </row>
    <row r="290" spans="2:63" s="12" customFormat="1" ht="22.8" customHeight="1">
      <c r="B290" s="177"/>
      <c r="C290" s="178"/>
      <c r="D290" s="179" t="s">
        <v>82</v>
      </c>
      <c r="E290" s="191" t="s">
        <v>249</v>
      </c>
      <c r="F290" s="191" t="s">
        <v>738</v>
      </c>
      <c r="G290" s="178"/>
      <c r="H290" s="178"/>
      <c r="I290" s="181"/>
      <c r="J290" s="192">
        <f>BK290</f>
        <v>0</v>
      </c>
      <c r="K290" s="178"/>
      <c r="L290" s="183"/>
      <c r="M290" s="184"/>
      <c r="N290" s="185"/>
      <c r="O290" s="185"/>
      <c r="P290" s="186">
        <f>SUM(P291:P294)</f>
        <v>0</v>
      </c>
      <c r="Q290" s="185"/>
      <c r="R290" s="186">
        <f>SUM(R291:R294)</f>
        <v>0.0045408</v>
      </c>
      <c r="S290" s="185"/>
      <c r="T290" s="187">
        <f>SUM(T291:T294)</f>
        <v>0</v>
      </c>
      <c r="AR290" s="188" t="s">
        <v>91</v>
      </c>
      <c r="AT290" s="189" t="s">
        <v>82</v>
      </c>
      <c r="AU290" s="189" t="s">
        <v>91</v>
      </c>
      <c r="AY290" s="188" t="s">
        <v>203</v>
      </c>
      <c r="BK290" s="190">
        <f>SUM(BK291:BK294)</f>
        <v>0</v>
      </c>
    </row>
    <row r="291" spans="1:65" s="2" customFormat="1" ht="16.5" customHeight="1">
      <c r="A291" s="36"/>
      <c r="B291" s="37"/>
      <c r="C291" s="193" t="s">
        <v>456</v>
      </c>
      <c r="D291" s="193" t="s">
        <v>206</v>
      </c>
      <c r="E291" s="194" t="s">
        <v>2255</v>
      </c>
      <c r="F291" s="195" t="s">
        <v>2256</v>
      </c>
      <c r="G291" s="196" t="s">
        <v>448</v>
      </c>
      <c r="H291" s="197">
        <v>10.56</v>
      </c>
      <c r="I291" s="198"/>
      <c r="J291" s="199">
        <f>ROUND(I291*H291,2)</f>
        <v>0</v>
      </c>
      <c r="K291" s="195" t="s">
        <v>210</v>
      </c>
      <c r="L291" s="41"/>
      <c r="M291" s="200" t="s">
        <v>1</v>
      </c>
      <c r="N291" s="201" t="s">
        <v>48</v>
      </c>
      <c r="O291" s="73"/>
      <c r="P291" s="202">
        <f>O291*H291</f>
        <v>0</v>
      </c>
      <c r="Q291" s="202">
        <v>0.00043</v>
      </c>
      <c r="R291" s="202">
        <f>Q291*H291</f>
        <v>0.0045408</v>
      </c>
      <c r="S291" s="202">
        <v>0</v>
      </c>
      <c r="T291" s="203">
        <f>S291*H291</f>
        <v>0</v>
      </c>
      <c r="U291" s="36"/>
      <c r="V291" s="36"/>
      <c r="W291" s="36"/>
      <c r="X291" s="36"/>
      <c r="Y291" s="36"/>
      <c r="Z291" s="36"/>
      <c r="AA291" s="36"/>
      <c r="AB291" s="36"/>
      <c r="AC291" s="36"/>
      <c r="AD291" s="36"/>
      <c r="AE291" s="36"/>
      <c r="AR291" s="204" t="s">
        <v>121</v>
      </c>
      <c r="AT291" s="204" t="s">
        <v>206</v>
      </c>
      <c r="AU291" s="204" t="s">
        <v>93</v>
      </c>
      <c r="AY291" s="18" t="s">
        <v>203</v>
      </c>
      <c r="BE291" s="205">
        <f>IF(N291="základní",J291,0)</f>
        <v>0</v>
      </c>
      <c r="BF291" s="205">
        <f>IF(N291="snížená",J291,0)</f>
        <v>0</v>
      </c>
      <c r="BG291" s="205">
        <f>IF(N291="zákl. přenesená",J291,0)</f>
        <v>0</v>
      </c>
      <c r="BH291" s="205">
        <f>IF(N291="sníž. přenesená",J291,0)</f>
        <v>0</v>
      </c>
      <c r="BI291" s="205">
        <f>IF(N291="nulová",J291,0)</f>
        <v>0</v>
      </c>
      <c r="BJ291" s="18" t="s">
        <v>91</v>
      </c>
      <c r="BK291" s="205">
        <f>ROUND(I291*H291,2)</f>
        <v>0</v>
      </c>
      <c r="BL291" s="18" t="s">
        <v>121</v>
      </c>
      <c r="BM291" s="204" t="s">
        <v>2257</v>
      </c>
    </row>
    <row r="292" spans="2:51" s="13" customFormat="1" ht="10.2">
      <c r="B292" s="215"/>
      <c r="C292" s="216"/>
      <c r="D292" s="206" t="s">
        <v>309</v>
      </c>
      <c r="E292" s="217" t="s">
        <v>1</v>
      </c>
      <c r="F292" s="218" t="s">
        <v>2098</v>
      </c>
      <c r="G292" s="216"/>
      <c r="H292" s="217" t="s">
        <v>1</v>
      </c>
      <c r="I292" s="219"/>
      <c r="J292" s="216"/>
      <c r="K292" s="216"/>
      <c r="L292" s="220"/>
      <c r="M292" s="221"/>
      <c r="N292" s="222"/>
      <c r="O292" s="222"/>
      <c r="P292" s="222"/>
      <c r="Q292" s="222"/>
      <c r="R292" s="222"/>
      <c r="S292" s="222"/>
      <c r="T292" s="223"/>
      <c r="AT292" s="224" t="s">
        <v>309</v>
      </c>
      <c r="AU292" s="224" t="s">
        <v>93</v>
      </c>
      <c r="AV292" s="13" t="s">
        <v>91</v>
      </c>
      <c r="AW292" s="13" t="s">
        <v>38</v>
      </c>
      <c r="AX292" s="13" t="s">
        <v>83</v>
      </c>
      <c r="AY292" s="224" t="s">
        <v>203</v>
      </c>
    </row>
    <row r="293" spans="2:51" s="14" customFormat="1" ht="10.2">
      <c r="B293" s="225"/>
      <c r="C293" s="226"/>
      <c r="D293" s="206" t="s">
        <v>309</v>
      </c>
      <c r="E293" s="227" t="s">
        <v>1</v>
      </c>
      <c r="F293" s="228" t="s">
        <v>2258</v>
      </c>
      <c r="G293" s="226"/>
      <c r="H293" s="229">
        <v>10.56</v>
      </c>
      <c r="I293" s="230"/>
      <c r="J293" s="226"/>
      <c r="K293" s="226"/>
      <c r="L293" s="231"/>
      <c r="M293" s="232"/>
      <c r="N293" s="233"/>
      <c r="O293" s="233"/>
      <c r="P293" s="233"/>
      <c r="Q293" s="233"/>
      <c r="R293" s="233"/>
      <c r="S293" s="233"/>
      <c r="T293" s="234"/>
      <c r="AT293" s="235" t="s">
        <v>309</v>
      </c>
      <c r="AU293" s="235" t="s">
        <v>93</v>
      </c>
      <c r="AV293" s="14" t="s">
        <v>93</v>
      </c>
      <c r="AW293" s="14" t="s">
        <v>38</v>
      </c>
      <c r="AX293" s="14" t="s">
        <v>83</v>
      </c>
      <c r="AY293" s="235" t="s">
        <v>203</v>
      </c>
    </row>
    <row r="294" spans="2:51" s="15" customFormat="1" ht="10.2">
      <c r="B294" s="236"/>
      <c r="C294" s="237"/>
      <c r="D294" s="206" t="s">
        <v>309</v>
      </c>
      <c r="E294" s="238" t="s">
        <v>1</v>
      </c>
      <c r="F294" s="239" t="s">
        <v>314</v>
      </c>
      <c r="G294" s="237"/>
      <c r="H294" s="240">
        <v>10.56</v>
      </c>
      <c r="I294" s="241"/>
      <c r="J294" s="237"/>
      <c r="K294" s="237"/>
      <c r="L294" s="242"/>
      <c r="M294" s="243"/>
      <c r="N294" s="244"/>
      <c r="O294" s="244"/>
      <c r="P294" s="244"/>
      <c r="Q294" s="244"/>
      <c r="R294" s="244"/>
      <c r="S294" s="244"/>
      <c r="T294" s="245"/>
      <c r="AT294" s="246" t="s">
        <v>309</v>
      </c>
      <c r="AU294" s="246" t="s">
        <v>93</v>
      </c>
      <c r="AV294" s="15" t="s">
        <v>121</v>
      </c>
      <c r="AW294" s="15" t="s">
        <v>38</v>
      </c>
      <c r="AX294" s="15" t="s">
        <v>91</v>
      </c>
      <c r="AY294" s="246" t="s">
        <v>203</v>
      </c>
    </row>
    <row r="295" spans="2:63" s="12" customFormat="1" ht="22.8" customHeight="1">
      <c r="B295" s="177"/>
      <c r="C295" s="178"/>
      <c r="D295" s="179" t="s">
        <v>82</v>
      </c>
      <c r="E295" s="191" t="s">
        <v>936</v>
      </c>
      <c r="F295" s="191" t="s">
        <v>937</v>
      </c>
      <c r="G295" s="178"/>
      <c r="H295" s="178"/>
      <c r="I295" s="181"/>
      <c r="J295" s="192">
        <f>BK295</f>
        <v>0</v>
      </c>
      <c r="K295" s="178"/>
      <c r="L295" s="183"/>
      <c r="M295" s="184"/>
      <c r="N295" s="185"/>
      <c r="O295" s="185"/>
      <c r="P295" s="186">
        <f>P296</f>
        <v>0</v>
      </c>
      <c r="Q295" s="185"/>
      <c r="R295" s="186">
        <f>R296</f>
        <v>0</v>
      </c>
      <c r="S295" s="185"/>
      <c r="T295" s="187">
        <f>T296</f>
        <v>0</v>
      </c>
      <c r="AR295" s="188" t="s">
        <v>91</v>
      </c>
      <c r="AT295" s="189" t="s">
        <v>82</v>
      </c>
      <c r="AU295" s="189" t="s">
        <v>91</v>
      </c>
      <c r="AY295" s="188" t="s">
        <v>203</v>
      </c>
      <c r="BK295" s="190">
        <f>BK296</f>
        <v>0</v>
      </c>
    </row>
    <row r="296" spans="1:65" s="2" customFormat="1" ht="16.5" customHeight="1">
      <c r="A296" s="36"/>
      <c r="B296" s="37"/>
      <c r="C296" s="193" t="s">
        <v>461</v>
      </c>
      <c r="D296" s="193" t="s">
        <v>206</v>
      </c>
      <c r="E296" s="194" t="s">
        <v>2259</v>
      </c>
      <c r="F296" s="195" t="s">
        <v>2260</v>
      </c>
      <c r="G296" s="196" t="s">
        <v>338</v>
      </c>
      <c r="H296" s="197">
        <v>1296.505</v>
      </c>
      <c r="I296" s="198"/>
      <c r="J296" s="199">
        <f>ROUND(I296*H296,2)</f>
        <v>0</v>
      </c>
      <c r="K296" s="195" t="s">
        <v>210</v>
      </c>
      <c r="L296" s="41"/>
      <c r="M296" s="200" t="s">
        <v>1</v>
      </c>
      <c r="N296" s="201" t="s">
        <v>48</v>
      </c>
      <c r="O296" s="73"/>
      <c r="P296" s="202">
        <f>O296*H296</f>
        <v>0</v>
      </c>
      <c r="Q296" s="202">
        <v>0</v>
      </c>
      <c r="R296" s="202">
        <f>Q296*H296</f>
        <v>0</v>
      </c>
      <c r="S296" s="202">
        <v>0</v>
      </c>
      <c r="T296" s="203">
        <f>S296*H296</f>
        <v>0</v>
      </c>
      <c r="U296" s="36"/>
      <c r="V296" s="36"/>
      <c r="W296" s="36"/>
      <c r="X296" s="36"/>
      <c r="Y296" s="36"/>
      <c r="Z296" s="36"/>
      <c r="AA296" s="36"/>
      <c r="AB296" s="36"/>
      <c r="AC296" s="36"/>
      <c r="AD296" s="36"/>
      <c r="AE296" s="36"/>
      <c r="AR296" s="204" t="s">
        <v>121</v>
      </c>
      <c r="AT296" s="204" t="s">
        <v>206</v>
      </c>
      <c r="AU296" s="204" t="s">
        <v>93</v>
      </c>
      <c r="AY296" s="18" t="s">
        <v>203</v>
      </c>
      <c r="BE296" s="205">
        <f>IF(N296="základní",J296,0)</f>
        <v>0</v>
      </c>
      <c r="BF296" s="205">
        <f>IF(N296="snížená",J296,0)</f>
        <v>0</v>
      </c>
      <c r="BG296" s="205">
        <f>IF(N296="zákl. přenesená",J296,0)</f>
        <v>0</v>
      </c>
      <c r="BH296" s="205">
        <f>IF(N296="sníž. přenesená",J296,0)</f>
        <v>0</v>
      </c>
      <c r="BI296" s="205">
        <f>IF(N296="nulová",J296,0)</f>
        <v>0</v>
      </c>
      <c r="BJ296" s="18" t="s">
        <v>91</v>
      </c>
      <c r="BK296" s="205">
        <f>ROUND(I296*H296,2)</f>
        <v>0</v>
      </c>
      <c r="BL296" s="18" t="s">
        <v>121</v>
      </c>
      <c r="BM296" s="204" t="s">
        <v>2261</v>
      </c>
    </row>
    <row r="297" spans="2:63" s="12" customFormat="1" ht="25.95" customHeight="1">
      <c r="B297" s="177"/>
      <c r="C297" s="178"/>
      <c r="D297" s="179" t="s">
        <v>82</v>
      </c>
      <c r="E297" s="180" t="s">
        <v>942</v>
      </c>
      <c r="F297" s="180" t="s">
        <v>943</v>
      </c>
      <c r="G297" s="178"/>
      <c r="H297" s="178"/>
      <c r="I297" s="181"/>
      <c r="J297" s="182">
        <f>BK297</f>
        <v>0</v>
      </c>
      <c r="K297" s="178"/>
      <c r="L297" s="183"/>
      <c r="M297" s="184"/>
      <c r="N297" s="185"/>
      <c r="O297" s="185"/>
      <c r="P297" s="186">
        <f>P298</f>
        <v>0</v>
      </c>
      <c r="Q297" s="185"/>
      <c r="R297" s="186">
        <f>R298</f>
        <v>0.71478</v>
      </c>
      <c r="S297" s="185"/>
      <c r="T297" s="187">
        <f>T298</f>
        <v>0</v>
      </c>
      <c r="AR297" s="188" t="s">
        <v>93</v>
      </c>
      <c r="AT297" s="189" t="s">
        <v>82</v>
      </c>
      <c r="AU297" s="189" t="s">
        <v>83</v>
      </c>
      <c r="AY297" s="188" t="s">
        <v>203</v>
      </c>
      <c r="BK297" s="190">
        <f>BK298</f>
        <v>0</v>
      </c>
    </row>
    <row r="298" spans="2:63" s="12" customFormat="1" ht="22.8" customHeight="1">
      <c r="B298" s="177"/>
      <c r="C298" s="178"/>
      <c r="D298" s="179" t="s">
        <v>82</v>
      </c>
      <c r="E298" s="191" t="s">
        <v>1474</v>
      </c>
      <c r="F298" s="191" t="s">
        <v>1475</v>
      </c>
      <c r="G298" s="178"/>
      <c r="H298" s="178"/>
      <c r="I298" s="181"/>
      <c r="J298" s="192">
        <f>BK298</f>
        <v>0</v>
      </c>
      <c r="K298" s="178"/>
      <c r="L298" s="183"/>
      <c r="M298" s="184"/>
      <c r="N298" s="185"/>
      <c r="O298" s="185"/>
      <c r="P298" s="186">
        <f>SUM(P299:P303)</f>
        <v>0</v>
      </c>
      <c r="Q298" s="185"/>
      <c r="R298" s="186">
        <f>SUM(R299:R303)</f>
        <v>0.71478</v>
      </c>
      <c r="S298" s="185"/>
      <c r="T298" s="187">
        <f>SUM(T299:T303)</f>
        <v>0</v>
      </c>
      <c r="AR298" s="188" t="s">
        <v>93</v>
      </c>
      <c r="AT298" s="189" t="s">
        <v>82</v>
      </c>
      <c r="AU298" s="189" t="s">
        <v>91</v>
      </c>
      <c r="AY298" s="188" t="s">
        <v>203</v>
      </c>
      <c r="BK298" s="190">
        <f>SUM(BK299:BK303)</f>
        <v>0</v>
      </c>
    </row>
    <row r="299" spans="1:65" s="2" customFormat="1" ht="16.5" customHeight="1">
      <c r="A299" s="36"/>
      <c r="B299" s="37"/>
      <c r="C299" s="193" t="s">
        <v>466</v>
      </c>
      <c r="D299" s="193" t="s">
        <v>206</v>
      </c>
      <c r="E299" s="194" t="s">
        <v>2262</v>
      </c>
      <c r="F299" s="195" t="s">
        <v>1478</v>
      </c>
      <c r="G299" s="196" t="s">
        <v>1479</v>
      </c>
      <c r="H299" s="197">
        <v>714.78</v>
      </c>
      <c r="I299" s="198"/>
      <c r="J299" s="199">
        <f>ROUND(I299*H299,2)</f>
        <v>0</v>
      </c>
      <c r="K299" s="195" t="s">
        <v>601</v>
      </c>
      <c r="L299" s="41"/>
      <c r="M299" s="200" t="s">
        <v>1</v>
      </c>
      <c r="N299" s="201" t="s">
        <v>48</v>
      </c>
      <c r="O299" s="73"/>
      <c r="P299" s="202">
        <f>O299*H299</f>
        <v>0</v>
      </c>
      <c r="Q299" s="202">
        <v>0.001</v>
      </c>
      <c r="R299" s="202">
        <f>Q299*H299</f>
        <v>0.71478</v>
      </c>
      <c r="S299" s="202">
        <v>0</v>
      </c>
      <c r="T299" s="203">
        <f>S299*H299</f>
        <v>0</v>
      </c>
      <c r="U299" s="36"/>
      <c r="V299" s="36"/>
      <c r="W299" s="36"/>
      <c r="X299" s="36"/>
      <c r="Y299" s="36"/>
      <c r="Z299" s="36"/>
      <c r="AA299" s="36"/>
      <c r="AB299" s="36"/>
      <c r="AC299" s="36"/>
      <c r="AD299" s="36"/>
      <c r="AE299" s="36"/>
      <c r="AR299" s="204" t="s">
        <v>378</v>
      </c>
      <c r="AT299" s="204" t="s">
        <v>206</v>
      </c>
      <c r="AU299" s="204" t="s">
        <v>93</v>
      </c>
      <c r="AY299" s="18" t="s">
        <v>203</v>
      </c>
      <c r="BE299" s="205">
        <f>IF(N299="základní",J299,0)</f>
        <v>0</v>
      </c>
      <c r="BF299" s="205">
        <f>IF(N299="snížená",J299,0)</f>
        <v>0</v>
      </c>
      <c r="BG299" s="205">
        <f>IF(N299="zákl. přenesená",J299,0)</f>
        <v>0</v>
      </c>
      <c r="BH299" s="205">
        <f>IF(N299="sníž. přenesená",J299,0)</f>
        <v>0</v>
      </c>
      <c r="BI299" s="205">
        <f>IF(N299="nulová",J299,0)</f>
        <v>0</v>
      </c>
      <c r="BJ299" s="18" t="s">
        <v>91</v>
      </c>
      <c r="BK299" s="205">
        <f>ROUND(I299*H299,2)</f>
        <v>0</v>
      </c>
      <c r="BL299" s="18" t="s">
        <v>378</v>
      </c>
      <c r="BM299" s="204" t="s">
        <v>2263</v>
      </c>
    </row>
    <row r="300" spans="1:47" s="2" customFormat="1" ht="144">
      <c r="A300" s="36"/>
      <c r="B300" s="37"/>
      <c r="C300" s="38"/>
      <c r="D300" s="206" t="s">
        <v>213</v>
      </c>
      <c r="E300" s="38"/>
      <c r="F300" s="207" t="s">
        <v>2264</v>
      </c>
      <c r="G300" s="38"/>
      <c r="H300" s="38"/>
      <c r="I300" s="208"/>
      <c r="J300" s="38"/>
      <c r="K300" s="38"/>
      <c r="L300" s="41"/>
      <c r="M300" s="209"/>
      <c r="N300" s="210"/>
      <c r="O300" s="73"/>
      <c r="P300" s="73"/>
      <c r="Q300" s="73"/>
      <c r="R300" s="73"/>
      <c r="S300" s="73"/>
      <c r="T300" s="74"/>
      <c r="U300" s="36"/>
      <c r="V300" s="36"/>
      <c r="W300" s="36"/>
      <c r="X300" s="36"/>
      <c r="Y300" s="36"/>
      <c r="Z300" s="36"/>
      <c r="AA300" s="36"/>
      <c r="AB300" s="36"/>
      <c r="AC300" s="36"/>
      <c r="AD300" s="36"/>
      <c r="AE300" s="36"/>
      <c r="AT300" s="18" t="s">
        <v>213</v>
      </c>
      <c r="AU300" s="18" t="s">
        <v>93</v>
      </c>
    </row>
    <row r="301" spans="2:51" s="13" customFormat="1" ht="10.2">
      <c r="B301" s="215"/>
      <c r="C301" s="216"/>
      <c r="D301" s="206" t="s">
        <v>309</v>
      </c>
      <c r="E301" s="217" t="s">
        <v>1</v>
      </c>
      <c r="F301" s="218" t="s">
        <v>693</v>
      </c>
      <c r="G301" s="216"/>
      <c r="H301" s="217" t="s">
        <v>1</v>
      </c>
      <c r="I301" s="219"/>
      <c r="J301" s="216"/>
      <c r="K301" s="216"/>
      <c r="L301" s="220"/>
      <c r="M301" s="221"/>
      <c r="N301" s="222"/>
      <c r="O301" s="222"/>
      <c r="P301" s="222"/>
      <c r="Q301" s="222"/>
      <c r="R301" s="222"/>
      <c r="S301" s="222"/>
      <c r="T301" s="223"/>
      <c r="AT301" s="224" t="s">
        <v>309</v>
      </c>
      <c r="AU301" s="224" t="s">
        <v>93</v>
      </c>
      <c r="AV301" s="13" t="s">
        <v>91</v>
      </c>
      <c r="AW301" s="13" t="s">
        <v>38</v>
      </c>
      <c r="AX301" s="13" t="s">
        <v>83</v>
      </c>
      <c r="AY301" s="224" t="s">
        <v>203</v>
      </c>
    </row>
    <row r="302" spans="2:51" s="14" customFormat="1" ht="10.2">
      <c r="B302" s="225"/>
      <c r="C302" s="226"/>
      <c r="D302" s="206" t="s">
        <v>309</v>
      </c>
      <c r="E302" s="227" t="s">
        <v>1</v>
      </c>
      <c r="F302" s="228" t="s">
        <v>2265</v>
      </c>
      <c r="G302" s="226"/>
      <c r="H302" s="229">
        <v>714.78</v>
      </c>
      <c r="I302" s="230"/>
      <c r="J302" s="226"/>
      <c r="K302" s="226"/>
      <c r="L302" s="231"/>
      <c r="M302" s="232"/>
      <c r="N302" s="233"/>
      <c r="O302" s="233"/>
      <c r="P302" s="233"/>
      <c r="Q302" s="233"/>
      <c r="R302" s="233"/>
      <c r="S302" s="233"/>
      <c r="T302" s="234"/>
      <c r="AT302" s="235" t="s">
        <v>309</v>
      </c>
      <c r="AU302" s="235" t="s">
        <v>93</v>
      </c>
      <c r="AV302" s="14" t="s">
        <v>93</v>
      </c>
      <c r="AW302" s="14" t="s">
        <v>38</v>
      </c>
      <c r="AX302" s="14" t="s">
        <v>83</v>
      </c>
      <c r="AY302" s="235" t="s">
        <v>203</v>
      </c>
    </row>
    <row r="303" spans="2:51" s="15" customFormat="1" ht="10.2">
      <c r="B303" s="236"/>
      <c r="C303" s="237"/>
      <c r="D303" s="206" t="s">
        <v>309</v>
      </c>
      <c r="E303" s="238" t="s">
        <v>1</v>
      </c>
      <c r="F303" s="239" t="s">
        <v>314</v>
      </c>
      <c r="G303" s="237"/>
      <c r="H303" s="240">
        <v>714.78</v>
      </c>
      <c r="I303" s="241"/>
      <c r="J303" s="237"/>
      <c r="K303" s="237"/>
      <c r="L303" s="242"/>
      <c r="M303" s="273"/>
      <c r="N303" s="274"/>
      <c r="O303" s="274"/>
      <c r="P303" s="274"/>
      <c r="Q303" s="274"/>
      <c r="R303" s="274"/>
      <c r="S303" s="274"/>
      <c r="T303" s="275"/>
      <c r="AT303" s="246" t="s">
        <v>309</v>
      </c>
      <c r="AU303" s="246" t="s">
        <v>93</v>
      </c>
      <c r="AV303" s="15" t="s">
        <v>121</v>
      </c>
      <c r="AW303" s="15" t="s">
        <v>38</v>
      </c>
      <c r="AX303" s="15" t="s">
        <v>91</v>
      </c>
      <c r="AY303" s="246" t="s">
        <v>203</v>
      </c>
    </row>
    <row r="304" spans="1:31" s="2" customFormat="1" ht="6.9" customHeight="1">
      <c r="A304" s="36"/>
      <c r="B304" s="56"/>
      <c r="C304" s="57"/>
      <c r="D304" s="57"/>
      <c r="E304" s="57"/>
      <c r="F304" s="57"/>
      <c r="G304" s="57"/>
      <c r="H304" s="57"/>
      <c r="I304" s="57"/>
      <c r="J304" s="57"/>
      <c r="K304" s="57"/>
      <c r="L304" s="41"/>
      <c r="M304" s="36"/>
      <c r="O304" s="36"/>
      <c r="P304" s="36"/>
      <c r="Q304" s="36"/>
      <c r="R304" s="36"/>
      <c r="S304" s="36"/>
      <c r="T304" s="36"/>
      <c r="U304" s="36"/>
      <c r="V304" s="36"/>
      <c r="W304" s="36"/>
      <c r="X304" s="36"/>
      <c r="Y304" s="36"/>
      <c r="Z304" s="36"/>
      <c r="AA304" s="36"/>
      <c r="AB304" s="36"/>
      <c r="AC304" s="36"/>
      <c r="AD304" s="36"/>
      <c r="AE304" s="36"/>
    </row>
  </sheetData>
  <sheetProtection algorithmName="SHA-512" hashValue="Nymt9Bc/gM6TJ7tP66aqDXaiuYHj7F2dFz6raTS5LR+h6UBNFcLaDyWSNxHqx7I7H+e7thG8TESsGvQZwDkJLg==" saltValue="H2HNcKLoWrrNS3HDX8is1H3pSSFH8YCD/bmh9z7op9+qlzeV4s0w/oxAkl42V75CBZIMj1fan3Cxzj1b1hbzOg==" spinCount="100000" sheet="1" objects="1" scenarios="1" formatColumns="0" formatRows="0" autoFilter="0"/>
  <autoFilter ref="C127:K303"/>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106</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s="1" customFormat="1" ht="12" customHeight="1">
      <c r="B8" s="21"/>
      <c r="D8" s="121" t="s">
        <v>175</v>
      </c>
      <c r="L8" s="21"/>
    </row>
    <row r="9" spans="1:31" s="2" customFormat="1" ht="16.5" customHeight="1">
      <c r="A9" s="36"/>
      <c r="B9" s="41"/>
      <c r="C9" s="36"/>
      <c r="D9" s="36"/>
      <c r="E9" s="324" t="s">
        <v>272</v>
      </c>
      <c r="F9" s="327"/>
      <c r="G9" s="327"/>
      <c r="H9" s="327"/>
      <c r="I9" s="36"/>
      <c r="J9" s="36"/>
      <c r="K9" s="36"/>
      <c r="L9" s="53"/>
      <c r="S9" s="36"/>
      <c r="T9" s="36"/>
      <c r="U9" s="36"/>
      <c r="V9" s="36"/>
      <c r="W9" s="36"/>
      <c r="X9" s="36"/>
      <c r="Y9" s="36"/>
      <c r="Z9" s="36"/>
      <c r="AA9" s="36"/>
      <c r="AB9" s="36"/>
      <c r="AC9" s="36"/>
      <c r="AD9" s="36"/>
      <c r="AE9" s="36"/>
    </row>
    <row r="10" spans="1:31" s="2" customFormat="1" ht="12" customHeight="1">
      <c r="A10" s="36"/>
      <c r="B10" s="41"/>
      <c r="C10" s="36"/>
      <c r="D10" s="121" t="s">
        <v>273</v>
      </c>
      <c r="E10" s="36"/>
      <c r="F10" s="36"/>
      <c r="G10" s="36"/>
      <c r="H10" s="36"/>
      <c r="I10" s="36"/>
      <c r="J10" s="36"/>
      <c r="K10" s="36"/>
      <c r="L10" s="53"/>
      <c r="S10" s="36"/>
      <c r="T10" s="36"/>
      <c r="U10" s="36"/>
      <c r="V10" s="36"/>
      <c r="W10" s="36"/>
      <c r="X10" s="36"/>
      <c r="Y10" s="36"/>
      <c r="Z10" s="36"/>
      <c r="AA10" s="36"/>
      <c r="AB10" s="36"/>
      <c r="AC10" s="36"/>
      <c r="AD10" s="36"/>
      <c r="AE10" s="36"/>
    </row>
    <row r="11" spans="1:31" s="2" customFormat="1" ht="16.5" customHeight="1">
      <c r="A11" s="36"/>
      <c r="B11" s="41"/>
      <c r="C11" s="36"/>
      <c r="D11" s="36"/>
      <c r="E11" s="326" t="s">
        <v>2266</v>
      </c>
      <c r="F11" s="327"/>
      <c r="G11" s="327"/>
      <c r="H11" s="327"/>
      <c r="I11" s="36"/>
      <c r="J11" s="36"/>
      <c r="K11" s="36"/>
      <c r="L11" s="53"/>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53"/>
      <c r="S12" s="36"/>
      <c r="T12" s="36"/>
      <c r="U12" s="36"/>
      <c r="V12" s="36"/>
      <c r="W12" s="36"/>
      <c r="X12" s="36"/>
      <c r="Y12" s="36"/>
      <c r="Z12" s="36"/>
      <c r="AA12" s="36"/>
      <c r="AB12" s="36"/>
      <c r="AC12" s="36"/>
      <c r="AD12" s="36"/>
      <c r="AE12" s="36"/>
    </row>
    <row r="13" spans="1:31" s="2" customFormat="1" ht="12" customHeight="1">
      <c r="A13" s="36"/>
      <c r="B13" s="41"/>
      <c r="C13" s="36"/>
      <c r="D13" s="121" t="s">
        <v>18</v>
      </c>
      <c r="E13" s="36"/>
      <c r="F13" s="112" t="s">
        <v>19</v>
      </c>
      <c r="G13" s="36"/>
      <c r="H13" s="36"/>
      <c r="I13" s="121" t="s">
        <v>20</v>
      </c>
      <c r="J13" s="112" t="s">
        <v>1</v>
      </c>
      <c r="K13" s="36"/>
      <c r="L13" s="53"/>
      <c r="S13" s="36"/>
      <c r="T13" s="36"/>
      <c r="U13" s="36"/>
      <c r="V13" s="36"/>
      <c r="W13" s="36"/>
      <c r="X13" s="36"/>
      <c r="Y13" s="36"/>
      <c r="Z13" s="36"/>
      <c r="AA13" s="36"/>
      <c r="AB13" s="36"/>
      <c r="AC13" s="36"/>
      <c r="AD13" s="36"/>
      <c r="AE13" s="36"/>
    </row>
    <row r="14" spans="1:31" s="2" customFormat="1" ht="12" customHeight="1">
      <c r="A14" s="36"/>
      <c r="B14" s="41"/>
      <c r="C14" s="36"/>
      <c r="D14" s="121" t="s">
        <v>22</v>
      </c>
      <c r="E14" s="36"/>
      <c r="F14" s="112" t="s">
        <v>23</v>
      </c>
      <c r="G14" s="36"/>
      <c r="H14" s="36"/>
      <c r="I14" s="121" t="s">
        <v>24</v>
      </c>
      <c r="J14" s="122" t="str">
        <f>'Rekapitulace stavby'!AN8</f>
        <v>6. 3. 2020</v>
      </c>
      <c r="K14" s="36"/>
      <c r="L14" s="53"/>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53"/>
      <c r="S15" s="36"/>
      <c r="T15" s="36"/>
      <c r="U15" s="36"/>
      <c r="V15" s="36"/>
      <c r="W15" s="36"/>
      <c r="X15" s="36"/>
      <c r="Y15" s="36"/>
      <c r="Z15" s="36"/>
      <c r="AA15" s="36"/>
      <c r="AB15" s="36"/>
      <c r="AC15" s="36"/>
      <c r="AD15" s="36"/>
      <c r="AE15" s="36"/>
    </row>
    <row r="16" spans="1:31" s="2" customFormat="1" ht="12" customHeight="1">
      <c r="A16" s="36"/>
      <c r="B16" s="41"/>
      <c r="C16" s="36"/>
      <c r="D16" s="121" t="s">
        <v>30</v>
      </c>
      <c r="E16" s="36"/>
      <c r="F16" s="36"/>
      <c r="G16" s="36"/>
      <c r="H16" s="36"/>
      <c r="I16" s="121" t="s">
        <v>31</v>
      </c>
      <c r="J16" s="112" t="s">
        <v>1</v>
      </c>
      <c r="K16" s="36"/>
      <c r="L16" s="53"/>
      <c r="S16" s="36"/>
      <c r="T16" s="36"/>
      <c r="U16" s="36"/>
      <c r="V16" s="36"/>
      <c r="W16" s="36"/>
      <c r="X16" s="36"/>
      <c r="Y16" s="36"/>
      <c r="Z16" s="36"/>
      <c r="AA16" s="36"/>
      <c r="AB16" s="36"/>
      <c r="AC16" s="36"/>
      <c r="AD16" s="36"/>
      <c r="AE16" s="36"/>
    </row>
    <row r="17" spans="1:31" s="2" customFormat="1" ht="18" customHeight="1">
      <c r="A17" s="36"/>
      <c r="B17" s="41"/>
      <c r="C17" s="36"/>
      <c r="D17" s="36"/>
      <c r="E17" s="112" t="s">
        <v>32</v>
      </c>
      <c r="F17" s="36"/>
      <c r="G17" s="36"/>
      <c r="H17" s="36"/>
      <c r="I17" s="121" t="s">
        <v>33</v>
      </c>
      <c r="J17" s="112" t="s">
        <v>1</v>
      </c>
      <c r="K17" s="36"/>
      <c r="L17" s="53"/>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53"/>
      <c r="S18" s="36"/>
      <c r="T18" s="36"/>
      <c r="U18" s="36"/>
      <c r="V18" s="36"/>
      <c r="W18" s="36"/>
      <c r="X18" s="36"/>
      <c r="Y18" s="36"/>
      <c r="Z18" s="36"/>
      <c r="AA18" s="36"/>
      <c r="AB18" s="36"/>
      <c r="AC18" s="36"/>
      <c r="AD18" s="36"/>
      <c r="AE18" s="36"/>
    </row>
    <row r="19" spans="1:31" s="2" customFormat="1" ht="12" customHeight="1">
      <c r="A19" s="36"/>
      <c r="B19" s="41"/>
      <c r="C19" s="36"/>
      <c r="D19" s="121" t="s">
        <v>34</v>
      </c>
      <c r="E19" s="36"/>
      <c r="F19" s="36"/>
      <c r="G19" s="36"/>
      <c r="H19" s="36"/>
      <c r="I19" s="121" t="s">
        <v>31</v>
      </c>
      <c r="J19" s="31" t="str">
        <f>'Rekapitulace stavby'!AN13</f>
        <v>Vyplň údaj</v>
      </c>
      <c r="K19" s="36"/>
      <c r="L19" s="53"/>
      <c r="S19" s="36"/>
      <c r="T19" s="36"/>
      <c r="U19" s="36"/>
      <c r="V19" s="36"/>
      <c r="W19" s="36"/>
      <c r="X19" s="36"/>
      <c r="Y19" s="36"/>
      <c r="Z19" s="36"/>
      <c r="AA19" s="36"/>
      <c r="AB19" s="36"/>
      <c r="AC19" s="36"/>
      <c r="AD19" s="36"/>
      <c r="AE19" s="36"/>
    </row>
    <row r="20" spans="1:31" s="2" customFormat="1" ht="18" customHeight="1">
      <c r="A20" s="36"/>
      <c r="B20" s="41"/>
      <c r="C20" s="36"/>
      <c r="D20" s="36"/>
      <c r="E20" s="328" t="str">
        <f>'Rekapitulace stavby'!E14</f>
        <v>Vyplň údaj</v>
      </c>
      <c r="F20" s="329"/>
      <c r="G20" s="329"/>
      <c r="H20" s="329"/>
      <c r="I20" s="121" t="s">
        <v>33</v>
      </c>
      <c r="J20" s="31" t="str">
        <f>'Rekapitulace stavby'!AN14</f>
        <v>Vyplň údaj</v>
      </c>
      <c r="K20" s="36"/>
      <c r="L20" s="53"/>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53"/>
      <c r="S21" s="36"/>
      <c r="T21" s="36"/>
      <c r="U21" s="36"/>
      <c r="V21" s="36"/>
      <c r="W21" s="36"/>
      <c r="X21" s="36"/>
      <c r="Y21" s="36"/>
      <c r="Z21" s="36"/>
      <c r="AA21" s="36"/>
      <c r="AB21" s="36"/>
      <c r="AC21" s="36"/>
      <c r="AD21" s="36"/>
      <c r="AE21" s="36"/>
    </row>
    <row r="22" spans="1:31" s="2" customFormat="1" ht="12" customHeight="1">
      <c r="A22" s="36"/>
      <c r="B22" s="41"/>
      <c r="C22" s="36"/>
      <c r="D22" s="121" t="s">
        <v>36</v>
      </c>
      <c r="E22" s="36"/>
      <c r="F22" s="36"/>
      <c r="G22" s="36"/>
      <c r="H22" s="36"/>
      <c r="I22" s="121" t="s">
        <v>31</v>
      </c>
      <c r="J22" s="112" t="s">
        <v>1</v>
      </c>
      <c r="K22" s="36"/>
      <c r="L22" s="53"/>
      <c r="S22" s="36"/>
      <c r="T22" s="36"/>
      <c r="U22" s="36"/>
      <c r="V22" s="36"/>
      <c r="W22" s="36"/>
      <c r="X22" s="36"/>
      <c r="Y22" s="36"/>
      <c r="Z22" s="36"/>
      <c r="AA22" s="36"/>
      <c r="AB22" s="36"/>
      <c r="AC22" s="36"/>
      <c r="AD22" s="36"/>
      <c r="AE22" s="36"/>
    </row>
    <row r="23" spans="1:31" s="2" customFormat="1" ht="18" customHeight="1">
      <c r="A23" s="36"/>
      <c r="B23" s="41"/>
      <c r="C23" s="36"/>
      <c r="D23" s="36"/>
      <c r="E23" s="112" t="s">
        <v>37</v>
      </c>
      <c r="F23" s="36"/>
      <c r="G23" s="36"/>
      <c r="H23" s="36"/>
      <c r="I23" s="121" t="s">
        <v>33</v>
      </c>
      <c r="J23" s="112" t="s">
        <v>1</v>
      </c>
      <c r="K23" s="36"/>
      <c r="L23" s="53"/>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53"/>
      <c r="S24" s="36"/>
      <c r="T24" s="36"/>
      <c r="U24" s="36"/>
      <c r="V24" s="36"/>
      <c r="W24" s="36"/>
      <c r="X24" s="36"/>
      <c r="Y24" s="36"/>
      <c r="Z24" s="36"/>
      <c r="AA24" s="36"/>
      <c r="AB24" s="36"/>
      <c r="AC24" s="36"/>
      <c r="AD24" s="36"/>
      <c r="AE24" s="36"/>
    </row>
    <row r="25" spans="1:31" s="2" customFormat="1" ht="12" customHeight="1">
      <c r="A25" s="36"/>
      <c r="B25" s="41"/>
      <c r="C25" s="36"/>
      <c r="D25" s="121" t="s">
        <v>39</v>
      </c>
      <c r="E25" s="36"/>
      <c r="F25" s="36"/>
      <c r="G25" s="36"/>
      <c r="H25" s="36"/>
      <c r="I25" s="121" t="s">
        <v>31</v>
      </c>
      <c r="J25" s="112" t="str">
        <f>IF('Rekapitulace stavby'!AN19="","",'Rekapitulace stavby'!AN19)</f>
        <v/>
      </c>
      <c r="K25" s="36"/>
      <c r="L25" s="53"/>
      <c r="S25" s="36"/>
      <c r="T25" s="36"/>
      <c r="U25" s="36"/>
      <c r="V25" s="36"/>
      <c r="W25" s="36"/>
      <c r="X25" s="36"/>
      <c r="Y25" s="36"/>
      <c r="Z25" s="36"/>
      <c r="AA25" s="36"/>
      <c r="AB25" s="36"/>
      <c r="AC25" s="36"/>
      <c r="AD25" s="36"/>
      <c r="AE25" s="36"/>
    </row>
    <row r="26" spans="1:31" s="2" customFormat="1" ht="18" customHeight="1">
      <c r="A26" s="36"/>
      <c r="B26" s="41"/>
      <c r="C26" s="36"/>
      <c r="D26" s="36"/>
      <c r="E26" s="112" t="str">
        <f>IF('Rekapitulace stavby'!E20="","",'Rekapitulace stavby'!E20)</f>
        <v xml:space="preserve"> </v>
      </c>
      <c r="F26" s="36"/>
      <c r="G26" s="36"/>
      <c r="H26" s="36"/>
      <c r="I26" s="121" t="s">
        <v>33</v>
      </c>
      <c r="J26" s="112" t="str">
        <f>IF('Rekapitulace stavby'!AN20="","",'Rekapitulace stavby'!AN20)</f>
        <v/>
      </c>
      <c r="K26" s="36"/>
      <c r="L26" s="53"/>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53"/>
      <c r="S27" s="36"/>
      <c r="T27" s="36"/>
      <c r="U27" s="36"/>
      <c r="V27" s="36"/>
      <c r="W27" s="36"/>
      <c r="X27" s="36"/>
      <c r="Y27" s="36"/>
      <c r="Z27" s="36"/>
      <c r="AA27" s="36"/>
      <c r="AB27" s="36"/>
      <c r="AC27" s="36"/>
      <c r="AD27" s="36"/>
      <c r="AE27" s="36"/>
    </row>
    <row r="28" spans="1:31" s="2" customFormat="1" ht="12" customHeight="1">
      <c r="A28" s="36"/>
      <c r="B28" s="41"/>
      <c r="C28" s="36"/>
      <c r="D28" s="121" t="s">
        <v>41</v>
      </c>
      <c r="E28" s="36"/>
      <c r="F28" s="36"/>
      <c r="G28" s="36"/>
      <c r="H28" s="36"/>
      <c r="I28" s="36"/>
      <c r="J28" s="36"/>
      <c r="K28" s="36"/>
      <c r="L28" s="53"/>
      <c r="S28" s="36"/>
      <c r="T28" s="36"/>
      <c r="U28" s="36"/>
      <c r="V28" s="36"/>
      <c r="W28" s="36"/>
      <c r="X28" s="36"/>
      <c r="Y28" s="36"/>
      <c r="Z28" s="36"/>
      <c r="AA28" s="36"/>
      <c r="AB28" s="36"/>
      <c r="AC28" s="36"/>
      <c r="AD28" s="36"/>
      <c r="AE28" s="36"/>
    </row>
    <row r="29" spans="1:31" s="8" customFormat="1" ht="71.25" customHeight="1">
      <c r="A29" s="123"/>
      <c r="B29" s="124"/>
      <c r="C29" s="123"/>
      <c r="D29" s="123"/>
      <c r="E29" s="330" t="s">
        <v>42</v>
      </c>
      <c r="F29" s="330"/>
      <c r="G29" s="330"/>
      <c r="H29" s="330"/>
      <c r="I29" s="123"/>
      <c r="J29" s="123"/>
      <c r="K29" s="123"/>
      <c r="L29" s="125"/>
      <c r="S29" s="123"/>
      <c r="T29" s="123"/>
      <c r="U29" s="123"/>
      <c r="V29" s="123"/>
      <c r="W29" s="123"/>
      <c r="X29" s="123"/>
      <c r="Y29" s="123"/>
      <c r="Z29" s="123"/>
      <c r="AA29" s="123"/>
      <c r="AB29" s="123"/>
      <c r="AC29" s="123"/>
      <c r="AD29" s="123"/>
      <c r="AE29" s="123"/>
    </row>
    <row r="30" spans="1:31" s="2" customFormat="1" ht="6.9" customHeight="1">
      <c r="A30" s="36"/>
      <c r="B30" s="41"/>
      <c r="C30" s="36"/>
      <c r="D30" s="36"/>
      <c r="E30" s="36"/>
      <c r="F30" s="36"/>
      <c r="G30" s="36"/>
      <c r="H30" s="36"/>
      <c r="I30" s="36"/>
      <c r="J30" s="36"/>
      <c r="K30" s="36"/>
      <c r="L30" s="53"/>
      <c r="S30" s="36"/>
      <c r="T30" s="36"/>
      <c r="U30" s="36"/>
      <c r="V30" s="36"/>
      <c r="W30" s="36"/>
      <c r="X30" s="36"/>
      <c r="Y30" s="36"/>
      <c r="Z30" s="36"/>
      <c r="AA30" s="36"/>
      <c r="AB30" s="36"/>
      <c r="AC30" s="36"/>
      <c r="AD30" s="36"/>
      <c r="AE30" s="36"/>
    </row>
    <row r="31" spans="1:31" s="2" customFormat="1" ht="6.9" customHeight="1">
      <c r="A31" s="36"/>
      <c r="B31" s="41"/>
      <c r="C31" s="36"/>
      <c r="D31" s="126"/>
      <c r="E31" s="126"/>
      <c r="F31" s="126"/>
      <c r="G31" s="126"/>
      <c r="H31" s="126"/>
      <c r="I31" s="126"/>
      <c r="J31" s="126"/>
      <c r="K31" s="126"/>
      <c r="L31" s="53"/>
      <c r="S31" s="36"/>
      <c r="T31" s="36"/>
      <c r="U31" s="36"/>
      <c r="V31" s="36"/>
      <c r="W31" s="36"/>
      <c r="X31" s="36"/>
      <c r="Y31" s="36"/>
      <c r="Z31" s="36"/>
      <c r="AA31" s="36"/>
      <c r="AB31" s="36"/>
      <c r="AC31" s="36"/>
      <c r="AD31" s="36"/>
      <c r="AE31" s="36"/>
    </row>
    <row r="32" spans="1:31" s="2" customFormat="1" ht="25.35" customHeight="1">
      <c r="A32" s="36"/>
      <c r="B32" s="41"/>
      <c r="C32" s="36"/>
      <c r="D32" s="127" t="s">
        <v>43</v>
      </c>
      <c r="E32" s="36"/>
      <c r="F32" s="36"/>
      <c r="G32" s="36"/>
      <c r="H32" s="36"/>
      <c r="I32" s="36"/>
      <c r="J32" s="128">
        <f>ROUND(J123,2)</f>
        <v>0</v>
      </c>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14.4" customHeight="1">
      <c r="A34" s="36"/>
      <c r="B34" s="41"/>
      <c r="C34" s="36"/>
      <c r="D34" s="36"/>
      <c r="E34" s="36"/>
      <c r="F34" s="129" t="s">
        <v>45</v>
      </c>
      <c r="G34" s="36"/>
      <c r="H34" s="36"/>
      <c r="I34" s="129" t="s">
        <v>44</v>
      </c>
      <c r="J34" s="129" t="s">
        <v>46</v>
      </c>
      <c r="K34" s="36"/>
      <c r="L34" s="53"/>
      <c r="S34" s="36"/>
      <c r="T34" s="36"/>
      <c r="U34" s="36"/>
      <c r="V34" s="36"/>
      <c r="W34" s="36"/>
      <c r="X34" s="36"/>
      <c r="Y34" s="36"/>
      <c r="Z34" s="36"/>
      <c r="AA34" s="36"/>
      <c r="AB34" s="36"/>
      <c r="AC34" s="36"/>
      <c r="AD34" s="36"/>
      <c r="AE34" s="36"/>
    </row>
    <row r="35" spans="1:31" s="2" customFormat="1" ht="14.4" customHeight="1">
      <c r="A35" s="36"/>
      <c r="B35" s="41"/>
      <c r="C35" s="36"/>
      <c r="D35" s="130" t="s">
        <v>47</v>
      </c>
      <c r="E35" s="121" t="s">
        <v>48</v>
      </c>
      <c r="F35" s="131">
        <f>ROUND((SUM(BE123:BE151)),2)</f>
        <v>0</v>
      </c>
      <c r="G35" s="36"/>
      <c r="H35" s="36"/>
      <c r="I35" s="132">
        <v>0.21</v>
      </c>
      <c r="J35" s="131">
        <f>ROUND(((SUM(BE123:BE151))*I35),2)</f>
        <v>0</v>
      </c>
      <c r="K35" s="36"/>
      <c r="L35" s="53"/>
      <c r="S35" s="36"/>
      <c r="T35" s="36"/>
      <c r="U35" s="36"/>
      <c r="V35" s="36"/>
      <c r="W35" s="36"/>
      <c r="X35" s="36"/>
      <c r="Y35" s="36"/>
      <c r="Z35" s="36"/>
      <c r="AA35" s="36"/>
      <c r="AB35" s="36"/>
      <c r="AC35" s="36"/>
      <c r="AD35" s="36"/>
      <c r="AE35" s="36"/>
    </row>
    <row r="36" spans="1:31" s="2" customFormat="1" ht="14.4" customHeight="1">
      <c r="A36" s="36"/>
      <c r="B36" s="41"/>
      <c r="C36" s="36"/>
      <c r="D36" s="36"/>
      <c r="E36" s="121" t="s">
        <v>49</v>
      </c>
      <c r="F36" s="131">
        <f>ROUND((SUM(BF123:BF151)),2)</f>
        <v>0</v>
      </c>
      <c r="G36" s="36"/>
      <c r="H36" s="36"/>
      <c r="I36" s="132">
        <v>0.15</v>
      </c>
      <c r="J36" s="131">
        <f>ROUND(((SUM(BF123:BF151))*I36),2)</f>
        <v>0</v>
      </c>
      <c r="K36" s="36"/>
      <c r="L36" s="53"/>
      <c r="S36" s="36"/>
      <c r="T36" s="36"/>
      <c r="U36" s="36"/>
      <c r="V36" s="36"/>
      <c r="W36" s="36"/>
      <c r="X36" s="36"/>
      <c r="Y36" s="36"/>
      <c r="Z36" s="36"/>
      <c r="AA36" s="36"/>
      <c r="AB36" s="36"/>
      <c r="AC36" s="36"/>
      <c r="AD36" s="36"/>
      <c r="AE36" s="36"/>
    </row>
    <row r="37" spans="1:31" s="2" customFormat="1" ht="14.4" customHeight="1" hidden="1">
      <c r="A37" s="36"/>
      <c r="B37" s="41"/>
      <c r="C37" s="36"/>
      <c r="D37" s="36"/>
      <c r="E37" s="121" t="s">
        <v>50</v>
      </c>
      <c r="F37" s="131">
        <f>ROUND((SUM(BG123:BG151)),2)</f>
        <v>0</v>
      </c>
      <c r="G37" s="36"/>
      <c r="H37" s="36"/>
      <c r="I37" s="132">
        <v>0.21</v>
      </c>
      <c r="J37" s="131">
        <f>0</f>
        <v>0</v>
      </c>
      <c r="K37" s="36"/>
      <c r="L37" s="53"/>
      <c r="S37" s="36"/>
      <c r="T37" s="36"/>
      <c r="U37" s="36"/>
      <c r="V37" s="36"/>
      <c r="W37" s="36"/>
      <c r="X37" s="36"/>
      <c r="Y37" s="36"/>
      <c r="Z37" s="36"/>
      <c r="AA37" s="36"/>
      <c r="AB37" s="36"/>
      <c r="AC37" s="36"/>
      <c r="AD37" s="36"/>
      <c r="AE37" s="36"/>
    </row>
    <row r="38" spans="1:31" s="2" customFormat="1" ht="14.4" customHeight="1" hidden="1">
      <c r="A38" s="36"/>
      <c r="B38" s="41"/>
      <c r="C38" s="36"/>
      <c r="D38" s="36"/>
      <c r="E38" s="121" t="s">
        <v>51</v>
      </c>
      <c r="F38" s="131">
        <f>ROUND((SUM(BH123:BH151)),2)</f>
        <v>0</v>
      </c>
      <c r="G38" s="36"/>
      <c r="H38" s="36"/>
      <c r="I38" s="132">
        <v>0.15</v>
      </c>
      <c r="J38" s="131">
        <f>0</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52</v>
      </c>
      <c r="F39" s="131">
        <f>ROUND((SUM(BI123:BI151)),2)</f>
        <v>0</v>
      </c>
      <c r="G39" s="36"/>
      <c r="H39" s="36"/>
      <c r="I39" s="132">
        <v>0</v>
      </c>
      <c r="J39" s="131">
        <f>0</f>
        <v>0</v>
      </c>
      <c r="K39" s="36"/>
      <c r="L39" s="53"/>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53"/>
      <c r="S40" s="36"/>
      <c r="T40" s="36"/>
      <c r="U40" s="36"/>
      <c r="V40" s="36"/>
      <c r="W40" s="36"/>
      <c r="X40" s="36"/>
      <c r="Y40" s="36"/>
      <c r="Z40" s="36"/>
      <c r="AA40" s="36"/>
      <c r="AB40" s="36"/>
      <c r="AC40" s="36"/>
      <c r="AD40" s="36"/>
      <c r="AE40" s="36"/>
    </row>
    <row r="41" spans="1:31" s="2" customFormat="1" ht="25.35" customHeight="1">
      <c r="A41" s="36"/>
      <c r="B41" s="41"/>
      <c r="C41" s="133"/>
      <c r="D41" s="134" t="s">
        <v>53</v>
      </c>
      <c r="E41" s="135"/>
      <c r="F41" s="135"/>
      <c r="G41" s="136" t="s">
        <v>54</v>
      </c>
      <c r="H41" s="137" t="s">
        <v>55</v>
      </c>
      <c r="I41" s="135"/>
      <c r="J41" s="138">
        <f>SUM(J32:J39)</f>
        <v>0</v>
      </c>
      <c r="K41" s="139"/>
      <c r="L41" s="53"/>
      <c r="S41" s="36"/>
      <c r="T41" s="36"/>
      <c r="U41" s="36"/>
      <c r="V41" s="36"/>
      <c r="W41" s="36"/>
      <c r="X41" s="36"/>
      <c r="Y41" s="36"/>
      <c r="Z41" s="36"/>
      <c r="AA41" s="36"/>
      <c r="AB41" s="36"/>
      <c r="AC41" s="36"/>
      <c r="AD41" s="36"/>
      <c r="AE41" s="36"/>
    </row>
    <row r="42" spans="1:31" s="2" customFormat="1" ht="14.4"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1:31" s="2" customFormat="1" ht="16.5" customHeight="1">
      <c r="A87" s="36"/>
      <c r="B87" s="37"/>
      <c r="C87" s="38"/>
      <c r="D87" s="38"/>
      <c r="E87" s="331" t="s">
        <v>272</v>
      </c>
      <c r="F87" s="333"/>
      <c r="G87" s="333"/>
      <c r="H87" s="333"/>
      <c r="I87" s="38"/>
      <c r="J87" s="38"/>
      <c r="K87" s="38"/>
      <c r="L87" s="53"/>
      <c r="S87" s="36"/>
      <c r="T87" s="36"/>
      <c r="U87" s="36"/>
      <c r="V87" s="36"/>
      <c r="W87" s="36"/>
      <c r="X87" s="36"/>
      <c r="Y87" s="36"/>
      <c r="Z87" s="36"/>
      <c r="AA87" s="36"/>
      <c r="AB87" s="36"/>
      <c r="AC87" s="36"/>
      <c r="AD87" s="36"/>
      <c r="AE87" s="36"/>
    </row>
    <row r="88" spans="1:31" s="2" customFormat="1" ht="12" customHeight="1">
      <c r="A88" s="36"/>
      <c r="B88" s="37"/>
      <c r="C88" s="30" t="s">
        <v>273</v>
      </c>
      <c r="D88" s="38"/>
      <c r="E88" s="38"/>
      <c r="F88" s="38"/>
      <c r="G88" s="38"/>
      <c r="H88" s="38"/>
      <c r="I88" s="38"/>
      <c r="J88" s="38"/>
      <c r="K88" s="38"/>
      <c r="L88" s="53"/>
      <c r="S88" s="36"/>
      <c r="T88" s="36"/>
      <c r="U88" s="36"/>
      <c r="V88" s="36"/>
      <c r="W88" s="36"/>
      <c r="X88" s="36"/>
      <c r="Y88" s="36"/>
      <c r="Z88" s="36"/>
      <c r="AA88" s="36"/>
      <c r="AB88" s="36"/>
      <c r="AC88" s="36"/>
      <c r="AD88" s="36"/>
      <c r="AE88" s="36"/>
    </row>
    <row r="89" spans="1:31" s="2" customFormat="1" ht="16.5" customHeight="1">
      <c r="A89" s="36"/>
      <c r="B89" s="37"/>
      <c r="C89" s="38"/>
      <c r="D89" s="38"/>
      <c r="E89" s="286" t="str">
        <f>E11</f>
        <v>D.1.3 - Požárně bezpečnostní řešení</v>
      </c>
      <c r="F89" s="333"/>
      <c r="G89" s="333"/>
      <c r="H89" s="333"/>
      <c r="I89" s="38"/>
      <c r="J89" s="38"/>
      <c r="K89" s="38"/>
      <c r="L89" s="53"/>
      <c r="S89" s="36"/>
      <c r="T89" s="36"/>
      <c r="U89" s="36"/>
      <c r="V89" s="36"/>
      <c r="W89" s="36"/>
      <c r="X89" s="36"/>
      <c r="Y89" s="36"/>
      <c r="Z89" s="36"/>
      <c r="AA89" s="36"/>
      <c r="AB89" s="36"/>
      <c r="AC89" s="36"/>
      <c r="AD89" s="36"/>
      <c r="AE89" s="36"/>
    </row>
    <row r="90" spans="1:31" s="2" customFormat="1" ht="6.9" customHeight="1">
      <c r="A90" s="36"/>
      <c r="B90" s="37"/>
      <c r="C90" s="38"/>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2" customHeight="1">
      <c r="A91" s="36"/>
      <c r="B91" s="37"/>
      <c r="C91" s="30" t="s">
        <v>22</v>
      </c>
      <c r="D91" s="38"/>
      <c r="E91" s="38"/>
      <c r="F91" s="28" t="str">
        <f>F14</f>
        <v>Petřvald</v>
      </c>
      <c r="G91" s="38"/>
      <c r="H91" s="38"/>
      <c r="I91" s="30" t="s">
        <v>24</v>
      </c>
      <c r="J91" s="68" t="str">
        <f>IF(J14="","",J14)</f>
        <v>6. 3. 2020</v>
      </c>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5.15" customHeight="1">
      <c r="A93" s="36"/>
      <c r="B93" s="37"/>
      <c r="C93" s="30" t="s">
        <v>30</v>
      </c>
      <c r="D93" s="38"/>
      <c r="E93" s="38"/>
      <c r="F93" s="28" t="str">
        <f>E17</f>
        <v>Město Petřvald</v>
      </c>
      <c r="G93" s="38"/>
      <c r="H93" s="38"/>
      <c r="I93" s="30" t="s">
        <v>36</v>
      </c>
      <c r="J93" s="34" t="str">
        <f>E23</f>
        <v>Kania a.s.</v>
      </c>
      <c r="K93" s="38"/>
      <c r="L93" s="53"/>
      <c r="S93" s="36"/>
      <c r="T93" s="36"/>
      <c r="U93" s="36"/>
      <c r="V93" s="36"/>
      <c r="W93" s="36"/>
      <c r="X93" s="36"/>
      <c r="Y93" s="36"/>
      <c r="Z93" s="36"/>
      <c r="AA93" s="36"/>
      <c r="AB93" s="36"/>
      <c r="AC93" s="36"/>
      <c r="AD93" s="36"/>
      <c r="AE93" s="36"/>
    </row>
    <row r="94" spans="1:31" s="2" customFormat="1" ht="15.15" customHeight="1">
      <c r="A94" s="36"/>
      <c r="B94" s="37"/>
      <c r="C94" s="30" t="s">
        <v>34</v>
      </c>
      <c r="D94" s="38"/>
      <c r="E94" s="38"/>
      <c r="F94" s="28" t="str">
        <f>IF(E20="","",E20)</f>
        <v>Vyplň údaj</v>
      </c>
      <c r="G94" s="38"/>
      <c r="H94" s="38"/>
      <c r="I94" s="30" t="s">
        <v>39</v>
      </c>
      <c r="J94" s="34" t="str">
        <f>E26</f>
        <v xml:space="preserve"> </v>
      </c>
      <c r="K94" s="38"/>
      <c r="L94" s="53"/>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53"/>
      <c r="S95" s="36"/>
      <c r="T95" s="36"/>
      <c r="U95" s="36"/>
      <c r="V95" s="36"/>
      <c r="W95" s="36"/>
      <c r="X95" s="36"/>
      <c r="Y95" s="36"/>
      <c r="Z95" s="36"/>
      <c r="AA95" s="36"/>
      <c r="AB95" s="36"/>
      <c r="AC95" s="36"/>
      <c r="AD95" s="36"/>
      <c r="AE95" s="36"/>
    </row>
    <row r="96" spans="1:31" s="2" customFormat="1" ht="29.25" customHeight="1">
      <c r="A96" s="36"/>
      <c r="B96" s="37"/>
      <c r="C96" s="151" t="s">
        <v>178</v>
      </c>
      <c r="D96" s="152"/>
      <c r="E96" s="152"/>
      <c r="F96" s="152"/>
      <c r="G96" s="152"/>
      <c r="H96" s="152"/>
      <c r="I96" s="152"/>
      <c r="J96" s="153" t="s">
        <v>179</v>
      </c>
      <c r="K96" s="152"/>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47" s="2" customFormat="1" ht="22.8" customHeight="1">
      <c r="A98" s="36"/>
      <c r="B98" s="37"/>
      <c r="C98" s="154" t="s">
        <v>180</v>
      </c>
      <c r="D98" s="38"/>
      <c r="E98" s="38"/>
      <c r="F98" s="38"/>
      <c r="G98" s="38"/>
      <c r="H98" s="38"/>
      <c r="I98" s="38"/>
      <c r="J98" s="86">
        <f>J123</f>
        <v>0</v>
      </c>
      <c r="K98" s="38"/>
      <c r="L98" s="53"/>
      <c r="S98" s="36"/>
      <c r="T98" s="36"/>
      <c r="U98" s="36"/>
      <c r="V98" s="36"/>
      <c r="W98" s="36"/>
      <c r="X98" s="36"/>
      <c r="Y98" s="36"/>
      <c r="Z98" s="36"/>
      <c r="AA98" s="36"/>
      <c r="AB98" s="36"/>
      <c r="AC98" s="36"/>
      <c r="AD98" s="36"/>
      <c r="AE98" s="36"/>
      <c r="AU98" s="18" t="s">
        <v>181</v>
      </c>
    </row>
    <row r="99" spans="2:12" s="9" customFormat="1" ht="24.9" customHeight="1">
      <c r="B99" s="155"/>
      <c r="C99" s="156"/>
      <c r="D99" s="157" t="s">
        <v>299</v>
      </c>
      <c r="E99" s="158"/>
      <c r="F99" s="158"/>
      <c r="G99" s="158"/>
      <c r="H99" s="158"/>
      <c r="I99" s="158"/>
      <c r="J99" s="159">
        <f>J124</f>
        <v>0</v>
      </c>
      <c r="K99" s="156"/>
      <c r="L99" s="160"/>
    </row>
    <row r="100" spans="2:12" s="10" customFormat="1" ht="19.95" customHeight="1">
      <c r="B100" s="161"/>
      <c r="C100" s="106"/>
      <c r="D100" s="162" t="s">
        <v>2267</v>
      </c>
      <c r="E100" s="163"/>
      <c r="F100" s="163"/>
      <c r="G100" s="163"/>
      <c r="H100" s="163"/>
      <c r="I100" s="163"/>
      <c r="J100" s="164">
        <f>J125</f>
        <v>0</v>
      </c>
      <c r="K100" s="106"/>
      <c r="L100" s="165"/>
    </row>
    <row r="101" spans="2:12" s="10" customFormat="1" ht="19.95" customHeight="1">
      <c r="B101" s="161"/>
      <c r="C101" s="106"/>
      <c r="D101" s="162" t="s">
        <v>2268</v>
      </c>
      <c r="E101" s="163"/>
      <c r="F101" s="163"/>
      <c r="G101" s="163"/>
      <c r="H101" s="163"/>
      <c r="I101" s="163"/>
      <c r="J101" s="164">
        <f>J139</f>
        <v>0</v>
      </c>
      <c r="K101" s="106"/>
      <c r="L101" s="165"/>
    </row>
    <row r="102" spans="1:31" s="2" customFormat="1" ht="21.75" customHeight="1">
      <c r="A102" s="36"/>
      <c r="B102" s="37"/>
      <c r="C102" s="38"/>
      <c r="D102" s="38"/>
      <c r="E102" s="38"/>
      <c r="F102" s="38"/>
      <c r="G102" s="38"/>
      <c r="H102" s="38"/>
      <c r="I102" s="38"/>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57"/>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59"/>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189</v>
      </c>
      <c r="D108" s="38"/>
      <c r="E108" s="38"/>
      <c r="F108" s="38"/>
      <c r="G108" s="38"/>
      <c r="H108" s="38"/>
      <c r="I108" s="38"/>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31" t="str">
        <f>E7</f>
        <v>REVITALIZACE ŠKOLNÍ JÍDELNY A DRUŽINY ZŠ ŠKOLNÍ</v>
      </c>
      <c r="F111" s="332"/>
      <c r="G111" s="332"/>
      <c r="H111" s="332"/>
      <c r="I111" s="38"/>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175</v>
      </c>
      <c r="D112" s="23"/>
      <c r="E112" s="23"/>
      <c r="F112" s="23"/>
      <c r="G112" s="23"/>
      <c r="H112" s="23"/>
      <c r="I112" s="23"/>
      <c r="J112" s="23"/>
      <c r="K112" s="23"/>
      <c r="L112" s="21"/>
    </row>
    <row r="113" spans="1:31" s="2" customFormat="1" ht="16.5" customHeight="1">
      <c r="A113" s="36"/>
      <c r="B113" s="37"/>
      <c r="C113" s="38"/>
      <c r="D113" s="38"/>
      <c r="E113" s="331" t="s">
        <v>272</v>
      </c>
      <c r="F113" s="333"/>
      <c r="G113" s="333"/>
      <c r="H113" s="333"/>
      <c r="I113" s="38"/>
      <c r="J113" s="38"/>
      <c r="K113" s="38"/>
      <c r="L113" s="53"/>
      <c r="S113" s="36"/>
      <c r="T113" s="36"/>
      <c r="U113" s="36"/>
      <c r="V113" s="36"/>
      <c r="W113" s="36"/>
      <c r="X113" s="36"/>
      <c r="Y113" s="36"/>
      <c r="Z113" s="36"/>
      <c r="AA113" s="36"/>
      <c r="AB113" s="36"/>
      <c r="AC113" s="36"/>
      <c r="AD113" s="36"/>
      <c r="AE113" s="36"/>
    </row>
    <row r="114" spans="1:31" s="2" customFormat="1" ht="12" customHeight="1">
      <c r="A114" s="36"/>
      <c r="B114" s="37"/>
      <c r="C114" s="30" t="s">
        <v>273</v>
      </c>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6.5" customHeight="1">
      <c r="A115" s="36"/>
      <c r="B115" s="37"/>
      <c r="C115" s="38"/>
      <c r="D115" s="38"/>
      <c r="E115" s="286" t="str">
        <f>E11</f>
        <v>D.1.3 - Požárně bezpečnostní řešení</v>
      </c>
      <c r="F115" s="333"/>
      <c r="G115" s="333"/>
      <c r="H115" s="333"/>
      <c r="I115" s="38"/>
      <c r="J115" s="38"/>
      <c r="K115" s="38"/>
      <c r="L115" s="53"/>
      <c r="S115" s="36"/>
      <c r="T115" s="36"/>
      <c r="U115" s="36"/>
      <c r="V115" s="36"/>
      <c r="W115" s="36"/>
      <c r="X115" s="36"/>
      <c r="Y115" s="36"/>
      <c r="Z115" s="36"/>
      <c r="AA115" s="36"/>
      <c r="AB115" s="36"/>
      <c r="AC115" s="36"/>
      <c r="AD115" s="36"/>
      <c r="AE115" s="36"/>
    </row>
    <row r="116" spans="1:31" s="2" customFormat="1" ht="6.9"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22</v>
      </c>
      <c r="D117" s="38"/>
      <c r="E117" s="38"/>
      <c r="F117" s="28" t="str">
        <f>F14</f>
        <v>Petřvald</v>
      </c>
      <c r="G117" s="38"/>
      <c r="H117" s="38"/>
      <c r="I117" s="30" t="s">
        <v>24</v>
      </c>
      <c r="J117" s="68" t="str">
        <f>IF(J14="","",J14)</f>
        <v>6. 3. 2020</v>
      </c>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38"/>
      <c r="J118" s="38"/>
      <c r="K118" s="38"/>
      <c r="L118" s="53"/>
      <c r="S118" s="36"/>
      <c r="T118" s="36"/>
      <c r="U118" s="36"/>
      <c r="V118" s="36"/>
      <c r="W118" s="36"/>
      <c r="X118" s="36"/>
      <c r="Y118" s="36"/>
      <c r="Z118" s="36"/>
      <c r="AA118" s="36"/>
      <c r="AB118" s="36"/>
      <c r="AC118" s="36"/>
      <c r="AD118" s="36"/>
      <c r="AE118" s="36"/>
    </row>
    <row r="119" spans="1:31" s="2" customFormat="1" ht="15.15" customHeight="1">
      <c r="A119" s="36"/>
      <c r="B119" s="37"/>
      <c r="C119" s="30" t="s">
        <v>30</v>
      </c>
      <c r="D119" s="38"/>
      <c r="E119" s="38"/>
      <c r="F119" s="28" t="str">
        <f>E17</f>
        <v>Město Petřvald</v>
      </c>
      <c r="G119" s="38"/>
      <c r="H119" s="38"/>
      <c r="I119" s="30" t="s">
        <v>36</v>
      </c>
      <c r="J119" s="34" t="str">
        <f>E23</f>
        <v>Kania a.s.</v>
      </c>
      <c r="K119" s="38"/>
      <c r="L119" s="53"/>
      <c r="S119" s="36"/>
      <c r="T119" s="36"/>
      <c r="U119" s="36"/>
      <c r="V119" s="36"/>
      <c r="W119" s="36"/>
      <c r="X119" s="36"/>
      <c r="Y119" s="36"/>
      <c r="Z119" s="36"/>
      <c r="AA119" s="36"/>
      <c r="AB119" s="36"/>
      <c r="AC119" s="36"/>
      <c r="AD119" s="36"/>
      <c r="AE119" s="36"/>
    </row>
    <row r="120" spans="1:31" s="2" customFormat="1" ht="15.15" customHeight="1">
      <c r="A120" s="36"/>
      <c r="B120" s="37"/>
      <c r="C120" s="30" t="s">
        <v>34</v>
      </c>
      <c r="D120" s="38"/>
      <c r="E120" s="38"/>
      <c r="F120" s="28" t="str">
        <f>IF(E20="","",E20)</f>
        <v>Vyplň údaj</v>
      </c>
      <c r="G120" s="38"/>
      <c r="H120" s="38"/>
      <c r="I120" s="30" t="s">
        <v>39</v>
      </c>
      <c r="J120" s="34" t="str">
        <f>E26</f>
        <v xml:space="preserve"> </v>
      </c>
      <c r="K120" s="38"/>
      <c r="L120" s="53"/>
      <c r="S120" s="36"/>
      <c r="T120" s="36"/>
      <c r="U120" s="36"/>
      <c r="V120" s="36"/>
      <c r="W120" s="36"/>
      <c r="X120" s="36"/>
      <c r="Y120" s="36"/>
      <c r="Z120" s="36"/>
      <c r="AA120" s="36"/>
      <c r="AB120" s="36"/>
      <c r="AC120" s="36"/>
      <c r="AD120" s="36"/>
      <c r="AE120" s="36"/>
    </row>
    <row r="121" spans="1:31" s="2" customFormat="1" ht="10.35"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11" customFormat="1" ht="29.25" customHeight="1">
      <c r="A122" s="166"/>
      <c r="B122" s="167"/>
      <c r="C122" s="168" t="s">
        <v>190</v>
      </c>
      <c r="D122" s="169" t="s">
        <v>68</v>
      </c>
      <c r="E122" s="169" t="s">
        <v>64</v>
      </c>
      <c r="F122" s="169" t="s">
        <v>65</v>
      </c>
      <c r="G122" s="169" t="s">
        <v>191</v>
      </c>
      <c r="H122" s="169" t="s">
        <v>192</v>
      </c>
      <c r="I122" s="169" t="s">
        <v>193</v>
      </c>
      <c r="J122" s="169" t="s">
        <v>179</v>
      </c>
      <c r="K122" s="170" t="s">
        <v>194</v>
      </c>
      <c r="L122" s="171"/>
      <c r="M122" s="77" t="s">
        <v>1</v>
      </c>
      <c r="N122" s="78" t="s">
        <v>47</v>
      </c>
      <c r="O122" s="78" t="s">
        <v>195</v>
      </c>
      <c r="P122" s="78" t="s">
        <v>196</v>
      </c>
      <c r="Q122" s="78" t="s">
        <v>197</v>
      </c>
      <c r="R122" s="78" t="s">
        <v>198</v>
      </c>
      <c r="S122" s="78" t="s">
        <v>199</v>
      </c>
      <c r="T122" s="79" t="s">
        <v>200</v>
      </c>
      <c r="U122" s="166"/>
      <c r="V122" s="166"/>
      <c r="W122" s="166"/>
      <c r="X122" s="166"/>
      <c r="Y122" s="166"/>
      <c r="Z122" s="166"/>
      <c r="AA122" s="166"/>
      <c r="AB122" s="166"/>
      <c r="AC122" s="166"/>
      <c r="AD122" s="166"/>
      <c r="AE122" s="166"/>
    </row>
    <row r="123" spans="1:63" s="2" customFormat="1" ht="22.8" customHeight="1">
      <c r="A123" s="36"/>
      <c r="B123" s="37"/>
      <c r="C123" s="84" t="s">
        <v>201</v>
      </c>
      <c r="D123" s="38"/>
      <c r="E123" s="38"/>
      <c r="F123" s="38"/>
      <c r="G123" s="38"/>
      <c r="H123" s="38"/>
      <c r="I123" s="38"/>
      <c r="J123" s="172">
        <f>BK123</f>
        <v>0</v>
      </c>
      <c r="K123" s="38"/>
      <c r="L123" s="41"/>
      <c r="M123" s="80"/>
      <c r="N123" s="173"/>
      <c r="O123" s="81"/>
      <c r="P123" s="174">
        <f>P124</f>
        <v>0</v>
      </c>
      <c r="Q123" s="81"/>
      <c r="R123" s="174">
        <f>R124</f>
        <v>0.002</v>
      </c>
      <c r="S123" s="81"/>
      <c r="T123" s="175">
        <f>T124</f>
        <v>0</v>
      </c>
      <c r="U123" s="36"/>
      <c r="V123" s="36"/>
      <c r="W123" s="36"/>
      <c r="X123" s="36"/>
      <c r="Y123" s="36"/>
      <c r="Z123" s="36"/>
      <c r="AA123" s="36"/>
      <c r="AB123" s="36"/>
      <c r="AC123" s="36"/>
      <c r="AD123" s="36"/>
      <c r="AE123" s="36"/>
      <c r="AT123" s="18" t="s">
        <v>82</v>
      </c>
      <c r="AU123" s="18" t="s">
        <v>181</v>
      </c>
      <c r="BK123" s="176">
        <f>BK124</f>
        <v>0</v>
      </c>
    </row>
    <row r="124" spans="2:63" s="12" customFormat="1" ht="25.95" customHeight="1">
      <c r="B124" s="177"/>
      <c r="C124" s="178"/>
      <c r="D124" s="179" t="s">
        <v>82</v>
      </c>
      <c r="E124" s="180" t="s">
        <v>1868</v>
      </c>
      <c r="F124" s="180" t="s">
        <v>1868</v>
      </c>
      <c r="G124" s="178"/>
      <c r="H124" s="178"/>
      <c r="I124" s="181"/>
      <c r="J124" s="182">
        <f>BK124</f>
        <v>0</v>
      </c>
      <c r="K124" s="178"/>
      <c r="L124" s="183"/>
      <c r="M124" s="184"/>
      <c r="N124" s="185"/>
      <c r="O124" s="185"/>
      <c r="P124" s="186">
        <f>P125+P139</f>
        <v>0</v>
      </c>
      <c r="Q124" s="185"/>
      <c r="R124" s="186">
        <f>R125+R139</f>
        <v>0.002</v>
      </c>
      <c r="S124" s="185"/>
      <c r="T124" s="187">
        <f>T125+T139</f>
        <v>0</v>
      </c>
      <c r="AR124" s="188" t="s">
        <v>121</v>
      </c>
      <c r="AT124" s="189" t="s">
        <v>82</v>
      </c>
      <c r="AU124" s="189" t="s">
        <v>83</v>
      </c>
      <c r="AY124" s="188" t="s">
        <v>203</v>
      </c>
      <c r="BK124" s="190">
        <f>BK125+BK139</f>
        <v>0</v>
      </c>
    </row>
    <row r="125" spans="2:63" s="12" customFormat="1" ht="22.8" customHeight="1">
      <c r="B125" s="177"/>
      <c r="C125" s="178"/>
      <c r="D125" s="179" t="s">
        <v>82</v>
      </c>
      <c r="E125" s="191" t="s">
        <v>2269</v>
      </c>
      <c r="F125" s="191" t="s">
        <v>2270</v>
      </c>
      <c r="G125" s="178"/>
      <c r="H125" s="178"/>
      <c r="I125" s="181"/>
      <c r="J125" s="192">
        <f>BK125</f>
        <v>0</v>
      </c>
      <c r="K125" s="178"/>
      <c r="L125" s="183"/>
      <c r="M125" s="184"/>
      <c r="N125" s="185"/>
      <c r="O125" s="185"/>
      <c r="P125" s="186">
        <f>SUM(P126:P138)</f>
        <v>0</v>
      </c>
      <c r="Q125" s="185"/>
      <c r="R125" s="186">
        <f>SUM(R126:R138)</f>
        <v>0</v>
      </c>
      <c r="S125" s="185"/>
      <c r="T125" s="187">
        <f>SUM(T126:T138)</f>
        <v>0</v>
      </c>
      <c r="AR125" s="188" t="s">
        <v>121</v>
      </c>
      <c r="AT125" s="189" t="s">
        <v>82</v>
      </c>
      <c r="AU125" s="189" t="s">
        <v>91</v>
      </c>
      <c r="AY125" s="188" t="s">
        <v>203</v>
      </c>
      <c r="BK125" s="190">
        <f>SUM(BK126:BK138)</f>
        <v>0</v>
      </c>
    </row>
    <row r="126" spans="1:65" s="2" customFormat="1" ht="16.5" customHeight="1">
      <c r="A126" s="36"/>
      <c r="B126" s="37"/>
      <c r="C126" s="193" t="s">
        <v>91</v>
      </c>
      <c r="D126" s="193" t="s">
        <v>206</v>
      </c>
      <c r="E126" s="194" t="s">
        <v>2271</v>
      </c>
      <c r="F126" s="195" t="s">
        <v>2272</v>
      </c>
      <c r="G126" s="196" t="s">
        <v>1422</v>
      </c>
      <c r="H126" s="197">
        <v>4</v>
      </c>
      <c r="I126" s="198"/>
      <c r="J126" s="199">
        <f>ROUND(I126*H126,2)</f>
        <v>0</v>
      </c>
      <c r="K126" s="195" t="s">
        <v>601</v>
      </c>
      <c r="L126" s="41"/>
      <c r="M126" s="200" t="s">
        <v>1</v>
      </c>
      <c r="N126" s="201" t="s">
        <v>48</v>
      </c>
      <c r="O126" s="73"/>
      <c r="P126" s="202">
        <f>O126*H126</f>
        <v>0</v>
      </c>
      <c r="Q126" s="202">
        <v>0</v>
      </c>
      <c r="R126" s="202">
        <f>Q126*H126</f>
        <v>0</v>
      </c>
      <c r="S126" s="202">
        <v>0</v>
      </c>
      <c r="T126" s="203">
        <f>S126*H126</f>
        <v>0</v>
      </c>
      <c r="U126" s="36"/>
      <c r="V126" s="36"/>
      <c r="W126" s="36"/>
      <c r="X126" s="36"/>
      <c r="Y126" s="36"/>
      <c r="Z126" s="36"/>
      <c r="AA126" s="36"/>
      <c r="AB126" s="36"/>
      <c r="AC126" s="36"/>
      <c r="AD126" s="36"/>
      <c r="AE126" s="36"/>
      <c r="AR126" s="204" t="s">
        <v>121</v>
      </c>
      <c r="AT126" s="204" t="s">
        <v>206</v>
      </c>
      <c r="AU126" s="204" t="s">
        <v>93</v>
      </c>
      <c r="AY126" s="18" t="s">
        <v>203</v>
      </c>
      <c r="BE126" s="205">
        <f>IF(N126="základní",J126,0)</f>
        <v>0</v>
      </c>
      <c r="BF126" s="205">
        <f>IF(N126="snížená",J126,0)</f>
        <v>0</v>
      </c>
      <c r="BG126" s="205">
        <f>IF(N126="zákl. přenesená",J126,0)</f>
        <v>0</v>
      </c>
      <c r="BH126" s="205">
        <f>IF(N126="sníž. přenesená",J126,0)</f>
        <v>0</v>
      </c>
      <c r="BI126" s="205">
        <f>IF(N126="nulová",J126,0)</f>
        <v>0</v>
      </c>
      <c r="BJ126" s="18" t="s">
        <v>91</v>
      </c>
      <c r="BK126" s="205">
        <f>ROUND(I126*H126,2)</f>
        <v>0</v>
      </c>
      <c r="BL126" s="18" t="s">
        <v>121</v>
      </c>
      <c r="BM126" s="204" t="s">
        <v>2273</v>
      </c>
    </row>
    <row r="127" spans="2:51" s="13" customFormat="1" ht="10.2">
      <c r="B127" s="215"/>
      <c r="C127" s="216"/>
      <c r="D127" s="206" t="s">
        <v>309</v>
      </c>
      <c r="E127" s="217" t="s">
        <v>1</v>
      </c>
      <c r="F127" s="218" t="s">
        <v>2274</v>
      </c>
      <c r="G127" s="216"/>
      <c r="H127" s="217" t="s">
        <v>1</v>
      </c>
      <c r="I127" s="219"/>
      <c r="J127" s="216"/>
      <c r="K127" s="216"/>
      <c r="L127" s="220"/>
      <c r="M127" s="221"/>
      <c r="N127" s="222"/>
      <c r="O127" s="222"/>
      <c r="P127" s="222"/>
      <c r="Q127" s="222"/>
      <c r="R127" s="222"/>
      <c r="S127" s="222"/>
      <c r="T127" s="223"/>
      <c r="AT127" s="224" t="s">
        <v>309</v>
      </c>
      <c r="AU127" s="224" t="s">
        <v>93</v>
      </c>
      <c r="AV127" s="13" t="s">
        <v>91</v>
      </c>
      <c r="AW127" s="13" t="s">
        <v>38</v>
      </c>
      <c r="AX127" s="13" t="s">
        <v>83</v>
      </c>
      <c r="AY127" s="224" t="s">
        <v>203</v>
      </c>
    </row>
    <row r="128" spans="2:51" s="14" customFormat="1" ht="10.2">
      <c r="B128" s="225"/>
      <c r="C128" s="226"/>
      <c r="D128" s="206" t="s">
        <v>309</v>
      </c>
      <c r="E128" s="227" t="s">
        <v>1</v>
      </c>
      <c r="F128" s="228" t="s">
        <v>2275</v>
      </c>
      <c r="G128" s="226"/>
      <c r="H128" s="229">
        <v>4</v>
      </c>
      <c r="I128" s="230"/>
      <c r="J128" s="226"/>
      <c r="K128" s="226"/>
      <c r="L128" s="231"/>
      <c r="M128" s="232"/>
      <c r="N128" s="233"/>
      <c r="O128" s="233"/>
      <c r="P128" s="233"/>
      <c r="Q128" s="233"/>
      <c r="R128" s="233"/>
      <c r="S128" s="233"/>
      <c r="T128" s="234"/>
      <c r="AT128" s="235" t="s">
        <v>309</v>
      </c>
      <c r="AU128" s="235" t="s">
        <v>93</v>
      </c>
      <c r="AV128" s="14" t="s">
        <v>93</v>
      </c>
      <c r="AW128" s="14" t="s">
        <v>38</v>
      </c>
      <c r="AX128" s="14" t="s">
        <v>83</v>
      </c>
      <c r="AY128" s="235" t="s">
        <v>203</v>
      </c>
    </row>
    <row r="129" spans="2:51" s="15" customFormat="1" ht="10.2">
      <c r="B129" s="236"/>
      <c r="C129" s="237"/>
      <c r="D129" s="206" t="s">
        <v>309</v>
      </c>
      <c r="E129" s="238" t="s">
        <v>1</v>
      </c>
      <c r="F129" s="239" t="s">
        <v>314</v>
      </c>
      <c r="G129" s="237"/>
      <c r="H129" s="240">
        <v>4</v>
      </c>
      <c r="I129" s="241"/>
      <c r="J129" s="237"/>
      <c r="K129" s="237"/>
      <c r="L129" s="242"/>
      <c r="M129" s="243"/>
      <c r="N129" s="244"/>
      <c r="O129" s="244"/>
      <c r="P129" s="244"/>
      <c r="Q129" s="244"/>
      <c r="R129" s="244"/>
      <c r="S129" s="244"/>
      <c r="T129" s="245"/>
      <c r="AT129" s="246" t="s">
        <v>309</v>
      </c>
      <c r="AU129" s="246" t="s">
        <v>93</v>
      </c>
      <c r="AV129" s="15" t="s">
        <v>121</v>
      </c>
      <c r="AW129" s="15" t="s">
        <v>38</v>
      </c>
      <c r="AX129" s="15" t="s">
        <v>91</v>
      </c>
      <c r="AY129" s="246" t="s">
        <v>203</v>
      </c>
    </row>
    <row r="130" spans="1:65" s="2" customFormat="1" ht="16.5" customHeight="1">
      <c r="A130" s="36"/>
      <c r="B130" s="37"/>
      <c r="C130" s="193" t="s">
        <v>93</v>
      </c>
      <c r="D130" s="193" t="s">
        <v>206</v>
      </c>
      <c r="E130" s="194" t="s">
        <v>2276</v>
      </c>
      <c r="F130" s="195" t="s">
        <v>2277</v>
      </c>
      <c r="G130" s="196" t="s">
        <v>1422</v>
      </c>
      <c r="H130" s="197">
        <v>15</v>
      </c>
      <c r="I130" s="198"/>
      <c r="J130" s="199">
        <f>ROUND(I130*H130,2)</f>
        <v>0</v>
      </c>
      <c r="K130" s="195" t="s">
        <v>601</v>
      </c>
      <c r="L130" s="41"/>
      <c r="M130" s="200" t="s">
        <v>1</v>
      </c>
      <c r="N130" s="201" t="s">
        <v>48</v>
      </c>
      <c r="O130" s="73"/>
      <c r="P130" s="202">
        <f>O130*H130</f>
        <v>0</v>
      </c>
      <c r="Q130" s="202">
        <v>0</v>
      </c>
      <c r="R130" s="202">
        <f>Q130*H130</f>
        <v>0</v>
      </c>
      <c r="S130" s="202">
        <v>0</v>
      </c>
      <c r="T130" s="203">
        <f>S130*H130</f>
        <v>0</v>
      </c>
      <c r="U130" s="36"/>
      <c r="V130" s="36"/>
      <c r="W130" s="36"/>
      <c r="X130" s="36"/>
      <c r="Y130" s="36"/>
      <c r="Z130" s="36"/>
      <c r="AA130" s="36"/>
      <c r="AB130" s="36"/>
      <c r="AC130" s="36"/>
      <c r="AD130" s="36"/>
      <c r="AE130" s="36"/>
      <c r="AR130" s="204" t="s">
        <v>121</v>
      </c>
      <c r="AT130" s="204" t="s">
        <v>206</v>
      </c>
      <c r="AU130" s="204" t="s">
        <v>93</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121</v>
      </c>
      <c r="BM130" s="204" t="s">
        <v>2278</v>
      </c>
    </row>
    <row r="131" spans="1:47" s="2" customFormat="1" ht="28.8">
      <c r="A131" s="36"/>
      <c r="B131" s="37"/>
      <c r="C131" s="38"/>
      <c r="D131" s="206" t="s">
        <v>213</v>
      </c>
      <c r="E131" s="38"/>
      <c r="F131" s="207" t="s">
        <v>2279</v>
      </c>
      <c r="G131" s="38"/>
      <c r="H131" s="38"/>
      <c r="I131" s="208"/>
      <c r="J131" s="38"/>
      <c r="K131" s="38"/>
      <c r="L131" s="41"/>
      <c r="M131" s="209"/>
      <c r="N131" s="210"/>
      <c r="O131" s="73"/>
      <c r="P131" s="73"/>
      <c r="Q131" s="73"/>
      <c r="R131" s="73"/>
      <c r="S131" s="73"/>
      <c r="T131" s="74"/>
      <c r="U131" s="36"/>
      <c r="V131" s="36"/>
      <c r="W131" s="36"/>
      <c r="X131" s="36"/>
      <c r="Y131" s="36"/>
      <c r="Z131" s="36"/>
      <c r="AA131" s="36"/>
      <c r="AB131" s="36"/>
      <c r="AC131" s="36"/>
      <c r="AD131" s="36"/>
      <c r="AE131" s="36"/>
      <c r="AT131" s="18" t="s">
        <v>213</v>
      </c>
      <c r="AU131" s="18" t="s">
        <v>93</v>
      </c>
    </row>
    <row r="132" spans="2:51" s="13" customFormat="1" ht="20.4">
      <c r="B132" s="215"/>
      <c r="C132" s="216"/>
      <c r="D132" s="206" t="s">
        <v>309</v>
      </c>
      <c r="E132" s="217" t="s">
        <v>1</v>
      </c>
      <c r="F132" s="218" t="s">
        <v>2280</v>
      </c>
      <c r="G132" s="216"/>
      <c r="H132" s="217" t="s">
        <v>1</v>
      </c>
      <c r="I132" s="219"/>
      <c r="J132" s="216"/>
      <c r="K132" s="216"/>
      <c r="L132" s="220"/>
      <c r="M132" s="221"/>
      <c r="N132" s="222"/>
      <c r="O132" s="222"/>
      <c r="P132" s="222"/>
      <c r="Q132" s="222"/>
      <c r="R132" s="222"/>
      <c r="S132" s="222"/>
      <c r="T132" s="223"/>
      <c r="AT132" s="224" t="s">
        <v>309</v>
      </c>
      <c r="AU132" s="224" t="s">
        <v>93</v>
      </c>
      <c r="AV132" s="13" t="s">
        <v>91</v>
      </c>
      <c r="AW132" s="13" t="s">
        <v>38</v>
      </c>
      <c r="AX132" s="13" t="s">
        <v>83</v>
      </c>
      <c r="AY132" s="224" t="s">
        <v>203</v>
      </c>
    </row>
    <row r="133" spans="2:51" s="13" customFormat="1" ht="10.2">
      <c r="B133" s="215"/>
      <c r="C133" s="216"/>
      <c r="D133" s="206" t="s">
        <v>309</v>
      </c>
      <c r="E133" s="217" t="s">
        <v>1</v>
      </c>
      <c r="F133" s="218" t="s">
        <v>2281</v>
      </c>
      <c r="G133" s="216"/>
      <c r="H133" s="217" t="s">
        <v>1</v>
      </c>
      <c r="I133" s="219"/>
      <c r="J133" s="216"/>
      <c r="K133" s="216"/>
      <c r="L133" s="220"/>
      <c r="M133" s="221"/>
      <c r="N133" s="222"/>
      <c r="O133" s="222"/>
      <c r="P133" s="222"/>
      <c r="Q133" s="222"/>
      <c r="R133" s="222"/>
      <c r="S133" s="222"/>
      <c r="T133" s="223"/>
      <c r="AT133" s="224" t="s">
        <v>309</v>
      </c>
      <c r="AU133" s="224" t="s">
        <v>93</v>
      </c>
      <c r="AV133" s="13" t="s">
        <v>91</v>
      </c>
      <c r="AW133" s="13" t="s">
        <v>38</v>
      </c>
      <c r="AX133" s="13" t="s">
        <v>83</v>
      </c>
      <c r="AY133" s="224" t="s">
        <v>203</v>
      </c>
    </row>
    <row r="134" spans="2:51" s="13" customFormat="1" ht="10.2">
      <c r="B134" s="215"/>
      <c r="C134" s="216"/>
      <c r="D134" s="206" t="s">
        <v>309</v>
      </c>
      <c r="E134" s="217" t="s">
        <v>1</v>
      </c>
      <c r="F134" s="218" t="s">
        <v>2282</v>
      </c>
      <c r="G134" s="216"/>
      <c r="H134" s="217" t="s">
        <v>1</v>
      </c>
      <c r="I134" s="219"/>
      <c r="J134" s="216"/>
      <c r="K134" s="216"/>
      <c r="L134" s="220"/>
      <c r="M134" s="221"/>
      <c r="N134" s="222"/>
      <c r="O134" s="222"/>
      <c r="P134" s="222"/>
      <c r="Q134" s="222"/>
      <c r="R134" s="222"/>
      <c r="S134" s="222"/>
      <c r="T134" s="223"/>
      <c r="AT134" s="224" t="s">
        <v>309</v>
      </c>
      <c r="AU134" s="224" t="s">
        <v>93</v>
      </c>
      <c r="AV134" s="13" t="s">
        <v>91</v>
      </c>
      <c r="AW134" s="13" t="s">
        <v>38</v>
      </c>
      <c r="AX134" s="13" t="s">
        <v>83</v>
      </c>
      <c r="AY134" s="224" t="s">
        <v>203</v>
      </c>
    </row>
    <row r="135" spans="2:51" s="13" customFormat="1" ht="10.2">
      <c r="B135" s="215"/>
      <c r="C135" s="216"/>
      <c r="D135" s="206" t="s">
        <v>309</v>
      </c>
      <c r="E135" s="217" t="s">
        <v>1</v>
      </c>
      <c r="F135" s="218" t="s">
        <v>2283</v>
      </c>
      <c r="G135" s="216"/>
      <c r="H135" s="217" t="s">
        <v>1</v>
      </c>
      <c r="I135" s="219"/>
      <c r="J135" s="216"/>
      <c r="K135" s="216"/>
      <c r="L135" s="220"/>
      <c r="M135" s="221"/>
      <c r="N135" s="222"/>
      <c r="O135" s="222"/>
      <c r="P135" s="222"/>
      <c r="Q135" s="222"/>
      <c r="R135" s="222"/>
      <c r="S135" s="222"/>
      <c r="T135" s="223"/>
      <c r="AT135" s="224" t="s">
        <v>309</v>
      </c>
      <c r="AU135" s="224" t="s">
        <v>93</v>
      </c>
      <c r="AV135" s="13" t="s">
        <v>91</v>
      </c>
      <c r="AW135" s="13" t="s">
        <v>38</v>
      </c>
      <c r="AX135" s="13" t="s">
        <v>83</v>
      </c>
      <c r="AY135" s="224" t="s">
        <v>203</v>
      </c>
    </row>
    <row r="136" spans="2:51" s="13" customFormat="1" ht="10.2">
      <c r="B136" s="215"/>
      <c r="C136" s="216"/>
      <c r="D136" s="206" t="s">
        <v>309</v>
      </c>
      <c r="E136" s="217" t="s">
        <v>1</v>
      </c>
      <c r="F136" s="218" t="s">
        <v>2284</v>
      </c>
      <c r="G136" s="216"/>
      <c r="H136" s="217" t="s">
        <v>1</v>
      </c>
      <c r="I136" s="219"/>
      <c r="J136" s="216"/>
      <c r="K136" s="216"/>
      <c r="L136" s="220"/>
      <c r="M136" s="221"/>
      <c r="N136" s="222"/>
      <c r="O136" s="222"/>
      <c r="P136" s="222"/>
      <c r="Q136" s="222"/>
      <c r="R136" s="222"/>
      <c r="S136" s="222"/>
      <c r="T136" s="223"/>
      <c r="AT136" s="224" t="s">
        <v>309</v>
      </c>
      <c r="AU136" s="224" t="s">
        <v>93</v>
      </c>
      <c r="AV136" s="13" t="s">
        <v>91</v>
      </c>
      <c r="AW136" s="13" t="s">
        <v>38</v>
      </c>
      <c r="AX136" s="13" t="s">
        <v>83</v>
      </c>
      <c r="AY136" s="224" t="s">
        <v>203</v>
      </c>
    </row>
    <row r="137" spans="2:51" s="14" customFormat="1" ht="10.2">
      <c r="B137" s="225"/>
      <c r="C137" s="226"/>
      <c r="D137" s="206" t="s">
        <v>309</v>
      </c>
      <c r="E137" s="227" t="s">
        <v>1</v>
      </c>
      <c r="F137" s="228" t="s">
        <v>2285</v>
      </c>
      <c r="G137" s="226"/>
      <c r="H137" s="229">
        <v>15</v>
      </c>
      <c r="I137" s="230"/>
      <c r="J137" s="226"/>
      <c r="K137" s="226"/>
      <c r="L137" s="231"/>
      <c r="M137" s="232"/>
      <c r="N137" s="233"/>
      <c r="O137" s="233"/>
      <c r="P137" s="233"/>
      <c r="Q137" s="233"/>
      <c r="R137" s="233"/>
      <c r="S137" s="233"/>
      <c r="T137" s="234"/>
      <c r="AT137" s="235" t="s">
        <v>309</v>
      </c>
      <c r="AU137" s="235" t="s">
        <v>93</v>
      </c>
      <c r="AV137" s="14" t="s">
        <v>93</v>
      </c>
      <c r="AW137" s="14" t="s">
        <v>38</v>
      </c>
      <c r="AX137" s="14" t="s">
        <v>83</v>
      </c>
      <c r="AY137" s="235" t="s">
        <v>203</v>
      </c>
    </row>
    <row r="138" spans="2:51" s="15" customFormat="1" ht="10.2">
      <c r="B138" s="236"/>
      <c r="C138" s="237"/>
      <c r="D138" s="206" t="s">
        <v>309</v>
      </c>
      <c r="E138" s="238" t="s">
        <v>1</v>
      </c>
      <c r="F138" s="239" t="s">
        <v>314</v>
      </c>
      <c r="G138" s="237"/>
      <c r="H138" s="240">
        <v>15</v>
      </c>
      <c r="I138" s="241"/>
      <c r="J138" s="237"/>
      <c r="K138" s="237"/>
      <c r="L138" s="242"/>
      <c r="M138" s="243"/>
      <c r="N138" s="244"/>
      <c r="O138" s="244"/>
      <c r="P138" s="244"/>
      <c r="Q138" s="244"/>
      <c r="R138" s="244"/>
      <c r="S138" s="244"/>
      <c r="T138" s="245"/>
      <c r="AT138" s="246" t="s">
        <v>309</v>
      </c>
      <c r="AU138" s="246" t="s">
        <v>93</v>
      </c>
      <c r="AV138" s="15" t="s">
        <v>121</v>
      </c>
      <c r="AW138" s="15" t="s">
        <v>38</v>
      </c>
      <c r="AX138" s="15" t="s">
        <v>91</v>
      </c>
      <c r="AY138" s="246" t="s">
        <v>203</v>
      </c>
    </row>
    <row r="139" spans="2:63" s="12" customFormat="1" ht="22.8" customHeight="1">
      <c r="B139" s="177"/>
      <c r="C139" s="178"/>
      <c r="D139" s="179" t="s">
        <v>82</v>
      </c>
      <c r="E139" s="191" t="s">
        <v>2286</v>
      </c>
      <c r="F139" s="191" t="s">
        <v>2287</v>
      </c>
      <c r="G139" s="178"/>
      <c r="H139" s="178"/>
      <c r="I139" s="181"/>
      <c r="J139" s="192">
        <f>BK139</f>
        <v>0</v>
      </c>
      <c r="K139" s="178"/>
      <c r="L139" s="183"/>
      <c r="M139" s="184"/>
      <c r="N139" s="185"/>
      <c r="O139" s="185"/>
      <c r="P139" s="186">
        <f>SUM(P140:P151)</f>
        <v>0</v>
      </c>
      <c r="Q139" s="185"/>
      <c r="R139" s="186">
        <f>SUM(R140:R151)</f>
        <v>0.002</v>
      </c>
      <c r="S139" s="185"/>
      <c r="T139" s="187">
        <f>SUM(T140:T151)</f>
        <v>0</v>
      </c>
      <c r="AR139" s="188" t="s">
        <v>121</v>
      </c>
      <c r="AT139" s="189" t="s">
        <v>82</v>
      </c>
      <c r="AU139" s="189" t="s">
        <v>91</v>
      </c>
      <c r="AY139" s="188" t="s">
        <v>203</v>
      </c>
      <c r="BK139" s="190">
        <f>SUM(BK140:BK151)</f>
        <v>0</v>
      </c>
    </row>
    <row r="140" spans="1:65" s="2" customFormat="1" ht="16.5" customHeight="1">
      <c r="A140" s="36"/>
      <c r="B140" s="37"/>
      <c r="C140" s="193" t="s">
        <v>112</v>
      </c>
      <c r="D140" s="193" t="s">
        <v>206</v>
      </c>
      <c r="E140" s="194" t="s">
        <v>2288</v>
      </c>
      <c r="F140" s="195" t="s">
        <v>2289</v>
      </c>
      <c r="G140" s="196" t="s">
        <v>404</v>
      </c>
      <c r="H140" s="197">
        <v>4</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378</v>
      </c>
      <c r="AT140" s="204" t="s">
        <v>206</v>
      </c>
      <c r="AU140" s="204" t="s">
        <v>93</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378</v>
      </c>
      <c r="BM140" s="204" t="s">
        <v>2290</v>
      </c>
    </row>
    <row r="141" spans="1:47" s="2" customFormat="1" ht="19.2">
      <c r="A141" s="36"/>
      <c r="B141" s="37"/>
      <c r="C141" s="38"/>
      <c r="D141" s="206" t="s">
        <v>213</v>
      </c>
      <c r="E141" s="38"/>
      <c r="F141" s="207" t="s">
        <v>2291</v>
      </c>
      <c r="G141" s="38"/>
      <c r="H141" s="38"/>
      <c r="I141" s="208"/>
      <c r="J141" s="38"/>
      <c r="K141" s="38"/>
      <c r="L141" s="41"/>
      <c r="M141" s="209"/>
      <c r="N141" s="210"/>
      <c r="O141" s="73"/>
      <c r="P141" s="73"/>
      <c r="Q141" s="73"/>
      <c r="R141" s="73"/>
      <c r="S141" s="73"/>
      <c r="T141" s="74"/>
      <c r="U141" s="36"/>
      <c r="V141" s="36"/>
      <c r="W141" s="36"/>
      <c r="X141" s="36"/>
      <c r="Y141" s="36"/>
      <c r="Z141" s="36"/>
      <c r="AA141" s="36"/>
      <c r="AB141" s="36"/>
      <c r="AC141" s="36"/>
      <c r="AD141" s="36"/>
      <c r="AE141" s="36"/>
      <c r="AT141" s="18" t="s">
        <v>213</v>
      </c>
      <c r="AU141" s="18" t="s">
        <v>93</v>
      </c>
    </row>
    <row r="142" spans="1:65" s="2" customFormat="1" ht="16.5" customHeight="1">
      <c r="A142" s="36"/>
      <c r="B142" s="37"/>
      <c r="C142" s="193" t="s">
        <v>121</v>
      </c>
      <c r="D142" s="193" t="s">
        <v>206</v>
      </c>
      <c r="E142" s="194" t="s">
        <v>2292</v>
      </c>
      <c r="F142" s="195" t="s">
        <v>2293</v>
      </c>
      <c r="G142" s="196" t="s">
        <v>404</v>
      </c>
      <c r="H142" s="197">
        <v>1</v>
      </c>
      <c r="I142" s="198"/>
      <c r="J142" s="199">
        <f>ROUND(I142*H142,2)</f>
        <v>0</v>
      </c>
      <c r="K142" s="195" t="s">
        <v>601</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378</v>
      </c>
      <c r="AT142" s="204" t="s">
        <v>206</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378</v>
      </c>
      <c r="BM142" s="204" t="s">
        <v>2294</v>
      </c>
    </row>
    <row r="143" spans="1:47" s="2" customFormat="1" ht="19.2">
      <c r="A143" s="36"/>
      <c r="B143" s="37"/>
      <c r="C143" s="38"/>
      <c r="D143" s="206" t="s">
        <v>213</v>
      </c>
      <c r="E143" s="38"/>
      <c r="F143" s="207" t="s">
        <v>2291</v>
      </c>
      <c r="G143" s="38"/>
      <c r="H143" s="38"/>
      <c r="I143" s="208"/>
      <c r="J143" s="38"/>
      <c r="K143" s="38"/>
      <c r="L143" s="41"/>
      <c r="M143" s="209"/>
      <c r="N143" s="210"/>
      <c r="O143" s="73"/>
      <c r="P143" s="73"/>
      <c r="Q143" s="73"/>
      <c r="R143" s="73"/>
      <c r="S143" s="73"/>
      <c r="T143" s="74"/>
      <c r="U143" s="36"/>
      <c r="V143" s="36"/>
      <c r="W143" s="36"/>
      <c r="X143" s="36"/>
      <c r="Y143" s="36"/>
      <c r="Z143" s="36"/>
      <c r="AA143" s="36"/>
      <c r="AB143" s="36"/>
      <c r="AC143" s="36"/>
      <c r="AD143" s="36"/>
      <c r="AE143" s="36"/>
      <c r="AT143" s="18" t="s">
        <v>213</v>
      </c>
      <c r="AU143" s="18" t="s">
        <v>93</v>
      </c>
    </row>
    <row r="144" spans="1:65" s="2" customFormat="1" ht="16.5" customHeight="1">
      <c r="A144" s="36"/>
      <c r="B144" s="37"/>
      <c r="C144" s="193" t="s">
        <v>144</v>
      </c>
      <c r="D144" s="193" t="s">
        <v>206</v>
      </c>
      <c r="E144" s="194" t="s">
        <v>2295</v>
      </c>
      <c r="F144" s="195" t="s">
        <v>2296</v>
      </c>
      <c r="G144" s="196" t="s">
        <v>404</v>
      </c>
      <c r="H144" s="197">
        <v>16</v>
      </c>
      <c r="I144" s="198"/>
      <c r="J144" s="199">
        <f>ROUND(I144*H144,2)</f>
        <v>0</v>
      </c>
      <c r="K144" s="195" t="s">
        <v>601</v>
      </c>
      <c r="L144" s="41"/>
      <c r="M144" s="200" t="s">
        <v>1</v>
      </c>
      <c r="N144" s="201" t="s">
        <v>48</v>
      </c>
      <c r="O144" s="73"/>
      <c r="P144" s="202">
        <f>O144*H144</f>
        <v>0</v>
      </c>
      <c r="Q144" s="202">
        <v>0</v>
      </c>
      <c r="R144" s="202">
        <f>Q144*H144</f>
        <v>0</v>
      </c>
      <c r="S144" s="202">
        <v>0</v>
      </c>
      <c r="T144" s="203">
        <f>S144*H144</f>
        <v>0</v>
      </c>
      <c r="U144" s="36"/>
      <c r="V144" s="36"/>
      <c r="W144" s="36"/>
      <c r="X144" s="36"/>
      <c r="Y144" s="36"/>
      <c r="Z144" s="36"/>
      <c r="AA144" s="36"/>
      <c r="AB144" s="36"/>
      <c r="AC144" s="36"/>
      <c r="AD144" s="36"/>
      <c r="AE144" s="36"/>
      <c r="AR144" s="204" t="s">
        <v>378</v>
      </c>
      <c r="AT144" s="204" t="s">
        <v>206</v>
      </c>
      <c r="AU144" s="204" t="s">
        <v>93</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378</v>
      </c>
      <c r="BM144" s="204" t="s">
        <v>2297</v>
      </c>
    </row>
    <row r="145" spans="1:47" s="2" customFormat="1" ht="19.2">
      <c r="A145" s="36"/>
      <c r="B145" s="37"/>
      <c r="C145" s="38"/>
      <c r="D145" s="206" t="s">
        <v>213</v>
      </c>
      <c r="E145" s="38"/>
      <c r="F145" s="207" t="s">
        <v>2291</v>
      </c>
      <c r="G145" s="38"/>
      <c r="H145" s="38"/>
      <c r="I145" s="208"/>
      <c r="J145" s="38"/>
      <c r="K145" s="38"/>
      <c r="L145" s="41"/>
      <c r="M145" s="209"/>
      <c r="N145" s="210"/>
      <c r="O145" s="73"/>
      <c r="P145" s="73"/>
      <c r="Q145" s="73"/>
      <c r="R145" s="73"/>
      <c r="S145" s="73"/>
      <c r="T145" s="74"/>
      <c r="U145" s="36"/>
      <c r="V145" s="36"/>
      <c r="W145" s="36"/>
      <c r="X145" s="36"/>
      <c r="Y145" s="36"/>
      <c r="Z145" s="36"/>
      <c r="AA145" s="36"/>
      <c r="AB145" s="36"/>
      <c r="AC145" s="36"/>
      <c r="AD145" s="36"/>
      <c r="AE145" s="36"/>
      <c r="AT145" s="18" t="s">
        <v>213</v>
      </c>
      <c r="AU145" s="18" t="s">
        <v>93</v>
      </c>
    </row>
    <row r="146" spans="1:65" s="2" customFormat="1" ht="16.5" customHeight="1">
      <c r="A146" s="36"/>
      <c r="B146" s="37"/>
      <c r="C146" s="193" t="s">
        <v>147</v>
      </c>
      <c r="D146" s="193" t="s">
        <v>206</v>
      </c>
      <c r="E146" s="194" t="s">
        <v>2298</v>
      </c>
      <c r="F146" s="195" t="s">
        <v>2299</v>
      </c>
      <c r="G146" s="196" t="s">
        <v>338</v>
      </c>
      <c r="H146" s="197">
        <v>0.088</v>
      </c>
      <c r="I146" s="198"/>
      <c r="J146" s="199">
        <f>ROUND(I146*H146,2)</f>
        <v>0</v>
      </c>
      <c r="K146" s="195" t="s">
        <v>601</v>
      </c>
      <c r="L146" s="41"/>
      <c r="M146" s="200" t="s">
        <v>1</v>
      </c>
      <c r="N146" s="201" t="s">
        <v>48</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378</v>
      </c>
      <c r="AT146" s="204" t="s">
        <v>206</v>
      </c>
      <c r="AU146" s="204" t="s">
        <v>93</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378</v>
      </c>
      <c r="BM146" s="204" t="s">
        <v>2300</v>
      </c>
    </row>
    <row r="147" spans="1:65" s="2" customFormat="1" ht="16.5" customHeight="1">
      <c r="A147" s="36"/>
      <c r="B147" s="37"/>
      <c r="C147" s="193" t="s">
        <v>150</v>
      </c>
      <c r="D147" s="193" t="s">
        <v>206</v>
      </c>
      <c r="E147" s="194" t="s">
        <v>2301</v>
      </c>
      <c r="F147" s="195" t="s">
        <v>2302</v>
      </c>
      <c r="G147" s="196" t="s">
        <v>357</v>
      </c>
      <c r="H147" s="197">
        <v>1</v>
      </c>
      <c r="I147" s="198"/>
      <c r="J147" s="199">
        <f>ROUND(I147*H147,2)</f>
        <v>0</v>
      </c>
      <c r="K147" s="195" t="s">
        <v>601</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2303</v>
      </c>
    </row>
    <row r="148" spans="1:65" s="2" customFormat="1" ht="16.5" customHeight="1">
      <c r="A148" s="36"/>
      <c r="B148" s="37"/>
      <c r="C148" s="193" t="s">
        <v>153</v>
      </c>
      <c r="D148" s="193" t="s">
        <v>206</v>
      </c>
      <c r="E148" s="194" t="s">
        <v>2304</v>
      </c>
      <c r="F148" s="195" t="s">
        <v>2305</v>
      </c>
      <c r="G148" s="196" t="s">
        <v>357</v>
      </c>
      <c r="H148" s="197">
        <v>0.6</v>
      </c>
      <c r="I148" s="198"/>
      <c r="J148" s="199">
        <f>ROUND(I148*H148,2)</f>
        <v>0</v>
      </c>
      <c r="K148" s="195" t="s">
        <v>601</v>
      </c>
      <c r="L148" s="41"/>
      <c r="M148" s="200" t="s">
        <v>1</v>
      </c>
      <c r="N148" s="201" t="s">
        <v>48</v>
      </c>
      <c r="O148" s="73"/>
      <c r="P148" s="202">
        <f>O148*H148</f>
        <v>0</v>
      </c>
      <c r="Q148" s="202">
        <v>0</v>
      </c>
      <c r="R148" s="202">
        <f>Q148*H148</f>
        <v>0</v>
      </c>
      <c r="S148" s="202">
        <v>0</v>
      </c>
      <c r="T148" s="203">
        <f>S148*H148</f>
        <v>0</v>
      </c>
      <c r="U148" s="36"/>
      <c r="V148" s="36"/>
      <c r="W148" s="36"/>
      <c r="X148" s="36"/>
      <c r="Y148" s="36"/>
      <c r="Z148" s="36"/>
      <c r="AA148" s="36"/>
      <c r="AB148" s="36"/>
      <c r="AC148" s="36"/>
      <c r="AD148" s="36"/>
      <c r="AE148" s="36"/>
      <c r="AR148" s="204" t="s">
        <v>121</v>
      </c>
      <c r="AT148" s="204" t="s">
        <v>206</v>
      </c>
      <c r="AU148" s="204" t="s">
        <v>93</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2306</v>
      </c>
    </row>
    <row r="149" spans="1:65" s="2" customFormat="1" ht="16.5" customHeight="1">
      <c r="A149" s="36"/>
      <c r="B149" s="37"/>
      <c r="C149" s="247" t="s">
        <v>249</v>
      </c>
      <c r="D149" s="247" t="s">
        <v>350</v>
      </c>
      <c r="E149" s="248" t="s">
        <v>2307</v>
      </c>
      <c r="F149" s="249" t="s">
        <v>2308</v>
      </c>
      <c r="G149" s="250" t="s">
        <v>2309</v>
      </c>
      <c r="H149" s="251">
        <v>2</v>
      </c>
      <c r="I149" s="252"/>
      <c r="J149" s="253">
        <f>ROUND(I149*H149,2)</f>
        <v>0</v>
      </c>
      <c r="K149" s="249" t="s">
        <v>601</v>
      </c>
      <c r="L149" s="254"/>
      <c r="M149" s="255" t="s">
        <v>1</v>
      </c>
      <c r="N149" s="256" t="s">
        <v>48</v>
      </c>
      <c r="O149" s="73"/>
      <c r="P149" s="202">
        <f>O149*H149</f>
        <v>0</v>
      </c>
      <c r="Q149" s="202">
        <v>0.001</v>
      </c>
      <c r="R149" s="202">
        <f>Q149*H149</f>
        <v>0.002</v>
      </c>
      <c r="S149" s="202">
        <v>0</v>
      </c>
      <c r="T149" s="203">
        <f>S149*H149</f>
        <v>0</v>
      </c>
      <c r="U149" s="36"/>
      <c r="V149" s="36"/>
      <c r="W149" s="36"/>
      <c r="X149" s="36"/>
      <c r="Y149" s="36"/>
      <c r="Z149" s="36"/>
      <c r="AA149" s="36"/>
      <c r="AB149" s="36"/>
      <c r="AC149" s="36"/>
      <c r="AD149" s="36"/>
      <c r="AE149" s="36"/>
      <c r="AR149" s="204" t="s">
        <v>450</v>
      </c>
      <c r="AT149" s="204" t="s">
        <v>350</v>
      </c>
      <c r="AU149" s="204" t="s">
        <v>93</v>
      </c>
      <c r="AY149" s="18" t="s">
        <v>203</v>
      </c>
      <c r="BE149" s="205">
        <f>IF(N149="základní",J149,0)</f>
        <v>0</v>
      </c>
      <c r="BF149" s="205">
        <f>IF(N149="snížená",J149,0)</f>
        <v>0</v>
      </c>
      <c r="BG149" s="205">
        <f>IF(N149="zákl. přenesená",J149,0)</f>
        <v>0</v>
      </c>
      <c r="BH149" s="205">
        <f>IF(N149="sníž. přenesená",J149,0)</f>
        <v>0</v>
      </c>
      <c r="BI149" s="205">
        <f>IF(N149="nulová",J149,0)</f>
        <v>0</v>
      </c>
      <c r="BJ149" s="18" t="s">
        <v>91</v>
      </c>
      <c r="BK149" s="205">
        <f>ROUND(I149*H149,2)</f>
        <v>0</v>
      </c>
      <c r="BL149" s="18" t="s">
        <v>378</v>
      </c>
      <c r="BM149" s="204" t="s">
        <v>2310</v>
      </c>
    </row>
    <row r="150" spans="2:51" s="14" customFormat="1" ht="10.2">
      <c r="B150" s="225"/>
      <c r="C150" s="226"/>
      <c r="D150" s="206" t="s">
        <v>309</v>
      </c>
      <c r="E150" s="227" t="s">
        <v>1</v>
      </c>
      <c r="F150" s="228" t="s">
        <v>2311</v>
      </c>
      <c r="G150" s="226"/>
      <c r="H150" s="229">
        <v>2</v>
      </c>
      <c r="I150" s="230"/>
      <c r="J150" s="226"/>
      <c r="K150" s="226"/>
      <c r="L150" s="231"/>
      <c r="M150" s="232"/>
      <c r="N150" s="233"/>
      <c r="O150" s="233"/>
      <c r="P150" s="233"/>
      <c r="Q150" s="233"/>
      <c r="R150" s="233"/>
      <c r="S150" s="233"/>
      <c r="T150" s="234"/>
      <c r="AT150" s="235" t="s">
        <v>309</v>
      </c>
      <c r="AU150" s="235" t="s">
        <v>93</v>
      </c>
      <c r="AV150" s="14" t="s">
        <v>93</v>
      </c>
      <c r="AW150" s="14" t="s">
        <v>38</v>
      </c>
      <c r="AX150" s="14" t="s">
        <v>91</v>
      </c>
      <c r="AY150" s="235" t="s">
        <v>203</v>
      </c>
    </row>
    <row r="151" spans="1:65" s="2" customFormat="1" ht="16.5" customHeight="1">
      <c r="A151" s="36"/>
      <c r="B151" s="37"/>
      <c r="C151" s="247" t="s">
        <v>254</v>
      </c>
      <c r="D151" s="247" t="s">
        <v>350</v>
      </c>
      <c r="E151" s="248" t="s">
        <v>2312</v>
      </c>
      <c r="F151" s="249" t="s">
        <v>2313</v>
      </c>
      <c r="G151" s="250" t="s">
        <v>2314</v>
      </c>
      <c r="H151" s="251">
        <v>4</v>
      </c>
      <c r="I151" s="252"/>
      <c r="J151" s="253">
        <f>ROUND(I151*H151,2)</f>
        <v>0</v>
      </c>
      <c r="K151" s="249" t="s">
        <v>601</v>
      </c>
      <c r="L151" s="254"/>
      <c r="M151" s="276" t="s">
        <v>1</v>
      </c>
      <c r="N151" s="277" t="s">
        <v>48</v>
      </c>
      <c r="O151" s="213"/>
      <c r="P151" s="271">
        <f>O151*H151</f>
        <v>0</v>
      </c>
      <c r="Q151" s="271">
        <v>0</v>
      </c>
      <c r="R151" s="271">
        <f>Q151*H151</f>
        <v>0</v>
      </c>
      <c r="S151" s="271">
        <v>0</v>
      </c>
      <c r="T151" s="272">
        <f>S151*H151</f>
        <v>0</v>
      </c>
      <c r="U151" s="36"/>
      <c r="V151" s="36"/>
      <c r="W151" s="36"/>
      <c r="X151" s="36"/>
      <c r="Y151" s="36"/>
      <c r="Z151" s="36"/>
      <c r="AA151" s="36"/>
      <c r="AB151" s="36"/>
      <c r="AC151" s="36"/>
      <c r="AD151" s="36"/>
      <c r="AE151" s="36"/>
      <c r="AR151" s="204" t="s">
        <v>450</v>
      </c>
      <c r="AT151" s="204" t="s">
        <v>350</v>
      </c>
      <c r="AU151" s="204" t="s">
        <v>93</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378</v>
      </c>
      <c r="BM151" s="204" t="s">
        <v>2315</v>
      </c>
    </row>
    <row r="152" spans="1:31" s="2" customFormat="1" ht="6.9" customHeight="1">
      <c r="A152" s="36"/>
      <c r="B152" s="56"/>
      <c r="C152" s="57"/>
      <c r="D152" s="57"/>
      <c r="E152" s="57"/>
      <c r="F152" s="57"/>
      <c r="G152" s="57"/>
      <c r="H152" s="57"/>
      <c r="I152" s="57"/>
      <c r="J152" s="57"/>
      <c r="K152" s="57"/>
      <c r="L152" s="41"/>
      <c r="M152" s="36"/>
      <c r="O152" s="36"/>
      <c r="P152" s="36"/>
      <c r="Q152" s="36"/>
      <c r="R152" s="36"/>
      <c r="S152" s="36"/>
      <c r="T152" s="36"/>
      <c r="U152" s="36"/>
      <c r="V152" s="36"/>
      <c r="W152" s="36"/>
      <c r="X152" s="36"/>
      <c r="Y152" s="36"/>
      <c r="Z152" s="36"/>
      <c r="AA152" s="36"/>
      <c r="AB152" s="36"/>
      <c r="AC152" s="36"/>
      <c r="AD152" s="36"/>
      <c r="AE152" s="36"/>
    </row>
  </sheetData>
  <sheetProtection algorithmName="SHA-512" hashValue="bST09EONQJzU0hEBsM+sFbonVr6hlQ8104Zm+jdjVOkPfIZQP16AWVpHZJDE+hM2ncNkJR7NcWHBHsk8fFHfTA==" saltValue="qlB2nVuQ4NQ2NLpCXN0pLt82aqMeZAlaMRJfGEfwqu/ASOu7trhiDdVywTHWZ7xR+NAovePJISE1LZWe+IIgNQ==" spinCount="100000" sheet="1" objects="1" scenarios="1" formatColumns="0" formatRows="0" autoFilter="0"/>
  <autoFilter ref="C122:K151"/>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113</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2317</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2318</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16.5" customHeight="1">
      <c r="A31" s="123"/>
      <c r="B31" s="124"/>
      <c r="C31" s="123"/>
      <c r="D31" s="123"/>
      <c r="E31" s="330" t="s">
        <v>1</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ROUND(J136,2)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ROUND((SUM(BE136:BE313)),2)</f>
        <v>0</v>
      </c>
      <c r="G37" s="36"/>
      <c r="H37" s="36"/>
      <c r="I37" s="132">
        <v>0.21</v>
      </c>
      <c r="J37" s="131">
        <f>ROUND(((SUM(BE136:BE313))*I37),2)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ROUND((SUM(BF136:BF313)),2)</f>
        <v>0</v>
      </c>
      <c r="G38" s="36"/>
      <c r="H38" s="36"/>
      <c r="I38" s="132">
        <v>0.15</v>
      </c>
      <c r="J38" s="131">
        <f>ROUND(((SUM(BF136:BF313))*I38),2)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ROUND((SUM(BG136:BG313)),2)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ROUND((SUM(BH136:BH313)),2)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ROUND((SUM(BI136:BI313)),2)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2317</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D.1.4.1 - Zdravotně technické instalace</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J136</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2319</v>
      </c>
      <c r="E101" s="158"/>
      <c r="F101" s="158"/>
      <c r="G101" s="158"/>
      <c r="H101" s="158"/>
      <c r="I101" s="158"/>
      <c r="J101" s="159">
        <f>J137</f>
        <v>0</v>
      </c>
      <c r="K101" s="156"/>
      <c r="L101" s="160"/>
    </row>
    <row r="102" spans="2:12" s="9" customFormat="1" ht="24.9" customHeight="1">
      <c r="B102" s="155"/>
      <c r="C102" s="156"/>
      <c r="D102" s="157" t="s">
        <v>2320</v>
      </c>
      <c r="E102" s="158"/>
      <c r="F102" s="158"/>
      <c r="G102" s="158"/>
      <c r="H102" s="158"/>
      <c r="I102" s="158"/>
      <c r="J102" s="159">
        <f>J140</f>
        <v>0</v>
      </c>
      <c r="K102" s="156"/>
      <c r="L102" s="160"/>
    </row>
    <row r="103" spans="2:12" s="9" customFormat="1" ht="24.9" customHeight="1">
      <c r="B103" s="155"/>
      <c r="C103" s="156"/>
      <c r="D103" s="157" t="s">
        <v>2321</v>
      </c>
      <c r="E103" s="158"/>
      <c r="F103" s="158"/>
      <c r="G103" s="158"/>
      <c r="H103" s="158"/>
      <c r="I103" s="158"/>
      <c r="J103" s="159">
        <f>J144</f>
        <v>0</v>
      </c>
      <c r="K103" s="156"/>
      <c r="L103" s="160"/>
    </row>
    <row r="104" spans="2:12" s="9" customFormat="1" ht="24.9" customHeight="1">
      <c r="B104" s="155"/>
      <c r="C104" s="156"/>
      <c r="D104" s="157" t="s">
        <v>2322</v>
      </c>
      <c r="E104" s="158"/>
      <c r="F104" s="158"/>
      <c r="G104" s="158"/>
      <c r="H104" s="158"/>
      <c r="I104" s="158"/>
      <c r="J104" s="159">
        <f>J149</f>
        <v>0</v>
      </c>
      <c r="K104" s="156"/>
      <c r="L104" s="160"/>
    </row>
    <row r="105" spans="2:12" s="9" customFormat="1" ht="24.9" customHeight="1">
      <c r="B105" s="155"/>
      <c r="C105" s="156"/>
      <c r="D105" s="157" t="s">
        <v>2323</v>
      </c>
      <c r="E105" s="158"/>
      <c r="F105" s="158"/>
      <c r="G105" s="158"/>
      <c r="H105" s="158"/>
      <c r="I105" s="158"/>
      <c r="J105" s="159">
        <f>J151</f>
        <v>0</v>
      </c>
      <c r="K105" s="156"/>
      <c r="L105" s="160"/>
    </row>
    <row r="106" spans="2:12" s="9" customFormat="1" ht="24.9" customHeight="1">
      <c r="B106" s="155"/>
      <c r="C106" s="156"/>
      <c r="D106" s="157" t="s">
        <v>2324</v>
      </c>
      <c r="E106" s="158"/>
      <c r="F106" s="158"/>
      <c r="G106" s="158"/>
      <c r="H106" s="158"/>
      <c r="I106" s="158"/>
      <c r="J106" s="159">
        <f>J186</f>
        <v>0</v>
      </c>
      <c r="K106" s="156"/>
      <c r="L106" s="160"/>
    </row>
    <row r="107" spans="2:12" s="9" customFormat="1" ht="24.9" customHeight="1">
      <c r="B107" s="155"/>
      <c r="C107" s="156"/>
      <c r="D107" s="157" t="s">
        <v>2325</v>
      </c>
      <c r="E107" s="158"/>
      <c r="F107" s="158"/>
      <c r="G107" s="158"/>
      <c r="H107" s="158"/>
      <c r="I107" s="158"/>
      <c r="J107" s="159">
        <f>J236</f>
        <v>0</v>
      </c>
      <c r="K107" s="156"/>
      <c r="L107" s="160"/>
    </row>
    <row r="108" spans="2:12" s="9" customFormat="1" ht="24.9" customHeight="1">
      <c r="B108" s="155"/>
      <c r="C108" s="156"/>
      <c r="D108" s="157" t="s">
        <v>2326</v>
      </c>
      <c r="E108" s="158"/>
      <c r="F108" s="158"/>
      <c r="G108" s="158"/>
      <c r="H108" s="158"/>
      <c r="I108" s="158"/>
      <c r="J108" s="159">
        <f>J239</f>
        <v>0</v>
      </c>
      <c r="K108" s="156"/>
      <c r="L108" s="160"/>
    </row>
    <row r="109" spans="2:12" s="9" customFormat="1" ht="24.9" customHeight="1">
      <c r="B109" s="155"/>
      <c r="C109" s="156"/>
      <c r="D109" s="157" t="s">
        <v>2327</v>
      </c>
      <c r="E109" s="158"/>
      <c r="F109" s="158"/>
      <c r="G109" s="158"/>
      <c r="H109" s="158"/>
      <c r="I109" s="158"/>
      <c r="J109" s="159">
        <f>J290</f>
        <v>0</v>
      </c>
      <c r="K109" s="156"/>
      <c r="L109" s="160"/>
    </row>
    <row r="110" spans="2:12" s="9" customFormat="1" ht="24.9" customHeight="1">
      <c r="B110" s="155"/>
      <c r="C110" s="156"/>
      <c r="D110" s="157" t="s">
        <v>2328</v>
      </c>
      <c r="E110" s="158"/>
      <c r="F110" s="158"/>
      <c r="G110" s="158"/>
      <c r="H110" s="158"/>
      <c r="I110" s="158"/>
      <c r="J110" s="159">
        <f>J298</f>
        <v>0</v>
      </c>
      <c r="K110" s="156"/>
      <c r="L110" s="160"/>
    </row>
    <row r="111" spans="2:12" s="9" customFormat="1" ht="24.9" customHeight="1">
      <c r="B111" s="155"/>
      <c r="C111" s="156"/>
      <c r="D111" s="157" t="s">
        <v>2329</v>
      </c>
      <c r="E111" s="158"/>
      <c r="F111" s="158"/>
      <c r="G111" s="158"/>
      <c r="H111" s="158"/>
      <c r="I111" s="158"/>
      <c r="J111" s="159">
        <f>J302</f>
        <v>0</v>
      </c>
      <c r="K111" s="156"/>
      <c r="L111" s="160"/>
    </row>
    <row r="112" spans="2:12" s="9" customFormat="1" ht="24.9" customHeight="1">
      <c r="B112" s="155"/>
      <c r="C112" s="156"/>
      <c r="D112" s="157" t="s">
        <v>2330</v>
      </c>
      <c r="E112" s="158"/>
      <c r="F112" s="158"/>
      <c r="G112" s="158"/>
      <c r="H112" s="158"/>
      <c r="I112" s="158"/>
      <c r="J112" s="159">
        <f>J310</f>
        <v>0</v>
      </c>
      <c r="K112" s="156"/>
      <c r="L112" s="160"/>
    </row>
    <row r="113" spans="1:31" s="2" customFormat="1" ht="21.75" customHeight="1">
      <c r="A113" s="36"/>
      <c r="B113" s="37"/>
      <c r="C113" s="38"/>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6.9" customHeight="1">
      <c r="A114" s="36"/>
      <c r="B114" s="56"/>
      <c r="C114" s="57"/>
      <c r="D114" s="57"/>
      <c r="E114" s="57"/>
      <c r="F114" s="57"/>
      <c r="G114" s="57"/>
      <c r="H114" s="57"/>
      <c r="I114" s="57"/>
      <c r="J114" s="57"/>
      <c r="K114" s="57"/>
      <c r="L114" s="53"/>
      <c r="S114" s="36"/>
      <c r="T114" s="36"/>
      <c r="U114" s="36"/>
      <c r="V114" s="36"/>
      <c r="W114" s="36"/>
      <c r="X114" s="36"/>
      <c r="Y114" s="36"/>
      <c r="Z114" s="36"/>
      <c r="AA114" s="36"/>
      <c r="AB114" s="36"/>
      <c r="AC114" s="36"/>
      <c r="AD114" s="36"/>
      <c r="AE114" s="36"/>
    </row>
    <row r="118" spans="1:31" s="2" customFormat="1" ht="6.9" customHeight="1">
      <c r="A118" s="36"/>
      <c r="B118" s="58"/>
      <c r="C118" s="59"/>
      <c r="D118" s="59"/>
      <c r="E118" s="59"/>
      <c r="F118" s="59"/>
      <c r="G118" s="59"/>
      <c r="H118" s="59"/>
      <c r="I118" s="59"/>
      <c r="J118" s="59"/>
      <c r="K118" s="59"/>
      <c r="L118" s="53"/>
      <c r="S118" s="36"/>
      <c r="T118" s="36"/>
      <c r="U118" s="36"/>
      <c r="V118" s="36"/>
      <c r="W118" s="36"/>
      <c r="X118" s="36"/>
      <c r="Y118" s="36"/>
      <c r="Z118" s="36"/>
      <c r="AA118" s="36"/>
      <c r="AB118" s="36"/>
      <c r="AC118" s="36"/>
      <c r="AD118" s="36"/>
      <c r="AE118" s="36"/>
    </row>
    <row r="119" spans="1:31" s="2" customFormat="1" ht="24.9" customHeight="1">
      <c r="A119" s="36"/>
      <c r="B119" s="37"/>
      <c r="C119" s="24" t="s">
        <v>189</v>
      </c>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31" t="str">
        <f>E7</f>
        <v>REVITALIZACE ŠKOLNÍ JÍDELNY A DRUŽINY ZŠ ŠKOLNÍ</v>
      </c>
      <c r="F122" s="332"/>
      <c r="G122" s="332"/>
      <c r="H122" s="332"/>
      <c r="I122" s="38"/>
      <c r="J122" s="38"/>
      <c r="K122" s="38"/>
      <c r="L122" s="53"/>
      <c r="S122" s="36"/>
      <c r="T122" s="36"/>
      <c r="U122" s="36"/>
      <c r="V122" s="36"/>
      <c r="W122" s="36"/>
      <c r="X122" s="36"/>
      <c r="Y122" s="36"/>
      <c r="Z122" s="36"/>
      <c r="AA122" s="36"/>
      <c r="AB122" s="36"/>
      <c r="AC122" s="36"/>
      <c r="AD122" s="36"/>
      <c r="AE122" s="36"/>
    </row>
    <row r="123" spans="2:12" s="1" customFormat="1" ht="12" customHeight="1">
      <c r="B123" s="22"/>
      <c r="C123" s="30" t="s">
        <v>175</v>
      </c>
      <c r="D123" s="23"/>
      <c r="E123" s="23"/>
      <c r="F123" s="23"/>
      <c r="G123" s="23"/>
      <c r="H123" s="23"/>
      <c r="I123" s="23"/>
      <c r="J123" s="23"/>
      <c r="K123" s="23"/>
      <c r="L123" s="21"/>
    </row>
    <row r="124" spans="2:12" s="1" customFormat="1" ht="16.5" customHeight="1">
      <c r="B124" s="22"/>
      <c r="C124" s="23"/>
      <c r="D124" s="23"/>
      <c r="E124" s="331" t="s">
        <v>272</v>
      </c>
      <c r="F124" s="308"/>
      <c r="G124" s="308"/>
      <c r="H124" s="308"/>
      <c r="I124" s="23"/>
      <c r="J124" s="23"/>
      <c r="K124" s="23"/>
      <c r="L124" s="21"/>
    </row>
    <row r="125" spans="2:12" s="1" customFormat="1" ht="12" customHeight="1">
      <c r="B125" s="22"/>
      <c r="C125" s="30" t="s">
        <v>273</v>
      </c>
      <c r="D125" s="23"/>
      <c r="E125" s="23"/>
      <c r="F125" s="23"/>
      <c r="G125" s="23"/>
      <c r="H125" s="23"/>
      <c r="I125" s="23"/>
      <c r="J125" s="23"/>
      <c r="K125" s="23"/>
      <c r="L125" s="21"/>
    </row>
    <row r="126" spans="1:31" s="2" customFormat="1" ht="16.5" customHeight="1">
      <c r="A126" s="36"/>
      <c r="B126" s="37"/>
      <c r="C126" s="38"/>
      <c r="D126" s="38"/>
      <c r="E126" s="335" t="s">
        <v>2316</v>
      </c>
      <c r="F126" s="333"/>
      <c r="G126" s="333"/>
      <c r="H126" s="333"/>
      <c r="I126" s="38"/>
      <c r="J126" s="38"/>
      <c r="K126" s="38"/>
      <c r="L126" s="53"/>
      <c r="S126" s="36"/>
      <c r="T126" s="36"/>
      <c r="U126" s="36"/>
      <c r="V126" s="36"/>
      <c r="W126" s="36"/>
      <c r="X126" s="36"/>
      <c r="Y126" s="36"/>
      <c r="Z126" s="36"/>
      <c r="AA126" s="36"/>
      <c r="AB126" s="36"/>
      <c r="AC126" s="36"/>
      <c r="AD126" s="36"/>
      <c r="AE126" s="36"/>
    </row>
    <row r="127" spans="1:31" s="2" customFormat="1" ht="12" customHeight="1">
      <c r="A127" s="36"/>
      <c r="B127" s="37"/>
      <c r="C127" s="30" t="s">
        <v>2317</v>
      </c>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2" customFormat="1" ht="16.5" customHeight="1">
      <c r="A128" s="36"/>
      <c r="B128" s="37"/>
      <c r="C128" s="38"/>
      <c r="D128" s="38"/>
      <c r="E128" s="286" t="str">
        <f>E13</f>
        <v>D.1.4.1 - Zdravotně technické instalace</v>
      </c>
      <c r="F128" s="333"/>
      <c r="G128" s="333"/>
      <c r="H128" s="333"/>
      <c r="I128" s="38"/>
      <c r="J128" s="38"/>
      <c r="K128" s="38"/>
      <c r="L128" s="53"/>
      <c r="S128" s="36"/>
      <c r="T128" s="36"/>
      <c r="U128" s="36"/>
      <c r="V128" s="36"/>
      <c r="W128" s="36"/>
      <c r="X128" s="36"/>
      <c r="Y128" s="36"/>
      <c r="Z128" s="36"/>
      <c r="AA128" s="36"/>
      <c r="AB128" s="36"/>
      <c r="AC128" s="36"/>
      <c r="AD128" s="36"/>
      <c r="AE128" s="36"/>
    </row>
    <row r="129" spans="1:31" s="2" customFormat="1" ht="6.9" customHeight="1">
      <c r="A129" s="36"/>
      <c r="B129" s="37"/>
      <c r="C129" s="38"/>
      <c r="D129" s="38"/>
      <c r="E129" s="38"/>
      <c r="F129" s="38"/>
      <c r="G129" s="38"/>
      <c r="H129" s="38"/>
      <c r="I129" s="38"/>
      <c r="J129" s="38"/>
      <c r="K129" s="38"/>
      <c r="L129" s="53"/>
      <c r="S129" s="36"/>
      <c r="T129" s="36"/>
      <c r="U129" s="36"/>
      <c r="V129" s="36"/>
      <c r="W129" s="36"/>
      <c r="X129" s="36"/>
      <c r="Y129" s="36"/>
      <c r="Z129" s="36"/>
      <c r="AA129" s="36"/>
      <c r="AB129" s="36"/>
      <c r="AC129" s="36"/>
      <c r="AD129" s="36"/>
      <c r="AE129" s="36"/>
    </row>
    <row r="130" spans="1:31" s="2" customFormat="1" ht="12" customHeight="1">
      <c r="A130" s="36"/>
      <c r="B130" s="37"/>
      <c r="C130" s="30" t="s">
        <v>22</v>
      </c>
      <c r="D130" s="38"/>
      <c r="E130" s="38"/>
      <c r="F130" s="28" t="str">
        <f>F16</f>
        <v xml:space="preserve"> </v>
      </c>
      <c r="G130" s="38"/>
      <c r="H130" s="38"/>
      <c r="I130" s="30" t="s">
        <v>24</v>
      </c>
      <c r="J130" s="68" t="str">
        <f>IF(J16="","",J16)</f>
        <v>6. 3. 2020</v>
      </c>
      <c r="K130" s="38"/>
      <c r="L130" s="53"/>
      <c r="S130" s="36"/>
      <c r="T130" s="36"/>
      <c r="U130" s="36"/>
      <c r="V130" s="36"/>
      <c r="W130" s="36"/>
      <c r="X130" s="36"/>
      <c r="Y130" s="36"/>
      <c r="Z130" s="36"/>
      <c r="AA130" s="36"/>
      <c r="AB130" s="36"/>
      <c r="AC130" s="36"/>
      <c r="AD130" s="36"/>
      <c r="AE130" s="36"/>
    </row>
    <row r="131" spans="1:31" s="2" customFormat="1" ht="6.9" customHeight="1">
      <c r="A131" s="36"/>
      <c r="B131" s="37"/>
      <c r="C131" s="38"/>
      <c r="D131" s="38"/>
      <c r="E131" s="38"/>
      <c r="F131" s="38"/>
      <c r="G131" s="38"/>
      <c r="H131" s="38"/>
      <c r="I131" s="38"/>
      <c r="J131" s="38"/>
      <c r="K131" s="38"/>
      <c r="L131" s="53"/>
      <c r="S131" s="36"/>
      <c r="T131" s="36"/>
      <c r="U131" s="36"/>
      <c r="V131" s="36"/>
      <c r="W131" s="36"/>
      <c r="X131" s="36"/>
      <c r="Y131" s="36"/>
      <c r="Z131" s="36"/>
      <c r="AA131" s="36"/>
      <c r="AB131" s="36"/>
      <c r="AC131" s="36"/>
      <c r="AD131" s="36"/>
      <c r="AE131" s="36"/>
    </row>
    <row r="132" spans="1:31" s="2" customFormat="1" ht="15.15" customHeight="1">
      <c r="A132" s="36"/>
      <c r="B132" s="37"/>
      <c r="C132" s="30" t="s">
        <v>30</v>
      </c>
      <c r="D132" s="38"/>
      <c r="E132" s="38"/>
      <c r="F132" s="28" t="str">
        <f>E19</f>
        <v>Město Petřvald</v>
      </c>
      <c r="G132" s="38"/>
      <c r="H132" s="38"/>
      <c r="I132" s="30" t="s">
        <v>36</v>
      </c>
      <c r="J132" s="34" t="str">
        <f>E25</f>
        <v>Kania a.s.</v>
      </c>
      <c r="K132" s="38"/>
      <c r="L132" s="53"/>
      <c r="S132" s="36"/>
      <c r="T132" s="36"/>
      <c r="U132" s="36"/>
      <c r="V132" s="36"/>
      <c r="W132" s="36"/>
      <c r="X132" s="36"/>
      <c r="Y132" s="36"/>
      <c r="Z132" s="36"/>
      <c r="AA132" s="36"/>
      <c r="AB132" s="36"/>
      <c r="AC132" s="36"/>
      <c r="AD132" s="36"/>
      <c r="AE132" s="36"/>
    </row>
    <row r="133" spans="1:31" s="2" customFormat="1" ht="15.15" customHeight="1">
      <c r="A133" s="36"/>
      <c r="B133" s="37"/>
      <c r="C133" s="30" t="s">
        <v>34</v>
      </c>
      <c r="D133" s="38"/>
      <c r="E133" s="38"/>
      <c r="F133" s="28" t="str">
        <f>IF(E22="","",E22)</f>
        <v>Vyplň údaj</v>
      </c>
      <c r="G133" s="38"/>
      <c r="H133" s="38"/>
      <c r="I133" s="30" t="s">
        <v>39</v>
      </c>
      <c r="J133" s="34" t="str">
        <f>E28</f>
        <v xml:space="preserve"> </v>
      </c>
      <c r="K133" s="38"/>
      <c r="L133" s="53"/>
      <c r="S133" s="36"/>
      <c r="T133" s="36"/>
      <c r="U133" s="36"/>
      <c r="V133" s="36"/>
      <c r="W133" s="36"/>
      <c r="X133" s="36"/>
      <c r="Y133" s="36"/>
      <c r="Z133" s="36"/>
      <c r="AA133" s="36"/>
      <c r="AB133" s="36"/>
      <c r="AC133" s="36"/>
      <c r="AD133" s="36"/>
      <c r="AE133" s="36"/>
    </row>
    <row r="134" spans="1:31" s="2" customFormat="1" ht="10.35" customHeight="1">
      <c r="A134" s="36"/>
      <c r="B134" s="37"/>
      <c r="C134" s="38"/>
      <c r="D134" s="38"/>
      <c r="E134" s="38"/>
      <c r="F134" s="38"/>
      <c r="G134" s="38"/>
      <c r="H134" s="38"/>
      <c r="I134" s="38"/>
      <c r="J134" s="38"/>
      <c r="K134" s="38"/>
      <c r="L134" s="53"/>
      <c r="S134" s="36"/>
      <c r="T134" s="36"/>
      <c r="U134" s="36"/>
      <c r="V134" s="36"/>
      <c r="W134" s="36"/>
      <c r="X134" s="36"/>
      <c r="Y134" s="36"/>
      <c r="Z134" s="36"/>
      <c r="AA134" s="36"/>
      <c r="AB134" s="36"/>
      <c r="AC134" s="36"/>
      <c r="AD134" s="36"/>
      <c r="AE134" s="36"/>
    </row>
    <row r="135" spans="1:31" s="11" customFormat="1" ht="29.25" customHeight="1">
      <c r="A135" s="166"/>
      <c r="B135" s="167"/>
      <c r="C135" s="168" t="s">
        <v>190</v>
      </c>
      <c r="D135" s="169" t="s">
        <v>68</v>
      </c>
      <c r="E135" s="169" t="s">
        <v>64</v>
      </c>
      <c r="F135" s="169" t="s">
        <v>65</v>
      </c>
      <c r="G135" s="169" t="s">
        <v>191</v>
      </c>
      <c r="H135" s="169" t="s">
        <v>192</v>
      </c>
      <c r="I135" s="169" t="s">
        <v>193</v>
      </c>
      <c r="J135" s="169" t="s">
        <v>179</v>
      </c>
      <c r="K135" s="170" t="s">
        <v>194</v>
      </c>
      <c r="L135" s="171"/>
      <c r="M135" s="77" t="s">
        <v>1</v>
      </c>
      <c r="N135" s="78" t="s">
        <v>47</v>
      </c>
      <c r="O135" s="78" t="s">
        <v>195</v>
      </c>
      <c r="P135" s="78" t="s">
        <v>196</v>
      </c>
      <c r="Q135" s="78" t="s">
        <v>197</v>
      </c>
      <c r="R135" s="78" t="s">
        <v>198</v>
      </c>
      <c r="S135" s="78" t="s">
        <v>199</v>
      </c>
      <c r="T135" s="79" t="s">
        <v>200</v>
      </c>
      <c r="U135" s="166"/>
      <c r="V135" s="166"/>
      <c r="W135" s="166"/>
      <c r="X135" s="166"/>
      <c r="Y135" s="166"/>
      <c r="Z135" s="166"/>
      <c r="AA135" s="166"/>
      <c r="AB135" s="166"/>
      <c r="AC135" s="166"/>
      <c r="AD135" s="166"/>
      <c r="AE135" s="166"/>
    </row>
    <row r="136" spans="1:63" s="2" customFormat="1" ht="22.8" customHeight="1">
      <c r="A136" s="36"/>
      <c r="B136" s="37"/>
      <c r="C136" s="84" t="s">
        <v>201</v>
      </c>
      <c r="D136" s="38"/>
      <c r="E136" s="38"/>
      <c r="F136" s="38"/>
      <c r="G136" s="38"/>
      <c r="H136" s="38"/>
      <c r="I136" s="38"/>
      <c r="J136" s="172">
        <f>BK136</f>
        <v>0</v>
      </c>
      <c r="K136" s="38"/>
      <c r="L136" s="41"/>
      <c r="M136" s="80"/>
      <c r="N136" s="173"/>
      <c r="O136" s="81"/>
      <c r="P136" s="174">
        <f>P137+P140+P144+P149+P151+P186+P236+P239+P290+P298+P302+P310</f>
        <v>0</v>
      </c>
      <c r="Q136" s="81"/>
      <c r="R136" s="174">
        <f>R137+R140+R144+R149+R151+R186+R236+R239+R290+R298+R302+R310</f>
        <v>0</v>
      </c>
      <c r="S136" s="81"/>
      <c r="T136" s="175">
        <f>T137+T140+T144+T149+T151+T186+T236+T239+T290+T298+T302+T310</f>
        <v>0</v>
      </c>
      <c r="U136" s="36"/>
      <c r="V136" s="36"/>
      <c r="W136" s="36"/>
      <c r="X136" s="36"/>
      <c r="Y136" s="36"/>
      <c r="Z136" s="36"/>
      <c r="AA136" s="36"/>
      <c r="AB136" s="36"/>
      <c r="AC136" s="36"/>
      <c r="AD136" s="36"/>
      <c r="AE136" s="36"/>
      <c r="AT136" s="18" t="s">
        <v>82</v>
      </c>
      <c r="AU136" s="18" t="s">
        <v>181</v>
      </c>
      <c r="BK136" s="176">
        <f>BK137+BK140+BK144+BK149+BK151+BK186+BK236+BK239+BK290+BK298+BK302+BK310</f>
        <v>0</v>
      </c>
    </row>
    <row r="137" spans="2:63" s="12" customFormat="1" ht="25.95" customHeight="1">
      <c r="B137" s="177"/>
      <c r="C137" s="178"/>
      <c r="D137" s="179" t="s">
        <v>82</v>
      </c>
      <c r="E137" s="180" t="s">
        <v>585</v>
      </c>
      <c r="F137" s="180" t="s">
        <v>2331</v>
      </c>
      <c r="G137" s="178"/>
      <c r="H137" s="178"/>
      <c r="I137" s="181"/>
      <c r="J137" s="182">
        <f>BK137</f>
        <v>0</v>
      </c>
      <c r="K137" s="178"/>
      <c r="L137" s="183"/>
      <c r="M137" s="184"/>
      <c r="N137" s="185"/>
      <c r="O137" s="185"/>
      <c r="P137" s="186">
        <f>SUM(P138:P139)</f>
        <v>0</v>
      </c>
      <c r="Q137" s="185"/>
      <c r="R137" s="186">
        <f>SUM(R138:R139)</f>
        <v>0</v>
      </c>
      <c r="S137" s="185"/>
      <c r="T137" s="187">
        <f>SUM(T138:T139)</f>
        <v>0</v>
      </c>
      <c r="AR137" s="188" t="s">
        <v>91</v>
      </c>
      <c r="AT137" s="189" t="s">
        <v>82</v>
      </c>
      <c r="AU137" s="189" t="s">
        <v>83</v>
      </c>
      <c r="AY137" s="188" t="s">
        <v>203</v>
      </c>
      <c r="BK137" s="190">
        <f>SUM(BK138:BK139)</f>
        <v>0</v>
      </c>
    </row>
    <row r="138" spans="1:65" s="2" customFormat="1" ht="16.5" customHeight="1">
      <c r="A138" s="36"/>
      <c r="B138" s="37"/>
      <c r="C138" s="193" t="s">
        <v>91</v>
      </c>
      <c r="D138" s="193" t="s">
        <v>206</v>
      </c>
      <c r="E138" s="194" t="s">
        <v>2332</v>
      </c>
      <c r="F138" s="195" t="s">
        <v>2333</v>
      </c>
      <c r="G138" s="196" t="s">
        <v>448</v>
      </c>
      <c r="H138" s="197">
        <v>8.3</v>
      </c>
      <c r="I138" s="198"/>
      <c r="J138" s="199">
        <f>ROUND(I138*H138,2)</f>
        <v>0</v>
      </c>
      <c r="K138" s="195" t="s">
        <v>2334</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121</v>
      </c>
      <c r="AT138" s="204" t="s">
        <v>206</v>
      </c>
      <c r="AU138" s="204" t="s">
        <v>91</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93</v>
      </c>
    </row>
    <row r="139" spans="1:65" s="2" customFormat="1" ht="16.5" customHeight="1">
      <c r="A139" s="36"/>
      <c r="B139" s="37"/>
      <c r="C139" s="193" t="s">
        <v>93</v>
      </c>
      <c r="D139" s="193" t="s">
        <v>206</v>
      </c>
      <c r="E139" s="194" t="s">
        <v>2335</v>
      </c>
      <c r="F139" s="195" t="s">
        <v>2336</v>
      </c>
      <c r="G139" s="196" t="s">
        <v>448</v>
      </c>
      <c r="H139" s="197">
        <v>22.2</v>
      </c>
      <c r="I139" s="198"/>
      <c r="J139" s="199">
        <f>ROUND(I139*H139,2)</f>
        <v>0</v>
      </c>
      <c r="K139" s="195" t="s">
        <v>2334</v>
      </c>
      <c r="L139" s="41"/>
      <c r="M139" s="200" t="s">
        <v>1</v>
      </c>
      <c r="N139" s="201" t="s">
        <v>48</v>
      </c>
      <c r="O139" s="73"/>
      <c r="P139" s="202">
        <f>O139*H139</f>
        <v>0</v>
      </c>
      <c r="Q139" s="202">
        <v>0</v>
      </c>
      <c r="R139" s="202">
        <f>Q139*H139</f>
        <v>0</v>
      </c>
      <c r="S139" s="202">
        <v>0</v>
      </c>
      <c r="T139" s="203">
        <f>S139*H139</f>
        <v>0</v>
      </c>
      <c r="U139" s="36"/>
      <c r="V139" s="36"/>
      <c r="W139" s="36"/>
      <c r="X139" s="36"/>
      <c r="Y139" s="36"/>
      <c r="Z139" s="36"/>
      <c r="AA139" s="36"/>
      <c r="AB139" s="36"/>
      <c r="AC139" s="36"/>
      <c r="AD139" s="36"/>
      <c r="AE139" s="36"/>
      <c r="AR139" s="204" t="s">
        <v>121</v>
      </c>
      <c r="AT139" s="204" t="s">
        <v>206</v>
      </c>
      <c r="AU139" s="204" t="s">
        <v>91</v>
      </c>
      <c r="AY139" s="18" t="s">
        <v>203</v>
      </c>
      <c r="BE139" s="205">
        <f>IF(N139="základní",J139,0)</f>
        <v>0</v>
      </c>
      <c r="BF139" s="205">
        <f>IF(N139="snížená",J139,0)</f>
        <v>0</v>
      </c>
      <c r="BG139" s="205">
        <f>IF(N139="zákl. přenesená",J139,0)</f>
        <v>0</v>
      </c>
      <c r="BH139" s="205">
        <f>IF(N139="sníž. přenesená",J139,0)</f>
        <v>0</v>
      </c>
      <c r="BI139" s="205">
        <f>IF(N139="nulová",J139,0)</f>
        <v>0</v>
      </c>
      <c r="BJ139" s="18" t="s">
        <v>91</v>
      </c>
      <c r="BK139" s="205">
        <f>ROUND(I139*H139,2)</f>
        <v>0</v>
      </c>
      <c r="BL139" s="18" t="s">
        <v>121</v>
      </c>
      <c r="BM139" s="204" t="s">
        <v>121</v>
      </c>
    </row>
    <row r="140" spans="2:63" s="12" customFormat="1" ht="25.95" customHeight="1">
      <c r="B140" s="177"/>
      <c r="C140" s="178"/>
      <c r="D140" s="179" t="s">
        <v>82</v>
      </c>
      <c r="E140" s="180" t="s">
        <v>153</v>
      </c>
      <c r="F140" s="180" t="s">
        <v>2337</v>
      </c>
      <c r="G140" s="178"/>
      <c r="H140" s="178"/>
      <c r="I140" s="181"/>
      <c r="J140" s="182">
        <f>BK140</f>
        <v>0</v>
      </c>
      <c r="K140" s="178"/>
      <c r="L140" s="183"/>
      <c r="M140" s="184"/>
      <c r="N140" s="185"/>
      <c r="O140" s="185"/>
      <c r="P140" s="186">
        <f>SUM(P141:P143)</f>
        <v>0</v>
      </c>
      <c r="Q140" s="185"/>
      <c r="R140" s="186">
        <f>SUM(R141:R143)</f>
        <v>0</v>
      </c>
      <c r="S140" s="185"/>
      <c r="T140" s="187">
        <f>SUM(T141:T143)</f>
        <v>0</v>
      </c>
      <c r="AR140" s="188" t="s">
        <v>91</v>
      </c>
      <c r="AT140" s="189" t="s">
        <v>82</v>
      </c>
      <c r="AU140" s="189" t="s">
        <v>83</v>
      </c>
      <c r="AY140" s="188" t="s">
        <v>203</v>
      </c>
      <c r="BK140" s="190">
        <f>SUM(BK141:BK143)</f>
        <v>0</v>
      </c>
    </row>
    <row r="141" spans="1:65" s="2" customFormat="1" ht="16.5" customHeight="1">
      <c r="A141" s="36"/>
      <c r="B141" s="37"/>
      <c r="C141" s="193" t="s">
        <v>112</v>
      </c>
      <c r="D141" s="193" t="s">
        <v>206</v>
      </c>
      <c r="E141" s="194" t="s">
        <v>2338</v>
      </c>
      <c r="F141" s="195" t="s">
        <v>2339</v>
      </c>
      <c r="G141" s="196" t="s">
        <v>307</v>
      </c>
      <c r="H141" s="197">
        <v>4.876</v>
      </c>
      <c r="I141" s="198"/>
      <c r="J141" s="199">
        <f>ROUND(I141*H141,2)</f>
        <v>0</v>
      </c>
      <c r="K141" s="195" t="s">
        <v>2334</v>
      </c>
      <c r="L141" s="41"/>
      <c r="M141" s="200" t="s">
        <v>1</v>
      </c>
      <c r="N141" s="201" t="s">
        <v>48</v>
      </c>
      <c r="O141" s="73"/>
      <c r="P141" s="202">
        <f>O141*H141</f>
        <v>0</v>
      </c>
      <c r="Q141" s="202">
        <v>0</v>
      </c>
      <c r="R141" s="202">
        <f>Q141*H141</f>
        <v>0</v>
      </c>
      <c r="S141" s="202">
        <v>0</v>
      </c>
      <c r="T141" s="203">
        <f>S141*H141</f>
        <v>0</v>
      </c>
      <c r="U141" s="36"/>
      <c r="V141" s="36"/>
      <c r="W141" s="36"/>
      <c r="X141" s="36"/>
      <c r="Y141" s="36"/>
      <c r="Z141" s="36"/>
      <c r="AA141" s="36"/>
      <c r="AB141" s="36"/>
      <c r="AC141" s="36"/>
      <c r="AD141" s="36"/>
      <c r="AE141" s="36"/>
      <c r="AR141" s="204" t="s">
        <v>121</v>
      </c>
      <c r="AT141" s="204" t="s">
        <v>206</v>
      </c>
      <c r="AU141" s="204" t="s">
        <v>91</v>
      </c>
      <c r="AY141" s="18" t="s">
        <v>203</v>
      </c>
      <c r="BE141" s="205">
        <f>IF(N141="základní",J141,0)</f>
        <v>0</v>
      </c>
      <c r="BF141" s="205">
        <f>IF(N141="snížená",J141,0)</f>
        <v>0</v>
      </c>
      <c r="BG141" s="205">
        <f>IF(N141="zákl. přenesená",J141,0)</f>
        <v>0</v>
      </c>
      <c r="BH141" s="205">
        <f>IF(N141="sníž. přenesená",J141,0)</f>
        <v>0</v>
      </c>
      <c r="BI141" s="205">
        <f>IF(N141="nulová",J141,0)</f>
        <v>0</v>
      </c>
      <c r="BJ141" s="18" t="s">
        <v>91</v>
      </c>
      <c r="BK141" s="205">
        <f>ROUND(I141*H141,2)</f>
        <v>0</v>
      </c>
      <c r="BL141" s="18" t="s">
        <v>121</v>
      </c>
      <c r="BM141" s="204" t="s">
        <v>147</v>
      </c>
    </row>
    <row r="142" spans="1:65" s="2" customFormat="1" ht="16.5" customHeight="1">
      <c r="A142" s="36"/>
      <c r="B142" s="37"/>
      <c r="C142" s="193" t="s">
        <v>121</v>
      </c>
      <c r="D142" s="193" t="s">
        <v>206</v>
      </c>
      <c r="E142" s="194" t="s">
        <v>2340</v>
      </c>
      <c r="F142" s="195" t="s">
        <v>2341</v>
      </c>
      <c r="G142" s="196" t="s">
        <v>357</v>
      </c>
      <c r="H142" s="197">
        <v>27.86</v>
      </c>
      <c r="I142" s="198"/>
      <c r="J142" s="199">
        <f>ROUND(I142*H142,2)</f>
        <v>0</v>
      </c>
      <c r="K142" s="195" t="s">
        <v>2334</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121</v>
      </c>
      <c r="AT142" s="204" t="s">
        <v>206</v>
      </c>
      <c r="AU142" s="204" t="s">
        <v>91</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153</v>
      </c>
    </row>
    <row r="143" spans="1:47" s="2" customFormat="1" ht="19.2">
      <c r="A143" s="36"/>
      <c r="B143" s="37"/>
      <c r="C143" s="38"/>
      <c r="D143" s="206" t="s">
        <v>213</v>
      </c>
      <c r="E143" s="38"/>
      <c r="F143" s="207" t="s">
        <v>2342</v>
      </c>
      <c r="G143" s="38"/>
      <c r="H143" s="38"/>
      <c r="I143" s="208"/>
      <c r="J143" s="38"/>
      <c r="K143" s="38"/>
      <c r="L143" s="41"/>
      <c r="M143" s="209"/>
      <c r="N143" s="210"/>
      <c r="O143" s="73"/>
      <c r="P143" s="73"/>
      <c r="Q143" s="73"/>
      <c r="R143" s="73"/>
      <c r="S143" s="73"/>
      <c r="T143" s="74"/>
      <c r="U143" s="36"/>
      <c r="V143" s="36"/>
      <c r="W143" s="36"/>
      <c r="X143" s="36"/>
      <c r="Y143" s="36"/>
      <c r="Z143" s="36"/>
      <c r="AA143" s="36"/>
      <c r="AB143" s="36"/>
      <c r="AC143" s="36"/>
      <c r="AD143" s="36"/>
      <c r="AE143" s="36"/>
      <c r="AT143" s="18" t="s">
        <v>213</v>
      </c>
      <c r="AU143" s="18" t="s">
        <v>91</v>
      </c>
    </row>
    <row r="144" spans="2:63" s="12" customFormat="1" ht="25.95" customHeight="1">
      <c r="B144" s="177"/>
      <c r="C144" s="178"/>
      <c r="D144" s="179" t="s">
        <v>82</v>
      </c>
      <c r="E144" s="180" t="s">
        <v>762</v>
      </c>
      <c r="F144" s="180" t="s">
        <v>2343</v>
      </c>
      <c r="G144" s="178"/>
      <c r="H144" s="178"/>
      <c r="I144" s="181"/>
      <c r="J144" s="182">
        <f>BK144</f>
        <v>0</v>
      </c>
      <c r="K144" s="178"/>
      <c r="L144" s="183"/>
      <c r="M144" s="184"/>
      <c r="N144" s="185"/>
      <c r="O144" s="185"/>
      <c r="P144" s="186">
        <f>SUM(P145:P148)</f>
        <v>0</v>
      </c>
      <c r="Q144" s="185"/>
      <c r="R144" s="186">
        <f>SUM(R145:R148)</f>
        <v>0</v>
      </c>
      <c r="S144" s="185"/>
      <c r="T144" s="187">
        <f>SUM(T145:T148)</f>
        <v>0</v>
      </c>
      <c r="AR144" s="188" t="s">
        <v>91</v>
      </c>
      <c r="AT144" s="189" t="s">
        <v>82</v>
      </c>
      <c r="AU144" s="189" t="s">
        <v>83</v>
      </c>
      <c r="AY144" s="188" t="s">
        <v>203</v>
      </c>
      <c r="BK144" s="190">
        <f>SUM(BK145:BK148)</f>
        <v>0</v>
      </c>
    </row>
    <row r="145" spans="1:65" s="2" customFormat="1" ht="16.5" customHeight="1">
      <c r="A145" s="36"/>
      <c r="B145" s="37"/>
      <c r="C145" s="193" t="s">
        <v>144</v>
      </c>
      <c r="D145" s="193" t="s">
        <v>206</v>
      </c>
      <c r="E145" s="194" t="s">
        <v>2344</v>
      </c>
      <c r="F145" s="195" t="s">
        <v>2345</v>
      </c>
      <c r="G145" s="196" t="s">
        <v>448</v>
      </c>
      <c r="H145" s="197">
        <v>8.3</v>
      </c>
      <c r="I145" s="198"/>
      <c r="J145" s="199">
        <f>ROUND(I145*H145,2)</f>
        <v>0</v>
      </c>
      <c r="K145" s="195" t="s">
        <v>2334</v>
      </c>
      <c r="L145" s="41"/>
      <c r="M145" s="200" t="s">
        <v>1</v>
      </c>
      <c r="N145" s="201" t="s">
        <v>48</v>
      </c>
      <c r="O145" s="73"/>
      <c r="P145" s="202">
        <f>O145*H145</f>
        <v>0</v>
      </c>
      <c r="Q145" s="202">
        <v>0</v>
      </c>
      <c r="R145" s="202">
        <f>Q145*H145</f>
        <v>0</v>
      </c>
      <c r="S145" s="202">
        <v>0</v>
      </c>
      <c r="T145" s="203">
        <f>S145*H145</f>
        <v>0</v>
      </c>
      <c r="U145" s="36"/>
      <c r="V145" s="36"/>
      <c r="W145" s="36"/>
      <c r="X145" s="36"/>
      <c r="Y145" s="36"/>
      <c r="Z145" s="36"/>
      <c r="AA145" s="36"/>
      <c r="AB145" s="36"/>
      <c r="AC145" s="36"/>
      <c r="AD145" s="36"/>
      <c r="AE145" s="36"/>
      <c r="AR145" s="204" t="s">
        <v>121</v>
      </c>
      <c r="AT145" s="204" t="s">
        <v>206</v>
      </c>
      <c r="AU145" s="204" t="s">
        <v>91</v>
      </c>
      <c r="AY145" s="18" t="s">
        <v>203</v>
      </c>
      <c r="BE145" s="205">
        <f>IF(N145="základní",J145,0)</f>
        <v>0</v>
      </c>
      <c r="BF145" s="205">
        <f>IF(N145="snížená",J145,0)</f>
        <v>0</v>
      </c>
      <c r="BG145" s="205">
        <f>IF(N145="zákl. přenesená",J145,0)</f>
        <v>0</v>
      </c>
      <c r="BH145" s="205">
        <f>IF(N145="sníž. přenesená",J145,0)</f>
        <v>0</v>
      </c>
      <c r="BI145" s="205">
        <f>IF(N145="nulová",J145,0)</f>
        <v>0</v>
      </c>
      <c r="BJ145" s="18" t="s">
        <v>91</v>
      </c>
      <c r="BK145" s="205">
        <f>ROUND(I145*H145,2)</f>
        <v>0</v>
      </c>
      <c r="BL145" s="18" t="s">
        <v>121</v>
      </c>
      <c r="BM145" s="204" t="s">
        <v>254</v>
      </c>
    </row>
    <row r="146" spans="1:47" s="2" customFormat="1" ht="19.2">
      <c r="A146" s="36"/>
      <c r="B146" s="37"/>
      <c r="C146" s="38"/>
      <c r="D146" s="206" t="s">
        <v>213</v>
      </c>
      <c r="E146" s="38"/>
      <c r="F146" s="207" t="s">
        <v>2346</v>
      </c>
      <c r="G146" s="38"/>
      <c r="H146" s="38"/>
      <c r="I146" s="208"/>
      <c r="J146" s="38"/>
      <c r="K146" s="38"/>
      <c r="L146" s="41"/>
      <c r="M146" s="209"/>
      <c r="N146" s="210"/>
      <c r="O146" s="73"/>
      <c r="P146" s="73"/>
      <c r="Q146" s="73"/>
      <c r="R146" s="73"/>
      <c r="S146" s="73"/>
      <c r="T146" s="74"/>
      <c r="U146" s="36"/>
      <c r="V146" s="36"/>
      <c r="W146" s="36"/>
      <c r="X146" s="36"/>
      <c r="Y146" s="36"/>
      <c r="Z146" s="36"/>
      <c r="AA146" s="36"/>
      <c r="AB146" s="36"/>
      <c r="AC146" s="36"/>
      <c r="AD146" s="36"/>
      <c r="AE146" s="36"/>
      <c r="AT146" s="18" t="s">
        <v>213</v>
      </c>
      <c r="AU146" s="18" t="s">
        <v>91</v>
      </c>
    </row>
    <row r="147" spans="1:65" s="2" customFormat="1" ht="16.5" customHeight="1">
      <c r="A147" s="36"/>
      <c r="B147" s="37"/>
      <c r="C147" s="193" t="s">
        <v>147</v>
      </c>
      <c r="D147" s="193" t="s">
        <v>206</v>
      </c>
      <c r="E147" s="194" t="s">
        <v>2347</v>
      </c>
      <c r="F147" s="195" t="s">
        <v>2348</v>
      </c>
      <c r="G147" s="196" t="s">
        <v>448</v>
      </c>
      <c r="H147" s="197">
        <v>22.2</v>
      </c>
      <c r="I147" s="198"/>
      <c r="J147" s="199">
        <f>ROUND(I147*H147,2)</f>
        <v>0</v>
      </c>
      <c r="K147" s="195" t="s">
        <v>2334</v>
      </c>
      <c r="L147" s="41"/>
      <c r="M147" s="200" t="s">
        <v>1</v>
      </c>
      <c r="N147" s="201" t="s">
        <v>48</v>
      </c>
      <c r="O147" s="73"/>
      <c r="P147" s="202">
        <f>O147*H147</f>
        <v>0</v>
      </c>
      <c r="Q147" s="202">
        <v>0</v>
      </c>
      <c r="R147" s="202">
        <f>Q147*H147</f>
        <v>0</v>
      </c>
      <c r="S147" s="202">
        <v>0</v>
      </c>
      <c r="T147" s="203">
        <f>S147*H147</f>
        <v>0</v>
      </c>
      <c r="U147" s="36"/>
      <c r="V147" s="36"/>
      <c r="W147" s="36"/>
      <c r="X147" s="36"/>
      <c r="Y147" s="36"/>
      <c r="Z147" s="36"/>
      <c r="AA147" s="36"/>
      <c r="AB147" s="36"/>
      <c r="AC147" s="36"/>
      <c r="AD147" s="36"/>
      <c r="AE147" s="36"/>
      <c r="AR147" s="204" t="s">
        <v>121</v>
      </c>
      <c r="AT147" s="204" t="s">
        <v>206</v>
      </c>
      <c r="AU147" s="204" t="s">
        <v>91</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121</v>
      </c>
      <c r="BM147" s="204" t="s">
        <v>268</v>
      </c>
    </row>
    <row r="148" spans="1:47" s="2" customFormat="1" ht="19.2">
      <c r="A148" s="36"/>
      <c r="B148" s="37"/>
      <c r="C148" s="38"/>
      <c r="D148" s="206" t="s">
        <v>213</v>
      </c>
      <c r="E148" s="38"/>
      <c r="F148" s="207" t="s">
        <v>2346</v>
      </c>
      <c r="G148" s="38"/>
      <c r="H148" s="38"/>
      <c r="I148" s="208"/>
      <c r="J148" s="38"/>
      <c r="K148" s="38"/>
      <c r="L148" s="41"/>
      <c r="M148" s="209"/>
      <c r="N148" s="210"/>
      <c r="O148" s="73"/>
      <c r="P148" s="73"/>
      <c r="Q148" s="73"/>
      <c r="R148" s="73"/>
      <c r="S148" s="73"/>
      <c r="T148" s="74"/>
      <c r="U148" s="36"/>
      <c r="V148" s="36"/>
      <c r="W148" s="36"/>
      <c r="X148" s="36"/>
      <c r="Y148" s="36"/>
      <c r="Z148" s="36"/>
      <c r="AA148" s="36"/>
      <c r="AB148" s="36"/>
      <c r="AC148" s="36"/>
      <c r="AD148" s="36"/>
      <c r="AE148" s="36"/>
      <c r="AT148" s="18" t="s">
        <v>213</v>
      </c>
      <c r="AU148" s="18" t="s">
        <v>91</v>
      </c>
    </row>
    <row r="149" spans="2:63" s="12" customFormat="1" ht="25.95" customHeight="1">
      <c r="B149" s="177"/>
      <c r="C149" s="178"/>
      <c r="D149" s="179" t="s">
        <v>82</v>
      </c>
      <c r="E149" s="180" t="s">
        <v>779</v>
      </c>
      <c r="F149" s="180" t="s">
        <v>2349</v>
      </c>
      <c r="G149" s="178"/>
      <c r="H149" s="178"/>
      <c r="I149" s="181"/>
      <c r="J149" s="182">
        <f>BK149</f>
        <v>0</v>
      </c>
      <c r="K149" s="178"/>
      <c r="L149" s="183"/>
      <c r="M149" s="184"/>
      <c r="N149" s="185"/>
      <c r="O149" s="185"/>
      <c r="P149" s="186">
        <f>P150</f>
        <v>0</v>
      </c>
      <c r="Q149" s="185"/>
      <c r="R149" s="186">
        <f>R150</f>
        <v>0</v>
      </c>
      <c r="S149" s="185"/>
      <c r="T149" s="187">
        <f>T150</f>
        <v>0</v>
      </c>
      <c r="AR149" s="188" t="s">
        <v>91</v>
      </c>
      <c r="AT149" s="189" t="s">
        <v>82</v>
      </c>
      <c r="AU149" s="189" t="s">
        <v>83</v>
      </c>
      <c r="AY149" s="188" t="s">
        <v>203</v>
      </c>
      <c r="BK149" s="190">
        <f>BK150</f>
        <v>0</v>
      </c>
    </row>
    <row r="150" spans="1:65" s="2" customFormat="1" ht="16.5" customHeight="1">
      <c r="A150" s="36"/>
      <c r="B150" s="37"/>
      <c r="C150" s="193" t="s">
        <v>150</v>
      </c>
      <c r="D150" s="193" t="s">
        <v>206</v>
      </c>
      <c r="E150" s="194" t="s">
        <v>2350</v>
      </c>
      <c r="F150" s="195" t="s">
        <v>2351</v>
      </c>
      <c r="G150" s="196" t="s">
        <v>338</v>
      </c>
      <c r="H150" s="197">
        <v>13.451</v>
      </c>
      <c r="I150" s="198"/>
      <c r="J150" s="199">
        <f>ROUND(I150*H150,2)</f>
        <v>0</v>
      </c>
      <c r="K150" s="195" t="s">
        <v>2334</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121</v>
      </c>
      <c r="AT150" s="204" t="s">
        <v>206</v>
      </c>
      <c r="AU150" s="204" t="s">
        <v>91</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369</v>
      </c>
    </row>
    <row r="151" spans="2:63" s="12" customFormat="1" ht="25.95" customHeight="1">
      <c r="B151" s="177"/>
      <c r="C151" s="178"/>
      <c r="D151" s="179" t="s">
        <v>82</v>
      </c>
      <c r="E151" s="180" t="s">
        <v>2352</v>
      </c>
      <c r="F151" s="180" t="s">
        <v>2353</v>
      </c>
      <c r="G151" s="178"/>
      <c r="H151" s="178"/>
      <c r="I151" s="181"/>
      <c r="J151" s="182">
        <f>BK151</f>
        <v>0</v>
      </c>
      <c r="K151" s="178"/>
      <c r="L151" s="183"/>
      <c r="M151" s="184"/>
      <c r="N151" s="185"/>
      <c r="O151" s="185"/>
      <c r="P151" s="186">
        <f>SUM(P152:P185)</f>
        <v>0</v>
      </c>
      <c r="Q151" s="185"/>
      <c r="R151" s="186">
        <f>SUM(R152:R185)</f>
        <v>0</v>
      </c>
      <c r="S151" s="185"/>
      <c r="T151" s="187">
        <f>SUM(T152:T185)</f>
        <v>0</v>
      </c>
      <c r="AR151" s="188" t="s">
        <v>93</v>
      </c>
      <c r="AT151" s="189" t="s">
        <v>82</v>
      </c>
      <c r="AU151" s="189" t="s">
        <v>83</v>
      </c>
      <c r="AY151" s="188" t="s">
        <v>203</v>
      </c>
      <c r="BK151" s="190">
        <f>SUM(BK152:BK185)</f>
        <v>0</v>
      </c>
    </row>
    <row r="152" spans="1:65" s="2" customFormat="1" ht="16.5" customHeight="1">
      <c r="A152" s="36"/>
      <c r="B152" s="37"/>
      <c r="C152" s="193" t="s">
        <v>153</v>
      </c>
      <c r="D152" s="193" t="s">
        <v>206</v>
      </c>
      <c r="E152" s="194" t="s">
        <v>2354</v>
      </c>
      <c r="F152" s="195" t="s">
        <v>2355</v>
      </c>
      <c r="G152" s="196" t="s">
        <v>404</v>
      </c>
      <c r="H152" s="197">
        <v>1</v>
      </c>
      <c r="I152" s="198"/>
      <c r="J152" s="199">
        <f>ROUND(I152*H152,2)</f>
        <v>0</v>
      </c>
      <c r="K152" s="195" t="s">
        <v>2334</v>
      </c>
      <c r="L152" s="41"/>
      <c r="M152" s="200" t="s">
        <v>1</v>
      </c>
      <c r="N152" s="201" t="s">
        <v>48</v>
      </c>
      <c r="O152" s="73"/>
      <c r="P152" s="202">
        <f>O152*H152</f>
        <v>0</v>
      </c>
      <c r="Q152" s="202">
        <v>0</v>
      </c>
      <c r="R152" s="202">
        <f>Q152*H152</f>
        <v>0</v>
      </c>
      <c r="S152" s="202">
        <v>0</v>
      </c>
      <c r="T152" s="203">
        <f>S152*H152</f>
        <v>0</v>
      </c>
      <c r="U152" s="36"/>
      <c r="V152" s="36"/>
      <c r="W152" s="36"/>
      <c r="X152" s="36"/>
      <c r="Y152" s="36"/>
      <c r="Z152" s="36"/>
      <c r="AA152" s="36"/>
      <c r="AB152" s="36"/>
      <c r="AC152" s="36"/>
      <c r="AD152" s="36"/>
      <c r="AE152" s="36"/>
      <c r="AR152" s="204" t="s">
        <v>378</v>
      </c>
      <c r="AT152" s="204" t="s">
        <v>206</v>
      </c>
      <c r="AU152" s="204" t="s">
        <v>91</v>
      </c>
      <c r="AY152" s="18" t="s">
        <v>203</v>
      </c>
      <c r="BE152" s="205">
        <f>IF(N152="základní",J152,0)</f>
        <v>0</v>
      </c>
      <c r="BF152" s="205">
        <f>IF(N152="snížená",J152,0)</f>
        <v>0</v>
      </c>
      <c r="BG152" s="205">
        <f>IF(N152="zákl. přenesená",J152,0)</f>
        <v>0</v>
      </c>
      <c r="BH152" s="205">
        <f>IF(N152="sníž. přenesená",J152,0)</f>
        <v>0</v>
      </c>
      <c r="BI152" s="205">
        <f>IF(N152="nulová",J152,0)</f>
        <v>0</v>
      </c>
      <c r="BJ152" s="18" t="s">
        <v>91</v>
      </c>
      <c r="BK152" s="205">
        <f>ROUND(I152*H152,2)</f>
        <v>0</v>
      </c>
      <c r="BL152" s="18" t="s">
        <v>378</v>
      </c>
      <c r="BM152" s="204" t="s">
        <v>417</v>
      </c>
    </row>
    <row r="153" spans="1:65" s="2" customFormat="1" ht="16.5" customHeight="1">
      <c r="A153" s="36"/>
      <c r="B153" s="37"/>
      <c r="C153" s="193" t="s">
        <v>249</v>
      </c>
      <c r="D153" s="193" t="s">
        <v>206</v>
      </c>
      <c r="E153" s="194" t="s">
        <v>2356</v>
      </c>
      <c r="F153" s="195" t="s">
        <v>2357</v>
      </c>
      <c r="G153" s="196" t="s">
        <v>404</v>
      </c>
      <c r="H153" s="197">
        <v>14</v>
      </c>
      <c r="I153" s="198"/>
      <c r="J153" s="199">
        <f>ROUND(I153*H153,2)</f>
        <v>0</v>
      </c>
      <c r="K153" s="195" t="s">
        <v>2334</v>
      </c>
      <c r="L153" s="41"/>
      <c r="M153" s="200" t="s">
        <v>1</v>
      </c>
      <c r="N153" s="201" t="s">
        <v>48</v>
      </c>
      <c r="O153" s="73"/>
      <c r="P153" s="202">
        <f>O153*H153</f>
        <v>0</v>
      </c>
      <c r="Q153" s="202">
        <v>0</v>
      </c>
      <c r="R153" s="202">
        <f>Q153*H153</f>
        <v>0</v>
      </c>
      <c r="S153" s="202">
        <v>0</v>
      </c>
      <c r="T153" s="203">
        <f>S153*H153</f>
        <v>0</v>
      </c>
      <c r="U153" s="36"/>
      <c r="V153" s="36"/>
      <c r="W153" s="36"/>
      <c r="X153" s="36"/>
      <c r="Y153" s="36"/>
      <c r="Z153" s="36"/>
      <c r="AA153" s="36"/>
      <c r="AB153" s="36"/>
      <c r="AC153" s="36"/>
      <c r="AD153" s="36"/>
      <c r="AE153" s="36"/>
      <c r="AR153" s="204" t="s">
        <v>378</v>
      </c>
      <c r="AT153" s="204" t="s">
        <v>206</v>
      </c>
      <c r="AU153" s="204" t="s">
        <v>91</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378</v>
      </c>
      <c r="BM153" s="204" t="s">
        <v>425</v>
      </c>
    </row>
    <row r="154" spans="1:65" s="2" customFormat="1" ht="16.5" customHeight="1">
      <c r="A154" s="36"/>
      <c r="B154" s="37"/>
      <c r="C154" s="193" t="s">
        <v>254</v>
      </c>
      <c r="D154" s="193" t="s">
        <v>206</v>
      </c>
      <c r="E154" s="194" t="s">
        <v>2358</v>
      </c>
      <c r="F154" s="195" t="s">
        <v>2359</v>
      </c>
      <c r="G154" s="196" t="s">
        <v>448</v>
      </c>
      <c r="H154" s="197">
        <v>26.73</v>
      </c>
      <c r="I154" s="198"/>
      <c r="J154" s="199">
        <f>ROUND(I154*H154,2)</f>
        <v>0</v>
      </c>
      <c r="K154" s="195" t="s">
        <v>2334</v>
      </c>
      <c r="L154" s="41"/>
      <c r="M154" s="200" t="s">
        <v>1</v>
      </c>
      <c r="N154" s="201" t="s">
        <v>48</v>
      </c>
      <c r="O154" s="73"/>
      <c r="P154" s="202">
        <f>O154*H154</f>
        <v>0</v>
      </c>
      <c r="Q154" s="202">
        <v>0</v>
      </c>
      <c r="R154" s="202">
        <f>Q154*H154</f>
        <v>0</v>
      </c>
      <c r="S154" s="202">
        <v>0</v>
      </c>
      <c r="T154" s="203">
        <f>S154*H154</f>
        <v>0</v>
      </c>
      <c r="U154" s="36"/>
      <c r="V154" s="36"/>
      <c r="W154" s="36"/>
      <c r="X154" s="36"/>
      <c r="Y154" s="36"/>
      <c r="Z154" s="36"/>
      <c r="AA154" s="36"/>
      <c r="AB154" s="36"/>
      <c r="AC154" s="36"/>
      <c r="AD154" s="36"/>
      <c r="AE154" s="36"/>
      <c r="AR154" s="204" t="s">
        <v>378</v>
      </c>
      <c r="AT154" s="204" t="s">
        <v>206</v>
      </c>
      <c r="AU154" s="204" t="s">
        <v>91</v>
      </c>
      <c r="AY154" s="18" t="s">
        <v>203</v>
      </c>
      <c r="BE154" s="205">
        <f>IF(N154="základní",J154,0)</f>
        <v>0</v>
      </c>
      <c r="BF154" s="205">
        <f>IF(N154="snížená",J154,0)</f>
        <v>0</v>
      </c>
      <c r="BG154" s="205">
        <f>IF(N154="zákl. přenesená",J154,0)</f>
        <v>0</v>
      </c>
      <c r="BH154" s="205">
        <f>IF(N154="sníž. přenesená",J154,0)</f>
        <v>0</v>
      </c>
      <c r="BI154" s="205">
        <f>IF(N154="nulová",J154,0)</f>
        <v>0</v>
      </c>
      <c r="BJ154" s="18" t="s">
        <v>91</v>
      </c>
      <c r="BK154" s="205">
        <f>ROUND(I154*H154,2)</f>
        <v>0</v>
      </c>
      <c r="BL154" s="18" t="s">
        <v>378</v>
      </c>
      <c r="BM154" s="204" t="s">
        <v>433</v>
      </c>
    </row>
    <row r="155" spans="1:47" s="2" customFormat="1" ht="19.2">
      <c r="A155" s="36"/>
      <c r="B155" s="37"/>
      <c r="C155" s="38"/>
      <c r="D155" s="206" t="s">
        <v>213</v>
      </c>
      <c r="E155" s="38"/>
      <c r="F155" s="207" t="s">
        <v>2360</v>
      </c>
      <c r="G155" s="38"/>
      <c r="H155" s="38"/>
      <c r="I155" s="208"/>
      <c r="J155" s="38"/>
      <c r="K155" s="38"/>
      <c r="L155" s="41"/>
      <c r="M155" s="209"/>
      <c r="N155" s="210"/>
      <c r="O155" s="73"/>
      <c r="P155" s="73"/>
      <c r="Q155" s="73"/>
      <c r="R155" s="73"/>
      <c r="S155" s="73"/>
      <c r="T155" s="74"/>
      <c r="U155" s="36"/>
      <c r="V155" s="36"/>
      <c r="W155" s="36"/>
      <c r="X155" s="36"/>
      <c r="Y155" s="36"/>
      <c r="Z155" s="36"/>
      <c r="AA155" s="36"/>
      <c r="AB155" s="36"/>
      <c r="AC155" s="36"/>
      <c r="AD155" s="36"/>
      <c r="AE155" s="36"/>
      <c r="AT155" s="18" t="s">
        <v>213</v>
      </c>
      <c r="AU155" s="18" t="s">
        <v>91</v>
      </c>
    </row>
    <row r="156" spans="1:65" s="2" customFormat="1" ht="16.5" customHeight="1">
      <c r="A156" s="36"/>
      <c r="B156" s="37"/>
      <c r="C156" s="193" t="s">
        <v>261</v>
      </c>
      <c r="D156" s="193" t="s">
        <v>206</v>
      </c>
      <c r="E156" s="194" t="s">
        <v>2361</v>
      </c>
      <c r="F156" s="195" t="s">
        <v>2362</v>
      </c>
      <c r="G156" s="196" t="s">
        <v>448</v>
      </c>
      <c r="H156" s="197">
        <v>23.65</v>
      </c>
      <c r="I156" s="198"/>
      <c r="J156" s="199">
        <f>ROUND(I156*H156,2)</f>
        <v>0</v>
      </c>
      <c r="K156" s="195" t="s">
        <v>2334</v>
      </c>
      <c r="L156" s="41"/>
      <c r="M156" s="200" t="s">
        <v>1</v>
      </c>
      <c r="N156" s="201" t="s">
        <v>48</v>
      </c>
      <c r="O156" s="73"/>
      <c r="P156" s="202">
        <f>O156*H156</f>
        <v>0</v>
      </c>
      <c r="Q156" s="202">
        <v>0</v>
      </c>
      <c r="R156" s="202">
        <f>Q156*H156</f>
        <v>0</v>
      </c>
      <c r="S156" s="202">
        <v>0</v>
      </c>
      <c r="T156" s="203">
        <f>S156*H156</f>
        <v>0</v>
      </c>
      <c r="U156" s="36"/>
      <c r="V156" s="36"/>
      <c r="W156" s="36"/>
      <c r="X156" s="36"/>
      <c r="Y156" s="36"/>
      <c r="Z156" s="36"/>
      <c r="AA156" s="36"/>
      <c r="AB156" s="36"/>
      <c r="AC156" s="36"/>
      <c r="AD156" s="36"/>
      <c r="AE156" s="36"/>
      <c r="AR156" s="204" t="s">
        <v>378</v>
      </c>
      <c r="AT156" s="204" t="s">
        <v>206</v>
      </c>
      <c r="AU156" s="204" t="s">
        <v>91</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378</v>
      </c>
      <c r="BM156" s="204" t="s">
        <v>441</v>
      </c>
    </row>
    <row r="157" spans="1:47" s="2" customFormat="1" ht="19.2">
      <c r="A157" s="36"/>
      <c r="B157" s="37"/>
      <c r="C157" s="38"/>
      <c r="D157" s="206" t="s">
        <v>213</v>
      </c>
      <c r="E157" s="38"/>
      <c r="F157" s="207" t="s">
        <v>2360</v>
      </c>
      <c r="G157" s="38"/>
      <c r="H157" s="38"/>
      <c r="I157" s="208"/>
      <c r="J157" s="38"/>
      <c r="K157" s="38"/>
      <c r="L157" s="41"/>
      <c r="M157" s="209"/>
      <c r="N157" s="210"/>
      <c r="O157" s="73"/>
      <c r="P157" s="73"/>
      <c r="Q157" s="73"/>
      <c r="R157" s="73"/>
      <c r="S157" s="73"/>
      <c r="T157" s="74"/>
      <c r="U157" s="36"/>
      <c r="V157" s="36"/>
      <c r="W157" s="36"/>
      <c r="X157" s="36"/>
      <c r="Y157" s="36"/>
      <c r="Z157" s="36"/>
      <c r="AA157" s="36"/>
      <c r="AB157" s="36"/>
      <c r="AC157" s="36"/>
      <c r="AD157" s="36"/>
      <c r="AE157" s="36"/>
      <c r="AT157" s="18" t="s">
        <v>213</v>
      </c>
      <c r="AU157" s="18" t="s">
        <v>91</v>
      </c>
    </row>
    <row r="158" spans="1:65" s="2" customFormat="1" ht="16.5" customHeight="1">
      <c r="A158" s="36"/>
      <c r="B158" s="37"/>
      <c r="C158" s="193" t="s">
        <v>268</v>
      </c>
      <c r="D158" s="193" t="s">
        <v>206</v>
      </c>
      <c r="E158" s="194" t="s">
        <v>2363</v>
      </c>
      <c r="F158" s="195" t="s">
        <v>2364</v>
      </c>
      <c r="G158" s="196" t="s">
        <v>448</v>
      </c>
      <c r="H158" s="197">
        <v>5.17</v>
      </c>
      <c r="I158" s="198"/>
      <c r="J158" s="199">
        <f>ROUND(I158*H158,2)</f>
        <v>0</v>
      </c>
      <c r="K158" s="195" t="s">
        <v>2334</v>
      </c>
      <c r="L158" s="41"/>
      <c r="M158" s="200" t="s">
        <v>1</v>
      </c>
      <c r="N158" s="201" t="s">
        <v>48</v>
      </c>
      <c r="O158" s="73"/>
      <c r="P158" s="202">
        <f>O158*H158</f>
        <v>0</v>
      </c>
      <c r="Q158" s="202">
        <v>0</v>
      </c>
      <c r="R158" s="202">
        <f>Q158*H158</f>
        <v>0</v>
      </c>
      <c r="S158" s="202">
        <v>0</v>
      </c>
      <c r="T158" s="203">
        <f>S158*H158</f>
        <v>0</v>
      </c>
      <c r="U158" s="36"/>
      <c r="V158" s="36"/>
      <c r="W158" s="36"/>
      <c r="X158" s="36"/>
      <c r="Y158" s="36"/>
      <c r="Z158" s="36"/>
      <c r="AA158" s="36"/>
      <c r="AB158" s="36"/>
      <c r="AC158" s="36"/>
      <c r="AD158" s="36"/>
      <c r="AE158" s="36"/>
      <c r="AR158" s="204" t="s">
        <v>378</v>
      </c>
      <c r="AT158" s="204" t="s">
        <v>206</v>
      </c>
      <c r="AU158" s="204" t="s">
        <v>91</v>
      </c>
      <c r="AY158" s="18" t="s">
        <v>203</v>
      </c>
      <c r="BE158" s="205">
        <f>IF(N158="základní",J158,0)</f>
        <v>0</v>
      </c>
      <c r="BF158" s="205">
        <f>IF(N158="snížená",J158,0)</f>
        <v>0</v>
      </c>
      <c r="BG158" s="205">
        <f>IF(N158="zákl. přenesená",J158,0)</f>
        <v>0</v>
      </c>
      <c r="BH158" s="205">
        <f>IF(N158="sníž. přenesená",J158,0)</f>
        <v>0</v>
      </c>
      <c r="BI158" s="205">
        <f>IF(N158="nulová",J158,0)</f>
        <v>0</v>
      </c>
      <c r="BJ158" s="18" t="s">
        <v>91</v>
      </c>
      <c r="BK158" s="205">
        <f>ROUND(I158*H158,2)</f>
        <v>0</v>
      </c>
      <c r="BL158" s="18" t="s">
        <v>378</v>
      </c>
      <c r="BM158" s="204" t="s">
        <v>450</v>
      </c>
    </row>
    <row r="159" spans="1:47" s="2" customFormat="1" ht="28.8">
      <c r="A159" s="36"/>
      <c r="B159" s="37"/>
      <c r="C159" s="38"/>
      <c r="D159" s="206" t="s">
        <v>213</v>
      </c>
      <c r="E159" s="38"/>
      <c r="F159" s="207" t="s">
        <v>2365</v>
      </c>
      <c r="G159" s="38"/>
      <c r="H159" s="38"/>
      <c r="I159" s="208"/>
      <c r="J159" s="38"/>
      <c r="K159" s="38"/>
      <c r="L159" s="41"/>
      <c r="M159" s="209"/>
      <c r="N159" s="210"/>
      <c r="O159" s="73"/>
      <c r="P159" s="73"/>
      <c r="Q159" s="73"/>
      <c r="R159" s="73"/>
      <c r="S159" s="73"/>
      <c r="T159" s="74"/>
      <c r="U159" s="36"/>
      <c r="V159" s="36"/>
      <c r="W159" s="36"/>
      <c r="X159" s="36"/>
      <c r="Y159" s="36"/>
      <c r="Z159" s="36"/>
      <c r="AA159" s="36"/>
      <c r="AB159" s="36"/>
      <c r="AC159" s="36"/>
      <c r="AD159" s="36"/>
      <c r="AE159" s="36"/>
      <c r="AT159" s="18" t="s">
        <v>213</v>
      </c>
      <c r="AU159" s="18" t="s">
        <v>91</v>
      </c>
    </row>
    <row r="160" spans="1:65" s="2" customFormat="1" ht="16.5" customHeight="1">
      <c r="A160" s="36"/>
      <c r="B160" s="37"/>
      <c r="C160" s="193" t="s">
        <v>364</v>
      </c>
      <c r="D160" s="193" t="s">
        <v>206</v>
      </c>
      <c r="E160" s="194" t="s">
        <v>2366</v>
      </c>
      <c r="F160" s="195" t="s">
        <v>2367</v>
      </c>
      <c r="G160" s="196" t="s">
        <v>448</v>
      </c>
      <c r="H160" s="197">
        <v>73.04</v>
      </c>
      <c r="I160" s="198"/>
      <c r="J160" s="199">
        <f>ROUND(I160*H160,2)</f>
        <v>0</v>
      </c>
      <c r="K160" s="195" t="s">
        <v>2334</v>
      </c>
      <c r="L160" s="41"/>
      <c r="M160" s="200" t="s">
        <v>1</v>
      </c>
      <c r="N160" s="201" t="s">
        <v>48</v>
      </c>
      <c r="O160" s="73"/>
      <c r="P160" s="202">
        <f>O160*H160</f>
        <v>0</v>
      </c>
      <c r="Q160" s="202">
        <v>0</v>
      </c>
      <c r="R160" s="202">
        <f>Q160*H160</f>
        <v>0</v>
      </c>
      <c r="S160" s="202">
        <v>0</v>
      </c>
      <c r="T160" s="203">
        <f>S160*H160</f>
        <v>0</v>
      </c>
      <c r="U160" s="36"/>
      <c r="V160" s="36"/>
      <c r="W160" s="36"/>
      <c r="X160" s="36"/>
      <c r="Y160" s="36"/>
      <c r="Z160" s="36"/>
      <c r="AA160" s="36"/>
      <c r="AB160" s="36"/>
      <c r="AC160" s="36"/>
      <c r="AD160" s="36"/>
      <c r="AE160" s="36"/>
      <c r="AR160" s="204" t="s">
        <v>378</v>
      </c>
      <c r="AT160" s="204" t="s">
        <v>206</v>
      </c>
      <c r="AU160" s="204" t="s">
        <v>91</v>
      </c>
      <c r="AY160" s="18" t="s">
        <v>203</v>
      </c>
      <c r="BE160" s="205">
        <f>IF(N160="základní",J160,0)</f>
        <v>0</v>
      </c>
      <c r="BF160" s="205">
        <f>IF(N160="snížená",J160,0)</f>
        <v>0</v>
      </c>
      <c r="BG160" s="205">
        <f>IF(N160="zákl. přenesená",J160,0)</f>
        <v>0</v>
      </c>
      <c r="BH160" s="205">
        <f>IF(N160="sníž. přenesená",J160,0)</f>
        <v>0</v>
      </c>
      <c r="BI160" s="205">
        <f>IF(N160="nulová",J160,0)</f>
        <v>0</v>
      </c>
      <c r="BJ160" s="18" t="s">
        <v>91</v>
      </c>
      <c r="BK160" s="205">
        <f>ROUND(I160*H160,2)</f>
        <v>0</v>
      </c>
      <c r="BL160" s="18" t="s">
        <v>378</v>
      </c>
      <c r="BM160" s="204" t="s">
        <v>461</v>
      </c>
    </row>
    <row r="161" spans="1:47" s="2" customFormat="1" ht="28.8">
      <c r="A161" s="36"/>
      <c r="B161" s="37"/>
      <c r="C161" s="38"/>
      <c r="D161" s="206" t="s">
        <v>213</v>
      </c>
      <c r="E161" s="38"/>
      <c r="F161" s="207" t="s">
        <v>2365</v>
      </c>
      <c r="G161" s="38"/>
      <c r="H161" s="38"/>
      <c r="I161" s="208"/>
      <c r="J161" s="38"/>
      <c r="K161" s="38"/>
      <c r="L161" s="41"/>
      <c r="M161" s="209"/>
      <c r="N161" s="210"/>
      <c r="O161" s="73"/>
      <c r="P161" s="73"/>
      <c r="Q161" s="73"/>
      <c r="R161" s="73"/>
      <c r="S161" s="73"/>
      <c r="T161" s="74"/>
      <c r="U161" s="36"/>
      <c r="V161" s="36"/>
      <c r="W161" s="36"/>
      <c r="X161" s="36"/>
      <c r="Y161" s="36"/>
      <c r="Z161" s="36"/>
      <c r="AA161" s="36"/>
      <c r="AB161" s="36"/>
      <c r="AC161" s="36"/>
      <c r="AD161" s="36"/>
      <c r="AE161" s="36"/>
      <c r="AT161" s="18" t="s">
        <v>213</v>
      </c>
      <c r="AU161" s="18" t="s">
        <v>91</v>
      </c>
    </row>
    <row r="162" spans="1:65" s="2" customFormat="1" ht="16.5" customHeight="1">
      <c r="A162" s="36"/>
      <c r="B162" s="37"/>
      <c r="C162" s="193" t="s">
        <v>369</v>
      </c>
      <c r="D162" s="193" t="s">
        <v>206</v>
      </c>
      <c r="E162" s="194" t="s">
        <v>2368</v>
      </c>
      <c r="F162" s="195" t="s">
        <v>2369</v>
      </c>
      <c r="G162" s="196" t="s">
        <v>448</v>
      </c>
      <c r="H162" s="197">
        <v>18.37</v>
      </c>
      <c r="I162" s="198"/>
      <c r="J162" s="199">
        <f>ROUND(I162*H162,2)</f>
        <v>0</v>
      </c>
      <c r="K162" s="195" t="s">
        <v>2334</v>
      </c>
      <c r="L162" s="41"/>
      <c r="M162" s="200" t="s">
        <v>1</v>
      </c>
      <c r="N162" s="201" t="s">
        <v>48</v>
      </c>
      <c r="O162" s="73"/>
      <c r="P162" s="202">
        <f>O162*H162</f>
        <v>0</v>
      </c>
      <c r="Q162" s="202">
        <v>0</v>
      </c>
      <c r="R162" s="202">
        <f>Q162*H162</f>
        <v>0</v>
      </c>
      <c r="S162" s="202">
        <v>0</v>
      </c>
      <c r="T162" s="203">
        <f>S162*H162</f>
        <v>0</v>
      </c>
      <c r="U162" s="36"/>
      <c r="V162" s="36"/>
      <c r="W162" s="36"/>
      <c r="X162" s="36"/>
      <c r="Y162" s="36"/>
      <c r="Z162" s="36"/>
      <c r="AA162" s="36"/>
      <c r="AB162" s="36"/>
      <c r="AC162" s="36"/>
      <c r="AD162" s="36"/>
      <c r="AE162" s="36"/>
      <c r="AR162" s="204" t="s">
        <v>378</v>
      </c>
      <c r="AT162" s="204" t="s">
        <v>206</v>
      </c>
      <c r="AU162" s="204" t="s">
        <v>91</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378</v>
      </c>
      <c r="BM162" s="204" t="s">
        <v>471</v>
      </c>
    </row>
    <row r="163" spans="1:47" s="2" customFormat="1" ht="28.8">
      <c r="A163" s="36"/>
      <c r="B163" s="37"/>
      <c r="C163" s="38"/>
      <c r="D163" s="206" t="s">
        <v>213</v>
      </c>
      <c r="E163" s="38"/>
      <c r="F163" s="207" t="s">
        <v>2365</v>
      </c>
      <c r="G163" s="38"/>
      <c r="H163" s="38"/>
      <c r="I163" s="208"/>
      <c r="J163" s="38"/>
      <c r="K163" s="38"/>
      <c r="L163" s="41"/>
      <c r="M163" s="209"/>
      <c r="N163" s="210"/>
      <c r="O163" s="73"/>
      <c r="P163" s="73"/>
      <c r="Q163" s="73"/>
      <c r="R163" s="73"/>
      <c r="S163" s="73"/>
      <c r="T163" s="74"/>
      <c r="U163" s="36"/>
      <c r="V163" s="36"/>
      <c r="W163" s="36"/>
      <c r="X163" s="36"/>
      <c r="Y163" s="36"/>
      <c r="Z163" s="36"/>
      <c r="AA163" s="36"/>
      <c r="AB163" s="36"/>
      <c r="AC163" s="36"/>
      <c r="AD163" s="36"/>
      <c r="AE163" s="36"/>
      <c r="AT163" s="18" t="s">
        <v>213</v>
      </c>
      <c r="AU163" s="18" t="s">
        <v>91</v>
      </c>
    </row>
    <row r="164" spans="1:65" s="2" customFormat="1" ht="16.5" customHeight="1">
      <c r="A164" s="36"/>
      <c r="B164" s="37"/>
      <c r="C164" s="193" t="s">
        <v>8</v>
      </c>
      <c r="D164" s="193" t="s">
        <v>206</v>
      </c>
      <c r="E164" s="194" t="s">
        <v>2370</v>
      </c>
      <c r="F164" s="195" t="s">
        <v>2371</v>
      </c>
      <c r="G164" s="196" t="s">
        <v>448</v>
      </c>
      <c r="H164" s="197">
        <v>27.17</v>
      </c>
      <c r="I164" s="198"/>
      <c r="J164" s="199">
        <f>ROUND(I164*H164,2)</f>
        <v>0</v>
      </c>
      <c r="K164" s="195" t="s">
        <v>2334</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378</v>
      </c>
      <c r="AT164" s="204" t="s">
        <v>206</v>
      </c>
      <c r="AU164" s="204" t="s">
        <v>91</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378</v>
      </c>
      <c r="BM164" s="204" t="s">
        <v>481</v>
      </c>
    </row>
    <row r="165" spans="1:47" s="2" customFormat="1" ht="28.8">
      <c r="A165" s="36"/>
      <c r="B165" s="37"/>
      <c r="C165" s="38"/>
      <c r="D165" s="206" t="s">
        <v>213</v>
      </c>
      <c r="E165" s="38"/>
      <c r="F165" s="207" t="s">
        <v>2372</v>
      </c>
      <c r="G165" s="38"/>
      <c r="H165" s="38"/>
      <c r="I165" s="208"/>
      <c r="J165" s="38"/>
      <c r="K165" s="38"/>
      <c r="L165" s="41"/>
      <c r="M165" s="209"/>
      <c r="N165" s="210"/>
      <c r="O165" s="73"/>
      <c r="P165" s="73"/>
      <c r="Q165" s="73"/>
      <c r="R165" s="73"/>
      <c r="S165" s="73"/>
      <c r="T165" s="74"/>
      <c r="U165" s="36"/>
      <c r="V165" s="36"/>
      <c r="W165" s="36"/>
      <c r="X165" s="36"/>
      <c r="Y165" s="36"/>
      <c r="Z165" s="36"/>
      <c r="AA165" s="36"/>
      <c r="AB165" s="36"/>
      <c r="AC165" s="36"/>
      <c r="AD165" s="36"/>
      <c r="AE165" s="36"/>
      <c r="AT165" s="18" t="s">
        <v>213</v>
      </c>
      <c r="AU165" s="18" t="s">
        <v>91</v>
      </c>
    </row>
    <row r="166" spans="1:65" s="2" customFormat="1" ht="16.5" customHeight="1">
      <c r="A166" s="36"/>
      <c r="B166" s="37"/>
      <c r="C166" s="193" t="s">
        <v>378</v>
      </c>
      <c r="D166" s="193" t="s">
        <v>206</v>
      </c>
      <c r="E166" s="194" t="s">
        <v>2370</v>
      </c>
      <c r="F166" s="195" t="s">
        <v>2371</v>
      </c>
      <c r="G166" s="196" t="s">
        <v>448</v>
      </c>
      <c r="H166" s="197">
        <v>50.446</v>
      </c>
      <c r="I166" s="198"/>
      <c r="J166" s="199">
        <f>ROUND(I166*H166,2)</f>
        <v>0</v>
      </c>
      <c r="K166" s="195" t="s">
        <v>2334</v>
      </c>
      <c r="L166" s="41"/>
      <c r="M166" s="200" t="s">
        <v>1</v>
      </c>
      <c r="N166" s="201" t="s">
        <v>48</v>
      </c>
      <c r="O166" s="73"/>
      <c r="P166" s="202">
        <f>O166*H166</f>
        <v>0</v>
      </c>
      <c r="Q166" s="202">
        <v>0</v>
      </c>
      <c r="R166" s="202">
        <f>Q166*H166</f>
        <v>0</v>
      </c>
      <c r="S166" s="202">
        <v>0</v>
      </c>
      <c r="T166" s="203">
        <f>S166*H166</f>
        <v>0</v>
      </c>
      <c r="U166" s="36"/>
      <c r="V166" s="36"/>
      <c r="W166" s="36"/>
      <c r="X166" s="36"/>
      <c r="Y166" s="36"/>
      <c r="Z166" s="36"/>
      <c r="AA166" s="36"/>
      <c r="AB166" s="36"/>
      <c r="AC166" s="36"/>
      <c r="AD166" s="36"/>
      <c r="AE166" s="36"/>
      <c r="AR166" s="204" t="s">
        <v>378</v>
      </c>
      <c r="AT166" s="204" t="s">
        <v>206</v>
      </c>
      <c r="AU166" s="204" t="s">
        <v>91</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378</v>
      </c>
      <c r="BM166" s="204" t="s">
        <v>490</v>
      </c>
    </row>
    <row r="167" spans="1:47" s="2" customFormat="1" ht="19.2">
      <c r="A167" s="36"/>
      <c r="B167" s="37"/>
      <c r="C167" s="38"/>
      <c r="D167" s="206" t="s">
        <v>213</v>
      </c>
      <c r="E167" s="38"/>
      <c r="F167" s="207" t="s">
        <v>2360</v>
      </c>
      <c r="G167" s="38"/>
      <c r="H167" s="38"/>
      <c r="I167" s="208"/>
      <c r="J167" s="38"/>
      <c r="K167" s="38"/>
      <c r="L167" s="41"/>
      <c r="M167" s="209"/>
      <c r="N167" s="210"/>
      <c r="O167" s="73"/>
      <c r="P167" s="73"/>
      <c r="Q167" s="73"/>
      <c r="R167" s="73"/>
      <c r="S167" s="73"/>
      <c r="T167" s="74"/>
      <c r="U167" s="36"/>
      <c r="V167" s="36"/>
      <c r="W167" s="36"/>
      <c r="X167" s="36"/>
      <c r="Y167" s="36"/>
      <c r="Z167" s="36"/>
      <c r="AA167" s="36"/>
      <c r="AB167" s="36"/>
      <c r="AC167" s="36"/>
      <c r="AD167" s="36"/>
      <c r="AE167" s="36"/>
      <c r="AT167" s="18" t="s">
        <v>213</v>
      </c>
      <c r="AU167" s="18" t="s">
        <v>91</v>
      </c>
    </row>
    <row r="168" spans="1:65" s="2" customFormat="1" ht="16.5" customHeight="1">
      <c r="A168" s="36"/>
      <c r="B168" s="37"/>
      <c r="C168" s="193" t="s">
        <v>383</v>
      </c>
      <c r="D168" s="193" t="s">
        <v>206</v>
      </c>
      <c r="E168" s="194" t="s">
        <v>2373</v>
      </c>
      <c r="F168" s="195" t="s">
        <v>2374</v>
      </c>
      <c r="G168" s="196" t="s">
        <v>448</v>
      </c>
      <c r="H168" s="197">
        <v>20.24</v>
      </c>
      <c r="I168" s="198"/>
      <c r="J168" s="199">
        <f>ROUND(I168*H168,2)</f>
        <v>0</v>
      </c>
      <c r="K168" s="195" t="s">
        <v>2334</v>
      </c>
      <c r="L168" s="41"/>
      <c r="M168" s="200" t="s">
        <v>1</v>
      </c>
      <c r="N168" s="201" t="s">
        <v>48</v>
      </c>
      <c r="O168" s="73"/>
      <c r="P168" s="202">
        <f>O168*H168</f>
        <v>0</v>
      </c>
      <c r="Q168" s="202">
        <v>0</v>
      </c>
      <c r="R168" s="202">
        <f>Q168*H168</f>
        <v>0</v>
      </c>
      <c r="S168" s="202">
        <v>0</v>
      </c>
      <c r="T168" s="203">
        <f>S168*H168</f>
        <v>0</v>
      </c>
      <c r="U168" s="36"/>
      <c r="V168" s="36"/>
      <c r="W168" s="36"/>
      <c r="X168" s="36"/>
      <c r="Y168" s="36"/>
      <c r="Z168" s="36"/>
      <c r="AA168" s="36"/>
      <c r="AB168" s="36"/>
      <c r="AC168" s="36"/>
      <c r="AD168" s="36"/>
      <c r="AE168" s="36"/>
      <c r="AR168" s="204" t="s">
        <v>378</v>
      </c>
      <c r="AT168" s="204" t="s">
        <v>206</v>
      </c>
      <c r="AU168" s="204" t="s">
        <v>91</v>
      </c>
      <c r="AY168" s="18" t="s">
        <v>203</v>
      </c>
      <c r="BE168" s="205">
        <f>IF(N168="základní",J168,0)</f>
        <v>0</v>
      </c>
      <c r="BF168" s="205">
        <f>IF(N168="snížená",J168,0)</f>
        <v>0</v>
      </c>
      <c r="BG168" s="205">
        <f>IF(N168="zákl. přenesená",J168,0)</f>
        <v>0</v>
      </c>
      <c r="BH168" s="205">
        <f>IF(N168="sníž. přenesená",J168,0)</f>
        <v>0</v>
      </c>
      <c r="BI168" s="205">
        <f>IF(N168="nulová",J168,0)</f>
        <v>0</v>
      </c>
      <c r="BJ168" s="18" t="s">
        <v>91</v>
      </c>
      <c r="BK168" s="205">
        <f>ROUND(I168*H168,2)</f>
        <v>0</v>
      </c>
      <c r="BL168" s="18" t="s">
        <v>378</v>
      </c>
      <c r="BM168" s="204" t="s">
        <v>498</v>
      </c>
    </row>
    <row r="169" spans="1:47" s="2" customFormat="1" ht="19.2">
      <c r="A169" s="36"/>
      <c r="B169" s="37"/>
      <c r="C169" s="38"/>
      <c r="D169" s="206" t="s">
        <v>213</v>
      </c>
      <c r="E169" s="38"/>
      <c r="F169" s="207" t="s">
        <v>2360</v>
      </c>
      <c r="G169" s="38"/>
      <c r="H169" s="38"/>
      <c r="I169" s="208"/>
      <c r="J169" s="38"/>
      <c r="K169" s="38"/>
      <c r="L169" s="41"/>
      <c r="M169" s="209"/>
      <c r="N169" s="210"/>
      <c r="O169" s="73"/>
      <c r="P169" s="73"/>
      <c r="Q169" s="73"/>
      <c r="R169" s="73"/>
      <c r="S169" s="73"/>
      <c r="T169" s="74"/>
      <c r="U169" s="36"/>
      <c r="V169" s="36"/>
      <c r="W169" s="36"/>
      <c r="X169" s="36"/>
      <c r="Y169" s="36"/>
      <c r="Z169" s="36"/>
      <c r="AA169" s="36"/>
      <c r="AB169" s="36"/>
      <c r="AC169" s="36"/>
      <c r="AD169" s="36"/>
      <c r="AE169" s="36"/>
      <c r="AT169" s="18" t="s">
        <v>213</v>
      </c>
      <c r="AU169" s="18" t="s">
        <v>91</v>
      </c>
    </row>
    <row r="170" spans="1:65" s="2" customFormat="1" ht="16.5" customHeight="1">
      <c r="A170" s="36"/>
      <c r="B170" s="37"/>
      <c r="C170" s="193" t="s">
        <v>389</v>
      </c>
      <c r="D170" s="193" t="s">
        <v>206</v>
      </c>
      <c r="E170" s="194" t="s">
        <v>2373</v>
      </c>
      <c r="F170" s="195" t="s">
        <v>2374</v>
      </c>
      <c r="G170" s="196" t="s">
        <v>448</v>
      </c>
      <c r="H170" s="197">
        <v>6.71</v>
      </c>
      <c r="I170" s="198"/>
      <c r="J170" s="199">
        <f>ROUND(I170*H170,2)</f>
        <v>0</v>
      </c>
      <c r="K170" s="195" t="s">
        <v>2334</v>
      </c>
      <c r="L170" s="41"/>
      <c r="M170" s="200" t="s">
        <v>1</v>
      </c>
      <c r="N170" s="201" t="s">
        <v>48</v>
      </c>
      <c r="O170" s="73"/>
      <c r="P170" s="202">
        <f>O170*H170</f>
        <v>0</v>
      </c>
      <c r="Q170" s="202">
        <v>0</v>
      </c>
      <c r="R170" s="202">
        <f>Q170*H170</f>
        <v>0</v>
      </c>
      <c r="S170" s="202">
        <v>0</v>
      </c>
      <c r="T170" s="203">
        <f>S170*H170</f>
        <v>0</v>
      </c>
      <c r="U170" s="36"/>
      <c r="V170" s="36"/>
      <c r="W170" s="36"/>
      <c r="X170" s="36"/>
      <c r="Y170" s="36"/>
      <c r="Z170" s="36"/>
      <c r="AA170" s="36"/>
      <c r="AB170" s="36"/>
      <c r="AC170" s="36"/>
      <c r="AD170" s="36"/>
      <c r="AE170" s="36"/>
      <c r="AR170" s="204" t="s">
        <v>378</v>
      </c>
      <c r="AT170" s="204" t="s">
        <v>206</v>
      </c>
      <c r="AU170" s="204" t="s">
        <v>91</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378</v>
      </c>
      <c r="BM170" s="204" t="s">
        <v>507</v>
      </c>
    </row>
    <row r="171" spans="1:47" s="2" customFormat="1" ht="28.8">
      <c r="A171" s="36"/>
      <c r="B171" s="37"/>
      <c r="C171" s="38"/>
      <c r="D171" s="206" t="s">
        <v>213</v>
      </c>
      <c r="E171" s="38"/>
      <c r="F171" s="207" t="s">
        <v>2372</v>
      </c>
      <c r="G171" s="38"/>
      <c r="H171" s="38"/>
      <c r="I171" s="208"/>
      <c r="J171" s="38"/>
      <c r="K171" s="38"/>
      <c r="L171" s="41"/>
      <c r="M171" s="209"/>
      <c r="N171" s="210"/>
      <c r="O171" s="73"/>
      <c r="P171" s="73"/>
      <c r="Q171" s="73"/>
      <c r="R171" s="73"/>
      <c r="S171" s="73"/>
      <c r="T171" s="74"/>
      <c r="U171" s="36"/>
      <c r="V171" s="36"/>
      <c r="W171" s="36"/>
      <c r="X171" s="36"/>
      <c r="Y171" s="36"/>
      <c r="Z171" s="36"/>
      <c r="AA171" s="36"/>
      <c r="AB171" s="36"/>
      <c r="AC171" s="36"/>
      <c r="AD171" s="36"/>
      <c r="AE171" s="36"/>
      <c r="AT171" s="18" t="s">
        <v>213</v>
      </c>
      <c r="AU171" s="18" t="s">
        <v>91</v>
      </c>
    </row>
    <row r="172" spans="1:65" s="2" customFormat="1" ht="16.5" customHeight="1">
      <c r="A172" s="36"/>
      <c r="B172" s="37"/>
      <c r="C172" s="193" t="s">
        <v>394</v>
      </c>
      <c r="D172" s="193" t="s">
        <v>206</v>
      </c>
      <c r="E172" s="194" t="s">
        <v>2375</v>
      </c>
      <c r="F172" s="195" t="s">
        <v>2376</v>
      </c>
      <c r="G172" s="196" t="s">
        <v>448</v>
      </c>
      <c r="H172" s="197">
        <v>9.24</v>
      </c>
      <c r="I172" s="198"/>
      <c r="J172" s="199">
        <f>ROUND(I172*H172,2)</f>
        <v>0</v>
      </c>
      <c r="K172" s="195" t="s">
        <v>2334</v>
      </c>
      <c r="L172" s="41"/>
      <c r="M172" s="200" t="s">
        <v>1</v>
      </c>
      <c r="N172" s="201" t="s">
        <v>48</v>
      </c>
      <c r="O172" s="73"/>
      <c r="P172" s="202">
        <f>O172*H172</f>
        <v>0</v>
      </c>
      <c r="Q172" s="202">
        <v>0</v>
      </c>
      <c r="R172" s="202">
        <f>Q172*H172</f>
        <v>0</v>
      </c>
      <c r="S172" s="202">
        <v>0</v>
      </c>
      <c r="T172" s="203">
        <f>S172*H172</f>
        <v>0</v>
      </c>
      <c r="U172" s="36"/>
      <c r="V172" s="36"/>
      <c r="W172" s="36"/>
      <c r="X172" s="36"/>
      <c r="Y172" s="36"/>
      <c r="Z172" s="36"/>
      <c r="AA172" s="36"/>
      <c r="AB172" s="36"/>
      <c r="AC172" s="36"/>
      <c r="AD172" s="36"/>
      <c r="AE172" s="36"/>
      <c r="AR172" s="204" t="s">
        <v>378</v>
      </c>
      <c r="AT172" s="204" t="s">
        <v>206</v>
      </c>
      <c r="AU172" s="204" t="s">
        <v>91</v>
      </c>
      <c r="AY172" s="18" t="s">
        <v>203</v>
      </c>
      <c r="BE172" s="205">
        <f>IF(N172="základní",J172,0)</f>
        <v>0</v>
      </c>
      <c r="BF172" s="205">
        <f>IF(N172="snížená",J172,0)</f>
        <v>0</v>
      </c>
      <c r="BG172" s="205">
        <f>IF(N172="zákl. přenesená",J172,0)</f>
        <v>0</v>
      </c>
      <c r="BH172" s="205">
        <f>IF(N172="sníž. přenesená",J172,0)</f>
        <v>0</v>
      </c>
      <c r="BI172" s="205">
        <f>IF(N172="nulová",J172,0)</f>
        <v>0</v>
      </c>
      <c r="BJ172" s="18" t="s">
        <v>91</v>
      </c>
      <c r="BK172" s="205">
        <f>ROUND(I172*H172,2)</f>
        <v>0</v>
      </c>
      <c r="BL172" s="18" t="s">
        <v>378</v>
      </c>
      <c r="BM172" s="204" t="s">
        <v>515</v>
      </c>
    </row>
    <row r="173" spans="1:47" s="2" customFormat="1" ht="19.2">
      <c r="A173" s="36"/>
      <c r="B173" s="37"/>
      <c r="C173" s="38"/>
      <c r="D173" s="206" t="s">
        <v>213</v>
      </c>
      <c r="E173" s="38"/>
      <c r="F173" s="207" t="s">
        <v>2360</v>
      </c>
      <c r="G173" s="38"/>
      <c r="H173" s="38"/>
      <c r="I173" s="208"/>
      <c r="J173" s="38"/>
      <c r="K173" s="38"/>
      <c r="L173" s="41"/>
      <c r="M173" s="209"/>
      <c r="N173" s="210"/>
      <c r="O173" s="73"/>
      <c r="P173" s="73"/>
      <c r="Q173" s="73"/>
      <c r="R173" s="73"/>
      <c r="S173" s="73"/>
      <c r="T173" s="74"/>
      <c r="U173" s="36"/>
      <c r="V173" s="36"/>
      <c r="W173" s="36"/>
      <c r="X173" s="36"/>
      <c r="Y173" s="36"/>
      <c r="Z173" s="36"/>
      <c r="AA173" s="36"/>
      <c r="AB173" s="36"/>
      <c r="AC173" s="36"/>
      <c r="AD173" s="36"/>
      <c r="AE173" s="36"/>
      <c r="AT173" s="18" t="s">
        <v>213</v>
      </c>
      <c r="AU173" s="18" t="s">
        <v>91</v>
      </c>
    </row>
    <row r="174" spans="1:65" s="2" customFormat="1" ht="16.5" customHeight="1">
      <c r="A174" s="36"/>
      <c r="B174" s="37"/>
      <c r="C174" s="193" t="s">
        <v>401</v>
      </c>
      <c r="D174" s="193" t="s">
        <v>206</v>
      </c>
      <c r="E174" s="194" t="s">
        <v>2377</v>
      </c>
      <c r="F174" s="195" t="s">
        <v>2378</v>
      </c>
      <c r="G174" s="196" t="s">
        <v>404</v>
      </c>
      <c r="H174" s="197">
        <v>32</v>
      </c>
      <c r="I174" s="198"/>
      <c r="J174" s="199">
        <f>ROUND(I174*H174,2)</f>
        <v>0</v>
      </c>
      <c r="K174" s="195" t="s">
        <v>2334</v>
      </c>
      <c r="L174" s="41"/>
      <c r="M174" s="200" t="s">
        <v>1</v>
      </c>
      <c r="N174" s="201" t="s">
        <v>48</v>
      </c>
      <c r="O174" s="73"/>
      <c r="P174" s="202">
        <f>O174*H174</f>
        <v>0</v>
      </c>
      <c r="Q174" s="202">
        <v>0</v>
      </c>
      <c r="R174" s="202">
        <f>Q174*H174</f>
        <v>0</v>
      </c>
      <c r="S174" s="202">
        <v>0</v>
      </c>
      <c r="T174" s="203">
        <f>S174*H174</f>
        <v>0</v>
      </c>
      <c r="U174" s="36"/>
      <c r="V174" s="36"/>
      <c r="W174" s="36"/>
      <c r="X174" s="36"/>
      <c r="Y174" s="36"/>
      <c r="Z174" s="36"/>
      <c r="AA174" s="36"/>
      <c r="AB174" s="36"/>
      <c r="AC174" s="36"/>
      <c r="AD174" s="36"/>
      <c r="AE174" s="36"/>
      <c r="AR174" s="204" t="s">
        <v>378</v>
      </c>
      <c r="AT174" s="204" t="s">
        <v>206</v>
      </c>
      <c r="AU174" s="204" t="s">
        <v>91</v>
      </c>
      <c r="AY174" s="18" t="s">
        <v>203</v>
      </c>
      <c r="BE174" s="205">
        <f>IF(N174="základní",J174,0)</f>
        <v>0</v>
      </c>
      <c r="BF174" s="205">
        <f>IF(N174="snížená",J174,0)</f>
        <v>0</v>
      </c>
      <c r="BG174" s="205">
        <f>IF(N174="zákl. přenesená",J174,0)</f>
        <v>0</v>
      </c>
      <c r="BH174" s="205">
        <f>IF(N174="sníž. přenesená",J174,0)</f>
        <v>0</v>
      </c>
      <c r="BI174" s="205">
        <f>IF(N174="nulová",J174,0)</f>
        <v>0</v>
      </c>
      <c r="BJ174" s="18" t="s">
        <v>91</v>
      </c>
      <c r="BK174" s="205">
        <f>ROUND(I174*H174,2)</f>
        <v>0</v>
      </c>
      <c r="BL174" s="18" t="s">
        <v>378</v>
      </c>
      <c r="BM174" s="204" t="s">
        <v>525</v>
      </c>
    </row>
    <row r="175" spans="1:65" s="2" customFormat="1" ht="16.5" customHeight="1">
      <c r="A175" s="36"/>
      <c r="B175" s="37"/>
      <c r="C175" s="193" t="s">
        <v>7</v>
      </c>
      <c r="D175" s="193" t="s">
        <v>206</v>
      </c>
      <c r="E175" s="194" t="s">
        <v>2379</v>
      </c>
      <c r="F175" s="195" t="s">
        <v>2380</v>
      </c>
      <c r="G175" s="196" t="s">
        <v>404</v>
      </c>
      <c r="H175" s="197">
        <v>12</v>
      </c>
      <c r="I175" s="198"/>
      <c r="J175" s="199">
        <f>ROUND(I175*H175,2)</f>
        <v>0</v>
      </c>
      <c r="K175" s="195" t="s">
        <v>2334</v>
      </c>
      <c r="L175" s="41"/>
      <c r="M175" s="200" t="s">
        <v>1</v>
      </c>
      <c r="N175" s="201" t="s">
        <v>48</v>
      </c>
      <c r="O175" s="73"/>
      <c r="P175" s="202">
        <f>O175*H175</f>
        <v>0</v>
      </c>
      <c r="Q175" s="202">
        <v>0</v>
      </c>
      <c r="R175" s="202">
        <f>Q175*H175</f>
        <v>0</v>
      </c>
      <c r="S175" s="202">
        <v>0</v>
      </c>
      <c r="T175" s="203">
        <f>S175*H175</f>
        <v>0</v>
      </c>
      <c r="U175" s="36"/>
      <c r="V175" s="36"/>
      <c r="W175" s="36"/>
      <c r="X175" s="36"/>
      <c r="Y175" s="36"/>
      <c r="Z175" s="36"/>
      <c r="AA175" s="36"/>
      <c r="AB175" s="36"/>
      <c r="AC175" s="36"/>
      <c r="AD175" s="36"/>
      <c r="AE175" s="36"/>
      <c r="AR175" s="204" t="s">
        <v>378</v>
      </c>
      <c r="AT175" s="204" t="s">
        <v>206</v>
      </c>
      <c r="AU175" s="204" t="s">
        <v>91</v>
      </c>
      <c r="AY175" s="18" t="s">
        <v>203</v>
      </c>
      <c r="BE175" s="205">
        <f>IF(N175="základní",J175,0)</f>
        <v>0</v>
      </c>
      <c r="BF175" s="205">
        <f>IF(N175="snížená",J175,0)</f>
        <v>0</v>
      </c>
      <c r="BG175" s="205">
        <f>IF(N175="zákl. přenesená",J175,0)</f>
        <v>0</v>
      </c>
      <c r="BH175" s="205">
        <f>IF(N175="sníž. přenesená",J175,0)</f>
        <v>0</v>
      </c>
      <c r="BI175" s="205">
        <f>IF(N175="nulová",J175,0)</f>
        <v>0</v>
      </c>
      <c r="BJ175" s="18" t="s">
        <v>91</v>
      </c>
      <c r="BK175" s="205">
        <f>ROUND(I175*H175,2)</f>
        <v>0</v>
      </c>
      <c r="BL175" s="18" t="s">
        <v>378</v>
      </c>
      <c r="BM175" s="204" t="s">
        <v>534</v>
      </c>
    </row>
    <row r="176" spans="1:65" s="2" customFormat="1" ht="16.5" customHeight="1">
      <c r="A176" s="36"/>
      <c r="B176" s="37"/>
      <c r="C176" s="193" t="s">
        <v>409</v>
      </c>
      <c r="D176" s="193" t="s">
        <v>206</v>
      </c>
      <c r="E176" s="194" t="s">
        <v>2381</v>
      </c>
      <c r="F176" s="195" t="s">
        <v>2382</v>
      </c>
      <c r="G176" s="196" t="s">
        <v>404</v>
      </c>
      <c r="H176" s="197">
        <v>2</v>
      </c>
      <c r="I176" s="198"/>
      <c r="J176" s="199">
        <f>ROUND(I176*H176,2)</f>
        <v>0</v>
      </c>
      <c r="K176" s="195" t="s">
        <v>2334</v>
      </c>
      <c r="L176" s="41"/>
      <c r="M176" s="200" t="s">
        <v>1</v>
      </c>
      <c r="N176" s="201" t="s">
        <v>48</v>
      </c>
      <c r="O176" s="73"/>
      <c r="P176" s="202">
        <f>O176*H176</f>
        <v>0</v>
      </c>
      <c r="Q176" s="202">
        <v>0</v>
      </c>
      <c r="R176" s="202">
        <f>Q176*H176</f>
        <v>0</v>
      </c>
      <c r="S176" s="202">
        <v>0</v>
      </c>
      <c r="T176" s="203">
        <f>S176*H176</f>
        <v>0</v>
      </c>
      <c r="U176" s="36"/>
      <c r="V176" s="36"/>
      <c r="W176" s="36"/>
      <c r="X176" s="36"/>
      <c r="Y176" s="36"/>
      <c r="Z176" s="36"/>
      <c r="AA176" s="36"/>
      <c r="AB176" s="36"/>
      <c r="AC176" s="36"/>
      <c r="AD176" s="36"/>
      <c r="AE176" s="36"/>
      <c r="AR176" s="204" t="s">
        <v>378</v>
      </c>
      <c r="AT176" s="204" t="s">
        <v>206</v>
      </c>
      <c r="AU176" s="204" t="s">
        <v>91</v>
      </c>
      <c r="AY176" s="18" t="s">
        <v>203</v>
      </c>
      <c r="BE176" s="205">
        <f>IF(N176="základní",J176,0)</f>
        <v>0</v>
      </c>
      <c r="BF176" s="205">
        <f>IF(N176="snížená",J176,0)</f>
        <v>0</v>
      </c>
      <c r="BG176" s="205">
        <f>IF(N176="zákl. přenesená",J176,0)</f>
        <v>0</v>
      </c>
      <c r="BH176" s="205">
        <f>IF(N176="sníž. přenesená",J176,0)</f>
        <v>0</v>
      </c>
      <c r="BI176" s="205">
        <f>IF(N176="nulová",J176,0)</f>
        <v>0</v>
      </c>
      <c r="BJ176" s="18" t="s">
        <v>91</v>
      </c>
      <c r="BK176" s="205">
        <f>ROUND(I176*H176,2)</f>
        <v>0</v>
      </c>
      <c r="BL176" s="18" t="s">
        <v>378</v>
      </c>
      <c r="BM176" s="204" t="s">
        <v>542</v>
      </c>
    </row>
    <row r="177" spans="1:47" s="2" customFormat="1" ht="19.2">
      <c r="A177" s="36"/>
      <c r="B177" s="37"/>
      <c r="C177" s="38"/>
      <c r="D177" s="206" t="s">
        <v>213</v>
      </c>
      <c r="E177" s="38"/>
      <c r="F177" s="207" t="s">
        <v>2383</v>
      </c>
      <c r="G177" s="38"/>
      <c r="H177" s="38"/>
      <c r="I177" s="208"/>
      <c r="J177" s="38"/>
      <c r="K177" s="38"/>
      <c r="L177" s="41"/>
      <c r="M177" s="209"/>
      <c r="N177" s="210"/>
      <c r="O177" s="73"/>
      <c r="P177" s="73"/>
      <c r="Q177" s="73"/>
      <c r="R177" s="73"/>
      <c r="S177" s="73"/>
      <c r="T177" s="74"/>
      <c r="U177" s="36"/>
      <c r="V177" s="36"/>
      <c r="W177" s="36"/>
      <c r="X177" s="36"/>
      <c r="Y177" s="36"/>
      <c r="Z177" s="36"/>
      <c r="AA177" s="36"/>
      <c r="AB177" s="36"/>
      <c r="AC177" s="36"/>
      <c r="AD177" s="36"/>
      <c r="AE177" s="36"/>
      <c r="AT177" s="18" t="s">
        <v>213</v>
      </c>
      <c r="AU177" s="18" t="s">
        <v>91</v>
      </c>
    </row>
    <row r="178" spans="1:65" s="2" customFormat="1" ht="16.5" customHeight="1">
      <c r="A178" s="36"/>
      <c r="B178" s="37"/>
      <c r="C178" s="193" t="s">
        <v>413</v>
      </c>
      <c r="D178" s="193" t="s">
        <v>206</v>
      </c>
      <c r="E178" s="194" t="s">
        <v>2384</v>
      </c>
      <c r="F178" s="195" t="s">
        <v>2385</v>
      </c>
      <c r="G178" s="196" t="s">
        <v>404</v>
      </c>
      <c r="H178" s="197">
        <v>7</v>
      </c>
      <c r="I178" s="198"/>
      <c r="J178" s="199">
        <f>ROUND(I178*H178,2)</f>
        <v>0</v>
      </c>
      <c r="K178" s="195" t="s">
        <v>2334</v>
      </c>
      <c r="L178" s="41"/>
      <c r="M178" s="200" t="s">
        <v>1</v>
      </c>
      <c r="N178" s="201" t="s">
        <v>48</v>
      </c>
      <c r="O178" s="73"/>
      <c r="P178" s="202">
        <f>O178*H178</f>
        <v>0</v>
      </c>
      <c r="Q178" s="202">
        <v>0</v>
      </c>
      <c r="R178" s="202">
        <f>Q178*H178</f>
        <v>0</v>
      </c>
      <c r="S178" s="202">
        <v>0</v>
      </c>
      <c r="T178" s="203">
        <f>S178*H178</f>
        <v>0</v>
      </c>
      <c r="U178" s="36"/>
      <c r="V178" s="36"/>
      <c r="W178" s="36"/>
      <c r="X178" s="36"/>
      <c r="Y178" s="36"/>
      <c r="Z178" s="36"/>
      <c r="AA178" s="36"/>
      <c r="AB178" s="36"/>
      <c r="AC178" s="36"/>
      <c r="AD178" s="36"/>
      <c r="AE178" s="36"/>
      <c r="AR178" s="204" t="s">
        <v>378</v>
      </c>
      <c r="AT178" s="204" t="s">
        <v>206</v>
      </c>
      <c r="AU178" s="204" t="s">
        <v>91</v>
      </c>
      <c r="AY178" s="18" t="s">
        <v>203</v>
      </c>
      <c r="BE178" s="205">
        <f>IF(N178="základní",J178,0)</f>
        <v>0</v>
      </c>
      <c r="BF178" s="205">
        <f>IF(N178="snížená",J178,0)</f>
        <v>0</v>
      </c>
      <c r="BG178" s="205">
        <f>IF(N178="zákl. přenesená",J178,0)</f>
        <v>0</v>
      </c>
      <c r="BH178" s="205">
        <f>IF(N178="sníž. přenesená",J178,0)</f>
        <v>0</v>
      </c>
      <c r="BI178" s="205">
        <f>IF(N178="nulová",J178,0)</f>
        <v>0</v>
      </c>
      <c r="BJ178" s="18" t="s">
        <v>91</v>
      </c>
      <c r="BK178" s="205">
        <f>ROUND(I178*H178,2)</f>
        <v>0</v>
      </c>
      <c r="BL178" s="18" t="s">
        <v>378</v>
      </c>
      <c r="BM178" s="204" t="s">
        <v>551</v>
      </c>
    </row>
    <row r="179" spans="1:47" s="2" customFormat="1" ht="19.2">
      <c r="A179" s="36"/>
      <c r="B179" s="37"/>
      <c r="C179" s="38"/>
      <c r="D179" s="206" t="s">
        <v>213</v>
      </c>
      <c r="E179" s="38"/>
      <c r="F179" s="207" t="s">
        <v>2383</v>
      </c>
      <c r="G179" s="38"/>
      <c r="H179" s="38"/>
      <c r="I179" s="208"/>
      <c r="J179" s="38"/>
      <c r="K179" s="38"/>
      <c r="L179" s="41"/>
      <c r="M179" s="209"/>
      <c r="N179" s="210"/>
      <c r="O179" s="73"/>
      <c r="P179" s="73"/>
      <c r="Q179" s="73"/>
      <c r="R179" s="73"/>
      <c r="S179" s="73"/>
      <c r="T179" s="74"/>
      <c r="U179" s="36"/>
      <c r="V179" s="36"/>
      <c r="W179" s="36"/>
      <c r="X179" s="36"/>
      <c r="Y179" s="36"/>
      <c r="Z179" s="36"/>
      <c r="AA179" s="36"/>
      <c r="AB179" s="36"/>
      <c r="AC179" s="36"/>
      <c r="AD179" s="36"/>
      <c r="AE179" s="36"/>
      <c r="AT179" s="18" t="s">
        <v>213</v>
      </c>
      <c r="AU179" s="18" t="s">
        <v>91</v>
      </c>
    </row>
    <row r="180" spans="1:65" s="2" customFormat="1" ht="16.5" customHeight="1">
      <c r="A180" s="36"/>
      <c r="B180" s="37"/>
      <c r="C180" s="193" t="s">
        <v>417</v>
      </c>
      <c r="D180" s="193" t="s">
        <v>206</v>
      </c>
      <c r="E180" s="194" t="s">
        <v>2386</v>
      </c>
      <c r="F180" s="195" t="s">
        <v>2387</v>
      </c>
      <c r="G180" s="196" t="s">
        <v>404</v>
      </c>
      <c r="H180" s="197">
        <v>5</v>
      </c>
      <c r="I180" s="198"/>
      <c r="J180" s="199">
        <f>ROUND(I180*H180,2)</f>
        <v>0</v>
      </c>
      <c r="K180" s="195" t="s">
        <v>2334</v>
      </c>
      <c r="L180" s="41"/>
      <c r="M180" s="200" t="s">
        <v>1</v>
      </c>
      <c r="N180" s="201" t="s">
        <v>48</v>
      </c>
      <c r="O180" s="73"/>
      <c r="P180" s="202">
        <f>O180*H180</f>
        <v>0</v>
      </c>
      <c r="Q180" s="202">
        <v>0</v>
      </c>
      <c r="R180" s="202">
        <f>Q180*H180</f>
        <v>0</v>
      </c>
      <c r="S180" s="202">
        <v>0</v>
      </c>
      <c r="T180" s="203">
        <f>S180*H180</f>
        <v>0</v>
      </c>
      <c r="U180" s="36"/>
      <c r="V180" s="36"/>
      <c r="W180" s="36"/>
      <c r="X180" s="36"/>
      <c r="Y180" s="36"/>
      <c r="Z180" s="36"/>
      <c r="AA180" s="36"/>
      <c r="AB180" s="36"/>
      <c r="AC180" s="36"/>
      <c r="AD180" s="36"/>
      <c r="AE180" s="36"/>
      <c r="AR180" s="204" t="s">
        <v>378</v>
      </c>
      <c r="AT180" s="204" t="s">
        <v>206</v>
      </c>
      <c r="AU180" s="204" t="s">
        <v>91</v>
      </c>
      <c r="AY180" s="18" t="s">
        <v>203</v>
      </c>
      <c r="BE180" s="205">
        <f>IF(N180="základní",J180,0)</f>
        <v>0</v>
      </c>
      <c r="BF180" s="205">
        <f>IF(N180="snížená",J180,0)</f>
        <v>0</v>
      </c>
      <c r="BG180" s="205">
        <f>IF(N180="zákl. přenesená",J180,0)</f>
        <v>0</v>
      </c>
      <c r="BH180" s="205">
        <f>IF(N180="sníž. přenesená",J180,0)</f>
        <v>0</v>
      </c>
      <c r="BI180" s="205">
        <f>IF(N180="nulová",J180,0)</f>
        <v>0</v>
      </c>
      <c r="BJ180" s="18" t="s">
        <v>91</v>
      </c>
      <c r="BK180" s="205">
        <f>ROUND(I180*H180,2)</f>
        <v>0</v>
      </c>
      <c r="BL180" s="18" t="s">
        <v>378</v>
      </c>
      <c r="BM180" s="204" t="s">
        <v>563</v>
      </c>
    </row>
    <row r="181" spans="1:47" s="2" customFormat="1" ht="19.2">
      <c r="A181" s="36"/>
      <c r="B181" s="37"/>
      <c r="C181" s="38"/>
      <c r="D181" s="206" t="s">
        <v>213</v>
      </c>
      <c r="E181" s="38"/>
      <c r="F181" s="207" t="s">
        <v>2383</v>
      </c>
      <c r="G181" s="38"/>
      <c r="H181" s="38"/>
      <c r="I181" s="208"/>
      <c r="J181" s="38"/>
      <c r="K181" s="38"/>
      <c r="L181" s="41"/>
      <c r="M181" s="209"/>
      <c r="N181" s="210"/>
      <c r="O181" s="73"/>
      <c r="P181" s="73"/>
      <c r="Q181" s="73"/>
      <c r="R181" s="73"/>
      <c r="S181" s="73"/>
      <c r="T181" s="74"/>
      <c r="U181" s="36"/>
      <c r="V181" s="36"/>
      <c r="W181" s="36"/>
      <c r="X181" s="36"/>
      <c r="Y181" s="36"/>
      <c r="Z181" s="36"/>
      <c r="AA181" s="36"/>
      <c r="AB181" s="36"/>
      <c r="AC181" s="36"/>
      <c r="AD181" s="36"/>
      <c r="AE181" s="36"/>
      <c r="AT181" s="18" t="s">
        <v>213</v>
      </c>
      <c r="AU181" s="18" t="s">
        <v>91</v>
      </c>
    </row>
    <row r="182" spans="1:65" s="2" customFormat="1" ht="16.5" customHeight="1">
      <c r="A182" s="36"/>
      <c r="B182" s="37"/>
      <c r="C182" s="193" t="s">
        <v>421</v>
      </c>
      <c r="D182" s="193" t="s">
        <v>206</v>
      </c>
      <c r="E182" s="194" t="s">
        <v>2388</v>
      </c>
      <c r="F182" s="195" t="s">
        <v>2389</v>
      </c>
      <c r="G182" s="196" t="s">
        <v>448</v>
      </c>
      <c r="H182" s="197">
        <v>251.526</v>
      </c>
      <c r="I182" s="198"/>
      <c r="J182" s="199">
        <f>ROUND(I182*H182,2)</f>
        <v>0</v>
      </c>
      <c r="K182" s="195" t="s">
        <v>2334</v>
      </c>
      <c r="L182" s="41"/>
      <c r="M182" s="200" t="s">
        <v>1</v>
      </c>
      <c r="N182" s="201" t="s">
        <v>48</v>
      </c>
      <c r="O182" s="73"/>
      <c r="P182" s="202">
        <f>O182*H182</f>
        <v>0</v>
      </c>
      <c r="Q182" s="202">
        <v>0</v>
      </c>
      <c r="R182" s="202">
        <f>Q182*H182</f>
        <v>0</v>
      </c>
      <c r="S182" s="202">
        <v>0</v>
      </c>
      <c r="T182" s="203">
        <f>S182*H182</f>
        <v>0</v>
      </c>
      <c r="U182" s="36"/>
      <c r="V182" s="36"/>
      <c r="W182" s="36"/>
      <c r="X182" s="36"/>
      <c r="Y182" s="36"/>
      <c r="Z182" s="36"/>
      <c r="AA182" s="36"/>
      <c r="AB182" s="36"/>
      <c r="AC182" s="36"/>
      <c r="AD182" s="36"/>
      <c r="AE182" s="36"/>
      <c r="AR182" s="204" t="s">
        <v>378</v>
      </c>
      <c r="AT182" s="204" t="s">
        <v>206</v>
      </c>
      <c r="AU182" s="204" t="s">
        <v>91</v>
      </c>
      <c r="AY182" s="18" t="s">
        <v>203</v>
      </c>
      <c r="BE182" s="205">
        <f>IF(N182="základní",J182,0)</f>
        <v>0</v>
      </c>
      <c r="BF182" s="205">
        <f>IF(N182="snížená",J182,0)</f>
        <v>0</v>
      </c>
      <c r="BG182" s="205">
        <f>IF(N182="zákl. přenesená",J182,0)</f>
        <v>0</v>
      </c>
      <c r="BH182" s="205">
        <f>IF(N182="sníž. přenesená",J182,0)</f>
        <v>0</v>
      </c>
      <c r="BI182" s="205">
        <f>IF(N182="nulová",J182,0)</f>
        <v>0</v>
      </c>
      <c r="BJ182" s="18" t="s">
        <v>91</v>
      </c>
      <c r="BK182" s="205">
        <f>ROUND(I182*H182,2)</f>
        <v>0</v>
      </c>
      <c r="BL182" s="18" t="s">
        <v>378</v>
      </c>
      <c r="BM182" s="204" t="s">
        <v>571</v>
      </c>
    </row>
    <row r="183" spans="1:65" s="2" customFormat="1" ht="16.5" customHeight="1">
      <c r="A183" s="36"/>
      <c r="B183" s="37"/>
      <c r="C183" s="193" t="s">
        <v>425</v>
      </c>
      <c r="D183" s="193" t="s">
        <v>206</v>
      </c>
      <c r="E183" s="194" t="s">
        <v>2390</v>
      </c>
      <c r="F183" s="195" t="s">
        <v>2391</v>
      </c>
      <c r="G183" s="196" t="s">
        <v>448</v>
      </c>
      <c r="H183" s="197">
        <v>9.24</v>
      </c>
      <c r="I183" s="198"/>
      <c r="J183" s="199">
        <f>ROUND(I183*H183,2)</f>
        <v>0</v>
      </c>
      <c r="K183" s="195" t="s">
        <v>2334</v>
      </c>
      <c r="L183" s="41"/>
      <c r="M183" s="200" t="s">
        <v>1</v>
      </c>
      <c r="N183" s="201" t="s">
        <v>48</v>
      </c>
      <c r="O183" s="73"/>
      <c r="P183" s="202">
        <f>O183*H183</f>
        <v>0</v>
      </c>
      <c r="Q183" s="202">
        <v>0</v>
      </c>
      <c r="R183" s="202">
        <f>Q183*H183</f>
        <v>0</v>
      </c>
      <c r="S183" s="202">
        <v>0</v>
      </c>
      <c r="T183" s="203">
        <f>S183*H183</f>
        <v>0</v>
      </c>
      <c r="U183" s="36"/>
      <c r="V183" s="36"/>
      <c r="W183" s="36"/>
      <c r="X183" s="36"/>
      <c r="Y183" s="36"/>
      <c r="Z183" s="36"/>
      <c r="AA183" s="36"/>
      <c r="AB183" s="36"/>
      <c r="AC183" s="36"/>
      <c r="AD183" s="36"/>
      <c r="AE183" s="36"/>
      <c r="AR183" s="204" t="s">
        <v>378</v>
      </c>
      <c r="AT183" s="204" t="s">
        <v>206</v>
      </c>
      <c r="AU183" s="204" t="s">
        <v>91</v>
      </c>
      <c r="AY183" s="18" t="s">
        <v>203</v>
      </c>
      <c r="BE183" s="205">
        <f>IF(N183="základní",J183,0)</f>
        <v>0</v>
      </c>
      <c r="BF183" s="205">
        <f>IF(N183="snížená",J183,0)</f>
        <v>0</v>
      </c>
      <c r="BG183" s="205">
        <f>IF(N183="zákl. přenesená",J183,0)</f>
        <v>0</v>
      </c>
      <c r="BH183" s="205">
        <f>IF(N183="sníž. přenesená",J183,0)</f>
        <v>0</v>
      </c>
      <c r="BI183" s="205">
        <f>IF(N183="nulová",J183,0)</f>
        <v>0</v>
      </c>
      <c r="BJ183" s="18" t="s">
        <v>91</v>
      </c>
      <c r="BK183" s="205">
        <f>ROUND(I183*H183,2)</f>
        <v>0</v>
      </c>
      <c r="BL183" s="18" t="s">
        <v>378</v>
      </c>
      <c r="BM183" s="204" t="s">
        <v>581</v>
      </c>
    </row>
    <row r="184" spans="1:65" s="2" customFormat="1" ht="16.5" customHeight="1">
      <c r="A184" s="36"/>
      <c r="B184" s="37"/>
      <c r="C184" s="193" t="s">
        <v>429</v>
      </c>
      <c r="D184" s="193" t="s">
        <v>206</v>
      </c>
      <c r="E184" s="194" t="s">
        <v>2392</v>
      </c>
      <c r="F184" s="195" t="s">
        <v>2393</v>
      </c>
      <c r="G184" s="196" t="s">
        <v>404</v>
      </c>
      <c r="H184" s="197">
        <v>1</v>
      </c>
      <c r="I184" s="198"/>
      <c r="J184" s="199">
        <f>ROUND(I184*H184,2)</f>
        <v>0</v>
      </c>
      <c r="K184" s="195" t="s">
        <v>2334</v>
      </c>
      <c r="L184" s="41"/>
      <c r="M184" s="200" t="s">
        <v>1</v>
      </c>
      <c r="N184" s="201" t="s">
        <v>48</v>
      </c>
      <c r="O184" s="73"/>
      <c r="P184" s="202">
        <f>O184*H184</f>
        <v>0</v>
      </c>
      <c r="Q184" s="202">
        <v>0</v>
      </c>
      <c r="R184" s="202">
        <f>Q184*H184</f>
        <v>0</v>
      </c>
      <c r="S184" s="202">
        <v>0</v>
      </c>
      <c r="T184" s="203">
        <f>S184*H184</f>
        <v>0</v>
      </c>
      <c r="U184" s="36"/>
      <c r="V184" s="36"/>
      <c r="W184" s="36"/>
      <c r="X184" s="36"/>
      <c r="Y184" s="36"/>
      <c r="Z184" s="36"/>
      <c r="AA184" s="36"/>
      <c r="AB184" s="36"/>
      <c r="AC184" s="36"/>
      <c r="AD184" s="36"/>
      <c r="AE184" s="36"/>
      <c r="AR184" s="204" t="s">
        <v>378</v>
      </c>
      <c r="AT184" s="204" t="s">
        <v>206</v>
      </c>
      <c r="AU184" s="204" t="s">
        <v>91</v>
      </c>
      <c r="AY184" s="18" t="s">
        <v>203</v>
      </c>
      <c r="BE184" s="205">
        <f>IF(N184="základní",J184,0)</f>
        <v>0</v>
      </c>
      <c r="BF184" s="205">
        <f>IF(N184="snížená",J184,0)</f>
        <v>0</v>
      </c>
      <c r="BG184" s="205">
        <f>IF(N184="zákl. přenesená",J184,0)</f>
        <v>0</v>
      </c>
      <c r="BH184" s="205">
        <f>IF(N184="sníž. přenesená",J184,0)</f>
        <v>0</v>
      </c>
      <c r="BI184" s="205">
        <f>IF(N184="nulová",J184,0)</f>
        <v>0</v>
      </c>
      <c r="BJ184" s="18" t="s">
        <v>91</v>
      </c>
      <c r="BK184" s="205">
        <f>ROUND(I184*H184,2)</f>
        <v>0</v>
      </c>
      <c r="BL184" s="18" t="s">
        <v>378</v>
      </c>
      <c r="BM184" s="204" t="s">
        <v>589</v>
      </c>
    </row>
    <row r="185" spans="1:65" s="2" customFormat="1" ht="16.5" customHeight="1">
      <c r="A185" s="36"/>
      <c r="B185" s="37"/>
      <c r="C185" s="193" t="s">
        <v>433</v>
      </c>
      <c r="D185" s="193" t="s">
        <v>206</v>
      </c>
      <c r="E185" s="194" t="s">
        <v>2394</v>
      </c>
      <c r="F185" s="195" t="s">
        <v>2395</v>
      </c>
      <c r="G185" s="196" t="s">
        <v>338</v>
      </c>
      <c r="H185" s="197">
        <v>0.452</v>
      </c>
      <c r="I185" s="198"/>
      <c r="J185" s="199">
        <f>ROUND(I185*H185,2)</f>
        <v>0</v>
      </c>
      <c r="K185" s="195" t="s">
        <v>2334</v>
      </c>
      <c r="L185" s="41"/>
      <c r="M185" s="200" t="s">
        <v>1</v>
      </c>
      <c r="N185" s="201" t="s">
        <v>48</v>
      </c>
      <c r="O185" s="73"/>
      <c r="P185" s="202">
        <f>O185*H185</f>
        <v>0</v>
      </c>
      <c r="Q185" s="202">
        <v>0</v>
      </c>
      <c r="R185" s="202">
        <f>Q185*H185</f>
        <v>0</v>
      </c>
      <c r="S185" s="202">
        <v>0</v>
      </c>
      <c r="T185" s="203">
        <f>S185*H185</f>
        <v>0</v>
      </c>
      <c r="U185" s="36"/>
      <c r="V185" s="36"/>
      <c r="W185" s="36"/>
      <c r="X185" s="36"/>
      <c r="Y185" s="36"/>
      <c r="Z185" s="36"/>
      <c r="AA185" s="36"/>
      <c r="AB185" s="36"/>
      <c r="AC185" s="36"/>
      <c r="AD185" s="36"/>
      <c r="AE185" s="36"/>
      <c r="AR185" s="204" t="s">
        <v>378</v>
      </c>
      <c r="AT185" s="204" t="s">
        <v>206</v>
      </c>
      <c r="AU185" s="204" t="s">
        <v>91</v>
      </c>
      <c r="AY185" s="18" t="s">
        <v>203</v>
      </c>
      <c r="BE185" s="205">
        <f>IF(N185="základní",J185,0)</f>
        <v>0</v>
      </c>
      <c r="BF185" s="205">
        <f>IF(N185="snížená",J185,0)</f>
        <v>0</v>
      </c>
      <c r="BG185" s="205">
        <f>IF(N185="zákl. přenesená",J185,0)</f>
        <v>0</v>
      </c>
      <c r="BH185" s="205">
        <f>IF(N185="sníž. přenesená",J185,0)</f>
        <v>0</v>
      </c>
      <c r="BI185" s="205">
        <f>IF(N185="nulová",J185,0)</f>
        <v>0</v>
      </c>
      <c r="BJ185" s="18" t="s">
        <v>91</v>
      </c>
      <c r="BK185" s="205">
        <f>ROUND(I185*H185,2)</f>
        <v>0</v>
      </c>
      <c r="BL185" s="18" t="s">
        <v>378</v>
      </c>
      <c r="BM185" s="204" t="s">
        <v>598</v>
      </c>
    </row>
    <row r="186" spans="2:63" s="12" customFormat="1" ht="25.95" customHeight="1">
      <c r="B186" s="177"/>
      <c r="C186" s="178"/>
      <c r="D186" s="179" t="s">
        <v>82</v>
      </c>
      <c r="E186" s="180" t="s">
        <v>2396</v>
      </c>
      <c r="F186" s="180" t="s">
        <v>2397</v>
      </c>
      <c r="G186" s="178"/>
      <c r="H186" s="178"/>
      <c r="I186" s="181"/>
      <c r="J186" s="182">
        <f>BK186</f>
        <v>0</v>
      </c>
      <c r="K186" s="178"/>
      <c r="L186" s="183"/>
      <c r="M186" s="184"/>
      <c r="N186" s="185"/>
      <c r="O186" s="185"/>
      <c r="P186" s="186">
        <f>SUM(P187:P235)</f>
        <v>0</v>
      </c>
      <c r="Q186" s="185"/>
      <c r="R186" s="186">
        <f>SUM(R187:R235)</f>
        <v>0</v>
      </c>
      <c r="S186" s="185"/>
      <c r="T186" s="187">
        <f>SUM(T187:T235)</f>
        <v>0</v>
      </c>
      <c r="AR186" s="188" t="s">
        <v>93</v>
      </c>
      <c r="AT186" s="189" t="s">
        <v>82</v>
      </c>
      <c r="AU186" s="189" t="s">
        <v>83</v>
      </c>
      <c r="AY186" s="188" t="s">
        <v>203</v>
      </c>
      <c r="BK186" s="190">
        <f>SUM(BK187:BK235)</f>
        <v>0</v>
      </c>
    </row>
    <row r="187" spans="1:65" s="2" customFormat="1" ht="16.5" customHeight="1">
      <c r="A187" s="36"/>
      <c r="B187" s="37"/>
      <c r="C187" s="193" t="s">
        <v>437</v>
      </c>
      <c r="D187" s="193" t="s">
        <v>206</v>
      </c>
      <c r="E187" s="194" t="s">
        <v>2398</v>
      </c>
      <c r="F187" s="195" t="s">
        <v>2399</v>
      </c>
      <c r="G187" s="196" t="s">
        <v>448</v>
      </c>
      <c r="H187" s="197">
        <v>22.66</v>
      </c>
      <c r="I187" s="198"/>
      <c r="J187" s="199">
        <f>ROUND(I187*H187,2)</f>
        <v>0</v>
      </c>
      <c r="K187" s="195" t="s">
        <v>2334</v>
      </c>
      <c r="L187" s="41"/>
      <c r="M187" s="200" t="s">
        <v>1</v>
      </c>
      <c r="N187" s="201" t="s">
        <v>48</v>
      </c>
      <c r="O187" s="73"/>
      <c r="P187" s="202">
        <f>O187*H187</f>
        <v>0</v>
      </c>
      <c r="Q187" s="202">
        <v>0</v>
      </c>
      <c r="R187" s="202">
        <f>Q187*H187</f>
        <v>0</v>
      </c>
      <c r="S187" s="202">
        <v>0</v>
      </c>
      <c r="T187" s="203">
        <f>S187*H187</f>
        <v>0</v>
      </c>
      <c r="U187" s="36"/>
      <c r="V187" s="36"/>
      <c r="W187" s="36"/>
      <c r="X187" s="36"/>
      <c r="Y187" s="36"/>
      <c r="Z187" s="36"/>
      <c r="AA187" s="36"/>
      <c r="AB187" s="36"/>
      <c r="AC187" s="36"/>
      <c r="AD187" s="36"/>
      <c r="AE187" s="36"/>
      <c r="AR187" s="204" t="s">
        <v>378</v>
      </c>
      <c r="AT187" s="204" t="s">
        <v>206</v>
      </c>
      <c r="AU187" s="204" t="s">
        <v>91</v>
      </c>
      <c r="AY187" s="18" t="s">
        <v>203</v>
      </c>
      <c r="BE187" s="205">
        <f>IF(N187="základní",J187,0)</f>
        <v>0</v>
      </c>
      <c r="BF187" s="205">
        <f>IF(N187="snížená",J187,0)</f>
        <v>0</v>
      </c>
      <c r="BG187" s="205">
        <f>IF(N187="zákl. přenesená",J187,0)</f>
        <v>0</v>
      </c>
      <c r="BH187" s="205">
        <f>IF(N187="sníž. přenesená",J187,0)</f>
        <v>0</v>
      </c>
      <c r="BI187" s="205">
        <f>IF(N187="nulová",J187,0)</f>
        <v>0</v>
      </c>
      <c r="BJ187" s="18" t="s">
        <v>91</v>
      </c>
      <c r="BK187" s="205">
        <f>ROUND(I187*H187,2)</f>
        <v>0</v>
      </c>
      <c r="BL187" s="18" t="s">
        <v>378</v>
      </c>
      <c r="BM187" s="204" t="s">
        <v>611</v>
      </c>
    </row>
    <row r="188" spans="1:47" s="2" customFormat="1" ht="28.8">
      <c r="A188" s="36"/>
      <c r="B188" s="37"/>
      <c r="C188" s="38"/>
      <c r="D188" s="206" t="s">
        <v>213</v>
      </c>
      <c r="E188" s="38"/>
      <c r="F188" s="207" t="s">
        <v>2400</v>
      </c>
      <c r="G188" s="38"/>
      <c r="H188" s="38"/>
      <c r="I188" s="208"/>
      <c r="J188" s="38"/>
      <c r="K188" s="38"/>
      <c r="L188" s="41"/>
      <c r="M188" s="209"/>
      <c r="N188" s="210"/>
      <c r="O188" s="73"/>
      <c r="P188" s="73"/>
      <c r="Q188" s="73"/>
      <c r="R188" s="73"/>
      <c r="S188" s="73"/>
      <c r="T188" s="74"/>
      <c r="U188" s="36"/>
      <c r="V188" s="36"/>
      <c r="W188" s="36"/>
      <c r="X188" s="36"/>
      <c r="Y188" s="36"/>
      <c r="Z188" s="36"/>
      <c r="AA188" s="36"/>
      <c r="AB188" s="36"/>
      <c r="AC188" s="36"/>
      <c r="AD188" s="36"/>
      <c r="AE188" s="36"/>
      <c r="AT188" s="18" t="s">
        <v>213</v>
      </c>
      <c r="AU188" s="18" t="s">
        <v>91</v>
      </c>
    </row>
    <row r="189" spans="1:65" s="2" customFormat="1" ht="16.5" customHeight="1">
      <c r="A189" s="36"/>
      <c r="B189" s="37"/>
      <c r="C189" s="193" t="s">
        <v>441</v>
      </c>
      <c r="D189" s="193" t="s">
        <v>206</v>
      </c>
      <c r="E189" s="194" t="s">
        <v>2401</v>
      </c>
      <c r="F189" s="195" t="s">
        <v>2402</v>
      </c>
      <c r="G189" s="196" t="s">
        <v>448</v>
      </c>
      <c r="H189" s="197">
        <v>50.6</v>
      </c>
      <c r="I189" s="198"/>
      <c r="J189" s="199">
        <f>ROUND(I189*H189,2)</f>
        <v>0</v>
      </c>
      <c r="K189" s="195" t="s">
        <v>2334</v>
      </c>
      <c r="L189" s="41"/>
      <c r="M189" s="200" t="s">
        <v>1</v>
      </c>
      <c r="N189" s="201" t="s">
        <v>48</v>
      </c>
      <c r="O189" s="73"/>
      <c r="P189" s="202">
        <f>O189*H189</f>
        <v>0</v>
      </c>
      <c r="Q189" s="202">
        <v>0</v>
      </c>
      <c r="R189" s="202">
        <f>Q189*H189</f>
        <v>0</v>
      </c>
      <c r="S189" s="202">
        <v>0</v>
      </c>
      <c r="T189" s="203">
        <f>S189*H189</f>
        <v>0</v>
      </c>
      <c r="U189" s="36"/>
      <c r="V189" s="36"/>
      <c r="W189" s="36"/>
      <c r="X189" s="36"/>
      <c r="Y189" s="36"/>
      <c r="Z189" s="36"/>
      <c r="AA189" s="36"/>
      <c r="AB189" s="36"/>
      <c r="AC189" s="36"/>
      <c r="AD189" s="36"/>
      <c r="AE189" s="36"/>
      <c r="AR189" s="204" t="s">
        <v>378</v>
      </c>
      <c r="AT189" s="204" t="s">
        <v>206</v>
      </c>
      <c r="AU189" s="204" t="s">
        <v>91</v>
      </c>
      <c r="AY189" s="18" t="s">
        <v>203</v>
      </c>
      <c r="BE189" s="205">
        <f>IF(N189="základní",J189,0)</f>
        <v>0</v>
      </c>
      <c r="BF189" s="205">
        <f>IF(N189="snížená",J189,0)</f>
        <v>0</v>
      </c>
      <c r="BG189" s="205">
        <f>IF(N189="zákl. přenesená",J189,0)</f>
        <v>0</v>
      </c>
      <c r="BH189" s="205">
        <f>IF(N189="sníž. přenesená",J189,0)</f>
        <v>0</v>
      </c>
      <c r="BI189" s="205">
        <f>IF(N189="nulová",J189,0)</f>
        <v>0</v>
      </c>
      <c r="BJ189" s="18" t="s">
        <v>91</v>
      </c>
      <c r="BK189" s="205">
        <f>ROUND(I189*H189,2)</f>
        <v>0</v>
      </c>
      <c r="BL189" s="18" t="s">
        <v>378</v>
      </c>
      <c r="BM189" s="204" t="s">
        <v>621</v>
      </c>
    </row>
    <row r="190" spans="1:47" s="2" customFormat="1" ht="28.8">
      <c r="A190" s="36"/>
      <c r="B190" s="37"/>
      <c r="C190" s="38"/>
      <c r="D190" s="206" t="s">
        <v>213</v>
      </c>
      <c r="E190" s="38"/>
      <c r="F190" s="207" t="s">
        <v>2400</v>
      </c>
      <c r="G190" s="38"/>
      <c r="H190" s="38"/>
      <c r="I190" s="208"/>
      <c r="J190" s="38"/>
      <c r="K190" s="38"/>
      <c r="L190" s="41"/>
      <c r="M190" s="209"/>
      <c r="N190" s="210"/>
      <c r="O190" s="73"/>
      <c r="P190" s="73"/>
      <c r="Q190" s="73"/>
      <c r="R190" s="73"/>
      <c r="S190" s="73"/>
      <c r="T190" s="74"/>
      <c r="U190" s="36"/>
      <c r="V190" s="36"/>
      <c r="W190" s="36"/>
      <c r="X190" s="36"/>
      <c r="Y190" s="36"/>
      <c r="Z190" s="36"/>
      <c r="AA190" s="36"/>
      <c r="AB190" s="36"/>
      <c r="AC190" s="36"/>
      <c r="AD190" s="36"/>
      <c r="AE190" s="36"/>
      <c r="AT190" s="18" t="s">
        <v>213</v>
      </c>
      <c r="AU190" s="18" t="s">
        <v>91</v>
      </c>
    </row>
    <row r="191" spans="1:65" s="2" customFormat="1" ht="16.5" customHeight="1">
      <c r="A191" s="36"/>
      <c r="B191" s="37"/>
      <c r="C191" s="193" t="s">
        <v>445</v>
      </c>
      <c r="D191" s="193" t="s">
        <v>206</v>
      </c>
      <c r="E191" s="194" t="s">
        <v>2403</v>
      </c>
      <c r="F191" s="195" t="s">
        <v>2404</v>
      </c>
      <c r="G191" s="196" t="s">
        <v>448</v>
      </c>
      <c r="H191" s="197">
        <v>33</v>
      </c>
      <c r="I191" s="198"/>
      <c r="J191" s="199">
        <f>ROUND(I191*H191,2)</f>
        <v>0</v>
      </c>
      <c r="K191" s="195" t="s">
        <v>2334</v>
      </c>
      <c r="L191" s="41"/>
      <c r="M191" s="200" t="s">
        <v>1</v>
      </c>
      <c r="N191" s="201" t="s">
        <v>48</v>
      </c>
      <c r="O191" s="73"/>
      <c r="P191" s="202">
        <f>O191*H191</f>
        <v>0</v>
      </c>
      <c r="Q191" s="202">
        <v>0</v>
      </c>
      <c r="R191" s="202">
        <f>Q191*H191</f>
        <v>0</v>
      </c>
      <c r="S191" s="202">
        <v>0</v>
      </c>
      <c r="T191" s="203">
        <f>S191*H191</f>
        <v>0</v>
      </c>
      <c r="U191" s="36"/>
      <c r="V191" s="36"/>
      <c r="W191" s="36"/>
      <c r="X191" s="36"/>
      <c r="Y191" s="36"/>
      <c r="Z191" s="36"/>
      <c r="AA191" s="36"/>
      <c r="AB191" s="36"/>
      <c r="AC191" s="36"/>
      <c r="AD191" s="36"/>
      <c r="AE191" s="36"/>
      <c r="AR191" s="204" t="s">
        <v>378</v>
      </c>
      <c r="AT191" s="204" t="s">
        <v>206</v>
      </c>
      <c r="AU191" s="204" t="s">
        <v>91</v>
      </c>
      <c r="AY191" s="18" t="s">
        <v>203</v>
      </c>
      <c r="BE191" s="205">
        <f>IF(N191="základní",J191,0)</f>
        <v>0</v>
      </c>
      <c r="BF191" s="205">
        <f>IF(N191="snížená",J191,0)</f>
        <v>0</v>
      </c>
      <c r="BG191" s="205">
        <f>IF(N191="zákl. přenesená",J191,0)</f>
        <v>0</v>
      </c>
      <c r="BH191" s="205">
        <f>IF(N191="sníž. přenesená",J191,0)</f>
        <v>0</v>
      </c>
      <c r="BI191" s="205">
        <f>IF(N191="nulová",J191,0)</f>
        <v>0</v>
      </c>
      <c r="BJ191" s="18" t="s">
        <v>91</v>
      </c>
      <c r="BK191" s="205">
        <f>ROUND(I191*H191,2)</f>
        <v>0</v>
      </c>
      <c r="BL191" s="18" t="s">
        <v>378</v>
      </c>
      <c r="BM191" s="204" t="s">
        <v>631</v>
      </c>
    </row>
    <row r="192" spans="1:47" s="2" customFormat="1" ht="19.2">
      <c r="A192" s="36"/>
      <c r="B192" s="37"/>
      <c r="C192" s="38"/>
      <c r="D192" s="206" t="s">
        <v>213</v>
      </c>
      <c r="E192" s="38"/>
      <c r="F192" s="207" t="s">
        <v>2405</v>
      </c>
      <c r="G192" s="38"/>
      <c r="H192" s="38"/>
      <c r="I192" s="208"/>
      <c r="J192" s="38"/>
      <c r="K192" s="38"/>
      <c r="L192" s="41"/>
      <c r="M192" s="209"/>
      <c r="N192" s="210"/>
      <c r="O192" s="73"/>
      <c r="P192" s="73"/>
      <c r="Q192" s="73"/>
      <c r="R192" s="73"/>
      <c r="S192" s="73"/>
      <c r="T192" s="74"/>
      <c r="U192" s="36"/>
      <c r="V192" s="36"/>
      <c r="W192" s="36"/>
      <c r="X192" s="36"/>
      <c r="Y192" s="36"/>
      <c r="Z192" s="36"/>
      <c r="AA192" s="36"/>
      <c r="AB192" s="36"/>
      <c r="AC192" s="36"/>
      <c r="AD192" s="36"/>
      <c r="AE192" s="36"/>
      <c r="AT192" s="18" t="s">
        <v>213</v>
      </c>
      <c r="AU192" s="18" t="s">
        <v>91</v>
      </c>
    </row>
    <row r="193" spans="1:65" s="2" customFormat="1" ht="16.5" customHeight="1">
      <c r="A193" s="36"/>
      <c r="B193" s="37"/>
      <c r="C193" s="193" t="s">
        <v>450</v>
      </c>
      <c r="D193" s="193" t="s">
        <v>206</v>
      </c>
      <c r="E193" s="194" t="s">
        <v>2403</v>
      </c>
      <c r="F193" s="195" t="s">
        <v>2404</v>
      </c>
      <c r="G193" s="196" t="s">
        <v>448</v>
      </c>
      <c r="H193" s="197">
        <v>106.26</v>
      </c>
      <c r="I193" s="198"/>
      <c r="J193" s="199">
        <f>ROUND(I193*H193,2)</f>
        <v>0</v>
      </c>
      <c r="K193" s="195" t="s">
        <v>2334</v>
      </c>
      <c r="L193" s="41"/>
      <c r="M193" s="200" t="s">
        <v>1</v>
      </c>
      <c r="N193" s="201" t="s">
        <v>48</v>
      </c>
      <c r="O193" s="73"/>
      <c r="P193" s="202">
        <f>O193*H193</f>
        <v>0</v>
      </c>
      <c r="Q193" s="202">
        <v>0</v>
      </c>
      <c r="R193" s="202">
        <f>Q193*H193</f>
        <v>0</v>
      </c>
      <c r="S193" s="202">
        <v>0</v>
      </c>
      <c r="T193" s="203">
        <f>S193*H193</f>
        <v>0</v>
      </c>
      <c r="U193" s="36"/>
      <c r="V193" s="36"/>
      <c r="W193" s="36"/>
      <c r="X193" s="36"/>
      <c r="Y193" s="36"/>
      <c r="Z193" s="36"/>
      <c r="AA193" s="36"/>
      <c r="AB193" s="36"/>
      <c r="AC193" s="36"/>
      <c r="AD193" s="36"/>
      <c r="AE193" s="36"/>
      <c r="AR193" s="204" t="s">
        <v>378</v>
      </c>
      <c r="AT193" s="204" t="s">
        <v>206</v>
      </c>
      <c r="AU193" s="204" t="s">
        <v>91</v>
      </c>
      <c r="AY193" s="18" t="s">
        <v>203</v>
      </c>
      <c r="BE193" s="205">
        <f>IF(N193="základní",J193,0)</f>
        <v>0</v>
      </c>
      <c r="BF193" s="205">
        <f>IF(N193="snížená",J193,0)</f>
        <v>0</v>
      </c>
      <c r="BG193" s="205">
        <f>IF(N193="zákl. přenesená",J193,0)</f>
        <v>0</v>
      </c>
      <c r="BH193" s="205">
        <f>IF(N193="sníž. přenesená",J193,0)</f>
        <v>0</v>
      </c>
      <c r="BI193" s="205">
        <f>IF(N193="nulová",J193,0)</f>
        <v>0</v>
      </c>
      <c r="BJ193" s="18" t="s">
        <v>91</v>
      </c>
      <c r="BK193" s="205">
        <f>ROUND(I193*H193,2)</f>
        <v>0</v>
      </c>
      <c r="BL193" s="18" t="s">
        <v>378</v>
      </c>
      <c r="BM193" s="204" t="s">
        <v>642</v>
      </c>
    </row>
    <row r="194" spans="1:47" s="2" customFormat="1" ht="19.2">
      <c r="A194" s="36"/>
      <c r="B194" s="37"/>
      <c r="C194" s="38"/>
      <c r="D194" s="206" t="s">
        <v>213</v>
      </c>
      <c r="E194" s="38"/>
      <c r="F194" s="207" t="s">
        <v>2406</v>
      </c>
      <c r="G194" s="38"/>
      <c r="H194" s="38"/>
      <c r="I194" s="208"/>
      <c r="J194" s="38"/>
      <c r="K194" s="38"/>
      <c r="L194" s="41"/>
      <c r="M194" s="209"/>
      <c r="N194" s="210"/>
      <c r="O194" s="73"/>
      <c r="P194" s="73"/>
      <c r="Q194" s="73"/>
      <c r="R194" s="73"/>
      <c r="S194" s="73"/>
      <c r="T194" s="74"/>
      <c r="U194" s="36"/>
      <c r="V194" s="36"/>
      <c r="W194" s="36"/>
      <c r="X194" s="36"/>
      <c r="Y194" s="36"/>
      <c r="Z194" s="36"/>
      <c r="AA194" s="36"/>
      <c r="AB194" s="36"/>
      <c r="AC194" s="36"/>
      <c r="AD194" s="36"/>
      <c r="AE194" s="36"/>
      <c r="AT194" s="18" t="s">
        <v>213</v>
      </c>
      <c r="AU194" s="18" t="s">
        <v>91</v>
      </c>
    </row>
    <row r="195" spans="1:65" s="2" customFormat="1" ht="16.5" customHeight="1">
      <c r="A195" s="36"/>
      <c r="B195" s="37"/>
      <c r="C195" s="193" t="s">
        <v>456</v>
      </c>
      <c r="D195" s="193" t="s">
        <v>206</v>
      </c>
      <c r="E195" s="194" t="s">
        <v>2407</v>
      </c>
      <c r="F195" s="195" t="s">
        <v>2408</v>
      </c>
      <c r="G195" s="196" t="s">
        <v>448</v>
      </c>
      <c r="H195" s="197">
        <v>56.43</v>
      </c>
      <c r="I195" s="198"/>
      <c r="J195" s="199">
        <f>ROUND(I195*H195,2)</f>
        <v>0</v>
      </c>
      <c r="K195" s="195" t="s">
        <v>2334</v>
      </c>
      <c r="L195" s="41"/>
      <c r="M195" s="200" t="s">
        <v>1</v>
      </c>
      <c r="N195" s="201" t="s">
        <v>48</v>
      </c>
      <c r="O195" s="73"/>
      <c r="P195" s="202">
        <f>O195*H195</f>
        <v>0</v>
      </c>
      <c r="Q195" s="202">
        <v>0</v>
      </c>
      <c r="R195" s="202">
        <f>Q195*H195</f>
        <v>0</v>
      </c>
      <c r="S195" s="202">
        <v>0</v>
      </c>
      <c r="T195" s="203">
        <f>S195*H195</f>
        <v>0</v>
      </c>
      <c r="U195" s="36"/>
      <c r="V195" s="36"/>
      <c r="W195" s="36"/>
      <c r="X195" s="36"/>
      <c r="Y195" s="36"/>
      <c r="Z195" s="36"/>
      <c r="AA195" s="36"/>
      <c r="AB195" s="36"/>
      <c r="AC195" s="36"/>
      <c r="AD195" s="36"/>
      <c r="AE195" s="36"/>
      <c r="AR195" s="204" t="s">
        <v>378</v>
      </c>
      <c r="AT195" s="204" t="s">
        <v>206</v>
      </c>
      <c r="AU195" s="204" t="s">
        <v>91</v>
      </c>
      <c r="AY195" s="18" t="s">
        <v>203</v>
      </c>
      <c r="BE195" s="205">
        <f>IF(N195="základní",J195,0)</f>
        <v>0</v>
      </c>
      <c r="BF195" s="205">
        <f>IF(N195="snížená",J195,0)</f>
        <v>0</v>
      </c>
      <c r="BG195" s="205">
        <f>IF(N195="zákl. přenesená",J195,0)</f>
        <v>0</v>
      </c>
      <c r="BH195" s="205">
        <f>IF(N195="sníž. přenesená",J195,0)</f>
        <v>0</v>
      </c>
      <c r="BI195" s="205">
        <f>IF(N195="nulová",J195,0)</f>
        <v>0</v>
      </c>
      <c r="BJ195" s="18" t="s">
        <v>91</v>
      </c>
      <c r="BK195" s="205">
        <f>ROUND(I195*H195,2)</f>
        <v>0</v>
      </c>
      <c r="BL195" s="18" t="s">
        <v>378</v>
      </c>
      <c r="BM195" s="204" t="s">
        <v>650</v>
      </c>
    </row>
    <row r="196" spans="1:47" s="2" customFormat="1" ht="19.2">
      <c r="A196" s="36"/>
      <c r="B196" s="37"/>
      <c r="C196" s="38"/>
      <c r="D196" s="206" t="s">
        <v>213</v>
      </c>
      <c r="E196" s="38"/>
      <c r="F196" s="207" t="s">
        <v>2406</v>
      </c>
      <c r="G196" s="38"/>
      <c r="H196" s="38"/>
      <c r="I196" s="208"/>
      <c r="J196" s="38"/>
      <c r="K196" s="38"/>
      <c r="L196" s="41"/>
      <c r="M196" s="209"/>
      <c r="N196" s="210"/>
      <c r="O196" s="73"/>
      <c r="P196" s="73"/>
      <c r="Q196" s="73"/>
      <c r="R196" s="73"/>
      <c r="S196" s="73"/>
      <c r="T196" s="74"/>
      <c r="U196" s="36"/>
      <c r="V196" s="36"/>
      <c r="W196" s="36"/>
      <c r="X196" s="36"/>
      <c r="Y196" s="36"/>
      <c r="Z196" s="36"/>
      <c r="AA196" s="36"/>
      <c r="AB196" s="36"/>
      <c r="AC196" s="36"/>
      <c r="AD196" s="36"/>
      <c r="AE196" s="36"/>
      <c r="AT196" s="18" t="s">
        <v>213</v>
      </c>
      <c r="AU196" s="18" t="s">
        <v>91</v>
      </c>
    </row>
    <row r="197" spans="1:65" s="2" customFormat="1" ht="16.5" customHeight="1">
      <c r="A197" s="36"/>
      <c r="B197" s="37"/>
      <c r="C197" s="193" t="s">
        <v>461</v>
      </c>
      <c r="D197" s="193" t="s">
        <v>206</v>
      </c>
      <c r="E197" s="194" t="s">
        <v>2409</v>
      </c>
      <c r="F197" s="195" t="s">
        <v>2410</v>
      </c>
      <c r="G197" s="196" t="s">
        <v>448</v>
      </c>
      <c r="H197" s="197">
        <v>26.07</v>
      </c>
      <c r="I197" s="198"/>
      <c r="J197" s="199">
        <f>ROUND(I197*H197,2)</f>
        <v>0</v>
      </c>
      <c r="K197" s="195" t="s">
        <v>2334</v>
      </c>
      <c r="L197" s="41"/>
      <c r="M197" s="200" t="s">
        <v>1</v>
      </c>
      <c r="N197" s="201" t="s">
        <v>48</v>
      </c>
      <c r="O197" s="73"/>
      <c r="P197" s="202">
        <f>O197*H197</f>
        <v>0</v>
      </c>
      <c r="Q197" s="202">
        <v>0</v>
      </c>
      <c r="R197" s="202">
        <f>Q197*H197</f>
        <v>0</v>
      </c>
      <c r="S197" s="202">
        <v>0</v>
      </c>
      <c r="T197" s="203">
        <f>S197*H197</f>
        <v>0</v>
      </c>
      <c r="U197" s="36"/>
      <c r="V197" s="36"/>
      <c r="W197" s="36"/>
      <c r="X197" s="36"/>
      <c r="Y197" s="36"/>
      <c r="Z197" s="36"/>
      <c r="AA197" s="36"/>
      <c r="AB197" s="36"/>
      <c r="AC197" s="36"/>
      <c r="AD197" s="36"/>
      <c r="AE197" s="36"/>
      <c r="AR197" s="204" t="s">
        <v>378</v>
      </c>
      <c r="AT197" s="204" t="s">
        <v>206</v>
      </c>
      <c r="AU197" s="204" t="s">
        <v>91</v>
      </c>
      <c r="AY197" s="18" t="s">
        <v>203</v>
      </c>
      <c r="BE197" s="205">
        <f>IF(N197="základní",J197,0)</f>
        <v>0</v>
      </c>
      <c r="BF197" s="205">
        <f>IF(N197="snížená",J197,0)</f>
        <v>0</v>
      </c>
      <c r="BG197" s="205">
        <f>IF(N197="zákl. přenesená",J197,0)</f>
        <v>0</v>
      </c>
      <c r="BH197" s="205">
        <f>IF(N197="sníž. přenesená",J197,0)</f>
        <v>0</v>
      </c>
      <c r="BI197" s="205">
        <f>IF(N197="nulová",J197,0)</f>
        <v>0</v>
      </c>
      <c r="BJ197" s="18" t="s">
        <v>91</v>
      </c>
      <c r="BK197" s="205">
        <f>ROUND(I197*H197,2)</f>
        <v>0</v>
      </c>
      <c r="BL197" s="18" t="s">
        <v>378</v>
      </c>
      <c r="BM197" s="204" t="s">
        <v>659</v>
      </c>
    </row>
    <row r="198" spans="1:47" s="2" customFormat="1" ht="19.2">
      <c r="A198" s="36"/>
      <c r="B198" s="37"/>
      <c r="C198" s="38"/>
      <c r="D198" s="206" t="s">
        <v>213</v>
      </c>
      <c r="E198" s="38"/>
      <c r="F198" s="207" t="s">
        <v>2406</v>
      </c>
      <c r="G198" s="38"/>
      <c r="H198" s="38"/>
      <c r="I198" s="208"/>
      <c r="J198" s="38"/>
      <c r="K198" s="38"/>
      <c r="L198" s="41"/>
      <c r="M198" s="209"/>
      <c r="N198" s="210"/>
      <c r="O198" s="73"/>
      <c r="P198" s="73"/>
      <c r="Q198" s="73"/>
      <c r="R198" s="73"/>
      <c r="S198" s="73"/>
      <c r="T198" s="74"/>
      <c r="U198" s="36"/>
      <c r="V198" s="36"/>
      <c r="W198" s="36"/>
      <c r="X198" s="36"/>
      <c r="Y198" s="36"/>
      <c r="Z198" s="36"/>
      <c r="AA198" s="36"/>
      <c r="AB198" s="36"/>
      <c r="AC198" s="36"/>
      <c r="AD198" s="36"/>
      <c r="AE198" s="36"/>
      <c r="AT198" s="18" t="s">
        <v>213</v>
      </c>
      <c r="AU198" s="18" t="s">
        <v>91</v>
      </c>
    </row>
    <row r="199" spans="1:65" s="2" customFormat="1" ht="16.5" customHeight="1">
      <c r="A199" s="36"/>
      <c r="B199" s="37"/>
      <c r="C199" s="193" t="s">
        <v>466</v>
      </c>
      <c r="D199" s="193" t="s">
        <v>206</v>
      </c>
      <c r="E199" s="194" t="s">
        <v>2411</v>
      </c>
      <c r="F199" s="195" t="s">
        <v>2412</v>
      </c>
      <c r="G199" s="196" t="s">
        <v>448</v>
      </c>
      <c r="H199" s="197">
        <v>17.38</v>
      </c>
      <c r="I199" s="198"/>
      <c r="J199" s="199">
        <f>ROUND(I199*H199,2)</f>
        <v>0</v>
      </c>
      <c r="K199" s="195" t="s">
        <v>2334</v>
      </c>
      <c r="L199" s="41"/>
      <c r="M199" s="200" t="s">
        <v>1</v>
      </c>
      <c r="N199" s="201" t="s">
        <v>48</v>
      </c>
      <c r="O199" s="73"/>
      <c r="P199" s="202">
        <f>O199*H199</f>
        <v>0</v>
      </c>
      <c r="Q199" s="202">
        <v>0</v>
      </c>
      <c r="R199" s="202">
        <f>Q199*H199</f>
        <v>0</v>
      </c>
      <c r="S199" s="202">
        <v>0</v>
      </c>
      <c r="T199" s="203">
        <f>S199*H199</f>
        <v>0</v>
      </c>
      <c r="U199" s="36"/>
      <c r="V199" s="36"/>
      <c r="W199" s="36"/>
      <c r="X199" s="36"/>
      <c r="Y199" s="36"/>
      <c r="Z199" s="36"/>
      <c r="AA199" s="36"/>
      <c r="AB199" s="36"/>
      <c r="AC199" s="36"/>
      <c r="AD199" s="36"/>
      <c r="AE199" s="36"/>
      <c r="AR199" s="204" t="s">
        <v>378</v>
      </c>
      <c r="AT199" s="204" t="s">
        <v>206</v>
      </c>
      <c r="AU199" s="204" t="s">
        <v>91</v>
      </c>
      <c r="AY199" s="18" t="s">
        <v>203</v>
      </c>
      <c r="BE199" s="205">
        <f>IF(N199="základní",J199,0)</f>
        <v>0</v>
      </c>
      <c r="BF199" s="205">
        <f>IF(N199="snížená",J199,0)</f>
        <v>0</v>
      </c>
      <c r="BG199" s="205">
        <f>IF(N199="zákl. přenesená",J199,0)</f>
        <v>0</v>
      </c>
      <c r="BH199" s="205">
        <f>IF(N199="sníž. přenesená",J199,0)</f>
        <v>0</v>
      </c>
      <c r="BI199" s="205">
        <f>IF(N199="nulová",J199,0)</f>
        <v>0</v>
      </c>
      <c r="BJ199" s="18" t="s">
        <v>91</v>
      </c>
      <c r="BK199" s="205">
        <f>ROUND(I199*H199,2)</f>
        <v>0</v>
      </c>
      <c r="BL199" s="18" t="s">
        <v>378</v>
      </c>
      <c r="BM199" s="204" t="s">
        <v>667</v>
      </c>
    </row>
    <row r="200" spans="1:47" s="2" customFormat="1" ht="19.2">
      <c r="A200" s="36"/>
      <c r="B200" s="37"/>
      <c r="C200" s="38"/>
      <c r="D200" s="206" t="s">
        <v>213</v>
      </c>
      <c r="E200" s="38"/>
      <c r="F200" s="207" t="s">
        <v>2406</v>
      </c>
      <c r="G200" s="38"/>
      <c r="H200" s="38"/>
      <c r="I200" s="208"/>
      <c r="J200" s="38"/>
      <c r="K200" s="38"/>
      <c r="L200" s="41"/>
      <c r="M200" s="209"/>
      <c r="N200" s="210"/>
      <c r="O200" s="73"/>
      <c r="P200" s="73"/>
      <c r="Q200" s="73"/>
      <c r="R200" s="73"/>
      <c r="S200" s="73"/>
      <c r="T200" s="74"/>
      <c r="U200" s="36"/>
      <c r="V200" s="36"/>
      <c r="W200" s="36"/>
      <c r="X200" s="36"/>
      <c r="Y200" s="36"/>
      <c r="Z200" s="36"/>
      <c r="AA200" s="36"/>
      <c r="AB200" s="36"/>
      <c r="AC200" s="36"/>
      <c r="AD200" s="36"/>
      <c r="AE200" s="36"/>
      <c r="AT200" s="18" t="s">
        <v>213</v>
      </c>
      <c r="AU200" s="18" t="s">
        <v>91</v>
      </c>
    </row>
    <row r="201" spans="1:65" s="2" customFormat="1" ht="16.5" customHeight="1">
      <c r="A201" s="36"/>
      <c r="B201" s="37"/>
      <c r="C201" s="193" t="s">
        <v>471</v>
      </c>
      <c r="D201" s="193" t="s">
        <v>206</v>
      </c>
      <c r="E201" s="194" t="s">
        <v>2413</v>
      </c>
      <c r="F201" s="195" t="s">
        <v>2414</v>
      </c>
      <c r="G201" s="196" t="s">
        <v>448</v>
      </c>
      <c r="H201" s="197">
        <v>106.26</v>
      </c>
      <c r="I201" s="198"/>
      <c r="J201" s="199">
        <f>ROUND(I201*H201,2)</f>
        <v>0</v>
      </c>
      <c r="K201" s="195" t="s">
        <v>2334</v>
      </c>
      <c r="L201" s="41"/>
      <c r="M201" s="200" t="s">
        <v>1</v>
      </c>
      <c r="N201" s="201" t="s">
        <v>48</v>
      </c>
      <c r="O201" s="73"/>
      <c r="P201" s="202">
        <f>O201*H201</f>
        <v>0</v>
      </c>
      <c r="Q201" s="202">
        <v>0</v>
      </c>
      <c r="R201" s="202">
        <f>Q201*H201</f>
        <v>0</v>
      </c>
      <c r="S201" s="202">
        <v>0</v>
      </c>
      <c r="T201" s="203">
        <f>S201*H201</f>
        <v>0</v>
      </c>
      <c r="U201" s="36"/>
      <c r="V201" s="36"/>
      <c r="W201" s="36"/>
      <c r="X201" s="36"/>
      <c r="Y201" s="36"/>
      <c r="Z201" s="36"/>
      <c r="AA201" s="36"/>
      <c r="AB201" s="36"/>
      <c r="AC201" s="36"/>
      <c r="AD201" s="36"/>
      <c r="AE201" s="36"/>
      <c r="AR201" s="204" t="s">
        <v>378</v>
      </c>
      <c r="AT201" s="204" t="s">
        <v>206</v>
      </c>
      <c r="AU201" s="204" t="s">
        <v>91</v>
      </c>
      <c r="AY201" s="18" t="s">
        <v>203</v>
      </c>
      <c r="BE201" s="205">
        <f>IF(N201="základní",J201,0)</f>
        <v>0</v>
      </c>
      <c r="BF201" s="205">
        <f>IF(N201="snížená",J201,0)</f>
        <v>0</v>
      </c>
      <c r="BG201" s="205">
        <f>IF(N201="zákl. přenesená",J201,0)</f>
        <v>0</v>
      </c>
      <c r="BH201" s="205">
        <f>IF(N201="sníž. přenesená",J201,0)</f>
        <v>0</v>
      </c>
      <c r="BI201" s="205">
        <f>IF(N201="nulová",J201,0)</f>
        <v>0</v>
      </c>
      <c r="BJ201" s="18" t="s">
        <v>91</v>
      </c>
      <c r="BK201" s="205">
        <f>ROUND(I201*H201,2)</f>
        <v>0</v>
      </c>
      <c r="BL201" s="18" t="s">
        <v>378</v>
      </c>
      <c r="BM201" s="204" t="s">
        <v>675</v>
      </c>
    </row>
    <row r="202" spans="1:47" s="2" customFormat="1" ht="19.2">
      <c r="A202" s="36"/>
      <c r="B202" s="37"/>
      <c r="C202" s="38"/>
      <c r="D202" s="206" t="s">
        <v>213</v>
      </c>
      <c r="E202" s="38"/>
      <c r="F202" s="207" t="s">
        <v>2415</v>
      </c>
      <c r="G202" s="38"/>
      <c r="H202" s="38"/>
      <c r="I202" s="208"/>
      <c r="J202" s="38"/>
      <c r="K202" s="38"/>
      <c r="L202" s="41"/>
      <c r="M202" s="209"/>
      <c r="N202" s="210"/>
      <c r="O202" s="73"/>
      <c r="P202" s="73"/>
      <c r="Q202" s="73"/>
      <c r="R202" s="73"/>
      <c r="S202" s="73"/>
      <c r="T202" s="74"/>
      <c r="U202" s="36"/>
      <c r="V202" s="36"/>
      <c r="W202" s="36"/>
      <c r="X202" s="36"/>
      <c r="Y202" s="36"/>
      <c r="Z202" s="36"/>
      <c r="AA202" s="36"/>
      <c r="AB202" s="36"/>
      <c r="AC202" s="36"/>
      <c r="AD202" s="36"/>
      <c r="AE202" s="36"/>
      <c r="AT202" s="18" t="s">
        <v>213</v>
      </c>
      <c r="AU202" s="18" t="s">
        <v>91</v>
      </c>
    </row>
    <row r="203" spans="1:65" s="2" customFormat="1" ht="16.5" customHeight="1">
      <c r="A203" s="36"/>
      <c r="B203" s="37"/>
      <c r="C203" s="193" t="s">
        <v>477</v>
      </c>
      <c r="D203" s="193" t="s">
        <v>206</v>
      </c>
      <c r="E203" s="194" t="s">
        <v>2416</v>
      </c>
      <c r="F203" s="195" t="s">
        <v>2417</v>
      </c>
      <c r="G203" s="196" t="s">
        <v>448</v>
      </c>
      <c r="H203" s="197">
        <v>56.43</v>
      </c>
      <c r="I203" s="198"/>
      <c r="J203" s="199">
        <f>ROUND(I203*H203,2)</f>
        <v>0</v>
      </c>
      <c r="K203" s="195" t="s">
        <v>2334</v>
      </c>
      <c r="L203" s="41"/>
      <c r="M203" s="200" t="s">
        <v>1</v>
      </c>
      <c r="N203" s="201" t="s">
        <v>48</v>
      </c>
      <c r="O203" s="73"/>
      <c r="P203" s="202">
        <f>O203*H203</f>
        <v>0</v>
      </c>
      <c r="Q203" s="202">
        <v>0</v>
      </c>
      <c r="R203" s="202">
        <f>Q203*H203</f>
        <v>0</v>
      </c>
      <c r="S203" s="202">
        <v>0</v>
      </c>
      <c r="T203" s="203">
        <f>S203*H203</f>
        <v>0</v>
      </c>
      <c r="U203" s="36"/>
      <c r="V203" s="36"/>
      <c r="W203" s="36"/>
      <c r="X203" s="36"/>
      <c r="Y203" s="36"/>
      <c r="Z203" s="36"/>
      <c r="AA203" s="36"/>
      <c r="AB203" s="36"/>
      <c r="AC203" s="36"/>
      <c r="AD203" s="36"/>
      <c r="AE203" s="36"/>
      <c r="AR203" s="204" t="s">
        <v>378</v>
      </c>
      <c r="AT203" s="204" t="s">
        <v>206</v>
      </c>
      <c r="AU203" s="204" t="s">
        <v>91</v>
      </c>
      <c r="AY203" s="18" t="s">
        <v>203</v>
      </c>
      <c r="BE203" s="205">
        <f>IF(N203="základní",J203,0)</f>
        <v>0</v>
      </c>
      <c r="BF203" s="205">
        <f>IF(N203="snížená",J203,0)</f>
        <v>0</v>
      </c>
      <c r="BG203" s="205">
        <f>IF(N203="zákl. přenesená",J203,0)</f>
        <v>0</v>
      </c>
      <c r="BH203" s="205">
        <f>IF(N203="sníž. přenesená",J203,0)</f>
        <v>0</v>
      </c>
      <c r="BI203" s="205">
        <f>IF(N203="nulová",J203,0)</f>
        <v>0</v>
      </c>
      <c r="BJ203" s="18" t="s">
        <v>91</v>
      </c>
      <c r="BK203" s="205">
        <f>ROUND(I203*H203,2)</f>
        <v>0</v>
      </c>
      <c r="BL203" s="18" t="s">
        <v>378</v>
      </c>
      <c r="BM203" s="204" t="s">
        <v>684</v>
      </c>
    </row>
    <row r="204" spans="1:47" s="2" customFormat="1" ht="19.2">
      <c r="A204" s="36"/>
      <c r="B204" s="37"/>
      <c r="C204" s="38"/>
      <c r="D204" s="206" t="s">
        <v>213</v>
      </c>
      <c r="E204" s="38"/>
      <c r="F204" s="207" t="s">
        <v>2415</v>
      </c>
      <c r="G204" s="38"/>
      <c r="H204" s="38"/>
      <c r="I204" s="208"/>
      <c r="J204" s="38"/>
      <c r="K204" s="38"/>
      <c r="L204" s="41"/>
      <c r="M204" s="209"/>
      <c r="N204" s="210"/>
      <c r="O204" s="73"/>
      <c r="P204" s="73"/>
      <c r="Q204" s="73"/>
      <c r="R204" s="73"/>
      <c r="S204" s="73"/>
      <c r="T204" s="74"/>
      <c r="U204" s="36"/>
      <c r="V204" s="36"/>
      <c r="W204" s="36"/>
      <c r="X204" s="36"/>
      <c r="Y204" s="36"/>
      <c r="Z204" s="36"/>
      <c r="AA204" s="36"/>
      <c r="AB204" s="36"/>
      <c r="AC204" s="36"/>
      <c r="AD204" s="36"/>
      <c r="AE204" s="36"/>
      <c r="AT204" s="18" t="s">
        <v>213</v>
      </c>
      <c r="AU204" s="18" t="s">
        <v>91</v>
      </c>
    </row>
    <row r="205" spans="1:65" s="2" customFormat="1" ht="16.5" customHeight="1">
      <c r="A205" s="36"/>
      <c r="B205" s="37"/>
      <c r="C205" s="193" t="s">
        <v>481</v>
      </c>
      <c r="D205" s="193" t="s">
        <v>206</v>
      </c>
      <c r="E205" s="194" t="s">
        <v>2418</v>
      </c>
      <c r="F205" s="195" t="s">
        <v>2419</v>
      </c>
      <c r="G205" s="196" t="s">
        <v>448</v>
      </c>
      <c r="H205" s="197">
        <v>26.07</v>
      </c>
      <c r="I205" s="198"/>
      <c r="J205" s="199">
        <f>ROUND(I205*H205,2)</f>
        <v>0</v>
      </c>
      <c r="K205" s="195" t="s">
        <v>2334</v>
      </c>
      <c r="L205" s="41"/>
      <c r="M205" s="200" t="s">
        <v>1</v>
      </c>
      <c r="N205" s="201" t="s">
        <v>48</v>
      </c>
      <c r="O205" s="73"/>
      <c r="P205" s="202">
        <f>O205*H205</f>
        <v>0</v>
      </c>
      <c r="Q205" s="202">
        <v>0</v>
      </c>
      <c r="R205" s="202">
        <f>Q205*H205</f>
        <v>0</v>
      </c>
      <c r="S205" s="202">
        <v>0</v>
      </c>
      <c r="T205" s="203">
        <f>S205*H205</f>
        <v>0</v>
      </c>
      <c r="U205" s="36"/>
      <c r="V205" s="36"/>
      <c r="W205" s="36"/>
      <c r="X205" s="36"/>
      <c r="Y205" s="36"/>
      <c r="Z205" s="36"/>
      <c r="AA205" s="36"/>
      <c r="AB205" s="36"/>
      <c r="AC205" s="36"/>
      <c r="AD205" s="36"/>
      <c r="AE205" s="36"/>
      <c r="AR205" s="204" t="s">
        <v>378</v>
      </c>
      <c r="AT205" s="204" t="s">
        <v>206</v>
      </c>
      <c r="AU205" s="204" t="s">
        <v>91</v>
      </c>
      <c r="AY205" s="18" t="s">
        <v>203</v>
      </c>
      <c r="BE205" s="205">
        <f>IF(N205="základní",J205,0)</f>
        <v>0</v>
      </c>
      <c r="BF205" s="205">
        <f>IF(N205="snížená",J205,0)</f>
        <v>0</v>
      </c>
      <c r="BG205" s="205">
        <f>IF(N205="zákl. přenesená",J205,0)</f>
        <v>0</v>
      </c>
      <c r="BH205" s="205">
        <f>IF(N205="sníž. přenesená",J205,0)</f>
        <v>0</v>
      </c>
      <c r="BI205" s="205">
        <f>IF(N205="nulová",J205,0)</f>
        <v>0</v>
      </c>
      <c r="BJ205" s="18" t="s">
        <v>91</v>
      </c>
      <c r="BK205" s="205">
        <f>ROUND(I205*H205,2)</f>
        <v>0</v>
      </c>
      <c r="BL205" s="18" t="s">
        <v>378</v>
      </c>
      <c r="BM205" s="204" t="s">
        <v>698</v>
      </c>
    </row>
    <row r="206" spans="1:47" s="2" customFormat="1" ht="19.2">
      <c r="A206" s="36"/>
      <c r="B206" s="37"/>
      <c r="C206" s="38"/>
      <c r="D206" s="206" t="s">
        <v>213</v>
      </c>
      <c r="E206" s="38"/>
      <c r="F206" s="207" t="s">
        <v>2415</v>
      </c>
      <c r="G206" s="38"/>
      <c r="H206" s="38"/>
      <c r="I206" s="208"/>
      <c r="J206" s="38"/>
      <c r="K206" s="38"/>
      <c r="L206" s="41"/>
      <c r="M206" s="209"/>
      <c r="N206" s="210"/>
      <c r="O206" s="73"/>
      <c r="P206" s="73"/>
      <c r="Q206" s="73"/>
      <c r="R206" s="73"/>
      <c r="S206" s="73"/>
      <c r="T206" s="74"/>
      <c r="U206" s="36"/>
      <c r="V206" s="36"/>
      <c r="W206" s="36"/>
      <c r="X206" s="36"/>
      <c r="Y206" s="36"/>
      <c r="Z206" s="36"/>
      <c r="AA206" s="36"/>
      <c r="AB206" s="36"/>
      <c r="AC206" s="36"/>
      <c r="AD206" s="36"/>
      <c r="AE206" s="36"/>
      <c r="AT206" s="18" t="s">
        <v>213</v>
      </c>
      <c r="AU206" s="18" t="s">
        <v>91</v>
      </c>
    </row>
    <row r="207" spans="1:65" s="2" customFormat="1" ht="16.5" customHeight="1">
      <c r="A207" s="36"/>
      <c r="B207" s="37"/>
      <c r="C207" s="193" t="s">
        <v>485</v>
      </c>
      <c r="D207" s="193" t="s">
        <v>206</v>
      </c>
      <c r="E207" s="194" t="s">
        <v>2420</v>
      </c>
      <c r="F207" s="195" t="s">
        <v>2421</v>
      </c>
      <c r="G207" s="196" t="s">
        <v>448</v>
      </c>
      <c r="H207" s="197">
        <v>22.66</v>
      </c>
      <c r="I207" s="198"/>
      <c r="J207" s="199">
        <f>ROUND(I207*H207,2)</f>
        <v>0</v>
      </c>
      <c r="K207" s="195" t="s">
        <v>2334</v>
      </c>
      <c r="L207" s="41"/>
      <c r="M207" s="200" t="s">
        <v>1</v>
      </c>
      <c r="N207" s="201" t="s">
        <v>48</v>
      </c>
      <c r="O207" s="73"/>
      <c r="P207" s="202">
        <f>O207*H207</f>
        <v>0</v>
      </c>
      <c r="Q207" s="202">
        <v>0</v>
      </c>
      <c r="R207" s="202">
        <f>Q207*H207</f>
        <v>0</v>
      </c>
      <c r="S207" s="202">
        <v>0</v>
      </c>
      <c r="T207" s="203">
        <f>S207*H207</f>
        <v>0</v>
      </c>
      <c r="U207" s="36"/>
      <c r="V207" s="36"/>
      <c r="W207" s="36"/>
      <c r="X207" s="36"/>
      <c r="Y207" s="36"/>
      <c r="Z207" s="36"/>
      <c r="AA207" s="36"/>
      <c r="AB207" s="36"/>
      <c r="AC207" s="36"/>
      <c r="AD207" s="36"/>
      <c r="AE207" s="36"/>
      <c r="AR207" s="204" t="s">
        <v>378</v>
      </c>
      <c r="AT207" s="204" t="s">
        <v>206</v>
      </c>
      <c r="AU207" s="204" t="s">
        <v>91</v>
      </c>
      <c r="AY207" s="18" t="s">
        <v>203</v>
      </c>
      <c r="BE207" s="205">
        <f>IF(N207="základní",J207,0)</f>
        <v>0</v>
      </c>
      <c r="BF207" s="205">
        <f>IF(N207="snížená",J207,0)</f>
        <v>0</v>
      </c>
      <c r="BG207" s="205">
        <f>IF(N207="zákl. přenesená",J207,0)</f>
        <v>0</v>
      </c>
      <c r="BH207" s="205">
        <f>IF(N207="sníž. přenesená",J207,0)</f>
        <v>0</v>
      </c>
      <c r="BI207" s="205">
        <f>IF(N207="nulová",J207,0)</f>
        <v>0</v>
      </c>
      <c r="BJ207" s="18" t="s">
        <v>91</v>
      </c>
      <c r="BK207" s="205">
        <f>ROUND(I207*H207,2)</f>
        <v>0</v>
      </c>
      <c r="BL207" s="18" t="s">
        <v>378</v>
      </c>
      <c r="BM207" s="204" t="s">
        <v>711</v>
      </c>
    </row>
    <row r="208" spans="1:47" s="2" customFormat="1" ht="19.2">
      <c r="A208" s="36"/>
      <c r="B208" s="37"/>
      <c r="C208" s="38"/>
      <c r="D208" s="206" t="s">
        <v>213</v>
      </c>
      <c r="E208" s="38"/>
      <c r="F208" s="207" t="s">
        <v>2415</v>
      </c>
      <c r="G208" s="38"/>
      <c r="H208" s="38"/>
      <c r="I208" s="208"/>
      <c r="J208" s="38"/>
      <c r="K208" s="38"/>
      <c r="L208" s="41"/>
      <c r="M208" s="209"/>
      <c r="N208" s="210"/>
      <c r="O208" s="73"/>
      <c r="P208" s="73"/>
      <c r="Q208" s="73"/>
      <c r="R208" s="73"/>
      <c r="S208" s="73"/>
      <c r="T208" s="74"/>
      <c r="U208" s="36"/>
      <c r="V208" s="36"/>
      <c r="W208" s="36"/>
      <c r="X208" s="36"/>
      <c r="Y208" s="36"/>
      <c r="Z208" s="36"/>
      <c r="AA208" s="36"/>
      <c r="AB208" s="36"/>
      <c r="AC208" s="36"/>
      <c r="AD208" s="36"/>
      <c r="AE208" s="36"/>
      <c r="AT208" s="18" t="s">
        <v>213</v>
      </c>
      <c r="AU208" s="18" t="s">
        <v>91</v>
      </c>
    </row>
    <row r="209" spans="1:65" s="2" customFormat="1" ht="16.5" customHeight="1">
      <c r="A209" s="36"/>
      <c r="B209" s="37"/>
      <c r="C209" s="193" t="s">
        <v>490</v>
      </c>
      <c r="D209" s="193" t="s">
        <v>206</v>
      </c>
      <c r="E209" s="194" t="s">
        <v>2422</v>
      </c>
      <c r="F209" s="195" t="s">
        <v>2423</v>
      </c>
      <c r="G209" s="196" t="s">
        <v>448</v>
      </c>
      <c r="H209" s="197">
        <v>17.38</v>
      </c>
      <c r="I209" s="198"/>
      <c r="J209" s="199">
        <f>ROUND(I209*H209,2)</f>
        <v>0</v>
      </c>
      <c r="K209" s="195" t="s">
        <v>2334</v>
      </c>
      <c r="L209" s="41"/>
      <c r="M209" s="200" t="s">
        <v>1</v>
      </c>
      <c r="N209" s="201" t="s">
        <v>48</v>
      </c>
      <c r="O209" s="73"/>
      <c r="P209" s="202">
        <f>O209*H209</f>
        <v>0</v>
      </c>
      <c r="Q209" s="202">
        <v>0</v>
      </c>
      <c r="R209" s="202">
        <f>Q209*H209</f>
        <v>0</v>
      </c>
      <c r="S209" s="202">
        <v>0</v>
      </c>
      <c r="T209" s="203">
        <f>S209*H209</f>
        <v>0</v>
      </c>
      <c r="U209" s="36"/>
      <c r="V209" s="36"/>
      <c r="W209" s="36"/>
      <c r="X209" s="36"/>
      <c r="Y209" s="36"/>
      <c r="Z209" s="36"/>
      <c r="AA209" s="36"/>
      <c r="AB209" s="36"/>
      <c r="AC209" s="36"/>
      <c r="AD209" s="36"/>
      <c r="AE209" s="36"/>
      <c r="AR209" s="204" t="s">
        <v>378</v>
      </c>
      <c r="AT209" s="204" t="s">
        <v>206</v>
      </c>
      <c r="AU209" s="204" t="s">
        <v>91</v>
      </c>
      <c r="AY209" s="18" t="s">
        <v>203</v>
      </c>
      <c r="BE209" s="205">
        <f>IF(N209="základní",J209,0)</f>
        <v>0</v>
      </c>
      <c r="BF209" s="205">
        <f>IF(N209="snížená",J209,0)</f>
        <v>0</v>
      </c>
      <c r="BG209" s="205">
        <f>IF(N209="zákl. přenesená",J209,0)</f>
        <v>0</v>
      </c>
      <c r="BH209" s="205">
        <f>IF(N209="sníž. přenesená",J209,0)</f>
        <v>0</v>
      </c>
      <c r="BI209" s="205">
        <f>IF(N209="nulová",J209,0)</f>
        <v>0</v>
      </c>
      <c r="BJ209" s="18" t="s">
        <v>91</v>
      </c>
      <c r="BK209" s="205">
        <f>ROUND(I209*H209,2)</f>
        <v>0</v>
      </c>
      <c r="BL209" s="18" t="s">
        <v>378</v>
      </c>
      <c r="BM209" s="204" t="s">
        <v>723</v>
      </c>
    </row>
    <row r="210" spans="1:47" s="2" customFormat="1" ht="19.2">
      <c r="A210" s="36"/>
      <c r="B210" s="37"/>
      <c r="C210" s="38"/>
      <c r="D210" s="206" t="s">
        <v>213</v>
      </c>
      <c r="E210" s="38"/>
      <c r="F210" s="207" t="s">
        <v>2415</v>
      </c>
      <c r="G210" s="38"/>
      <c r="H210" s="38"/>
      <c r="I210" s="208"/>
      <c r="J210" s="38"/>
      <c r="K210" s="38"/>
      <c r="L210" s="41"/>
      <c r="M210" s="209"/>
      <c r="N210" s="210"/>
      <c r="O210" s="73"/>
      <c r="P210" s="73"/>
      <c r="Q210" s="73"/>
      <c r="R210" s="73"/>
      <c r="S210" s="73"/>
      <c r="T210" s="74"/>
      <c r="U210" s="36"/>
      <c r="V210" s="36"/>
      <c r="W210" s="36"/>
      <c r="X210" s="36"/>
      <c r="Y210" s="36"/>
      <c r="Z210" s="36"/>
      <c r="AA210" s="36"/>
      <c r="AB210" s="36"/>
      <c r="AC210" s="36"/>
      <c r="AD210" s="36"/>
      <c r="AE210" s="36"/>
      <c r="AT210" s="18" t="s">
        <v>213</v>
      </c>
      <c r="AU210" s="18" t="s">
        <v>91</v>
      </c>
    </row>
    <row r="211" spans="1:65" s="2" customFormat="1" ht="16.5" customHeight="1">
      <c r="A211" s="36"/>
      <c r="B211" s="37"/>
      <c r="C211" s="193" t="s">
        <v>494</v>
      </c>
      <c r="D211" s="193" t="s">
        <v>206</v>
      </c>
      <c r="E211" s="194" t="s">
        <v>2424</v>
      </c>
      <c r="F211" s="195" t="s">
        <v>2425</v>
      </c>
      <c r="G211" s="196" t="s">
        <v>448</v>
      </c>
      <c r="H211" s="197">
        <v>50.6</v>
      </c>
      <c r="I211" s="198"/>
      <c r="J211" s="199">
        <f>ROUND(I211*H211,2)</f>
        <v>0</v>
      </c>
      <c r="K211" s="195" t="s">
        <v>2334</v>
      </c>
      <c r="L211" s="41"/>
      <c r="M211" s="200" t="s">
        <v>1</v>
      </c>
      <c r="N211" s="201" t="s">
        <v>48</v>
      </c>
      <c r="O211" s="73"/>
      <c r="P211" s="202">
        <f>O211*H211</f>
        <v>0</v>
      </c>
      <c r="Q211" s="202">
        <v>0</v>
      </c>
      <c r="R211" s="202">
        <f>Q211*H211</f>
        <v>0</v>
      </c>
      <c r="S211" s="202">
        <v>0</v>
      </c>
      <c r="T211" s="203">
        <f>S211*H211</f>
        <v>0</v>
      </c>
      <c r="U211" s="36"/>
      <c r="V211" s="36"/>
      <c r="W211" s="36"/>
      <c r="X211" s="36"/>
      <c r="Y211" s="36"/>
      <c r="Z211" s="36"/>
      <c r="AA211" s="36"/>
      <c r="AB211" s="36"/>
      <c r="AC211" s="36"/>
      <c r="AD211" s="36"/>
      <c r="AE211" s="36"/>
      <c r="AR211" s="204" t="s">
        <v>378</v>
      </c>
      <c r="AT211" s="204" t="s">
        <v>206</v>
      </c>
      <c r="AU211" s="204" t="s">
        <v>91</v>
      </c>
      <c r="AY211" s="18" t="s">
        <v>203</v>
      </c>
      <c r="BE211" s="205">
        <f>IF(N211="základní",J211,0)</f>
        <v>0</v>
      </c>
      <c r="BF211" s="205">
        <f>IF(N211="snížená",J211,0)</f>
        <v>0</v>
      </c>
      <c r="BG211" s="205">
        <f>IF(N211="zákl. přenesená",J211,0)</f>
        <v>0</v>
      </c>
      <c r="BH211" s="205">
        <f>IF(N211="sníž. přenesená",J211,0)</f>
        <v>0</v>
      </c>
      <c r="BI211" s="205">
        <f>IF(N211="nulová",J211,0)</f>
        <v>0</v>
      </c>
      <c r="BJ211" s="18" t="s">
        <v>91</v>
      </c>
      <c r="BK211" s="205">
        <f>ROUND(I211*H211,2)</f>
        <v>0</v>
      </c>
      <c r="BL211" s="18" t="s">
        <v>378</v>
      </c>
      <c r="BM211" s="204" t="s">
        <v>732</v>
      </c>
    </row>
    <row r="212" spans="1:47" s="2" customFormat="1" ht="19.2">
      <c r="A212" s="36"/>
      <c r="B212" s="37"/>
      <c r="C212" s="38"/>
      <c r="D212" s="206" t="s">
        <v>213</v>
      </c>
      <c r="E212" s="38"/>
      <c r="F212" s="207" t="s">
        <v>2415</v>
      </c>
      <c r="G212" s="38"/>
      <c r="H212" s="38"/>
      <c r="I212" s="208"/>
      <c r="J212" s="38"/>
      <c r="K212" s="38"/>
      <c r="L212" s="41"/>
      <c r="M212" s="209"/>
      <c r="N212" s="210"/>
      <c r="O212" s="73"/>
      <c r="P212" s="73"/>
      <c r="Q212" s="73"/>
      <c r="R212" s="73"/>
      <c r="S212" s="73"/>
      <c r="T212" s="74"/>
      <c r="U212" s="36"/>
      <c r="V212" s="36"/>
      <c r="W212" s="36"/>
      <c r="X212" s="36"/>
      <c r="Y212" s="36"/>
      <c r="Z212" s="36"/>
      <c r="AA212" s="36"/>
      <c r="AB212" s="36"/>
      <c r="AC212" s="36"/>
      <c r="AD212" s="36"/>
      <c r="AE212" s="36"/>
      <c r="AT212" s="18" t="s">
        <v>213</v>
      </c>
      <c r="AU212" s="18" t="s">
        <v>91</v>
      </c>
    </row>
    <row r="213" spans="1:65" s="2" customFormat="1" ht="16.5" customHeight="1">
      <c r="A213" s="36"/>
      <c r="B213" s="37"/>
      <c r="C213" s="193" t="s">
        <v>498</v>
      </c>
      <c r="D213" s="193" t="s">
        <v>206</v>
      </c>
      <c r="E213" s="194" t="s">
        <v>2426</v>
      </c>
      <c r="F213" s="195" t="s">
        <v>2427</v>
      </c>
      <c r="G213" s="196" t="s">
        <v>448</v>
      </c>
      <c r="H213" s="197">
        <v>33</v>
      </c>
      <c r="I213" s="198"/>
      <c r="J213" s="199">
        <f>ROUND(I213*H213,2)</f>
        <v>0</v>
      </c>
      <c r="K213" s="195" t="s">
        <v>2334</v>
      </c>
      <c r="L213" s="41"/>
      <c r="M213" s="200" t="s">
        <v>1</v>
      </c>
      <c r="N213" s="201" t="s">
        <v>48</v>
      </c>
      <c r="O213" s="73"/>
      <c r="P213" s="202">
        <f>O213*H213</f>
        <v>0</v>
      </c>
      <c r="Q213" s="202">
        <v>0</v>
      </c>
      <c r="R213" s="202">
        <f>Q213*H213</f>
        <v>0</v>
      </c>
      <c r="S213" s="202">
        <v>0</v>
      </c>
      <c r="T213" s="203">
        <f>S213*H213</f>
        <v>0</v>
      </c>
      <c r="U213" s="36"/>
      <c r="V213" s="36"/>
      <c r="W213" s="36"/>
      <c r="X213" s="36"/>
      <c r="Y213" s="36"/>
      <c r="Z213" s="36"/>
      <c r="AA213" s="36"/>
      <c r="AB213" s="36"/>
      <c r="AC213" s="36"/>
      <c r="AD213" s="36"/>
      <c r="AE213" s="36"/>
      <c r="AR213" s="204" t="s">
        <v>378</v>
      </c>
      <c r="AT213" s="204" t="s">
        <v>206</v>
      </c>
      <c r="AU213" s="204" t="s">
        <v>91</v>
      </c>
      <c r="AY213" s="18" t="s">
        <v>203</v>
      </c>
      <c r="BE213" s="205">
        <f>IF(N213="základní",J213,0)</f>
        <v>0</v>
      </c>
      <c r="BF213" s="205">
        <f>IF(N213="snížená",J213,0)</f>
        <v>0</v>
      </c>
      <c r="BG213" s="205">
        <f>IF(N213="zákl. přenesená",J213,0)</f>
        <v>0</v>
      </c>
      <c r="BH213" s="205">
        <f>IF(N213="sníž. přenesená",J213,0)</f>
        <v>0</v>
      </c>
      <c r="BI213" s="205">
        <f>IF(N213="nulová",J213,0)</f>
        <v>0</v>
      </c>
      <c r="BJ213" s="18" t="s">
        <v>91</v>
      </c>
      <c r="BK213" s="205">
        <f>ROUND(I213*H213,2)</f>
        <v>0</v>
      </c>
      <c r="BL213" s="18" t="s">
        <v>378</v>
      </c>
      <c r="BM213" s="204" t="s">
        <v>745</v>
      </c>
    </row>
    <row r="214" spans="1:47" s="2" customFormat="1" ht="19.2">
      <c r="A214" s="36"/>
      <c r="B214" s="37"/>
      <c r="C214" s="38"/>
      <c r="D214" s="206" t="s">
        <v>213</v>
      </c>
      <c r="E214" s="38"/>
      <c r="F214" s="207" t="s">
        <v>2415</v>
      </c>
      <c r="G214" s="38"/>
      <c r="H214" s="38"/>
      <c r="I214" s="208"/>
      <c r="J214" s="38"/>
      <c r="K214" s="38"/>
      <c r="L214" s="41"/>
      <c r="M214" s="209"/>
      <c r="N214" s="210"/>
      <c r="O214" s="73"/>
      <c r="P214" s="73"/>
      <c r="Q214" s="73"/>
      <c r="R214" s="73"/>
      <c r="S214" s="73"/>
      <c r="T214" s="74"/>
      <c r="U214" s="36"/>
      <c r="V214" s="36"/>
      <c r="W214" s="36"/>
      <c r="X214" s="36"/>
      <c r="Y214" s="36"/>
      <c r="Z214" s="36"/>
      <c r="AA214" s="36"/>
      <c r="AB214" s="36"/>
      <c r="AC214" s="36"/>
      <c r="AD214" s="36"/>
      <c r="AE214" s="36"/>
      <c r="AT214" s="18" t="s">
        <v>213</v>
      </c>
      <c r="AU214" s="18" t="s">
        <v>91</v>
      </c>
    </row>
    <row r="215" spans="1:65" s="2" customFormat="1" ht="16.5" customHeight="1">
      <c r="A215" s="36"/>
      <c r="B215" s="37"/>
      <c r="C215" s="193" t="s">
        <v>503</v>
      </c>
      <c r="D215" s="193" t="s">
        <v>206</v>
      </c>
      <c r="E215" s="194" t="s">
        <v>2428</v>
      </c>
      <c r="F215" s="195" t="s">
        <v>2429</v>
      </c>
      <c r="G215" s="196" t="s">
        <v>448</v>
      </c>
      <c r="H215" s="197">
        <v>86.922</v>
      </c>
      <c r="I215" s="198"/>
      <c r="J215" s="199">
        <f>ROUND(I215*H215,2)</f>
        <v>0</v>
      </c>
      <c r="K215" s="195" t="s">
        <v>2334</v>
      </c>
      <c r="L215" s="41"/>
      <c r="M215" s="200" t="s">
        <v>1</v>
      </c>
      <c r="N215" s="201" t="s">
        <v>48</v>
      </c>
      <c r="O215" s="73"/>
      <c r="P215" s="202">
        <f>O215*H215</f>
        <v>0</v>
      </c>
      <c r="Q215" s="202">
        <v>0</v>
      </c>
      <c r="R215" s="202">
        <f>Q215*H215</f>
        <v>0</v>
      </c>
      <c r="S215" s="202">
        <v>0</v>
      </c>
      <c r="T215" s="203">
        <f>S215*H215</f>
        <v>0</v>
      </c>
      <c r="U215" s="36"/>
      <c r="V215" s="36"/>
      <c r="W215" s="36"/>
      <c r="X215" s="36"/>
      <c r="Y215" s="36"/>
      <c r="Z215" s="36"/>
      <c r="AA215" s="36"/>
      <c r="AB215" s="36"/>
      <c r="AC215" s="36"/>
      <c r="AD215" s="36"/>
      <c r="AE215" s="36"/>
      <c r="AR215" s="204" t="s">
        <v>378</v>
      </c>
      <c r="AT215" s="204" t="s">
        <v>206</v>
      </c>
      <c r="AU215" s="204" t="s">
        <v>91</v>
      </c>
      <c r="AY215" s="18" t="s">
        <v>203</v>
      </c>
      <c r="BE215" s="205">
        <f>IF(N215="základní",J215,0)</f>
        <v>0</v>
      </c>
      <c r="BF215" s="205">
        <f>IF(N215="snížená",J215,0)</f>
        <v>0</v>
      </c>
      <c r="BG215" s="205">
        <f>IF(N215="zákl. přenesená",J215,0)</f>
        <v>0</v>
      </c>
      <c r="BH215" s="205">
        <f>IF(N215="sníž. přenesená",J215,0)</f>
        <v>0</v>
      </c>
      <c r="BI215" s="205">
        <f>IF(N215="nulová",J215,0)</f>
        <v>0</v>
      </c>
      <c r="BJ215" s="18" t="s">
        <v>91</v>
      </c>
      <c r="BK215" s="205">
        <f>ROUND(I215*H215,2)</f>
        <v>0</v>
      </c>
      <c r="BL215" s="18" t="s">
        <v>378</v>
      </c>
      <c r="BM215" s="204" t="s">
        <v>754</v>
      </c>
    </row>
    <row r="216" spans="1:65" s="2" customFormat="1" ht="16.5" customHeight="1">
      <c r="A216" s="36"/>
      <c r="B216" s="37"/>
      <c r="C216" s="193" t="s">
        <v>507</v>
      </c>
      <c r="D216" s="193" t="s">
        <v>206</v>
      </c>
      <c r="E216" s="194" t="s">
        <v>2430</v>
      </c>
      <c r="F216" s="195" t="s">
        <v>2431</v>
      </c>
      <c r="G216" s="196" t="s">
        <v>404</v>
      </c>
      <c r="H216" s="197">
        <v>81</v>
      </c>
      <c r="I216" s="198"/>
      <c r="J216" s="199">
        <f>ROUND(I216*H216,2)</f>
        <v>0</v>
      </c>
      <c r="K216" s="195" t="s">
        <v>2334</v>
      </c>
      <c r="L216" s="41"/>
      <c r="M216" s="200" t="s">
        <v>1</v>
      </c>
      <c r="N216" s="201" t="s">
        <v>48</v>
      </c>
      <c r="O216" s="73"/>
      <c r="P216" s="202">
        <f>O216*H216</f>
        <v>0</v>
      </c>
      <c r="Q216" s="202">
        <v>0</v>
      </c>
      <c r="R216" s="202">
        <f>Q216*H216</f>
        <v>0</v>
      </c>
      <c r="S216" s="202">
        <v>0</v>
      </c>
      <c r="T216" s="203">
        <f>S216*H216</f>
        <v>0</v>
      </c>
      <c r="U216" s="36"/>
      <c r="V216" s="36"/>
      <c r="W216" s="36"/>
      <c r="X216" s="36"/>
      <c r="Y216" s="36"/>
      <c r="Z216" s="36"/>
      <c r="AA216" s="36"/>
      <c r="AB216" s="36"/>
      <c r="AC216" s="36"/>
      <c r="AD216" s="36"/>
      <c r="AE216" s="36"/>
      <c r="AR216" s="204" t="s">
        <v>378</v>
      </c>
      <c r="AT216" s="204" t="s">
        <v>206</v>
      </c>
      <c r="AU216" s="204" t="s">
        <v>91</v>
      </c>
      <c r="AY216" s="18" t="s">
        <v>203</v>
      </c>
      <c r="BE216" s="205">
        <f>IF(N216="základní",J216,0)</f>
        <v>0</v>
      </c>
      <c r="BF216" s="205">
        <f>IF(N216="snížená",J216,0)</f>
        <v>0</v>
      </c>
      <c r="BG216" s="205">
        <f>IF(N216="zákl. přenesená",J216,0)</f>
        <v>0</v>
      </c>
      <c r="BH216" s="205">
        <f>IF(N216="sníž. přenesená",J216,0)</f>
        <v>0</v>
      </c>
      <c r="BI216" s="205">
        <f>IF(N216="nulová",J216,0)</f>
        <v>0</v>
      </c>
      <c r="BJ216" s="18" t="s">
        <v>91</v>
      </c>
      <c r="BK216" s="205">
        <f>ROUND(I216*H216,2)</f>
        <v>0</v>
      </c>
      <c r="BL216" s="18" t="s">
        <v>378</v>
      </c>
      <c r="BM216" s="204" t="s">
        <v>762</v>
      </c>
    </row>
    <row r="217" spans="1:65" s="2" customFormat="1" ht="16.5" customHeight="1">
      <c r="A217" s="36"/>
      <c r="B217" s="37"/>
      <c r="C217" s="193" t="s">
        <v>511</v>
      </c>
      <c r="D217" s="193" t="s">
        <v>206</v>
      </c>
      <c r="E217" s="194" t="s">
        <v>2432</v>
      </c>
      <c r="F217" s="195" t="s">
        <v>2433</v>
      </c>
      <c r="G217" s="196" t="s">
        <v>404</v>
      </c>
      <c r="H217" s="197">
        <v>3</v>
      </c>
      <c r="I217" s="198"/>
      <c r="J217" s="199">
        <f>ROUND(I217*H217,2)</f>
        <v>0</v>
      </c>
      <c r="K217" s="195" t="s">
        <v>2334</v>
      </c>
      <c r="L217" s="41"/>
      <c r="M217" s="200" t="s">
        <v>1</v>
      </c>
      <c r="N217" s="201" t="s">
        <v>48</v>
      </c>
      <c r="O217" s="73"/>
      <c r="P217" s="202">
        <f>O217*H217</f>
        <v>0</v>
      </c>
      <c r="Q217" s="202">
        <v>0</v>
      </c>
      <c r="R217" s="202">
        <f>Q217*H217</f>
        <v>0</v>
      </c>
      <c r="S217" s="202">
        <v>0</v>
      </c>
      <c r="T217" s="203">
        <f>S217*H217</f>
        <v>0</v>
      </c>
      <c r="U217" s="36"/>
      <c r="V217" s="36"/>
      <c r="W217" s="36"/>
      <c r="X217" s="36"/>
      <c r="Y217" s="36"/>
      <c r="Z217" s="36"/>
      <c r="AA217" s="36"/>
      <c r="AB217" s="36"/>
      <c r="AC217" s="36"/>
      <c r="AD217" s="36"/>
      <c r="AE217" s="36"/>
      <c r="AR217" s="204" t="s">
        <v>378</v>
      </c>
      <c r="AT217" s="204" t="s">
        <v>206</v>
      </c>
      <c r="AU217" s="204" t="s">
        <v>91</v>
      </c>
      <c r="AY217" s="18" t="s">
        <v>203</v>
      </c>
      <c r="BE217" s="205">
        <f>IF(N217="základní",J217,0)</f>
        <v>0</v>
      </c>
      <c r="BF217" s="205">
        <f>IF(N217="snížená",J217,0)</f>
        <v>0</v>
      </c>
      <c r="BG217" s="205">
        <f>IF(N217="zákl. přenesená",J217,0)</f>
        <v>0</v>
      </c>
      <c r="BH217" s="205">
        <f>IF(N217="sníž. přenesená",J217,0)</f>
        <v>0</v>
      </c>
      <c r="BI217" s="205">
        <f>IF(N217="nulová",J217,0)</f>
        <v>0</v>
      </c>
      <c r="BJ217" s="18" t="s">
        <v>91</v>
      </c>
      <c r="BK217" s="205">
        <f>ROUND(I217*H217,2)</f>
        <v>0</v>
      </c>
      <c r="BL217" s="18" t="s">
        <v>378</v>
      </c>
      <c r="BM217" s="204" t="s">
        <v>774</v>
      </c>
    </row>
    <row r="218" spans="1:65" s="2" customFormat="1" ht="16.5" customHeight="1">
      <c r="A218" s="36"/>
      <c r="B218" s="37"/>
      <c r="C218" s="193" t="s">
        <v>515</v>
      </c>
      <c r="D218" s="193" t="s">
        <v>206</v>
      </c>
      <c r="E218" s="194" t="s">
        <v>2434</v>
      </c>
      <c r="F218" s="195" t="s">
        <v>2435</v>
      </c>
      <c r="G218" s="196" t="s">
        <v>404</v>
      </c>
      <c r="H218" s="197">
        <v>39</v>
      </c>
      <c r="I218" s="198"/>
      <c r="J218" s="199">
        <f>ROUND(I218*H218,2)</f>
        <v>0</v>
      </c>
      <c r="K218" s="195" t="s">
        <v>2334</v>
      </c>
      <c r="L218" s="41"/>
      <c r="M218" s="200" t="s">
        <v>1</v>
      </c>
      <c r="N218" s="201" t="s">
        <v>48</v>
      </c>
      <c r="O218" s="73"/>
      <c r="P218" s="202">
        <f>O218*H218</f>
        <v>0</v>
      </c>
      <c r="Q218" s="202">
        <v>0</v>
      </c>
      <c r="R218" s="202">
        <f>Q218*H218</f>
        <v>0</v>
      </c>
      <c r="S218" s="202">
        <v>0</v>
      </c>
      <c r="T218" s="203">
        <f>S218*H218</f>
        <v>0</v>
      </c>
      <c r="U218" s="36"/>
      <c r="V218" s="36"/>
      <c r="W218" s="36"/>
      <c r="X218" s="36"/>
      <c r="Y218" s="36"/>
      <c r="Z218" s="36"/>
      <c r="AA218" s="36"/>
      <c r="AB218" s="36"/>
      <c r="AC218" s="36"/>
      <c r="AD218" s="36"/>
      <c r="AE218" s="36"/>
      <c r="AR218" s="204" t="s">
        <v>378</v>
      </c>
      <c r="AT218" s="204" t="s">
        <v>206</v>
      </c>
      <c r="AU218" s="204" t="s">
        <v>91</v>
      </c>
      <c r="AY218" s="18" t="s">
        <v>203</v>
      </c>
      <c r="BE218" s="205">
        <f>IF(N218="základní",J218,0)</f>
        <v>0</v>
      </c>
      <c r="BF218" s="205">
        <f>IF(N218="snížená",J218,0)</f>
        <v>0</v>
      </c>
      <c r="BG218" s="205">
        <f>IF(N218="zákl. přenesená",J218,0)</f>
        <v>0</v>
      </c>
      <c r="BH218" s="205">
        <f>IF(N218="sníž. přenesená",J218,0)</f>
        <v>0</v>
      </c>
      <c r="BI218" s="205">
        <f>IF(N218="nulová",J218,0)</f>
        <v>0</v>
      </c>
      <c r="BJ218" s="18" t="s">
        <v>91</v>
      </c>
      <c r="BK218" s="205">
        <f>ROUND(I218*H218,2)</f>
        <v>0</v>
      </c>
      <c r="BL218" s="18" t="s">
        <v>378</v>
      </c>
      <c r="BM218" s="204" t="s">
        <v>783</v>
      </c>
    </row>
    <row r="219" spans="1:47" s="2" customFormat="1" ht="19.2">
      <c r="A219" s="36"/>
      <c r="B219" s="37"/>
      <c r="C219" s="38"/>
      <c r="D219" s="206" t="s">
        <v>213</v>
      </c>
      <c r="E219" s="38"/>
      <c r="F219" s="207" t="s">
        <v>2383</v>
      </c>
      <c r="G219" s="38"/>
      <c r="H219" s="38"/>
      <c r="I219" s="208"/>
      <c r="J219" s="38"/>
      <c r="K219" s="38"/>
      <c r="L219" s="41"/>
      <c r="M219" s="209"/>
      <c r="N219" s="210"/>
      <c r="O219" s="73"/>
      <c r="P219" s="73"/>
      <c r="Q219" s="73"/>
      <c r="R219" s="73"/>
      <c r="S219" s="73"/>
      <c r="T219" s="74"/>
      <c r="U219" s="36"/>
      <c r="V219" s="36"/>
      <c r="W219" s="36"/>
      <c r="X219" s="36"/>
      <c r="Y219" s="36"/>
      <c r="Z219" s="36"/>
      <c r="AA219" s="36"/>
      <c r="AB219" s="36"/>
      <c r="AC219" s="36"/>
      <c r="AD219" s="36"/>
      <c r="AE219" s="36"/>
      <c r="AT219" s="18" t="s">
        <v>213</v>
      </c>
      <c r="AU219" s="18" t="s">
        <v>91</v>
      </c>
    </row>
    <row r="220" spans="1:65" s="2" customFormat="1" ht="16.5" customHeight="1">
      <c r="A220" s="36"/>
      <c r="B220" s="37"/>
      <c r="C220" s="193" t="s">
        <v>519</v>
      </c>
      <c r="D220" s="193" t="s">
        <v>206</v>
      </c>
      <c r="E220" s="194" t="s">
        <v>2436</v>
      </c>
      <c r="F220" s="195" t="s">
        <v>2437</v>
      </c>
      <c r="G220" s="196" t="s">
        <v>404</v>
      </c>
      <c r="H220" s="197">
        <v>15</v>
      </c>
      <c r="I220" s="198"/>
      <c r="J220" s="199">
        <f>ROUND(I220*H220,2)</f>
        <v>0</v>
      </c>
      <c r="K220" s="195" t="s">
        <v>2334</v>
      </c>
      <c r="L220" s="41"/>
      <c r="M220" s="200" t="s">
        <v>1</v>
      </c>
      <c r="N220" s="201" t="s">
        <v>48</v>
      </c>
      <c r="O220" s="73"/>
      <c r="P220" s="202">
        <f>O220*H220</f>
        <v>0</v>
      </c>
      <c r="Q220" s="202">
        <v>0</v>
      </c>
      <c r="R220" s="202">
        <f>Q220*H220</f>
        <v>0</v>
      </c>
      <c r="S220" s="202">
        <v>0</v>
      </c>
      <c r="T220" s="203">
        <f>S220*H220</f>
        <v>0</v>
      </c>
      <c r="U220" s="36"/>
      <c r="V220" s="36"/>
      <c r="W220" s="36"/>
      <c r="X220" s="36"/>
      <c r="Y220" s="36"/>
      <c r="Z220" s="36"/>
      <c r="AA220" s="36"/>
      <c r="AB220" s="36"/>
      <c r="AC220" s="36"/>
      <c r="AD220" s="36"/>
      <c r="AE220" s="36"/>
      <c r="AR220" s="204" t="s">
        <v>378</v>
      </c>
      <c r="AT220" s="204" t="s">
        <v>206</v>
      </c>
      <c r="AU220" s="204" t="s">
        <v>91</v>
      </c>
      <c r="AY220" s="18" t="s">
        <v>203</v>
      </c>
      <c r="BE220" s="205">
        <f>IF(N220="základní",J220,0)</f>
        <v>0</v>
      </c>
      <c r="BF220" s="205">
        <f>IF(N220="snížená",J220,0)</f>
        <v>0</v>
      </c>
      <c r="BG220" s="205">
        <f>IF(N220="zákl. přenesená",J220,0)</f>
        <v>0</v>
      </c>
      <c r="BH220" s="205">
        <f>IF(N220="sníž. přenesená",J220,0)</f>
        <v>0</v>
      </c>
      <c r="BI220" s="205">
        <f>IF(N220="nulová",J220,0)</f>
        <v>0</v>
      </c>
      <c r="BJ220" s="18" t="s">
        <v>91</v>
      </c>
      <c r="BK220" s="205">
        <f>ROUND(I220*H220,2)</f>
        <v>0</v>
      </c>
      <c r="BL220" s="18" t="s">
        <v>378</v>
      </c>
      <c r="BM220" s="204" t="s">
        <v>794</v>
      </c>
    </row>
    <row r="221" spans="1:47" s="2" customFormat="1" ht="19.2">
      <c r="A221" s="36"/>
      <c r="B221" s="37"/>
      <c r="C221" s="38"/>
      <c r="D221" s="206" t="s">
        <v>213</v>
      </c>
      <c r="E221" s="38"/>
      <c r="F221" s="207" t="s">
        <v>2383</v>
      </c>
      <c r="G221" s="38"/>
      <c r="H221" s="38"/>
      <c r="I221" s="208"/>
      <c r="J221" s="38"/>
      <c r="K221" s="38"/>
      <c r="L221" s="41"/>
      <c r="M221" s="209"/>
      <c r="N221" s="210"/>
      <c r="O221" s="73"/>
      <c r="P221" s="73"/>
      <c r="Q221" s="73"/>
      <c r="R221" s="73"/>
      <c r="S221" s="73"/>
      <c r="T221" s="74"/>
      <c r="U221" s="36"/>
      <c r="V221" s="36"/>
      <c r="W221" s="36"/>
      <c r="X221" s="36"/>
      <c r="Y221" s="36"/>
      <c r="Z221" s="36"/>
      <c r="AA221" s="36"/>
      <c r="AB221" s="36"/>
      <c r="AC221" s="36"/>
      <c r="AD221" s="36"/>
      <c r="AE221" s="36"/>
      <c r="AT221" s="18" t="s">
        <v>213</v>
      </c>
      <c r="AU221" s="18" t="s">
        <v>91</v>
      </c>
    </row>
    <row r="222" spans="1:65" s="2" customFormat="1" ht="16.5" customHeight="1">
      <c r="A222" s="36"/>
      <c r="B222" s="37"/>
      <c r="C222" s="193" t="s">
        <v>525</v>
      </c>
      <c r="D222" s="193" t="s">
        <v>206</v>
      </c>
      <c r="E222" s="194" t="s">
        <v>2438</v>
      </c>
      <c r="F222" s="195" t="s">
        <v>2439</v>
      </c>
      <c r="G222" s="196" t="s">
        <v>404</v>
      </c>
      <c r="H222" s="197">
        <v>1</v>
      </c>
      <c r="I222" s="198"/>
      <c r="J222" s="199">
        <f aca="true" t="shared" si="0" ref="J222:J230">ROUND(I222*H222,2)</f>
        <v>0</v>
      </c>
      <c r="K222" s="195" t="s">
        <v>2334</v>
      </c>
      <c r="L222" s="41"/>
      <c r="M222" s="200" t="s">
        <v>1</v>
      </c>
      <c r="N222" s="201" t="s">
        <v>48</v>
      </c>
      <c r="O222" s="73"/>
      <c r="P222" s="202">
        <f aca="true" t="shared" si="1" ref="P222:P230">O222*H222</f>
        <v>0</v>
      </c>
      <c r="Q222" s="202">
        <v>0</v>
      </c>
      <c r="R222" s="202">
        <f aca="true" t="shared" si="2" ref="R222:R230">Q222*H222</f>
        <v>0</v>
      </c>
      <c r="S222" s="202">
        <v>0</v>
      </c>
      <c r="T222" s="203">
        <f aca="true" t="shared" si="3" ref="T222:T230">S222*H222</f>
        <v>0</v>
      </c>
      <c r="U222" s="36"/>
      <c r="V222" s="36"/>
      <c r="W222" s="36"/>
      <c r="X222" s="36"/>
      <c r="Y222" s="36"/>
      <c r="Z222" s="36"/>
      <c r="AA222" s="36"/>
      <c r="AB222" s="36"/>
      <c r="AC222" s="36"/>
      <c r="AD222" s="36"/>
      <c r="AE222" s="36"/>
      <c r="AR222" s="204" t="s">
        <v>378</v>
      </c>
      <c r="AT222" s="204" t="s">
        <v>206</v>
      </c>
      <c r="AU222" s="204" t="s">
        <v>91</v>
      </c>
      <c r="AY222" s="18" t="s">
        <v>203</v>
      </c>
      <c r="BE222" s="205">
        <f aca="true" t="shared" si="4" ref="BE222:BE230">IF(N222="základní",J222,0)</f>
        <v>0</v>
      </c>
      <c r="BF222" s="205">
        <f aca="true" t="shared" si="5" ref="BF222:BF230">IF(N222="snížená",J222,0)</f>
        <v>0</v>
      </c>
      <c r="BG222" s="205">
        <f aca="true" t="shared" si="6" ref="BG222:BG230">IF(N222="zákl. přenesená",J222,0)</f>
        <v>0</v>
      </c>
      <c r="BH222" s="205">
        <f aca="true" t="shared" si="7" ref="BH222:BH230">IF(N222="sníž. přenesená",J222,0)</f>
        <v>0</v>
      </c>
      <c r="BI222" s="205">
        <f aca="true" t="shared" si="8" ref="BI222:BI230">IF(N222="nulová",J222,0)</f>
        <v>0</v>
      </c>
      <c r="BJ222" s="18" t="s">
        <v>91</v>
      </c>
      <c r="BK222" s="205">
        <f aca="true" t="shared" si="9" ref="BK222:BK230">ROUND(I222*H222,2)</f>
        <v>0</v>
      </c>
      <c r="BL222" s="18" t="s">
        <v>378</v>
      </c>
      <c r="BM222" s="204" t="s">
        <v>804</v>
      </c>
    </row>
    <row r="223" spans="1:65" s="2" customFormat="1" ht="16.5" customHeight="1">
      <c r="A223" s="36"/>
      <c r="B223" s="37"/>
      <c r="C223" s="193" t="s">
        <v>529</v>
      </c>
      <c r="D223" s="193" t="s">
        <v>206</v>
      </c>
      <c r="E223" s="194" t="s">
        <v>2440</v>
      </c>
      <c r="F223" s="195" t="s">
        <v>2441</v>
      </c>
      <c r="G223" s="196" t="s">
        <v>404</v>
      </c>
      <c r="H223" s="197">
        <v>1</v>
      </c>
      <c r="I223" s="198"/>
      <c r="J223" s="199">
        <f t="shared" si="0"/>
        <v>0</v>
      </c>
      <c r="K223" s="195" t="s">
        <v>2334</v>
      </c>
      <c r="L223" s="41"/>
      <c r="M223" s="200" t="s">
        <v>1</v>
      </c>
      <c r="N223" s="201" t="s">
        <v>48</v>
      </c>
      <c r="O223" s="73"/>
      <c r="P223" s="202">
        <f t="shared" si="1"/>
        <v>0</v>
      </c>
      <c r="Q223" s="202">
        <v>0</v>
      </c>
      <c r="R223" s="202">
        <f t="shared" si="2"/>
        <v>0</v>
      </c>
      <c r="S223" s="202">
        <v>0</v>
      </c>
      <c r="T223" s="203">
        <f t="shared" si="3"/>
        <v>0</v>
      </c>
      <c r="U223" s="36"/>
      <c r="V223" s="36"/>
      <c r="W223" s="36"/>
      <c r="X223" s="36"/>
      <c r="Y223" s="36"/>
      <c r="Z223" s="36"/>
      <c r="AA223" s="36"/>
      <c r="AB223" s="36"/>
      <c r="AC223" s="36"/>
      <c r="AD223" s="36"/>
      <c r="AE223" s="36"/>
      <c r="AR223" s="204" t="s">
        <v>378</v>
      </c>
      <c r="AT223" s="204" t="s">
        <v>206</v>
      </c>
      <c r="AU223" s="204" t="s">
        <v>91</v>
      </c>
      <c r="AY223" s="18" t="s">
        <v>203</v>
      </c>
      <c r="BE223" s="205">
        <f t="shared" si="4"/>
        <v>0</v>
      </c>
      <c r="BF223" s="205">
        <f t="shared" si="5"/>
        <v>0</v>
      </c>
      <c r="BG223" s="205">
        <f t="shared" si="6"/>
        <v>0</v>
      </c>
      <c r="BH223" s="205">
        <f t="shared" si="7"/>
        <v>0</v>
      </c>
      <c r="BI223" s="205">
        <f t="shared" si="8"/>
        <v>0</v>
      </c>
      <c r="BJ223" s="18" t="s">
        <v>91</v>
      </c>
      <c r="BK223" s="205">
        <f t="shared" si="9"/>
        <v>0</v>
      </c>
      <c r="BL223" s="18" t="s">
        <v>378</v>
      </c>
      <c r="BM223" s="204" t="s">
        <v>816</v>
      </c>
    </row>
    <row r="224" spans="1:65" s="2" customFormat="1" ht="16.5" customHeight="1">
      <c r="A224" s="36"/>
      <c r="B224" s="37"/>
      <c r="C224" s="193" t="s">
        <v>534</v>
      </c>
      <c r="D224" s="193" t="s">
        <v>206</v>
      </c>
      <c r="E224" s="194" t="s">
        <v>2442</v>
      </c>
      <c r="F224" s="195" t="s">
        <v>2443</v>
      </c>
      <c r="G224" s="196" t="s">
        <v>404</v>
      </c>
      <c r="H224" s="197">
        <v>2</v>
      </c>
      <c r="I224" s="198"/>
      <c r="J224" s="199">
        <f t="shared" si="0"/>
        <v>0</v>
      </c>
      <c r="K224" s="195" t="s">
        <v>2334</v>
      </c>
      <c r="L224" s="41"/>
      <c r="M224" s="200" t="s">
        <v>1</v>
      </c>
      <c r="N224" s="201" t="s">
        <v>48</v>
      </c>
      <c r="O224" s="73"/>
      <c r="P224" s="202">
        <f t="shared" si="1"/>
        <v>0</v>
      </c>
      <c r="Q224" s="202">
        <v>0</v>
      </c>
      <c r="R224" s="202">
        <f t="shared" si="2"/>
        <v>0</v>
      </c>
      <c r="S224" s="202">
        <v>0</v>
      </c>
      <c r="T224" s="203">
        <f t="shared" si="3"/>
        <v>0</v>
      </c>
      <c r="U224" s="36"/>
      <c r="V224" s="36"/>
      <c r="W224" s="36"/>
      <c r="X224" s="36"/>
      <c r="Y224" s="36"/>
      <c r="Z224" s="36"/>
      <c r="AA224" s="36"/>
      <c r="AB224" s="36"/>
      <c r="AC224" s="36"/>
      <c r="AD224" s="36"/>
      <c r="AE224" s="36"/>
      <c r="AR224" s="204" t="s">
        <v>378</v>
      </c>
      <c r="AT224" s="204" t="s">
        <v>206</v>
      </c>
      <c r="AU224" s="204" t="s">
        <v>91</v>
      </c>
      <c r="AY224" s="18" t="s">
        <v>203</v>
      </c>
      <c r="BE224" s="205">
        <f t="shared" si="4"/>
        <v>0</v>
      </c>
      <c r="BF224" s="205">
        <f t="shared" si="5"/>
        <v>0</v>
      </c>
      <c r="BG224" s="205">
        <f t="shared" si="6"/>
        <v>0</v>
      </c>
      <c r="BH224" s="205">
        <f t="shared" si="7"/>
        <v>0</v>
      </c>
      <c r="BI224" s="205">
        <f t="shared" si="8"/>
        <v>0</v>
      </c>
      <c r="BJ224" s="18" t="s">
        <v>91</v>
      </c>
      <c r="BK224" s="205">
        <f t="shared" si="9"/>
        <v>0</v>
      </c>
      <c r="BL224" s="18" t="s">
        <v>378</v>
      </c>
      <c r="BM224" s="204" t="s">
        <v>831</v>
      </c>
    </row>
    <row r="225" spans="1:65" s="2" customFormat="1" ht="16.5" customHeight="1">
      <c r="A225" s="36"/>
      <c r="B225" s="37"/>
      <c r="C225" s="193" t="s">
        <v>538</v>
      </c>
      <c r="D225" s="193" t="s">
        <v>206</v>
      </c>
      <c r="E225" s="194" t="s">
        <v>2444</v>
      </c>
      <c r="F225" s="195" t="s">
        <v>2445</v>
      </c>
      <c r="G225" s="196" t="s">
        <v>404</v>
      </c>
      <c r="H225" s="197">
        <v>11</v>
      </c>
      <c r="I225" s="198"/>
      <c r="J225" s="199">
        <f t="shared" si="0"/>
        <v>0</v>
      </c>
      <c r="K225" s="195" t="s">
        <v>2334</v>
      </c>
      <c r="L225" s="41"/>
      <c r="M225" s="200" t="s">
        <v>1</v>
      </c>
      <c r="N225" s="201" t="s">
        <v>48</v>
      </c>
      <c r="O225" s="73"/>
      <c r="P225" s="202">
        <f t="shared" si="1"/>
        <v>0</v>
      </c>
      <c r="Q225" s="202">
        <v>0</v>
      </c>
      <c r="R225" s="202">
        <f t="shared" si="2"/>
        <v>0</v>
      </c>
      <c r="S225" s="202">
        <v>0</v>
      </c>
      <c r="T225" s="203">
        <f t="shared" si="3"/>
        <v>0</v>
      </c>
      <c r="U225" s="36"/>
      <c r="V225" s="36"/>
      <c r="W225" s="36"/>
      <c r="X225" s="36"/>
      <c r="Y225" s="36"/>
      <c r="Z225" s="36"/>
      <c r="AA225" s="36"/>
      <c r="AB225" s="36"/>
      <c r="AC225" s="36"/>
      <c r="AD225" s="36"/>
      <c r="AE225" s="36"/>
      <c r="AR225" s="204" t="s">
        <v>378</v>
      </c>
      <c r="AT225" s="204" t="s">
        <v>206</v>
      </c>
      <c r="AU225" s="204" t="s">
        <v>91</v>
      </c>
      <c r="AY225" s="18" t="s">
        <v>203</v>
      </c>
      <c r="BE225" s="205">
        <f t="shared" si="4"/>
        <v>0</v>
      </c>
      <c r="BF225" s="205">
        <f t="shared" si="5"/>
        <v>0</v>
      </c>
      <c r="BG225" s="205">
        <f t="shared" si="6"/>
        <v>0</v>
      </c>
      <c r="BH225" s="205">
        <f t="shared" si="7"/>
        <v>0</v>
      </c>
      <c r="BI225" s="205">
        <f t="shared" si="8"/>
        <v>0</v>
      </c>
      <c r="BJ225" s="18" t="s">
        <v>91</v>
      </c>
      <c r="BK225" s="205">
        <f t="shared" si="9"/>
        <v>0</v>
      </c>
      <c r="BL225" s="18" t="s">
        <v>378</v>
      </c>
      <c r="BM225" s="204" t="s">
        <v>840</v>
      </c>
    </row>
    <row r="226" spans="1:65" s="2" customFormat="1" ht="16.5" customHeight="1">
      <c r="A226" s="36"/>
      <c r="B226" s="37"/>
      <c r="C226" s="193" t="s">
        <v>542</v>
      </c>
      <c r="D226" s="193" t="s">
        <v>206</v>
      </c>
      <c r="E226" s="194" t="s">
        <v>2446</v>
      </c>
      <c r="F226" s="195" t="s">
        <v>2447</v>
      </c>
      <c r="G226" s="196" t="s">
        <v>404</v>
      </c>
      <c r="H226" s="197">
        <v>1</v>
      </c>
      <c r="I226" s="198"/>
      <c r="J226" s="199">
        <f t="shared" si="0"/>
        <v>0</v>
      </c>
      <c r="K226" s="195" t="s">
        <v>2334</v>
      </c>
      <c r="L226" s="41"/>
      <c r="M226" s="200" t="s">
        <v>1</v>
      </c>
      <c r="N226" s="201" t="s">
        <v>48</v>
      </c>
      <c r="O226" s="73"/>
      <c r="P226" s="202">
        <f t="shared" si="1"/>
        <v>0</v>
      </c>
      <c r="Q226" s="202">
        <v>0</v>
      </c>
      <c r="R226" s="202">
        <f t="shared" si="2"/>
        <v>0</v>
      </c>
      <c r="S226" s="202">
        <v>0</v>
      </c>
      <c r="T226" s="203">
        <f t="shared" si="3"/>
        <v>0</v>
      </c>
      <c r="U226" s="36"/>
      <c r="V226" s="36"/>
      <c r="W226" s="36"/>
      <c r="X226" s="36"/>
      <c r="Y226" s="36"/>
      <c r="Z226" s="36"/>
      <c r="AA226" s="36"/>
      <c r="AB226" s="36"/>
      <c r="AC226" s="36"/>
      <c r="AD226" s="36"/>
      <c r="AE226" s="36"/>
      <c r="AR226" s="204" t="s">
        <v>378</v>
      </c>
      <c r="AT226" s="204" t="s">
        <v>206</v>
      </c>
      <c r="AU226" s="204" t="s">
        <v>91</v>
      </c>
      <c r="AY226" s="18" t="s">
        <v>203</v>
      </c>
      <c r="BE226" s="205">
        <f t="shared" si="4"/>
        <v>0</v>
      </c>
      <c r="BF226" s="205">
        <f t="shared" si="5"/>
        <v>0</v>
      </c>
      <c r="BG226" s="205">
        <f t="shared" si="6"/>
        <v>0</v>
      </c>
      <c r="BH226" s="205">
        <f t="shared" si="7"/>
        <v>0</v>
      </c>
      <c r="BI226" s="205">
        <f t="shared" si="8"/>
        <v>0</v>
      </c>
      <c r="BJ226" s="18" t="s">
        <v>91</v>
      </c>
      <c r="BK226" s="205">
        <f t="shared" si="9"/>
        <v>0</v>
      </c>
      <c r="BL226" s="18" t="s">
        <v>378</v>
      </c>
      <c r="BM226" s="204" t="s">
        <v>850</v>
      </c>
    </row>
    <row r="227" spans="1:65" s="2" customFormat="1" ht="16.5" customHeight="1">
      <c r="A227" s="36"/>
      <c r="B227" s="37"/>
      <c r="C227" s="193" t="s">
        <v>546</v>
      </c>
      <c r="D227" s="193" t="s">
        <v>206</v>
      </c>
      <c r="E227" s="194" t="s">
        <v>2448</v>
      </c>
      <c r="F227" s="195" t="s">
        <v>2449</v>
      </c>
      <c r="G227" s="196" t="s">
        <v>448</v>
      </c>
      <c r="H227" s="197">
        <v>488.84</v>
      </c>
      <c r="I227" s="198"/>
      <c r="J227" s="199">
        <f t="shared" si="0"/>
        <v>0</v>
      </c>
      <c r="K227" s="195" t="s">
        <v>2334</v>
      </c>
      <c r="L227" s="41"/>
      <c r="M227" s="200" t="s">
        <v>1</v>
      </c>
      <c r="N227" s="201" t="s">
        <v>48</v>
      </c>
      <c r="O227" s="73"/>
      <c r="P227" s="202">
        <f t="shared" si="1"/>
        <v>0</v>
      </c>
      <c r="Q227" s="202">
        <v>0</v>
      </c>
      <c r="R227" s="202">
        <f t="shared" si="2"/>
        <v>0</v>
      </c>
      <c r="S227" s="202">
        <v>0</v>
      </c>
      <c r="T227" s="203">
        <f t="shared" si="3"/>
        <v>0</v>
      </c>
      <c r="U227" s="36"/>
      <c r="V227" s="36"/>
      <c r="W227" s="36"/>
      <c r="X227" s="36"/>
      <c r="Y227" s="36"/>
      <c r="Z227" s="36"/>
      <c r="AA227" s="36"/>
      <c r="AB227" s="36"/>
      <c r="AC227" s="36"/>
      <c r="AD227" s="36"/>
      <c r="AE227" s="36"/>
      <c r="AR227" s="204" t="s">
        <v>378</v>
      </c>
      <c r="AT227" s="204" t="s">
        <v>206</v>
      </c>
      <c r="AU227" s="204" t="s">
        <v>91</v>
      </c>
      <c r="AY227" s="18" t="s">
        <v>203</v>
      </c>
      <c r="BE227" s="205">
        <f t="shared" si="4"/>
        <v>0</v>
      </c>
      <c r="BF227" s="205">
        <f t="shared" si="5"/>
        <v>0</v>
      </c>
      <c r="BG227" s="205">
        <f t="shared" si="6"/>
        <v>0</v>
      </c>
      <c r="BH227" s="205">
        <f t="shared" si="7"/>
        <v>0</v>
      </c>
      <c r="BI227" s="205">
        <f t="shared" si="8"/>
        <v>0</v>
      </c>
      <c r="BJ227" s="18" t="s">
        <v>91</v>
      </c>
      <c r="BK227" s="205">
        <f t="shared" si="9"/>
        <v>0</v>
      </c>
      <c r="BL227" s="18" t="s">
        <v>378</v>
      </c>
      <c r="BM227" s="204" t="s">
        <v>861</v>
      </c>
    </row>
    <row r="228" spans="1:65" s="2" customFormat="1" ht="16.5" customHeight="1">
      <c r="A228" s="36"/>
      <c r="B228" s="37"/>
      <c r="C228" s="193" t="s">
        <v>551</v>
      </c>
      <c r="D228" s="193" t="s">
        <v>206</v>
      </c>
      <c r="E228" s="194" t="s">
        <v>2450</v>
      </c>
      <c r="F228" s="195" t="s">
        <v>2451</v>
      </c>
      <c r="G228" s="196" t="s">
        <v>448</v>
      </c>
      <c r="H228" s="197">
        <v>135.96</v>
      </c>
      <c r="I228" s="198"/>
      <c r="J228" s="199">
        <f t="shared" si="0"/>
        <v>0</v>
      </c>
      <c r="K228" s="195" t="s">
        <v>2334</v>
      </c>
      <c r="L228" s="41"/>
      <c r="M228" s="200" t="s">
        <v>1</v>
      </c>
      <c r="N228" s="201" t="s">
        <v>48</v>
      </c>
      <c r="O228" s="73"/>
      <c r="P228" s="202">
        <f t="shared" si="1"/>
        <v>0</v>
      </c>
      <c r="Q228" s="202">
        <v>0</v>
      </c>
      <c r="R228" s="202">
        <f t="shared" si="2"/>
        <v>0</v>
      </c>
      <c r="S228" s="202">
        <v>0</v>
      </c>
      <c r="T228" s="203">
        <f t="shared" si="3"/>
        <v>0</v>
      </c>
      <c r="U228" s="36"/>
      <c r="V228" s="36"/>
      <c r="W228" s="36"/>
      <c r="X228" s="36"/>
      <c r="Y228" s="36"/>
      <c r="Z228" s="36"/>
      <c r="AA228" s="36"/>
      <c r="AB228" s="36"/>
      <c r="AC228" s="36"/>
      <c r="AD228" s="36"/>
      <c r="AE228" s="36"/>
      <c r="AR228" s="204" t="s">
        <v>378</v>
      </c>
      <c r="AT228" s="204" t="s">
        <v>206</v>
      </c>
      <c r="AU228" s="204" t="s">
        <v>91</v>
      </c>
      <c r="AY228" s="18" t="s">
        <v>203</v>
      </c>
      <c r="BE228" s="205">
        <f t="shared" si="4"/>
        <v>0</v>
      </c>
      <c r="BF228" s="205">
        <f t="shared" si="5"/>
        <v>0</v>
      </c>
      <c r="BG228" s="205">
        <f t="shared" si="6"/>
        <v>0</v>
      </c>
      <c r="BH228" s="205">
        <f t="shared" si="7"/>
        <v>0</v>
      </c>
      <c r="BI228" s="205">
        <f t="shared" si="8"/>
        <v>0</v>
      </c>
      <c r="BJ228" s="18" t="s">
        <v>91</v>
      </c>
      <c r="BK228" s="205">
        <f t="shared" si="9"/>
        <v>0</v>
      </c>
      <c r="BL228" s="18" t="s">
        <v>378</v>
      </c>
      <c r="BM228" s="204" t="s">
        <v>871</v>
      </c>
    </row>
    <row r="229" spans="1:65" s="2" customFormat="1" ht="16.5" customHeight="1">
      <c r="A229" s="36"/>
      <c r="B229" s="37"/>
      <c r="C229" s="193" t="s">
        <v>558</v>
      </c>
      <c r="D229" s="193" t="s">
        <v>206</v>
      </c>
      <c r="E229" s="194" t="s">
        <v>2452</v>
      </c>
      <c r="F229" s="195" t="s">
        <v>2453</v>
      </c>
      <c r="G229" s="196" t="s">
        <v>448</v>
      </c>
      <c r="H229" s="197">
        <v>624.8</v>
      </c>
      <c r="I229" s="198"/>
      <c r="J229" s="199">
        <f t="shared" si="0"/>
        <v>0</v>
      </c>
      <c r="K229" s="195" t="s">
        <v>2334</v>
      </c>
      <c r="L229" s="41"/>
      <c r="M229" s="200" t="s">
        <v>1</v>
      </c>
      <c r="N229" s="201" t="s">
        <v>48</v>
      </c>
      <c r="O229" s="73"/>
      <c r="P229" s="202">
        <f t="shared" si="1"/>
        <v>0</v>
      </c>
      <c r="Q229" s="202">
        <v>0</v>
      </c>
      <c r="R229" s="202">
        <f t="shared" si="2"/>
        <v>0</v>
      </c>
      <c r="S229" s="202">
        <v>0</v>
      </c>
      <c r="T229" s="203">
        <f t="shared" si="3"/>
        <v>0</v>
      </c>
      <c r="U229" s="36"/>
      <c r="V229" s="36"/>
      <c r="W229" s="36"/>
      <c r="X229" s="36"/>
      <c r="Y229" s="36"/>
      <c r="Z229" s="36"/>
      <c r="AA229" s="36"/>
      <c r="AB229" s="36"/>
      <c r="AC229" s="36"/>
      <c r="AD229" s="36"/>
      <c r="AE229" s="36"/>
      <c r="AR229" s="204" t="s">
        <v>378</v>
      </c>
      <c r="AT229" s="204" t="s">
        <v>206</v>
      </c>
      <c r="AU229" s="204" t="s">
        <v>91</v>
      </c>
      <c r="AY229" s="18" t="s">
        <v>203</v>
      </c>
      <c r="BE229" s="205">
        <f t="shared" si="4"/>
        <v>0</v>
      </c>
      <c r="BF229" s="205">
        <f t="shared" si="5"/>
        <v>0</v>
      </c>
      <c r="BG229" s="205">
        <f t="shared" si="6"/>
        <v>0</v>
      </c>
      <c r="BH229" s="205">
        <f t="shared" si="7"/>
        <v>0</v>
      </c>
      <c r="BI229" s="205">
        <f t="shared" si="8"/>
        <v>0</v>
      </c>
      <c r="BJ229" s="18" t="s">
        <v>91</v>
      </c>
      <c r="BK229" s="205">
        <f t="shared" si="9"/>
        <v>0</v>
      </c>
      <c r="BL229" s="18" t="s">
        <v>378</v>
      </c>
      <c r="BM229" s="204" t="s">
        <v>881</v>
      </c>
    </row>
    <row r="230" spans="1:65" s="2" customFormat="1" ht="16.5" customHeight="1">
      <c r="A230" s="36"/>
      <c r="B230" s="37"/>
      <c r="C230" s="193" t="s">
        <v>563</v>
      </c>
      <c r="D230" s="193" t="s">
        <v>206</v>
      </c>
      <c r="E230" s="194" t="s">
        <v>2454</v>
      </c>
      <c r="F230" s="195" t="s">
        <v>2455</v>
      </c>
      <c r="G230" s="196" t="s">
        <v>448</v>
      </c>
      <c r="H230" s="197">
        <v>17.1</v>
      </c>
      <c r="I230" s="198"/>
      <c r="J230" s="199">
        <f t="shared" si="0"/>
        <v>0</v>
      </c>
      <c r="K230" s="195" t="s">
        <v>2456</v>
      </c>
      <c r="L230" s="41"/>
      <c r="M230" s="200" t="s">
        <v>1</v>
      </c>
      <c r="N230" s="201" t="s">
        <v>48</v>
      </c>
      <c r="O230" s="73"/>
      <c r="P230" s="202">
        <f t="shared" si="1"/>
        <v>0</v>
      </c>
      <c r="Q230" s="202">
        <v>0</v>
      </c>
      <c r="R230" s="202">
        <f t="shared" si="2"/>
        <v>0</v>
      </c>
      <c r="S230" s="202">
        <v>0</v>
      </c>
      <c r="T230" s="203">
        <f t="shared" si="3"/>
        <v>0</v>
      </c>
      <c r="U230" s="36"/>
      <c r="V230" s="36"/>
      <c r="W230" s="36"/>
      <c r="X230" s="36"/>
      <c r="Y230" s="36"/>
      <c r="Z230" s="36"/>
      <c r="AA230" s="36"/>
      <c r="AB230" s="36"/>
      <c r="AC230" s="36"/>
      <c r="AD230" s="36"/>
      <c r="AE230" s="36"/>
      <c r="AR230" s="204" t="s">
        <v>378</v>
      </c>
      <c r="AT230" s="204" t="s">
        <v>206</v>
      </c>
      <c r="AU230" s="204" t="s">
        <v>91</v>
      </c>
      <c r="AY230" s="18" t="s">
        <v>203</v>
      </c>
      <c r="BE230" s="205">
        <f t="shared" si="4"/>
        <v>0</v>
      </c>
      <c r="BF230" s="205">
        <f t="shared" si="5"/>
        <v>0</v>
      </c>
      <c r="BG230" s="205">
        <f t="shared" si="6"/>
        <v>0</v>
      </c>
      <c r="BH230" s="205">
        <f t="shared" si="7"/>
        <v>0</v>
      </c>
      <c r="BI230" s="205">
        <f t="shared" si="8"/>
        <v>0</v>
      </c>
      <c r="BJ230" s="18" t="s">
        <v>91</v>
      </c>
      <c r="BK230" s="205">
        <f t="shared" si="9"/>
        <v>0</v>
      </c>
      <c r="BL230" s="18" t="s">
        <v>378</v>
      </c>
      <c r="BM230" s="204" t="s">
        <v>895</v>
      </c>
    </row>
    <row r="231" spans="1:47" s="2" customFormat="1" ht="28.8">
      <c r="A231" s="36"/>
      <c r="B231" s="37"/>
      <c r="C231" s="38"/>
      <c r="D231" s="206" t="s">
        <v>213</v>
      </c>
      <c r="E231" s="38"/>
      <c r="F231" s="207" t="s">
        <v>2457</v>
      </c>
      <c r="G231" s="38"/>
      <c r="H231" s="38"/>
      <c r="I231" s="208"/>
      <c r="J231" s="38"/>
      <c r="K231" s="38"/>
      <c r="L231" s="41"/>
      <c r="M231" s="209"/>
      <c r="N231" s="210"/>
      <c r="O231" s="73"/>
      <c r="P231" s="73"/>
      <c r="Q231" s="73"/>
      <c r="R231" s="73"/>
      <c r="S231" s="73"/>
      <c r="T231" s="74"/>
      <c r="U231" s="36"/>
      <c r="V231" s="36"/>
      <c r="W231" s="36"/>
      <c r="X231" s="36"/>
      <c r="Y231" s="36"/>
      <c r="Z231" s="36"/>
      <c r="AA231" s="36"/>
      <c r="AB231" s="36"/>
      <c r="AC231" s="36"/>
      <c r="AD231" s="36"/>
      <c r="AE231" s="36"/>
      <c r="AT231" s="18" t="s">
        <v>213</v>
      </c>
      <c r="AU231" s="18" t="s">
        <v>91</v>
      </c>
    </row>
    <row r="232" spans="1:65" s="2" customFormat="1" ht="24.15" customHeight="1">
      <c r="A232" s="36"/>
      <c r="B232" s="37"/>
      <c r="C232" s="193" t="s">
        <v>567</v>
      </c>
      <c r="D232" s="193" t="s">
        <v>206</v>
      </c>
      <c r="E232" s="194" t="s">
        <v>2458</v>
      </c>
      <c r="F232" s="195" t="s">
        <v>2459</v>
      </c>
      <c r="G232" s="196" t="s">
        <v>404</v>
      </c>
      <c r="H232" s="197">
        <v>3</v>
      </c>
      <c r="I232" s="198"/>
      <c r="J232" s="199">
        <f>ROUND(I232*H232,2)</f>
        <v>0</v>
      </c>
      <c r="K232" s="195" t="s">
        <v>2456</v>
      </c>
      <c r="L232" s="41"/>
      <c r="M232" s="200" t="s">
        <v>1</v>
      </c>
      <c r="N232" s="201" t="s">
        <v>48</v>
      </c>
      <c r="O232" s="73"/>
      <c r="P232" s="202">
        <f>O232*H232</f>
        <v>0</v>
      </c>
      <c r="Q232" s="202">
        <v>0</v>
      </c>
      <c r="R232" s="202">
        <f>Q232*H232</f>
        <v>0</v>
      </c>
      <c r="S232" s="202">
        <v>0</v>
      </c>
      <c r="T232" s="203">
        <f>S232*H232</f>
        <v>0</v>
      </c>
      <c r="U232" s="36"/>
      <c r="V232" s="36"/>
      <c r="W232" s="36"/>
      <c r="X232" s="36"/>
      <c r="Y232" s="36"/>
      <c r="Z232" s="36"/>
      <c r="AA232" s="36"/>
      <c r="AB232" s="36"/>
      <c r="AC232" s="36"/>
      <c r="AD232" s="36"/>
      <c r="AE232" s="36"/>
      <c r="AR232" s="204" t="s">
        <v>378</v>
      </c>
      <c r="AT232" s="204" t="s">
        <v>206</v>
      </c>
      <c r="AU232" s="204" t="s">
        <v>91</v>
      </c>
      <c r="AY232" s="18" t="s">
        <v>203</v>
      </c>
      <c r="BE232" s="205">
        <f>IF(N232="základní",J232,0)</f>
        <v>0</v>
      </c>
      <c r="BF232" s="205">
        <f>IF(N232="snížená",J232,0)</f>
        <v>0</v>
      </c>
      <c r="BG232" s="205">
        <f>IF(N232="zákl. přenesená",J232,0)</f>
        <v>0</v>
      </c>
      <c r="BH232" s="205">
        <f>IF(N232="sníž. přenesená",J232,0)</f>
        <v>0</v>
      </c>
      <c r="BI232" s="205">
        <f>IF(N232="nulová",J232,0)</f>
        <v>0</v>
      </c>
      <c r="BJ232" s="18" t="s">
        <v>91</v>
      </c>
      <c r="BK232" s="205">
        <f>ROUND(I232*H232,2)</f>
        <v>0</v>
      </c>
      <c r="BL232" s="18" t="s">
        <v>378</v>
      </c>
      <c r="BM232" s="204" t="s">
        <v>907</v>
      </c>
    </row>
    <row r="233" spans="1:65" s="2" customFormat="1" ht="16.5" customHeight="1">
      <c r="A233" s="36"/>
      <c r="B233" s="37"/>
      <c r="C233" s="193" t="s">
        <v>571</v>
      </c>
      <c r="D233" s="193" t="s">
        <v>206</v>
      </c>
      <c r="E233" s="194" t="s">
        <v>2460</v>
      </c>
      <c r="F233" s="195" t="s">
        <v>2461</v>
      </c>
      <c r="G233" s="196" t="s">
        <v>448</v>
      </c>
      <c r="H233" s="197">
        <v>18.81</v>
      </c>
      <c r="I233" s="198"/>
      <c r="J233" s="199">
        <f>ROUND(I233*H233,2)</f>
        <v>0</v>
      </c>
      <c r="K233" s="195" t="s">
        <v>2334</v>
      </c>
      <c r="L233" s="41"/>
      <c r="M233" s="200" t="s">
        <v>1</v>
      </c>
      <c r="N233" s="201" t="s">
        <v>48</v>
      </c>
      <c r="O233" s="73"/>
      <c r="P233" s="202">
        <f>O233*H233</f>
        <v>0</v>
      </c>
      <c r="Q233" s="202">
        <v>0</v>
      </c>
      <c r="R233" s="202">
        <f>Q233*H233</f>
        <v>0</v>
      </c>
      <c r="S233" s="202">
        <v>0</v>
      </c>
      <c r="T233" s="203">
        <f>S233*H233</f>
        <v>0</v>
      </c>
      <c r="U233" s="36"/>
      <c r="V233" s="36"/>
      <c r="W233" s="36"/>
      <c r="X233" s="36"/>
      <c r="Y233" s="36"/>
      <c r="Z233" s="36"/>
      <c r="AA233" s="36"/>
      <c r="AB233" s="36"/>
      <c r="AC233" s="36"/>
      <c r="AD233" s="36"/>
      <c r="AE233" s="36"/>
      <c r="AR233" s="204" t="s">
        <v>378</v>
      </c>
      <c r="AT233" s="204" t="s">
        <v>206</v>
      </c>
      <c r="AU233" s="204" t="s">
        <v>91</v>
      </c>
      <c r="AY233" s="18" t="s">
        <v>203</v>
      </c>
      <c r="BE233" s="205">
        <f>IF(N233="základní",J233,0)</f>
        <v>0</v>
      </c>
      <c r="BF233" s="205">
        <f>IF(N233="snížená",J233,0)</f>
        <v>0</v>
      </c>
      <c r="BG233" s="205">
        <f>IF(N233="zákl. přenesená",J233,0)</f>
        <v>0</v>
      </c>
      <c r="BH233" s="205">
        <f>IF(N233="sníž. přenesená",J233,0)</f>
        <v>0</v>
      </c>
      <c r="BI233" s="205">
        <f>IF(N233="nulová",J233,0)</f>
        <v>0</v>
      </c>
      <c r="BJ233" s="18" t="s">
        <v>91</v>
      </c>
      <c r="BK233" s="205">
        <f>ROUND(I233*H233,2)</f>
        <v>0</v>
      </c>
      <c r="BL233" s="18" t="s">
        <v>378</v>
      </c>
      <c r="BM233" s="204" t="s">
        <v>918</v>
      </c>
    </row>
    <row r="234" spans="1:65" s="2" customFormat="1" ht="16.5" customHeight="1">
      <c r="A234" s="36"/>
      <c r="B234" s="37"/>
      <c r="C234" s="193" t="s">
        <v>576</v>
      </c>
      <c r="D234" s="193" t="s">
        <v>206</v>
      </c>
      <c r="E234" s="194" t="s">
        <v>2462</v>
      </c>
      <c r="F234" s="195" t="s">
        <v>2463</v>
      </c>
      <c r="G234" s="196" t="s">
        <v>448</v>
      </c>
      <c r="H234" s="197">
        <v>95.614</v>
      </c>
      <c r="I234" s="198"/>
      <c r="J234" s="199">
        <f>ROUND(I234*H234,2)</f>
        <v>0</v>
      </c>
      <c r="K234" s="195" t="s">
        <v>2456</v>
      </c>
      <c r="L234" s="41"/>
      <c r="M234" s="200" t="s">
        <v>1</v>
      </c>
      <c r="N234" s="201" t="s">
        <v>48</v>
      </c>
      <c r="O234" s="73"/>
      <c r="P234" s="202">
        <f>O234*H234</f>
        <v>0</v>
      </c>
      <c r="Q234" s="202">
        <v>0</v>
      </c>
      <c r="R234" s="202">
        <f>Q234*H234</f>
        <v>0</v>
      </c>
      <c r="S234" s="202">
        <v>0</v>
      </c>
      <c r="T234" s="203">
        <f>S234*H234</f>
        <v>0</v>
      </c>
      <c r="U234" s="36"/>
      <c r="V234" s="36"/>
      <c r="W234" s="36"/>
      <c r="X234" s="36"/>
      <c r="Y234" s="36"/>
      <c r="Z234" s="36"/>
      <c r="AA234" s="36"/>
      <c r="AB234" s="36"/>
      <c r="AC234" s="36"/>
      <c r="AD234" s="36"/>
      <c r="AE234" s="36"/>
      <c r="AR234" s="204" t="s">
        <v>378</v>
      </c>
      <c r="AT234" s="204" t="s">
        <v>206</v>
      </c>
      <c r="AU234" s="204" t="s">
        <v>91</v>
      </c>
      <c r="AY234" s="18" t="s">
        <v>203</v>
      </c>
      <c r="BE234" s="205">
        <f>IF(N234="základní",J234,0)</f>
        <v>0</v>
      </c>
      <c r="BF234" s="205">
        <f>IF(N234="snížená",J234,0)</f>
        <v>0</v>
      </c>
      <c r="BG234" s="205">
        <f>IF(N234="zákl. přenesená",J234,0)</f>
        <v>0</v>
      </c>
      <c r="BH234" s="205">
        <f>IF(N234="sníž. přenesená",J234,0)</f>
        <v>0</v>
      </c>
      <c r="BI234" s="205">
        <f>IF(N234="nulová",J234,0)</f>
        <v>0</v>
      </c>
      <c r="BJ234" s="18" t="s">
        <v>91</v>
      </c>
      <c r="BK234" s="205">
        <f>ROUND(I234*H234,2)</f>
        <v>0</v>
      </c>
      <c r="BL234" s="18" t="s">
        <v>378</v>
      </c>
      <c r="BM234" s="204" t="s">
        <v>927</v>
      </c>
    </row>
    <row r="235" spans="1:65" s="2" customFormat="1" ht="16.5" customHeight="1">
      <c r="A235" s="36"/>
      <c r="B235" s="37"/>
      <c r="C235" s="193" t="s">
        <v>581</v>
      </c>
      <c r="D235" s="193" t="s">
        <v>206</v>
      </c>
      <c r="E235" s="194" t="s">
        <v>2464</v>
      </c>
      <c r="F235" s="195" t="s">
        <v>2465</v>
      </c>
      <c r="G235" s="196" t="s">
        <v>338</v>
      </c>
      <c r="H235" s="197">
        <v>2.549</v>
      </c>
      <c r="I235" s="198"/>
      <c r="J235" s="199">
        <f>ROUND(I235*H235,2)</f>
        <v>0</v>
      </c>
      <c r="K235" s="195" t="s">
        <v>2334</v>
      </c>
      <c r="L235" s="41"/>
      <c r="M235" s="200" t="s">
        <v>1</v>
      </c>
      <c r="N235" s="201" t="s">
        <v>48</v>
      </c>
      <c r="O235" s="73"/>
      <c r="P235" s="202">
        <f>O235*H235</f>
        <v>0</v>
      </c>
      <c r="Q235" s="202">
        <v>0</v>
      </c>
      <c r="R235" s="202">
        <f>Q235*H235</f>
        <v>0</v>
      </c>
      <c r="S235" s="202">
        <v>0</v>
      </c>
      <c r="T235" s="203">
        <f>S235*H235</f>
        <v>0</v>
      </c>
      <c r="U235" s="36"/>
      <c r="V235" s="36"/>
      <c r="W235" s="36"/>
      <c r="X235" s="36"/>
      <c r="Y235" s="36"/>
      <c r="Z235" s="36"/>
      <c r="AA235" s="36"/>
      <c r="AB235" s="36"/>
      <c r="AC235" s="36"/>
      <c r="AD235" s="36"/>
      <c r="AE235" s="36"/>
      <c r="AR235" s="204" t="s">
        <v>378</v>
      </c>
      <c r="AT235" s="204" t="s">
        <v>206</v>
      </c>
      <c r="AU235" s="204" t="s">
        <v>91</v>
      </c>
      <c r="AY235" s="18" t="s">
        <v>203</v>
      </c>
      <c r="BE235" s="205">
        <f>IF(N235="základní",J235,0)</f>
        <v>0</v>
      </c>
      <c r="BF235" s="205">
        <f>IF(N235="snížená",J235,0)</f>
        <v>0</v>
      </c>
      <c r="BG235" s="205">
        <f>IF(N235="zákl. přenesená",J235,0)</f>
        <v>0</v>
      </c>
      <c r="BH235" s="205">
        <f>IF(N235="sníž. přenesená",J235,0)</f>
        <v>0</v>
      </c>
      <c r="BI235" s="205">
        <f>IF(N235="nulová",J235,0)</f>
        <v>0</v>
      </c>
      <c r="BJ235" s="18" t="s">
        <v>91</v>
      </c>
      <c r="BK235" s="205">
        <f>ROUND(I235*H235,2)</f>
        <v>0</v>
      </c>
      <c r="BL235" s="18" t="s">
        <v>378</v>
      </c>
      <c r="BM235" s="204" t="s">
        <v>938</v>
      </c>
    </row>
    <row r="236" spans="2:63" s="12" customFormat="1" ht="25.95" customHeight="1">
      <c r="B236" s="177"/>
      <c r="C236" s="178"/>
      <c r="D236" s="179" t="s">
        <v>82</v>
      </c>
      <c r="E236" s="180" t="s">
        <v>2466</v>
      </c>
      <c r="F236" s="180" t="s">
        <v>2467</v>
      </c>
      <c r="G236" s="178"/>
      <c r="H236" s="178"/>
      <c r="I236" s="181"/>
      <c r="J236" s="182">
        <f>BK236</f>
        <v>0</v>
      </c>
      <c r="K236" s="178"/>
      <c r="L236" s="183"/>
      <c r="M236" s="184"/>
      <c r="N236" s="185"/>
      <c r="O236" s="185"/>
      <c r="P236" s="186">
        <f>SUM(P237:P238)</f>
        <v>0</v>
      </c>
      <c r="Q236" s="185"/>
      <c r="R236" s="186">
        <f>SUM(R237:R238)</f>
        <v>0</v>
      </c>
      <c r="S236" s="185"/>
      <c r="T236" s="187">
        <f>SUM(T237:T238)</f>
        <v>0</v>
      </c>
      <c r="AR236" s="188" t="s">
        <v>93</v>
      </c>
      <c r="AT236" s="189" t="s">
        <v>82</v>
      </c>
      <c r="AU236" s="189" t="s">
        <v>83</v>
      </c>
      <c r="AY236" s="188" t="s">
        <v>203</v>
      </c>
      <c r="BK236" s="190">
        <f>SUM(BK237:BK238)</f>
        <v>0</v>
      </c>
    </row>
    <row r="237" spans="1:65" s="2" customFormat="1" ht="16.5" customHeight="1">
      <c r="A237" s="36"/>
      <c r="B237" s="37"/>
      <c r="C237" s="193" t="s">
        <v>585</v>
      </c>
      <c r="D237" s="193" t="s">
        <v>206</v>
      </c>
      <c r="E237" s="194" t="s">
        <v>2468</v>
      </c>
      <c r="F237" s="195" t="s">
        <v>2469</v>
      </c>
      <c r="G237" s="196" t="s">
        <v>448</v>
      </c>
      <c r="H237" s="197">
        <v>11.22</v>
      </c>
      <c r="I237" s="198"/>
      <c r="J237" s="199">
        <f>ROUND(I237*H237,2)</f>
        <v>0</v>
      </c>
      <c r="K237" s="195" t="s">
        <v>2334</v>
      </c>
      <c r="L237" s="41"/>
      <c r="M237" s="200" t="s">
        <v>1</v>
      </c>
      <c r="N237" s="201" t="s">
        <v>48</v>
      </c>
      <c r="O237" s="73"/>
      <c r="P237" s="202">
        <f>O237*H237</f>
        <v>0</v>
      </c>
      <c r="Q237" s="202">
        <v>0</v>
      </c>
      <c r="R237" s="202">
        <f>Q237*H237</f>
        <v>0</v>
      </c>
      <c r="S237" s="202">
        <v>0</v>
      </c>
      <c r="T237" s="203">
        <f>S237*H237</f>
        <v>0</v>
      </c>
      <c r="U237" s="36"/>
      <c r="V237" s="36"/>
      <c r="W237" s="36"/>
      <c r="X237" s="36"/>
      <c r="Y237" s="36"/>
      <c r="Z237" s="36"/>
      <c r="AA237" s="36"/>
      <c r="AB237" s="36"/>
      <c r="AC237" s="36"/>
      <c r="AD237" s="36"/>
      <c r="AE237" s="36"/>
      <c r="AR237" s="204" t="s">
        <v>378</v>
      </c>
      <c r="AT237" s="204" t="s">
        <v>206</v>
      </c>
      <c r="AU237" s="204" t="s">
        <v>91</v>
      </c>
      <c r="AY237" s="18" t="s">
        <v>203</v>
      </c>
      <c r="BE237" s="205">
        <f>IF(N237="základní",J237,0)</f>
        <v>0</v>
      </c>
      <c r="BF237" s="205">
        <f>IF(N237="snížená",J237,0)</f>
        <v>0</v>
      </c>
      <c r="BG237" s="205">
        <f>IF(N237="zákl. přenesená",J237,0)</f>
        <v>0</v>
      </c>
      <c r="BH237" s="205">
        <f>IF(N237="sníž. přenesená",J237,0)</f>
        <v>0</v>
      </c>
      <c r="BI237" s="205">
        <f>IF(N237="nulová",J237,0)</f>
        <v>0</v>
      </c>
      <c r="BJ237" s="18" t="s">
        <v>91</v>
      </c>
      <c r="BK237" s="205">
        <f>ROUND(I237*H237,2)</f>
        <v>0</v>
      </c>
      <c r="BL237" s="18" t="s">
        <v>378</v>
      </c>
      <c r="BM237" s="204" t="s">
        <v>950</v>
      </c>
    </row>
    <row r="238" spans="1:65" s="2" customFormat="1" ht="16.5" customHeight="1">
      <c r="A238" s="36"/>
      <c r="B238" s="37"/>
      <c r="C238" s="193" t="s">
        <v>589</v>
      </c>
      <c r="D238" s="193" t="s">
        <v>206</v>
      </c>
      <c r="E238" s="194" t="s">
        <v>2470</v>
      </c>
      <c r="F238" s="195" t="s">
        <v>2471</v>
      </c>
      <c r="G238" s="196" t="s">
        <v>338</v>
      </c>
      <c r="H238" s="197">
        <v>0.403</v>
      </c>
      <c r="I238" s="198"/>
      <c r="J238" s="199">
        <f>ROUND(I238*H238,2)</f>
        <v>0</v>
      </c>
      <c r="K238" s="195" t="s">
        <v>2334</v>
      </c>
      <c r="L238" s="41"/>
      <c r="M238" s="200" t="s">
        <v>1</v>
      </c>
      <c r="N238" s="201" t="s">
        <v>48</v>
      </c>
      <c r="O238" s="73"/>
      <c r="P238" s="202">
        <f>O238*H238</f>
        <v>0</v>
      </c>
      <c r="Q238" s="202">
        <v>0</v>
      </c>
      <c r="R238" s="202">
        <f>Q238*H238</f>
        <v>0</v>
      </c>
      <c r="S238" s="202">
        <v>0</v>
      </c>
      <c r="T238" s="203">
        <f>S238*H238</f>
        <v>0</v>
      </c>
      <c r="U238" s="36"/>
      <c r="V238" s="36"/>
      <c r="W238" s="36"/>
      <c r="X238" s="36"/>
      <c r="Y238" s="36"/>
      <c r="Z238" s="36"/>
      <c r="AA238" s="36"/>
      <c r="AB238" s="36"/>
      <c r="AC238" s="36"/>
      <c r="AD238" s="36"/>
      <c r="AE238" s="36"/>
      <c r="AR238" s="204" t="s">
        <v>378</v>
      </c>
      <c r="AT238" s="204" t="s">
        <v>206</v>
      </c>
      <c r="AU238" s="204" t="s">
        <v>91</v>
      </c>
      <c r="AY238" s="18" t="s">
        <v>203</v>
      </c>
      <c r="BE238" s="205">
        <f>IF(N238="základní",J238,0)</f>
        <v>0</v>
      </c>
      <c r="BF238" s="205">
        <f>IF(N238="snížená",J238,0)</f>
        <v>0</v>
      </c>
      <c r="BG238" s="205">
        <f>IF(N238="zákl. přenesená",J238,0)</f>
        <v>0</v>
      </c>
      <c r="BH238" s="205">
        <f>IF(N238="sníž. přenesená",J238,0)</f>
        <v>0</v>
      </c>
      <c r="BI238" s="205">
        <f>IF(N238="nulová",J238,0)</f>
        <v>0</v>
      </c>
      <c r="BJ238" s="18" t="s">
        <v>91</v>
      </c>
      <c r="BK238" s="205">
        <f>ROUND(I238*H238,2)</f>
        <v>0</v>
      </c>
      <c r="BL238" s="18" t="s">
        <v>378</v>
      </c>
      <c r="BM238" s="204" t="s">
        <v>961</v>
      </c>
    </row>
    <row r="239" spans="2:63" s="12" customFormat="1" ht="25.95" customHeight="1">
      <c r="B239" s="177"/>
      <c r="C239" s="178"/>
      <c r="D239" s="179" t="s">
        <v>82</v>
      </c>
      <c r="E239" s="180" t="s">
        <v>2472</v>
      </c>
      <c r="F239" s="180" t="s">
        <v>2473</v>
      </c>
      <c r="G239" s="178"/>
      <c r="H239" s="178"/>
      <c r="I239" s="181"/>
      <c r="J239" s="182">
        <f>BK239</f>
        <v>0</v>
      </c>
      <c r="K239" s="178"/>
      <c r="L239" s="183"/>
      <c r="M239" s="184"/>
      <c r="N239" s="185"/>
      <c r="O239" s="185"/>
      <c r="P239" s="186">
        <f>SUM(P240:P289)</f>
        <v>0</v>
      </c>
      <c r="Q239" s="185"/>
      <c r="R239" s="186">
        <f>SUM(R240:R289)</f>
        <v>0</v>
      </c>
      <c r="S239" s="185"/>
      <c r="T239" s="187">
        <f>SUM(T240:T289)</f>
        <v>0</v>
      </c>
      <c r="AR239" s="188" t="s">
        <v>93</v>
      </c>
      <c r="AT239" s="189" t="s">
        <v>82</v>
      </c>
      <c r="AU239" s="189" t="s">
        <v>83</v>
      </c>
      <c r="AY239" s="188" t="s">
        <v>203</v>
      </c>
      <c r="BK239" s="190">
        <f>SUM(BK240:BK289)</f>
        <v>0</v>
      </c>
    </row>
    <row r="240" spans="1:65" s="2" customFormat="1" ht="16.5" customHeight="1">
      <c r="A240" s="36"/>
      <c r="B240" s="37"/>
      <c r="C240" s="193" t="s">
        <v>594</v>
      </c>
      <c r="D240" s="193" t="s">
        <v>206</v>
      </c>
      <c r="E240" s="194" t="s">
        <v>2474</v>
      </c>
      <c r="F240" s="195" t="s">
        <v>2475</v>
      </c>
      <c r="G240" s="196" t="s">
        <v>404</v>
      </c>
      <c r="H240" s="197">
        <v>9</v>
      </c>
      <c r="I240" s="198"/>
      <c r="J240" s="199">
        <f>ROUND(I240*H240,2)</f>
        <v>0</v>
      </c>
      <c r="K240" s="195" t="s">
        <v>2334</v>
      </c>
      <c r="L240" s="41"/>
      <c r="M240" s="200" t="s">
        <v>1</v>
      </c>
      <c r="N240" s="201" t="s">
        <v>48</v>
      </c>
      <c r="O240" s="73"/>
      <c r="P240" s="202">
        <f>O240*H240</f>
        <v>0</v>
      </c>
      <c r="Q240" s="202">
        <v>0</v>
      </c>
      <c r="R240" s="202">
        <f>Q240*H240</f>
        <v>0</v>
      </c>
      <c r="S240" s="202">
        <v>0</v>
      </c>
      <c r="T240" s="203">
        <f>S240*H240</f>
        <v>0</v>
      </c>
      <c r="U240" s="36"/>
      <c r="V240" s="36"/>
      <c r="W240" s="36"/>
      <c r="X240" s="36"/>
      <c r="Y240" s="36"/>
      <c r="Z240" s="36"/>
      <c r="AA240" s="36"/>
      <c r="AB240" s="36"/>
      <c r="AC240" s="36"/>
      <c r="AD240" s="36"/>
      <c r="AE240" s="36"/>
      <c r="AR240" s="204" t="s">
        <v>378</v>
      </c>
      <c r="AT240" s="204" t="s">
        <v>206</v>
      </c>
      <c r="AU240" s="204" t="s">
        <v>91</v>
      </c>
      <c r="AY240" s="18" t="s">
        <v>203</v>
      </c>
      <c r="BE240" s="205">
        <f>IF(N240="základní",J240,0)</f>
        <v>0</v>
      </c>
      <c r="BF240" s="205">
        <f>IF(N240="snížená",J240,0)</f>
        <v>0</v>
      </c>
      <c r="BG240" s="205">
        <f>IF(N240="zákl. přenesená",J240,0)</f>
        <v>0</v>
      </c>
      <c r="BH240" s="205">
        <f>IF(N240="sníž. přenesená",J240,0)</f>
        <v>0</v>
      </c>
      <c r="BI240" s="205">
        <f>IF(N240="nulová",J240,0)</f>
        <v>0</v>
      </c>
      <c r="BJ240" s="18" t="s">
        <v>91</v>
      </c>
      <c r="BK240" s="205">
        <f>ROUND(I240*H240,2)</f>
        <v>0</v>
      </c>
      <c r="BL240" s="18" t="s">
        <v>378</v>
      </c>
      <c r="BM240" s="204" t="s">
        <v>968</v>
      </c>
    </row>
    <row r="241" spans="1:47" s="2" customFormat="1" ht="28.8">
      <c r="A241" s="36"/>
      <c r="B241" s="37"/>
      <c r="C241" s="38"/>
      <c r="D241" s="206" t="s">
        <v>213</v>
      </c>
      <c r="E241" s="38"/>
      <c r="F241" s="207" t="s">
        <v>2476</v>
      </c>
      <c r="G241" s="38"/>
      <c r="H241" s="38"/>
      <c r="I241" s="208"/>
      <c r="J241" s="38"/>
      <c r="K241" s="38"/>
      <c r="L241" s="41"/>
      <c r="M241" s="209"/>
      <c r="N241" s="210"/>
      <c r="O241" s="73"/>
      <c r="P241" s="73"/>
      <c r="Q241" s="73"/>
      <c r="R241" s="73"/>
      <c r="S241" s="73"/>
      <c r="T241" s="74"/>
      <c r="U241" s="36"/>
      <c r="V241" s="36"/>
      <c r="W241" s="36"/>
      <c r="X241" s="36"/>
      <c r="Y241" s="36"/>
      <c r="Z241" s="36"/>
      <c r="AA241" s="36"/>
      <c r="AB241" s="36"/>
      <c r="AC241" s="36"/>
      <c r="AD241" s="36"/>
      <c r="AE241" s="36"/>
      <c r="AT241" s="18" t="s">
        <v>213</v>
      </c>
      <c r="AU241" s="18" t="s">
        <v>91</v>
      </c>
    </row>
    <row r="242" spans="1:65" s="2" customFormat="1" ht="16.5" customHeight="1">
      <c r="A242" s="36"/>
      <c r="B242" s="37"/>
      <c r="C242" s="193" t="s">
        <v>598</v>
      </c>
      <c r="D242" s="193" t="s">
        <v>206</v>
      </c>
      <c r="E242" s="194" t="s">
        <v>2477</v>
      </c>
      <c r="F242" s="195" t="s">
        <v>2478</v>
      </c>
      <c r="G242" s="196" t="s">
        <v>404</v>
      </c>
      <c r="H242" s="197">
        <v>1</v>
      </c>
      <c r="I242" s="198"/>
      <c r="J242" s="199">
        <f>ROUND(I242*H242,2)</f>
        <v>0</v>
      </c>
      <c r="K242" s="195" t="s">
        <v>2334</v>
      </c>
      <c r="L242" s="41"/>
      <c r="M242" s="200" t="s">
        <v>1</v>
      </c>
      <c r="N242" s="201" t="s">
        <v>48</v>
      </c>
      <c r="O242" s="73"/>
      <c r="P242" s="202">
        <f>O242*H242</f>
        <v>0</v>
      </c>
      <c r="Q242" s="202">
        <v>0</v>
      </c>
      <c r="R242" s="202">
        <f>Q242*H242</f>
        <v>0</v>
      </c>
      <c r="S242" s="202">
        <v>0</v>
      </c>
      <c r="T242" s="203">
        <f>S242*H242</f>
        <v>0</v>
      </c>
      <c r="U242" s="36"/>
      <c r="V242" s="36"/>
      <c r="W242" s="36"/>
      <c r="X242" s="36"/>
      <c r="Y242" s="36"/>
      <c r="Z242" s="36"/>
      <c r="AA242" s="36"/>
      <c r="AB242" s="36"/>
      <c r="AC242" s="36"/>
      <c r="AD242" s="36"/>
      <c r="AE242" s="36"/>
      <c r="AR242" s="204" t="s">
        <v>378</v>
      </c>
      <c r="AT242" s="204" t="s">
        <v>206</v>
      </c>
      <c r="AU242" s="204" t="s">
        <v>91</v>
      </c>
      <c r="AY242" s="18" t="s">
        <v>203</v>
      </c>
      <c r="BE242" s="205">
        <f>IF(N242="základní",J242,0)</f>
        <v>0</v>
      </c>
      <c r="BF242" s="205">
        <f>IF(N242="snížená",J242,0)</f>
        <v>0</v>
      </c>
      <c r="BG242" s="205">
        <f>IF(N242="zákl. přenesená",J242,0)</f>
        <v>0</v>
      </c>
      <c r="BH242" s="205">
        <f>IF(N242="sníž. přenesená",J242,0)</f>
        <v>0</v>
      </c>
      <c r="BI242" s="205">
        <f>IF(N242="nulová",J242,0)</f>
        <v>0</v>
      </c>
      <c r="BJ242" s="18" t="s">
        <v>91</v>
      </c>
      <c r="BK242" s="205">
        <f>ROUND(I242*H242,2)</f>
        <v>0</v>
      </c>
      <c r="BL242" s="18" t="s">
        <v>378</v>
      </c>
      <c r="BM242" s="204" t="s">
        <v>977</v>
      </c>
    </row>
    <row r="243" spans="1:47" s="2" customFormat="1" ht="19.2">
      <c r="A243" s="36"/>
      <c r="B243" s="37"/>
      <c r="C243" s="38"/>
      <c r="D243" s="206" t="s">
        <v>213</v>
      </c>
      <c r="E243" s="38"/>
      <c r="F243" s="207" t="s">
        <v>2383</v>
      </c>
      <c r="G243" s="38"/>
      <c r="H243" s="38"/>
      <c r="I243" s="208"/>
      <c r="J243" s="38"/>
      <c r="K243" s="38"/>
      <c r="L243" s="41"/>
      <c r="M243" s="209"/>
      <c r="N243" s="210"/>
      <c r="O243" s="73"/>
      <c r="P243" s="73"/>
      <c r="Q243" s="73"/>
      <c r="R243" s="73"/>
      <c r="S243" s="73"/>
      <c r="T243" s="74"/>
      <c r="U243" s="36"/>
      <c r="V243" s="36"/>
      <c r="W243" s="36"/>
      <c r="X243" s="36"/>
      <c r="Y243" s="36"/>
      <c r="Z243" s="36"/>
      <c r="AA243" s="36"/>
      <c r="AB243" s="36"/>
      <c r="AC243" s="36"/>
      <c r="AD243" s="36"/>
      <c r="AE243" s="36"/>
      <c r="AT243" s="18" t="s">
        <v>213</v>
      </c>
      <c r="AU243" s="18" t="s">
        <v>91</v>
      </c>
    </row>
    <row r="244" spans="1:65" s="2" customFormat="1" ht="16.5" customHeight="1">
      <c r="A244" s="36"/>
      <c r="B244" s="37"/>
      <c r="C244" s="193" t="s">
        <v>605</v>
      </c>
      <c r="D244" s="193" t="s">
        <v>206</v>
      </c>
      <c r="E244" s="194" t="s">
        <v>2479</v>
      </c>
      <c r="F244" s="195" t="s">
        <v>2480</v>
      </c>
      <c r="G244" s="196" t="s">
        <v>404</v>
      </c>
      <c r="H244" s="197">
        <v>5</v>
      </c>
      <c r="I244" s="198"/>
      <c r="J244" s="199">
        <f>ROUND(I244*H244,2)</f>
        <v>0</v>
      </c>
      <c r="K244" s="195" t="s">
        <v>2334</v>
      </c>
      <c r="L244" s="41"/>
      <c r="M244" s="200" t="s">
        <v>1</v>
      </c>
      <c r="N244" s="201" t="s">
        <v>48</v>
      </c>
      <c r="O244" s="73"/>
      <c r="P244" s="202">
        <f>O244*H244</f>
        <v>0</v>
      </c>
      <c r="Q244" s="202">
        <v>0</v>
      </c>
      <c r="R244" s="202">
        <f>Q244*H244</f>
        <v>0</v>
      </c>
      <c r="S244" s="202">
        <v>0</v>
      </c>
      <c r="T244" s="203">
        <f>S244*H244</f>
        <v>0</v>
      </c>
      <c r="U244" s="36"/>
      <c r="V244" s="36"/>
      <c r="W244" s="36"/>
      <c r="X244" s="36"/>
      <c r="Y244" s="36"/>
      <c r="Z244" s="36"/>
      <c r="AA244" s="36"/>
      <c r="AB244" s="36"/>
      <c r="AC244" s="36"/>
      <c r="AD244" s="36"/>
      <c r="AE244" s="36"/>
      <c r="AR244" s="204" t="s">
        <v>378</v>
      </c>
      <c r="AT244" s="204" t="s">
        <v>206</v>
      </c>
      <c r="AU244" s="204" t="s">
        <v>91</v>
      </c>
      <c r="AY244" s="18" t="s">
        <v>203</v>
      </c>
      <c r="BE244" s="205">
        <f>IF(N244="základní",J244,0)</f>
        <v>0</v>
      </c>
      <c r="BF244" s="205">
        <f>IF(N244="snížená",J244,0)</f>
        <v>0</v>
      </c>
      <c r="BG244" s="205">
        <f>IF(N244="zákl. přenesená",J244,0)</f>
        <v>0</v>
      </c>
      <c r="BH244" s="205">
        <f>IF(N244="sníž. přenesená",J244,0)</f>
        <v>0</v>
      </c>
      <c r="BI244" s="205">
        <f>IF(N244="nulová",J244,0)</f>
        <v>0</v>
      </c>
      <c r="BJ244" s="18" t="s">
        <v>91</v>
      </c>
      <c r="BK244" s="205">
        <f>ROUND(I244*H244,2)</f>
        <v>0</v>
      </c>
      <c r="BL244" s="18" t="s">
        <v>378</v>
      </c>
      <c r="BM244" s="204" t="s">
        <v>987</v>
      </c>
    </row>
    <row r="245" spans="1:47" s="2" customFormat="1" ht="19.2">
      <c r="A245" s="36"/>
      <c r="B245" s="37"/>
      <c r="C245" s="38"/>
      <c r="D245" s="206" t="s">
        <v>213</v>
      </c>
      <c r="E245" s="38"/>
      <c r="F245" s="207" t="s">
        <v>2481</v>
      </c>
      <c r="G245" s="38"/>
      <c r="H245" s="38"/>
      <c r="I245" s="208"/>
      <c r="J245" s="38"/>
      <c r="K245" s="38"/>
      <c r="L245" s="41"/>
      <c r="M245" s="209"/>
      <c r="N245" s="210"/>
      <c r="O245" s="73"/>
      <c r="P245" s="73"/>
      <c r="Q245" s="73"/>
      <c r="R245" s="73"/>
      <c r="S245" s="73"/>
      <c r="T245" s="74"/>
      <c r="U245" s="36"/>
      <c r="V245" s="36"/>
      <c r="W245" s="36"/>
      <c r="X245" s="36"/>
      <c r="Y245" s="36"/>
      <c r="Z245" s="36"/>
      <c r="AA245" s="36"/>
      <c r="AB245" s="36"/>
      <c r="AC245" s="36"/>
      <c r="AD245" s="36"/>
      <c r="AE245" s="36"/>
      <c r="AT245" s="18" t="s">
        <v>213</v>
      </c>
      <c r="AU245" s="18" t="s">
        <v>91</v>
      </c>
    </row>
    <row r="246" spans="1:65" s="2" customFormat="1" ht="16.5" customHeight="1">
      <c r="A246" s="36"/>
      <c r="B246" s="37"/>
      <c r="C246" s="193" t="s">
        <v>611</v>
      </c>
      <c r="D246" s="193" t="s">
        <v>206</v>
      </c>
      <c r="E246" s="194" t="s">
        <v>2482</v>
      </c>
      <c r="F246" s="195" t="s">
        <v>2483</v>
      </c>
      <c r="G246" s="196" t="s">
        <v>404</v>
      </c>
      <c r="H246" s="197">
        <v>21</v>
      </c>
      <c r="I246" s="198"/>
      <c r="J246" s="199">
        <f>ROUND(I246*H246,2)</f>
        <v>0</v>
      </c>
      <c r="K246" s="195" t="s">
        <v>2334</v>
      </c>
      <c r="L246" s="41"/>
      <c r="M246" s="200" t="s">
        <v>1</v>
      </c>
      <c r="N246" s="201" t="s">
        <v>48</v>
      </c>
      <c r="O246" s="73"/>
      <c r="P246" s="202">
        <f>O246*H246</f>
        <v>0</v>
      </c>
      <c r="Q246" s="202">
        <v>0</v>
      </c>
      <c r="R246" s="202">
        <f>Q246*H246</f>
        <v>0</v>
      </c>
      <c r="S246" s="202">
        <v>0</v>
      </c>
      <c r="T246" s="203">
        <f>S246*H246</f>
        <v>0</v>
      </c>
      <c r="U246" s="36"/>
      <c r="V246" s="36"/>
      <c r="W246" s="36"/>
      <c r="X246" s="36"/>
      <c r="Y246" s="36"/>
      <c r="Z246" s="36"/>
      <c r="AA246" s="36"/>
      <c r="AB246" s="36"/>
      <c r="AC246" s="36"/>
      <c r="AD246" s="36"/>
      <c r="AE246" s="36"/>
      <c r="AR246" s="204" t="s">
        <v>378</v>
      </c>
      <c r="AT246" s="204" t="s">
        <v>206</v>
      </c>
      <c r="AU246" s="204" t="s">
        <v>91</v>
      </c>
      <c r="AY246" s="18" t="s">
        <v>203</v>
      </c>
      <c r="BE246" s="205">
        <f>IF(N246="základní",J246,0)</f>
        <v>0</v>
      </c>
      <c r="BF246" s="205">
        <f>IF(N246="snížená",J246,0)</f>
        <v>0</v>
      </c>
      <c r="BG246" s="205">
        <f>IF(N246="zákl. přenesená",J246,0)</f>
        <v>0</v>
      </c>
      <c r="BH246" s="205">
        <f>IF(N246="sníž. přenesená",J246,0)</f>
        <v>0</v>
      </c>
      <c r="BI246" s="205">
        <f>IF(N246="nulová",J246,0)</f>
        <v>0</v>
      </c>
      <c r="BJ246" s="18" t="s">
        <v>91</v>
      </c>
      <c r="BK246" s="205">
        <f>ROUND(I246*H246,2)</f>
        <v>0</v>
      </c>
      <c r="BL246" s="18" t="s">
        <v>378</v>
      </c>
      <c r="BM246" s="204" t="s">
        <v>999</v>
      </c>
    </row>
    <row r="247" spans="1:47" s="2" customFormat="1" ht="19.2">
      <c r="A247" s="36"/>
      <c r="B247" s="37"/>
      <c r="C247" s="38"/>
      <c r="D247" s="206" t="s">
        <v>213</v>
      </c>
      <c r="E247" s="38"/>
      <c r="F247" s="207" t="s">
        <v>2383</v>
      </c>
      <c r="G247" s="38"/>
      <c r="H247" s="38"/>
      <c r="I247" s="208"/>
      <c r="J247" s="38"/>
      <c r="K247" s="38"/>
      <c r="L247" s="41"/>
      <c r="M247" s="209"/>
      <c r="N247" s="210"/>
      <c r="O247" s="73"/>
      <c r="P247" s="73"/>
      <c r="Q247" s="73"/>
      <c r="R247" s="73"/>
      <c r="S247" s="73"/>
      <c r="T247" s="74"/>
      <c r="U247" s="36"/>
      <c r="V247" s="36"/>
      <c r="W247" s="36"/>
      <c r="X247" s="36"/>
      <c r="Y247" s="36"/>
      <c r="Z247" s="36"/>
      <c r="AA247" s="36"/>
      <c r="AB247" s="36"/>
      <c r="AC247" s="36"/>
      <c r="AD247" s="36"/>
      <c r="AE247" s="36"/>
      <c r="AT247" s="18" t="s">
        <v>213</v>
      </c>
      <c r="AU247" s="18" t="s">
        <v>91</v>
      </c>
    </row>
    <row r="248" spans="1:65" s="2" customFormat="1" ht="16.5" customHeight="1">
      <c r="A248" s="36"/>
      <c r="B248" s="37"/>
      <c r="C248" s="193" t="s">
        <v>616</v>
      </c>
      <c r="D248" s="193" t="s">
        <v>206</v>
      </c>
      <c r="E248" s="194" t="s">
        <v>2484</v>
      </c>
      <c r="F248" s="195" t="s">
        <v>2485</v>
      </c>
      <c r="G248" s="196" t="s">
        <v>404</v>
      </c>
      <c r="H248" s="197">
        <v>1</v>
      </c>
      <c r="I248" s="198"/>
      <c r="J248" s="199">
        <f>ROUND(I248*H248,2)</f>
        <v>0</v>
      </c>
      <c r="K248" s="195" t="s">
        <v>2334</v>
      </c>
      <c r="L248" s="41"/>
      <c r="M248" s="200" t="s">
        <v>1</v>
      </c>
      <c r="N248" s="201" t="s">
        <v>48</v>
      </c>
      <c r="O248" s="73"/>
      <c r="P248" s="202">
        <f>O248*H248</f>
        <v>0</v>
      </c>
      <c r="Q248" s="202">
        <v>0</v>
      </c>
      <c r="R248" s="202">
        <f>Q248*H248</f>
        <v>0</v>
      </c>
      <c r="S248" s="202">
        <v>0</v>
      </c>
      <c r="T248" s="203">
        <f>S248*H248</f>
        <v>0</v>
      </c>
      <c r="U248" s="36"/>
      <c r="V248" s="36"/>
      <c r="W248" s="36"/>
      <c r="X248" s="36"/>
      <c r="Y248" s="36"/>
      <c r="Z248" s="36"/>
      <c r="AA248" s="36"/>
      <c r="AB248" s="36"/>
      <c r="AC248" s="36"/>
      <c r="AD248" s="36"/>
      <c r="AE248" s="36"/>
      <c r="AR248" s="204" t="s">
        <v>378</v>
      </c>
      <c r="AT248" s="204" t="s">
        <v>206</v>
      </c>
      <c r="AU248" s="204" t="s">
        <v>91</v>
      </c>
      <c r="AY248" s="18" t="s">
        <v>203</v>
      </c>
      <c r="BE248" s="205">
        <f>IF(N248="základní",J248,0)</f>
        <v>0</v>
      </c>
      <c r="BF248" s="205">
        <f>IF(N248="snížená",J248,0)</f>
        <v>0</v>
      </c>
      <c r="BG248" s="205">
        <f>IF(N248="zákl. přenesená",J248,0)</f>
        <v>0</v>
      </c>
      <c r="BH248" s="205">
        <f>IF(N248="sníž. přenesená",J248,0)</f>
        <v>0</v>
      </c>
      <c r="BI248" s="205">
        <f>IF(N248="nulová",J248,0)</f>
        <v>0</v>
      </c>
      <c r="BJ248" s="18" t="s">
        <v>91</v>
      </c>
      <c r="BK248" s="205">
        <f>ROUND(I248*H248,2)</f>
        <v>0</v>
      </c>
      <c r="BL248" s="18" t="s">
        <v>378</v>
      </c>
      <c r="BM248" s="204" t="s">
        <v>1007</v>
      </c>
    </row>
    <row r="249" spans="1:47" s="2" customFormat="1" ht="19.2">
      <c r="A249" s="36"/>
      <c r="B249" s="37"/>
      <c r="C249" s="38"/>
      <c r="D249" s="206" t="s">
        <v>213</v>
      </c>
      <c r="E249" s="38"/>
      <c r="F249" s="207" t="s">
        <v>2383</v>
      </c>
      <c r="G249" s="38"/>
      <c r="H249" s="38"/>
      <c r="I249" s="208"/>
      <c r="J249" s="38"/>
      <c r="K249" s="38"/>
      <c r="L249" s="41"/>
      <c r="M249" s="209"/>
      <c r="N249" s="210"/>
      <c r="O249" s="73"/>
      <c r="P249" s="73"/>
      <c r="Q249" s="73"/>
      <c r="R249" s="73"/>
      <c r="S249" s="73"/>
      <c r="T249" s="74"/>
      <c r="U249" s="36"/>
      <c r="V249" s="36"/>
      <c r="W249" s="36"/>
      <c r="X249" s="36"/>
      <c r="Y249" s="36"/>
      <c r="Z249" s="36"/>
      <c r="AA249" s="36"/>
      <c r="AB249" s="36"/>
      <c r="AC249" s="36"/>
      <c r="AD249" s="36"/>
      <c r="AE249" s="36"/>
      <c r="AT249" s="18" t="s">
        <v>213</v>
      </c>
      <c r="AU249" s="18" t="s">
        <v>91</v>
      </c>
    </row>
    <row r="250" spans="1:65" s="2" customFormat="1" ht="16.5" customHeight="1">
      <c r="A250" s="36"/>
      <c r="B250" s="37"/>
      <c r="C250" s="193" t="s">
        <v>621</v>
      </c>
      <c r="D250" s="193" t="s">
        <v>206</v>
      </c>
      <c r="E250" s="194" t="s">
        <v>2486</v>
      </c>
      <c r="F250" s="195" t="s">
        <v>2487</v>
      </c>
      <c r="G250" s="196" t="s">
        <v>404</v>
      </c>
      <c r="H250" s="197">
        <v>10</v>
      </c>
      <c r="I250" s="198"/>
      <c r="J250" s="199">
        <f>ROUND(I250*H250,2)</f>
        <v>0</v>
      </c>
      <c r="K250" s="195" t="s">
        <v>2334</v>
      </c>
      <c r="L250" s="41"/>
      <c r="M250" s="200" t="s">
        <v>1</v>
      </c>
      <c r="N250" s="201" t="s">
        <v>48</v>
      </c>
      <c r="O250" s="73"/>
      <c r="P250" s="202">
        <f>O250*H250</f>
        <v>0</v>
      </c>
      <c r="Q250" s="202">
        <v>0</v>
      </c>
      <c r="R250" s="202">
        <f>Q250*H250</f>
        <v>0</v>
      </c>
      <c r="S250" s="202">
        <v>0</v>
      </c>
      <c r="T250" s="203">
        <f>S250*H250</f>
        <v>0</v>
      </c>
      <c r="U250" s="36"/>
      <c r="V250" s="36"/>
      <c r="W250" s="36"/>
      <c r="X250" s="36"/>
      <c r="Y250" s="36"/>
      <c r="Z250" s="36"/>
      <c r="AA250" s="36"/>
      <c r="AB250" s="36"/>
      <c r="AC250" s="36"/>
      <c r="AD250" s="36"/>
      <c r="AE250" s="36"/>
      <c r="AR250" s="204" t="s">
        <v>378</v>
      </c>
      <c r="AT250" s="204" t="s">
        <v>206</v>
      </c>
      <c r="AU250" s="204" t="s">
        <v>91</v>
      </c>
      <c r="AY250" s="18" t="s">
        <v>203</v>
      </c>
      <c r="BE250" s="205">
        <f>IF(N250="základní",J250,0)</f>
        <v>0</v>
      </c>
      <c r="BF250" s="205">
        <f>IF(N250="snížená",J250,0)</f>
        <v>0</v>
      </c>
      <c r="BG250" s="205">
        <f>IF(N250="zákl. přenesená",J250,0)</f>
        <v>0</v>
      </c>
      <c r="BH250" s="205">
        <f>IF(N250="sníž. přenesená",J250,0)</f>
        <v>0</v>
      </c>
      <c r="BI250" s="205">
        <f>IF(N250="nulová",J250,0)</f>
        <v>0</v>
      </c>
      <c r="BJ250" s="18" t="s">
        <v>91</v>
      </c>
      <c r="BK250" s="205">
        <f>ROUND(I250*H250,2)</f>
        <v>0</v>
      </c>
      <c r="BL250" s="18" t="s">
        <v>378</v>
      </c>
      <c r="BM250" s="204" t="s">
        <v>1014</v>
      </c>
    </row>
    <row r="251" spans="1:47" s="2" customFormat="1" ht="19.2">
      <c r="A251" s="36"/>
      <c r="B251" s="37"/>
      <c r="C251" s="38"/>
      <c r="D251" s="206" t="s">
        <v>213</v>
      </c>
      <c r="E251" s="38"/>
      <c r="F251" s="207" t="s">
        <v>2383</v>
      </c>
      <c r="G251" s="38"/>
      <c r="H251" s="38"/>
      <c r="I251" s="208"/>
      <c r="J251" s="38"/>
      <c r="K251" s="38"/>
      <c r="L251" s="41"/>
      <c r="M251" s="209"/>
      <c r="N251" s="210"/>
      <c r="O251" s="73"/>
      <c r="P251" s="73"/>
      <c r="Q251" s="73"/>
      <c r="R251" s="73"/>
      <c r="S251" s="73"/>
      <c r="T251" s="74"/>
      <c r="U251" s="36"/>
      <c r="V251" s="36"/>
      <c r="W251" s="36"/>
      <c r="X251" s="36"/>
      <c r="Y251" s="36"/>
      <c r="Z251" s="36"/>
      <c r="AA251" s="36"/>
      <c r="AB251" s="36"/>
      <c r="AC251" s="36"/>
      <c r="AD251" s="36"/>
      <c r="AE251" s="36"/>
      <c r="AT251" s="18" t="s">
        <v>213</v>
      </c>
      <c r="AU251" s="18" t="s">
        <v>91</v>
      </c>
    </row>
    <row r="252" spans="1:65" s="2" customFormat="1" ht="16.5" customHeight="1">
      <c r="A252" s="36"/>
      <c r="B252" s="37"/>
      <c r="C252" s="193" t="s">
        <v>626</v>
      </c>
      <c r="D252" s="193" t="s">
        <v>206</v>
      </c>
      <c r="E252" s="194" t="s">
        <v>2488</v>
      </c>
      <c r="F252" s="195" t="s">
        <v>2489</v>
      </c>
      <c r="G252" s="196" t="s">
        <v>404</v>
      </c>
      <c r="H252" s="197">
        <v>7</v>
      </c>
      <c r="I252" s="198"/>
      <c r="J252" s="199">
        <f>ROUND(I252*H252,2)</f>
        <v>0</v>
      </c>
      <c r="K252" s="195" t="s">
        <v>2334</v>
      </c>
      <c r="L252" s="41"/>
      <c r="M252" s="200" t="s">
        <v>1</v>
      </c>
      <c r="N252" s="201" t="s">
        <v>48</v>
      </c>
      <c r="O252" s="73"/>
      <c r="P252" s="202">
        <f>O252*H252</f>
        <v>0</v>
      </c>
      <c r="Q252" s="202">
        <v>0</v>
      </c>
      <c r="R252" s="202">
        <f>Q252*H252</f>
        <v>0</v>
      </c>
      <c r="S252" s="202">
        <v>0</v>
      </c>
      <c r="T252" s="203">
        <f>S252*H252</f>
        <v>0</v>
      </c>
      <c r="U252" s="36"/>
      <c r="V252" s="36"/>
      <c r="W252" s="36"/>
      <c r="X252" s="36"/>
      <c r="Y252" s="36"/>
      <c r="Z252" s="36"/>
      <c r="AA252" s="36"/>
      <c r="AB252" s="36"/>
      <c r="AC252" s="36"/>
      <c r="AD252" s="36"/>
      <c r="AE252" s="36"/>
      <c r="AR252" s="204" t="s">
        <v>378</v>
      </c>
      <c r="AT252" s="204" t="s">
        <v>206</v>
      </c>
      <c r="AU252" s="204" t="s">
        <v>91</v>
      </c>
      <c r="AY252" s="18" t="s">
        <v>203</v>
      </c>
      <c r="BE252" s="205">
        <f>IF(N252="základní",J252,0)</f>
        <v>0</v>
      </c>
      <c r="BF252" s="205">
        <f>IF(N252="snížená",J252,0)</f>
        <v>0</v>
      </c>
      <c r="BG252" s="205">
        <f>IF(N252="zákl. přenesená",J252,0)</f>
        <v>0</v>
      </c>
      <c r="BH252" s="205">
        <f>IF(N252="sníž. přenesená",J252,0)</f>
        <v>0</v>
      </c>
      <c r="BI252" s="205">
        <f>IF(N252="nulová",J252,0)</f>
        <v>0</v>
      </c>
      <c r="BJ252" s="18" t="s">
        <v>91</v>
      </c>
      <c r="BK252" s="205">
        <f>ROUND(I252*H252,2)</f>
        <v>0</v>
      </c>
      <c r="BL252" s="18" t="s">
        <v>378</v>
      </c>
      <c r="BM252" s="204" t="s">
        <v>1021</v>
      </c>
    </row>
    <row r="253" spans="1:65" s="2" customFormat="1" ht="16.5" customHeight="1">
      <c r="A253" s="36"/>
      <c r="B253" s="37"/>
      <c r="C253" s="193" t="s">
        <v>631</v>
      </c>
      <c r="D253" s="193" t="s">
        <v>206</v>
      </c>
      <c r="E253" s="194" t="s">
        <v>2490</v>
      </c>
      <c r="F253" s="195" t="s">
        <v>2491</v>
      </c>
      <c r="G253" s="196" t="s">
        <v>404</v>
      </c>
      <c r="H253" s="197">
        <v>2</v>
      </c>
      <c r="I253" s="198"/>
      <c r="J253" s="199">
        <f>ROUND(I253*H253,2)</f>
        <v>0</v>
      </c>
      <c r="K253" s="195" t="s">
        <v>2334</v>
      </c>
      <c r="L253" s="41"/>
      <c r="M253" s="200" t="s">
        <v>1</v>
      </c>
      <c r="N253" s="201" t="s">
        <v>48</v>
      </c>
      <c r="O253" s="73"/>
      <c r="P253" s="202">
        <f>O253*H253</f>
        <v>0</v>
      </c>
      <c r="Q253" s="202">
        <v>0</v>
      </c>
      <c r="R253" s="202">
        <f>Q253*H253</f>
        <v>0</v>
      </c>
      <c r="S253" s="202">
        <v>0</v>
      </c>
      <c r="T253" s="203">
        <f>S253*H253</f>
        <v>0</v>
      </c>
      <c r="U253" s="36"/>
      <c r="V253" s="36"/>
      <c r="W253" s="36"/>
      <c r="X253" s="36"/>
      <c r="Y253" s="36"/>
      <c r="Z253" s="36"/>
      <c r="AA253" s="36"/>
      <c r="AB253" s="36"/>
      <c r="AC253" s="36"/>
      <c r="AD253" s="36"/>
      <c r="AE253" s="36"/>
      <c r="AR253" s="204" t="s">
        <v>378</v>
      </c>
      <c r="AT253" s="204" t="s">
        <v>206</v>
      </c>
      <c r="AU253" s="204" t="s">
        <v>91</v>
      </c>
      <c r="AY253" s="18" t="s">
        <v>203</v>
      </c>
      <c r="BE253" s="205">
        <f>IF(N253="základní",J253,0)</f>
        <v>0</v>
      </c>
      <c r="BF253" s="205">
        <f>IF(N253="snížená",J253,0)</f>
        <v>0</v>
      </c>
      <c r="BG253" s="205">
        <f>IF(N253="zákl. přenesená",J253,0)</f>
        <v>0</v>
      </c>
      <c r="BH253" s="205">
        <f>IF(N253="sníž. přenesená",J253,0)</f>
        <v>0</v>
      </c>
      <c r="BI253" s="205">
        <f>IF(N253="nulová",J253,0)</f>
        <v>0</v>
      </c>
      <c r="BJ253" s="18" t="s">
        <v>91</v>
      </c>
      <c r="BK253" s="205">
        <f>ROUND(I253*H253,2)</f>
        <v>0</v>
      </c>
      <c r="BL253" s="18" t="s">
        <v>378</v>
      </c>
      <c r="BM253" s="204" t="s">
        <v>1034</v>
      </c>
    </row>
    <row r="254" spans="1:47" s="2" customFormat="1" ht="19.2">
      <c r="A254" s="36"/>
      <c r="B254" s="37"/>
      <c r="C254" s="38"/>
      <c r="D254" s="206" t="s">
        <v>213</v>
      </c>
      <c r="E254" s="38"/>
      <c r="F254" s="207" t="s">
        <v>2383</v>
      </c>
      <c r="G254" s="38"/>
      <c r="H254" s="38"/>
      <c r="I254" s="208"/>
      <c r="J254" s="38"/>
      <c r="K254" s="38"/>
      <c r="L254" s="41"/>
      <c r="M254" s="209"/>
      <c r="N254" s="210"/>
      <c r="O254" s="73"/>
      <c r="P254" s="73"/>
      <c r="Q254" s="73"/>
      <c r="R254" s="73"/>
      <c r="S254" s="73"/>
      <c r="T254" s="74"/>
      <c r="U254" s="36"/>
      <c r="V254" s="36"/>
      <c r="W254" s="36"/>
      <c r="X254" s="36"/>
      <c r="Y254" s="36"/>
      <c r="Z254" s="36"/>
      <c r="AA254" s="36"/>
      <c r="AB254" s="36"/>
      <c r="AC254" s="36"/>
      <c r="AD254" s="36"/>
      <c r="AE254" s="36"/>
      <c r="AT254" s="18" t="s">
        <v>213</v>
      </c>
      <c r="AU254" s="18" t="s">
        <v>91</v>
      </c>
    </row>
    <row r="255" spans="1:65" s="2" customFormat="1" ht="16.5" customHeight="1">
      <c r="A255" s="36"/>
      <c r="B255" s="37"/>
      <c r="C255" s="193" t="s">
        <v>637</v>
      </c>
      <c r="D255" s="193" t="s">
        <v>206</v>
      </c>
      <c r="E255" s="194" t="s">
        <v>2492</v>
      </c>
      <c r="F255" s="195" t="s">
        <v>2493</v>
      </c>
      <c r="G255" s="196" t="s">
        <v>404</v>
      </c>
      <c r="H255" s="197">
        <v>2</v>
      </c>
      <c r="I255" s="198"/>
      <c r="J255" s="199">
        <f>ROUND(I255*H255,2)</f>
        <v>0</v>
      </c>
      <c r="K255" s="195" t="s">
        <v>2334</v>
      </c>
      <c r="L255" s="41"/>
      <c r="M255" s="200" t="s">
        <v>1</v>
      </c>
      <c r="N255" s="201" t="s">
        <v>48</v>
      </c>
      <c r="O255" s="73"/>
      <c r="P255" s="202">
        <f>O255*H255</f>
        <v>0</v>
      </c>
      <c r="Q255" s="202">
        <v>0</v>
      </c>
      <c r="R255" s="202">
        <f>Q255*H255</f>
        <v>0</v>
      </c>
      <c r="S255" s="202">
        <v>0</v>
      </c>
      <c r="T255" s="203">
        <f>S255*H255</f>
        <v>0</v>
      </c>
      <c r="U255" s="36"/>
      <c r="V255" s="36"/>
      <c r="W255" s="36"/>
      <c r="X255" s="36"/>
      <c r="Y255" s="36"/>
      <c r="Z255" s="36"/>
      <c r="AA255" s="36"/>
      <c r="AB255" s="36"/>
      <c r="AC255" s="36"/>
      <c r="AD255" s="36"/>
      <c r="AE255" s="36"/>
      <c r="AR255" s="204" t="s">
        <v>378</v>
      </c>
      <c r="AT255" s="204" t="s">
        <v>206</v>
      </c>
      <c r="AU255" s="204" t="s">
        <v>91</v>
      </c>
      <c r="AY255" s="18" t="s">
        <v>203</v>
      </c>
      <c r="BE255" s="205">
        <f>IF(N255="základní",J255,0)</f>
        <v>0</v>
      </c>
      <c r="BF255" s="205">
        <f>IF(N255="snížená",J255,0)</f>
        <v>0</v>
      </c>
      <c r="BG255" s="205">
        <f>IF(N255="zákl. přenesená",J255,0)</f>
        <v>0</v>
      </c>
      <c r="BH255" s="205">
        <f>IF(N255="sníž. přenesená",J255,0)</f>
        <v>0</v>
      </c>
      <c r="BI255" s="205">
        <f>IF(N255="nulová",J255,0)</f>
        <v>0</v>
      </c>
      <c r="BJ255" s="18" t="s">
        <v>91</v>
      </c>
      <c r="BK255" s="205">
        <f>ROUND(I255*H255,2)</f>
        <v>0</v>
      </c>
      <c r="BL255" s="18" t="s">
        <v>378</v>
      </c>
      <c r="BM255" s="204" t="s">
        <v>1045</v>
      </c>
    </row>
    <row r="256" spans="1:47" s="2" customFormat="1" ht="28.8">
      <c r="A256" s="36"/>
      <c r="B256" s="37"/>
      <c r="C256" s="38"/>
      <c r="D256" s="206" t="s">
        <v>213</v>
      </c>
      <c r="E256" s="38"/>
      <c r="F256" s="207" t="s">
        <v>2494</v>
      </c>
      <c r="G256" s="38"/>
      <c r="H256" s="38"/>
      <c r="I256" s="208"/>
      <c r="J256" s="38"/>
      <c r="K256" s="38"/>
      <c r="L256" s="41"/>
      <c r="M256" s="209"/>
      <c r="N256" s="210"/>
      <c r="O256" s="73"/>
      <c r="P256" s="73"/>
      <c r="Q256" s="73"/>
      <c r="R256" s="73"/>
      <c r="S256" s="73"/>
      <c r="T256" s="74"/>
      <c r="U256" s="36"/>
      <c r="V256" s="36"/>
      <c r="W256" s="36"/>
      <c r="X256" s="36"/>
      <c r="Y256" s="36"/>
      <c r="Z256" s="36"/>
      <c r="AA256" s="36"/>
      <c r="AB256" s="36"/>
      <c r="AC256" s="36"/>
      <c r="AD256" s="36"/>
      <c r="AE256" s="36"/>
      <c r="AT256" s="18" t="s">
        <v>213</v>
      </c>
      <c r="AU256" s="18" t="s">
        <v>91</v>
      </c>
    </row>
    <row r="257" spans="1:65" s="2" customFormat="1" ht="16.5" customHeight="1">
      <c r="A257" s="36"/>
      <c r="B257" s="37"/>
      <c r="C257" s="193" t="s">
        <v>642</v>
      </c>
      <c r="D257" s="193" t="s">
        <v>206</v>
      </c>
      <c r="E257" s="194" t="s">
        <v>2495</v>
      </c>
      <c r="F257" s="195" t="s">
        <v>2496</v>
      </c>
      <c r="G257" s="196" t="s">
        <v>404</v>
      </c>
      <c r="H257" s="197">
        <v>11</v>
      </c>
      <c r="I257" s="198"/>
      <c r="J257" s="199">
        <f>ROUND(I257*H257,2)</f>
        <v>0</v>
      </c>
      <c r="K257" s="195" t="s">
        <v>2334</v>
      </c>
      <c r="L257" s="41"/>
      <c r="M257" s="200" t="s">
        <v>1</v>
      </c>
      <c r="N257" s="201" t="s">
        <v>48</v>
      </c>
      <c r="O257" s="73"/>
      <c r="P257" s="202">
        <f>O257*H257</f>
        <v>0</v>
      </c>
      <c r="Q257" s="202">
        <v>0</v>
      </c>
      <c r="R257" s="202">
        <f>Q257*H257</f>
        <v>0</v>
      </c>
      <c r="S257" s="202">
        <v>0</v>
      </c>
      <c r="T257" s="203">
        <f>S257*H257</f>
        <v>0</v>
      </c>
      <c r="U257" s="36"/>
      <c r="V257" s="36"/>
      <c r="W257" s="36"/>
      <c r="X257" s="36"/>
      <c r="Y257" s="36"/>
      <c r="Z257" s="36"/>
      <c r="AA257" s="36"/>
      <c r="AB257" s="36"/>
      <c r="AC257" s="36"/>
      <c r="AD257" s="36"/>
      <c r="AE257" s="36"/>
      <c r="AR257" s="204" t="s">
        <v>378</v>
      </c>
      <c r="AT257" s="204" t="s">
        <v>206</v>
      </c>
      <c r="AU257" s="204" t="s">
        <v>91</v>
      </c>
      <c r="AY257" s="18" t="s">
        <v>203</v>
      </c>
      <c r="BE257" s="205">
        <f>IF(N257="základní",J257,0)</f>
        <v>0</v>
      </c>
      <c r="BF257" s="205">
        <f>IF(N257="snížená",J257,0)</f>
        <v>0</v>
      </c>
      <c r="BG257" s="205">
        <f>IF(N257="zákl. přenesená",J257,0)</f>
        <v>0</v>
      </c>
      <c r="BH257" s="205">
        <f>IF(N257="sníž. přenesená",J257,0)</f>
        <v>0</v>
      </c>
      <c r="BI257" s="205">
        <f>IF(N257="nulová",J257,0)</f>
        <v>0</v>
      </c>
      <c r="BJ257" s="18" t="s">
        <v>91</v>
      </c>
      <c r="BK257" s="205">
        <f>ROUND(I257*H257,2)</f>
        <v>0</v>
      </c>
      <c r="BL257" s="18" t="s">
        <v>378</v>
      </c>
      <c r="BM257" s="204" t="s">
        <v>1051</v>
      </c>
    </row>
    <row r="258" spans="1:47" s="2" customFormat="1" ht="19.2">
      <c r="A258" s="36"/>
      <c r="B258" s="37"/>
      <c r="C258" s="38"/>
      <c r="D258" s="206" t="s">
        <v>213</v>
      </c>
      <c r="E258" s="38"/>
      <c r="F258" s="207" t="s">
        <v>2383</v>
      </c>
      <c r="G258" s="38"/>
      <c r="H258" s="38"/>
      <c r="I258" s="208"/>
      <c r="J258" s="38"/>
      <c r="K258" s="38"/>
      <c r="L258" s="41"/>
      <c r="M258" s="209"/>
      <c r="N258" s="210"/>
      <c r="O258" s="73"/>
      <c r="P258" s="73"/>
      <c r="Q258" s="73"/>
      <c r="R258" s="73"/>
      <c r="S258" s="73"/>
      <c r="T258" s="74"/>
      <c r="U258" s="36"/>
      <c r="V258" s="36"/>
      <c r="W258" s="36"/>
      <c r="X258" s="36"/>
      <c r="Y258" s="36"/>
      <c r="Z258" s="36"/>
      <c r="AA258" s="36"/>
      <c r="AB258" s="36"/>
      <c r="AC258" s="36"/>
      <c r="AD258" s="36"/>
      <c r="AE258" s="36"/>
      <c r="AT258" s="18" t="s">
        <v>213</v>
      </c>
      <c r="AU258" s="18" t="s">
        <v>91</v>
      </c>
    </row>
    <row r="259" spans="1:65" s="2" customFormat="1" ht="16.5" customHeight="1">
      <c r="A259" s="36"/>
      <c r="B259" s="37"/>
      <c r="C259" s="193" t="s">
        <v>645</v>
      </c>
      <c r="D259" s="193" t="s">
        <v>206</v>
      </c>
      <c r="E259" s="194" t="s">
        <v>2497</v>
      </c>
      <c r="F259" s="195" t="s">
        <v>2498</v>
      </c>
      <c r="G259" s="196" t="s">
        <v>404</v>
      </c>
      <c r="H259" s="197">
        <v>11</v>
      </c>
      <c r="I259" s="198"/>
      <c r="J259" s="199">
        <f>ROUND(I259*H259,2)</f>
        <v>0</v>
      </c>
      <c r="K259" s="195" t="s">
        <v>2334</v>
      </c>
      <c r="L259" s="41"/>
      <c r="M259" s="200" t="s">
        <v>1</v>
      </c>
      <c r="N259" s="201" t="s">
        <v>48</v>
      </c>
      <c r="O259" s="73"/>
      <c r="P259" s="202">
        <f>O259*H259</f>
        <v>0</v>
      </c>
      <c r="Q259" s="202">
        <v>0</v>
      </c>
      <c r="R259" s="202">
        <f>Q259*H259</f>
        <v>0</v>
      </c>
      <c r="S259" s="202">
        <v>0</v>
      </c>
      <c r="T259" s="203">
        <f>S259*H259</f>
        <v>0</v>
      </c>
      <c r="U259" s="36"/>
      <c r="V259" s="36"/>
      <c r="W259" s="36"/>
      <c r="X259" s="36"/>
      <c r="Y259" s="36"/>
      <c r="Z259" s="36"/>
      <c r="AA259" s="36"/>
      <c r="AB259" s="36"/>
      <c r="AC259" s="36"/>
      <c r="AD259" s="36"/>
      <c r="AE259" s="36"/>
      <c r="AR259" s="204" t="s">
        <v>378</v>
      </c>
      <c r="AT259" s="204" t="s">
        <v>206</v>
      </c>
      <c r="AU259" s="204" t="s">
        <v>91</v>
      </c>
      <c r="AY259" s="18" t="s">
        <v>203</v>
      </c>
      <c r="BE259" s="205">
        <f>IF(N259="základní",J259,0)</f>
        <v>0</v>
      </c>
      <c r="BF259" s="205">
        <f>IF(N259="snížená",J259,0)</f>
        <v>0</v>
      </c>
      <c r="BG259" s="205">
        <f>IF(N259="zákl. přenesená",J259,0)</f>
        <v>0</v>
      </c>
      <c r="BH259" s="205">
        <f>IF(N259="sníž. přenesená",J259,0)</f>
        <v>0</v>
      </c>
      <c r="BI259" s="205">
        <f>IF(N259="nulová",J259,0)</f>
        <v>0</v>
      </c>
      <c r="BJ259" s="18" t="s">
        <v>91</v>
      </c>
      <c r="BK259" s="205">
        <f>ROUND(I259*H259,2)</f>
        <v>0</v>
      </c>
      <c r="BL259" s="18" t="s">
        <v>378</v>
      </c>
      <c r="BM259" s="204" t="s">
        <v>1058</v>
      </c>
    </row>
    <row r="260" spans="1:65" s="2" customFormat="1" ht="16.5" customHeight="1">
      <c r="A260" s="36"/>
      <c r="B260" s="37"/>
      <c r="C260" s="193" t="s">
        <v>650</v>
      </c>
      <c r="D260" s="193" t="s">
        <v>206</v>
      </c>
      <c r="E260" s="194" t="s">
        <v>2499</v>
      </c>
      <c r="F260" s="195" t="s">
        <v>2500</v>
      </c>
      <c r="G260" s="196" t="s">
        <v>404</v>
      </c>
      <c r="H260" s="197">
        <v>22</v>
      </c>
      <c r="I260" s="198"/>
      <c r="J260" s="199">
        <f>ROUND(I260*H260,2)</f>
        <v>0</v>
      </c>
      <c r="K260" s="195" t="s">
        <v>2334</v>
      </c>
      <c r="L260" s="41"/>
      <c r="M260" s="200" t="s">
        <v>1</v>
      </c>
      <c r="N260" s="201" t="s">
        <v>48</v>
      </c>
      <c r="O260" s="73"/>
      <c r="P260" s="202">
        <f>O260*H260</f>
        <v>0</v>
      </c>
      <c r="Q260" s="202">
        <v>0</v>
      </c>
      <c r="R260" s="202">
        <f>Q260*H260</f>
        <v>0</v>
      </c>
      <c r="S260" s="202">
        <v>0</v>
      </c>
      <c r="T260" s="203">
        <f>S260*H260</f>
        <v>0</v>
      </c>
      <c r="U260" s="36"/>
      <c r="V260" s="36"/>
      <c r="W260" s="36"/>
      <c r="X260" s="36"/>
      <c r="Y260" s="36"/>
      <c r="Z260" s="36"/>
      <c r="AA260" s="36"/>
      <c r="AB260" s="36"/>
      <c r="AC260" s="36"/>
      <c r="AD260" s="36"/>
      <c r="AE260" s="36"/>
      <c r="AR260" s="204" t="s">
        <v>378</v>
      </c>
      <c r="AT260" s="204" t="s">
        <v>206</v>
      </c>
      <c r="AU260" s="204" t="s">
        <v>91</v>
      </c>
      <c r="AY260" s="18" t="s">
        <v>203</v>
      </c>
      <c r="BE260" s="205">
        <f>IF(N260="základní",J260,0)</f>
        <v>0</v>
      </c>
      <c r="BF260" s="205">
        <f>IF(N260="snížená",J260,0)</f>
        <v>0</v>
      </c>
      <c r="BG260" s="205">
        <f>IF(N260="zákl. přenesená",J260,0)</f>
        <v>0</v>
      </c>
      <c r="BH260" s="205">
        <f>IF(N260="sníž. přenesená",J260,0)</f>
        <v>0</v>
      </c>
      <c r="BI260" s="205">
        <f>IF(N260="nulová",J260,0)</f>
        <v>0</v>
      </c>
      <c r="BJ260" s="18" t="s">
        <v>91</v>
      </c>
      <c r="BK260" s="205">
        <f>ROUND(I260*H260,2)</f>
        <v>0</v>
      </c>
      <c r="BL260" s="18" t="s">
        <v>378</v>
      </c>
      <c r="BM260" s="204" t="s">
        <v>1063</v>
      </c>
    </row>
    <row r="261" spans="1:65" s="2" customFormat="1" ht="16.5" customHeight="1">
      <c r="A261" s="36"/>
      <c r="B261" s="37"/>
      <c r="C261" s="193" t="s">
        <v>654</v>
      </c>
      <c r="D261" s="193" t="s">
        <v>206</v>
      </c>
      <c r="E261" s="194" t="s">
        <v>2501</v>
      </c>
      <c r="F261" s="195" t="s">
        <v>2502</v>
      </c>
      <c r="G261" s="196" t="s">
        <v>404</v>
      </c>
      <c r="H261" s="197">
        <v>15</v>
      </c>
      <c r="I261" s="198"/>
      <c r="J261" s="199">
        <f>ROUND(I261*H261,2)</f>
        <v>0</v>
      </c>
      <c r="K261" s="195" t="s">
        <v>2334</v>
      </c>
      <c r="L261" s="41"/>
      <c r="M261" s="200" t="s">
        <v>1</v>
      </c>
      <c r="N261" s="201" t="s">
        <v>48</v>
      </c>
      <c r="O261" s="73"/>
      <c r="P261" s="202">
        <f>O261*H261</f>
        <v>0</v>
      </c>
      <c r="Q261" s="202">
        <v>0</v>
      </c>
      <c r="R261" s="202">
        <f>Q261*H261</f>
        <v>0</v>
      </c>
      <c r="S261" s="202">
        <v>0</v>
      </c>
      <c r="T261" s="203">
        <f>S261*H261</f>
        <v>0</v>
      </c>
      <c r="U261" s="36"/>
      <c r="V261" s="36"/>
      <c r="W261" s="36"/>
      <c r="X261" s="36"/>
      <c r="Y261" s="36"/>
      <c r="Z261" s="36"/>
      <c r="AA261" s="36"/>
      <c r="AB261" s="36"/>
      <c r="AC261" s="36"/>
      <c r="AD261" s="36"/>
      <c r="AE261" s="36"/>
      <c r="AR261" s="204" t="s">
        <v>378</v>
      </c>
      <c r="AT261" s="204" t="s">
        <v>206</v>
      </c>
      <c r="AU261" s="204" t="s">
        <v>91</v>
      </c>
      <c r="AY261" s="18" t="s">
        <v>203</v>
      </c>
      <c r="BE261" s="205">
        <f>IF(N261="základní",J261,0)</f>
        <v>0</v>
      </c>
      <c r="BF261" s="205">
        <f>IF(N261="snížená",J261,0)</f>
        <v>0</v>
      </c>
      <c r="BG261" s="205">
        <f>IF(N261="zákl. přenesená",J261,0)</f>
        <v>0</v>
      </c>
      <c r="BH261" s="205">
        <f>IF(N261="sníž. přenesená",J261,0)</f>
        <v>0</v>
      </c>
      <c r="BI261" s="205">
        <f>IF(N261="nulová",J261,0)</f>
        <v>0</v>
      </c>
      <c r="BJ261" s="18" t="s">
        <v>91</v>
      </c>
      <c r="BK261" s="205">
        <f>ROUND(I261*H261,2)</f>
        <v>0</v>
      </c>
      <c r="BL261" s="18" t="s">
        <v>378</v>
      </c>
      <c r="BM261" s="204" t="s">
        <v>1072</v>
      </c>
    </row>
    <row r="262" spans="1:47" s="2" customFormat="1" ht="19.2">
      <c r="A262" s="36"/>
      <c r="B262" s="37"/>
      <c r="C262" s="38"/>
      <c r="D262" s="206" t="s">
        <v>213</v>
      </c>
      <c r="E262" s="38"/>
      <c r="F262" s="207" t="s">
        <v>2383</v>
      </c>
      <c r="G262" s="38"/>
      <c r="H262" s="38"/>
      <c r="I262" s="208"/>
      <c r="J262" s="38"/>
      <c r="K262" s="38"/>
      <c r="L262" s="41"/>
      <c r="M262" s="209"/>
      <c r="N262" s="210"/>
      <c r="O262" s="73"/>
      <c r="P262" s="73"/>
      <c r="Q262" s="73"/>
      <c r="R262" s="73"/>
      <c r="S262" s="73"/>
      <c r="T262" s="74"/>
      <c r="U262" s="36"/>
      <c r="V262" s="36"/>
      <c r="W262" s="36"/>
      <c r="X262" s="36"/>
      <c r="Y262" s="36"/>
      <c r="Z262" s="36"/>
      <c r="AA262" s="36"/>
      <c r="AB262" s="36"/>
      <c r="AC262" s="36"/>
      <c r="AD262" s="36"/>
      <c r="AE262" s="36"/>
      <c r="AT262" s="18" t="s">
        <v>213</v>
      </c>
      <c r="AU262" s="18" t="s">
        <v>91</v>
      </c>
    </row>
    <row r="263" spans="1:65" s="2" customFormat="1" ht="16.5" customHeight="1">
      <c r="A263" s="36"/>
      <c r="B263" s="37"/>
      <c r="C263" s="193" t="s">
        <v>659</v>
      </c>
      <c r="D263" s="193" t="s">
        <v>206</v>
      </c>
      <c r="E263" s="194" t="s">
        <v>2503</v>
      </c>
      <c r="F263" s="195" t="s">
        <v>2504</v>
      </c>
      <c r="G263" s="196" t="s">
        <v>404</v>
      </c>
      <c r="H263" s="197">
        <v>61</v>
      </c>
      <c r="I263" s="198"/>
      <c r="J263" s="199">
        <f>ROUND(I263*H263,2)</f>
        <v>0</v>
      </c>
      <c r="K263" s="195" t="s">
        <v>2334</v>
      </c>
      <c r="L263" s="41"/>
      <c r="M263" s="200" t="s">
        <v>1</v>
      </c>
      <c r="N263" s="201" t="s">
        <v>48</v>
      </c>
      <c r="O263" s="73"/>
      <c r="P263" s="202">
        <f>O263*H263</f>
        <v>0</v>
      </c>
      <c r="Q263" s="202">
        <v>0</v>
      </c>
      <c r="R263" s="202">
        <f>Q263*H263</f>
        <v>0</v>
      </c>
      <c r="S263" s="202">
        <v>0</v>
      </c>
      <c r="T263" s="203">
        <f>S263*H263</f>
        <v>0</v>
      </c>
      <c r="U263" s="36"/>
      <c r="V263" s="36"/>
      <c r="W263" s="36"/>
      <c r="X263" s="36"/>
      <c r="Y263" s="36"/>
      <c r="Z263" s="36"/>
      <c r="AA263" s="36"/>
      <c r="AB263" s="36"/>
      <c r="AC263" s="36"/>
      <c r="AD263" s="36"/>
      <c r="AE263" s="36"/>
      <c r="AR263" s="204" t="s">
        <v>378</v>
      </c>
      <c r="AT263" s="204" t="s">
        <v>206</v>
      </c>
      <c r="AU263" s="204" t="s">
        <v>91</v>
      </c>
      <c r="AY263" s="18" t="s">
        <v>203</v>
      </c>
      <c r="BE263" s="205">
        <f>IF(N263="základní",J263,0)</f>
        <v>0</v>
      </c>
      <c r="BF263" s="205">
        <f>IF(N263="snížená",J263,0)</f>
        <v>0</v>
      </c>
      <c r="BG263" s="205">
        <f>IF(N263="zákl. přenesená",J263,0)</f>
        <v>0</v>
      </c>
      <c r="BH263" s="205">
        <f>IF(N263="sníž. přenesená",J263,0)</f>
        <v>0</v>
      </c>
      <c r="BI263" s="205">
        <f>IF(N263="nulová",J263,0)</f>
        <v>0</v>
      </c>
      <c r="BJ263" s="18" t="s">
        <v>91</v>
      </c>
      <c r="BK263" s="205">
        <f>ROUND(I263*H263,2)</f>
        <v>0</v>
      </c>
      <c r="BL263" s="18" t="s">
        <v>378</v>
      </c>
      <c r="BM263" s="204" t="s">
        <v>1082</v>
      </c>
    </row>
    <row r="264" spans="1:47" s="2" customFormat="1" ht="19.2">
      <c r="A264" s="36"/>
      <c r="B264" s="37"/>
      <c r="C264" s="38"/>
      <c r="D264" s="206" t="s">
        <v>213</v>
      </c>
      <c r="E264" s="38"/>
      <c r="F264" s="207" t="s">
        <v>2383</v>
      </c>
      <c r="G264" s="38"/>
      <c r="H264" s="38"/>
      <c r="I264" s="208"/>
      <c r="J264" s="38"/>
      <c r="K264" s="38"/>
      <c r="L264" s="41"/>
      <c r="M264" s="209"/>
      <c r="N264" s="210"/>
      <c r="O264" s="73"/>
      <c r="P264" s="73"/>
      <c r="Q264" s="73"/>
      <c r="R264" s="73"/>
      <c r="S264" s="73"/>
      <c r="T264" s="74"/>
      <c r="U264" s="36"/>
      <c r="V264" s="36"/>
      <c r="W264" s="36"/>
      <c r="X264" s="36"/>
      <c r="Y264" s="36"/>
      <c r="Z264" s="36"/>
      <c r="AA264" s="36"/>
      <c r="AB264" s="36"/>
      <c r="AC264" s="36"/>
      <c r="AD264" s="36"/>
      <c r="AE264" s="36"/>
      <c r="AT264" s="18" t="s">
        <v>213</v>
      </c>
      <c r="AU264" s="18" t="s">
        <v>91</v>
      </c>
    </row>
    <row r="265" spans="1:65" s="2" customFormat="1" ht="16.5" customHeight="1">
      <c r="A265" s="36"/>
      <c r="B265" s="37"/>
      <c r="C265" s="193" t="s">
        <v>662</v>
      </c>
      <c r="D265" s="193" t="s">
        <v>206</v>
      </c>
      <c r="E265" s="194" t="s">
        <v>2505</v>
      </c>
      <c r="F265" s="195" t="s">
        <v>2506</v>
      </c>
      <c r="G265" s="196" t="s">
        <v>404</v>
      </c>
      <c r="H265" s="197">
        <v>16</v>
      </c>
      <c r="I265" s="198"/>
      <c r="J265" s="199">
        <f>ROUND(I265*H265,2)</f>
        <v>0</v>
      </c>
      <c r="K265" s="195" t="s">
        <v>2334</v>
      </c>
      <c r="L265" s="41"/>
      <c r="M265" s="200" t="s">
        <v>1</v>
      </c>
      <c r="N265" s="201" t="s">
        <v>48</v>
      </c>
      <c r="O265" s="73"/>
      <c r="P265" s="202">
        <f>O265*H265</f>
        <v>0</v>
      </c>
      <c r="Q265" s="202">
        <v>0</v>
      </c>
      <c r="R265" s="202">
        <f>Q265*H265</f>
        <v>0</v>
      </c>
      <c r="S265" s="202">
        <v>0</v>
      </c>
      <c r="T265" s="203">
        <f>S265*H265</f>
        <v>0</v>
      </c>
      <c r="U265" s="36"/>
      <c r="V265" s="36"/>
      <c r="W265" s="36"/>
      <c r="X265" s="36"/>
      <c r="Y265" s="36"/>
      <c r="Z265" s="36"/>
      <c r="AA265" s="36"/>
      <c r="AB265" s="36"/>
      <c r="AC265" s="36"/>
      <c r="AD265" s="36"/>
      <c r="AE265" s="36"/>
      <c r="AR265" s="204" t="s">
        <v>378</v>
      </c>
      <c r="AT265" s="204" t="s">
        <v>206</v>
      </c>
      <c r="AU265" s="204" t="s">
        <v>91</v>
      </c>
      <c r="AY265" s="18" t="s">
        <v>203</v>
      </c>
      <c r="BE265" s="205">
        <f>IF(N265="základní",J265,0)</f>
        <v>0</v>
      </c>
      <c r="BF265" s="205">
        <f>IF(N265="snížená",J265,0)</f>
        <v>0</v>
      </c>
      <c r="BG265" s="205">
        <f>IF(N265="zákl. přenesená",J265,0)</f>
        <v>0</v>
      </c>
      <c r="BH265" s="205">
        <f>IF(N265="sníž. přenesená",J265,0)</f>
        <v>0</v>
      </c>
      <c r="BI265" s="205">
        <f>IF(N265="nulová",J265,0)</f>
        <v>0</v>
      </c>
      <c r="BJ265" s="18" t="s">
        <v>91</v>
      </c>
      <c r="BK265" s="205">
        <f>ROUND(I265*H265,2)</f>
        <v>0</v>
      </c>
      <c r="BL265" s="18" t="s">
        <v>378</v>
      </c>
      <c r="BM265" s="204" t="s">
        <v>1092</v>
      </c>
    </row>
    <row r="266" spans="1:47" s="2" customFormat="1" ht="19.2">
      <c r="A266" s="36"/>
      <c r="B266" s="37"/>
      <c r="C266" s="38"/>
      <c r="D266" s="206" t="s">
        <v>213</v>
      </c>
      <c r="E266" s="38"/>
      <c r="F266" s="207" t="s">
        <v>2383</v>
      </c>
      <c r="G266" s="38"/>
      <c r="H266" s="38"/>
      <c r="I266" s="208"/>
      <c r="J266" s="38"/>
      <c r="K266" s="38"/>
      <c r="L266" s="41"/>
      <c r="M266" s="209"/>
      <c r="N266" s="210"/>
      <c r="O266" s="73"/>
      <c r="P266" s="73"/>
      <c r="Q266" s="73"/>
      <c r="R266" s="73"/>
      <c r="S266" s="73"/>
      <c r="T266" s="74"/>
      <c r="U266" s="36"/>
      <c r="V266" s="36"/>
      <c r="W266" s="36"/>
      <c r="X266" s="36"/>
      <c r="Y266" s="36"/>
      <c r="Z266" s="36"/>
      <c r="AA266" s="36"/>
      <c r="AB266" s="36"/>
      <c r="AC266" s="36"/>
      <c r="AD266" s="36"/>
      <c r="AE266" s="36"/>
      <c r="AT266" s="18" t="s">
        <v>213</v>
      </c>
      <c r="AU266" s="18" t="s">
        <v>91</v>
      </c>
    </row>
    <row r="267" spans="1:65" s="2" customFormat="1" ht="16.5" customHeight="1">
      <c r="A267" s="36"/>
      <c r="B267" s="37"/>
      <c r="C267" s="193" t="s">
        <v>667</v>
      </c>
      <c r="D267" s="193" t="s">
        <v>206</v>
      </c>
      <c r="E267" s="194" t="s">
        <v>2507</v>
      </c>
      <c r="F267" s="195" t="s">
        <v>2508</v>
      </c>
      <c r="G267" s="196" t="s">
        <v>404</v>
      </c>
      <c r="H267" s="197">
        <v>5</v>
      </c>
      <c r="I267" s="198"/>
      <c r="J267" s="199">
        <f>ROUND(I267*H267,2)</f>
        <v>0</v>
      </c>
      <c r="K267" s="195" t="s">
        <v>2334</v>
      </c>
      <c r="L267" s="41"/>
      <c r="M267" s="200" t="s">
        <v>1</v>
      </c>
      <c r="N267" s="201" t="s">
        <v>48</v>
      </c>
      <c r="O267" s="73"/>
      <c r="P267" s="202">
        <f>O267*H267</f>
        <v>0</v>
      </c>
      <c r="Q267" s="202">
        <v>0</v>
      </c>
      <c r="R267" s="202">
        <f>Q267*H267</f>
        <v>0</v>
      </c>
      <c r="S267" s="202">
        <v>0</v>
      </c>
      <c r="T267" s="203">
        <f>S267*H267</f>
        <v>0</v>
      </c>
      <c r="U267" s="36"/>
      <c r="V267" s="36"/>
      <c r="W267" s="36"/>
      <c r="X267" s="36"/>
      <c r="Y267" s="36"/>
      <c r="Z267" s="36"/>
      <c r="AA267" s="36"/>
      <c r="AB267" s="36"/>
      <c r="AC267" s="36"/>
      <c r="AD267" s="36"/>
      <c r="AE267" s="36"/>
      <c r="AR267" s="204" t="s">
        <v>378</v>
      </c>
      <c r="AT267" s="204" t="s">
        <v>206</v>
      </c>
      <c r="AU267" s="204" t="s">
        <v>91</v>
      </c>
      <c r="AY267" s="18" t="s">
        <v>203</v>
      </c>
      <c r="BE267" s="205">
        <f>IF(N267="základní",J267,0)</f>
        <v>0</v>
      </c>
      <c r="BF267" s="205">
        <f>IF(N267="snížená",J267,0)</f>
        <v>0</v>
      </c>
      <c r="BG267" s="205">
        <f>IF(N267="zákl. přenesená",J267,0)</f>
        <v>0</v>
      </c>
      <c r="BH267" s="205">
        <f>IF(N267="sníž. přenesená",J267,0)</f>
        <v>0</v>
      </c>
      <c r="BI267" s="205">
        <f>IF(N267="nulová",J267,0)</f>
        <v>0</v>
      </c>
      <c r="BJ267" s="18" t="s">
        <v>91</v>
      </c>
      <c r="BK267" s="205">
        <f>ROUND(I267*H267,2)</f>
        <v>0</v>
      </c>
      <c r="BL267" s="18" t="s">
        <v>378</v>
      </c>
      <c r="BM267" s="204" t="s">
        <v>1102</v>
      </c>
    </row>
    <row r="268" spans="1:47" s="2" customFormat="1" ht="19.2">
      <c r="A268" s="36"/>
      <c r="B268" s="37"/>
      <c r="C268" s="38"/>
      <c r="D268" s="206" t="s">
        <v>213</v>
      </c>
      <c r="E268" s="38"/>
      <c r="F268" s="207" t="s">
        <v>2383</v>
      </c>
      <c r="G268" s="38"/>
      <c r="H268" s="38"/>
      <c r="I268" s="208"/>
      <c r="J268" s="38"/>
      <c r="K268" s="38"/>
      <c r="L268" s="41"/>
      <c r="M268" s="209"/>
      <c r="N268" s="210"/>
      <c r="O268" s="73"/>
      <c r="P268" s="73"/>
      <c r="Q268" s="73"/>
      <c r="R268" s="73"/>
      <c r="S268" s="73"/>
      <c r="T268" s="74"/>
      <c r="U268" s="36"/>
      <c r="V268" s="36"/>
      <c r="W268" s="36"/>
      <c r="X268" s="36"/>
      <c r="Y268" s="36"/>
      <c r="Z268" s="36"/>
      <c r="AA268" s="36"/>
      <c r="AB268" s="36"/>
      <c r="AC268" s="36"/>
      <c r="AD268" s="36"/>
      <c r="AE268" s="36"/>
      <c r="AT268" s="18" t="s">
        <v>213</v>
      </c>
      <c r="AU268" s="18" t="s">
        <v>91</v>
      </c>
    </row>
    <row r="269" spans="1:65" s="2" customFormat="1" ht="16.5" customHeight="1">
      <c r="A269" s="36"/>
      <c r="B269" s="37"/>
      <c r="C269" s="193" t="s">
        <v>672</v>
      </c>
      <c r="D269" s="193" t="s">
        <v>206</v>
      </c>
      <c r="E269" s="194" t="s">
        <v>2509</v>
      </c>
      <c r="F269" s="195" t="s">
        <v>2510</v>
      </c>
      <c r="G269" s="196" t="s">
        <v>404</v>
      </c>
      <c r="H269" s="197">
        <v>2</v>
      </c>
      <c r="I269" s="198"/>
      <c r="J269" s="199">
        <f>ROUND(I269*H269,2)</f>
        <v>0</v>
      </c>
      <c r="K269" s="195" t="s">
        <v>2334</v>
      </c>
      <c r="L269" s="41"/>
      <c r="M269" s="200" t="s">
        <v>1</v>
      </c>
      <c r="N269" s="201" t="s">
        <v>48</v>
      </c>
      <c r="O269" s="73"/>
      <c r="P269" s="202">
        <f>O269*H269</f>
        <v>0</v>
      </c>
      <c r="Q269" s="202">
        <v>0</v>
      </c>
      <c r="R269" s="202">
        <f>Q269*H269</f>
        <v>0</v>
      </c>
      <c r="S269" s="202">
        <v>0</v>
      </c>
      <c r="T269" s="203">
        <f>S269*H269</f>
        <v>0</v>
      </c>
      <c r="U269" s="36"/>
      <c r="V269" s="36"/>
      <c r="W269" s="36"/>
      <c r="X269" s="36"/>
      <c r="Y269" s="36"/>
      <c r="Z269" s="36"/>
      <c r="AA269" s="36"/>
      <c r="AB269" s="36"/>
      <c r="AC269" s="36"/>
      <c r="AD269" s="36"/>
      <c r="AE269" s="36"/>
      <c r="AR269" s="204" t="s">
        <v>378</v>
      </c>
      <c r="AT269" s="204" t="s">
        <v>206</v>
      </c>
      <c r="AU269" s="204" t="s">
        <v>91</v>
      </c>
      <c r="AY269" s="18" t="s">
        <v>203</v>
      </c>
      <c r="BE269" s="205">
        <f>IF(N269="základní",J269,0)</f>
        <v>0</v>
      </c>
      <c r="BF269" s="205">
        <f>IF(N269="snížená",J269,0)</f>
        <v>0</v>
      </c>
      <c r="BG269" s="205">
        <f>IF(N269="zákl. přenesená",J269,0)</f>
        <v>0</v>
      </c>
      <c r="BH269" s="205">
        <f>IF(N269="sníž. přenesená",J269,0)</f>
        <v>0</v>
      </c>
      <c r="BI269" s="205">
        <f>IF(N269="nulová",J269,0)</f>
        <v>0</v>
      </c>
      <c r="BJ269" s="18" t="s">
        <v>91</v>
      </c>
      <c r="BK269" s="205">
        <f>ROUND(I269*H269,2)</f>
        <v>0</v>
      </c>
      <c r="BL269" s="18" t="s">
        <v>378</v>
      </c>
      <c r="BM269" s="204" t="s">
        <v>1108</v>
      </c>
    </row>
    <row r="270" spans="1:47" s="2" customFormat="1" ht="19.2">
      <c r="A270" s="36"/>
      <c r="B270" s="37"/>
      <c r="C270" s="38"/>
      <c r="D270" s="206" t="s">
        <v>213</v>
      </c>
      <c r="E270" s="38"/>
      <c r="F270" s="207" t="s">
        <v>2383</v>
      </c>
      <c r="G270" s="38"/>
      <c r="H270" s="38"/>
      <c r="I270" s="208"/>
      <c r="J270" s="38"/>
      <c r="K270" s="38"/>
      <c r="L270" s="41"/>
      <c r="M270" s="209"/>
      <c r="N270" s="210"/>
      <c r="O270" s="73"/>
      <c r="P270" s="73"/>
      <c r="Q270" s="73"/>
      <c r="R270" s="73"/>
      <c r="S270" s="73"/>
      <c r="T270" s="74"/>
      <c r="U270" s="36"/>
      <c r="V270" s="36"/>
      <c r="W270" s="36"/>
      <c r="X270" s="36"/>
      <c r="Y270" s="36"/>
      <c r="Z270" s="36"/>
      <c r="AA270" s="36"/>
      <c r="AB270" s="36"/>
      <c r="AC270" s="36"/>
      <c r="AD270" s="36"/>
      <c r="AE270" s="36"/>
      <c r="AT270" s="18" t="s">
        <v>213</v>
      </c>
      <c r="AU270" s="18" t="s">
        <v>91</v>
      </c>
    </row>
    <row r="271" spans="1:65" s="2" customFormat="1" ht="16.5" customHeight="1">
      <c r="A271" s="36"/>
      <c r="B271" s="37"/>
      <c r="C271" s="193" t="s">
        <v>675</v>
      </c>
      <c r="D271" s="193" t="s">
        <v>206</v>
      </c>
      <c r="E271" s="194" t="s">
        <v>2511</v>
      </c>
      <c r="F271" s="195" t="s">
        <v>2512</v>
      </c>
      <c r="G271" s="196" t="s">
        <v>404</v>
      </c>
      <c r="H271" s="197">
        <v>1</v>
      </c>
      <c r="I271" s="198"/>
      <c r="J271" s="199">
        <f>ROUND(I271*H271,2)</f>
        <v>0</v>
      </c>
      <c r="K271" s="195" t="s">
        <v>2334</v>
      </c>
      <c r="L271" s="41"/>
      <c r="M271" s="200" t="s">
        <v>1</v>
      </c>
      <c r="N271" s="201" t="s">
        <v>48</v>
      </c>
      <c r="O271" s="73"/>
      <c r="P271" s="202">
        <f>O271*H271</f>
        <v>0</v>
      </c>
      <c r="Q271" s="202">
        <v>0</v>
      </c>
      <c r="R271" s="202">
        <f>Q271*H271</f>
        <v>0</v>
      </c>
      <c r="S271" s="202">
        <v>0</v>
      </c>
      <c r="T271" s="203">
        <f>S271*H271</f>
        <v>0</v>
      </c>
      <c r="U271" s="36"/>
      <c r="V271" s="36"/>
      <c r="W271" s="36"/>
      <c r="X271" s="36"/>
      <c r="Y271" s="36"/>
      <c r="Z271" s="36"/>
      <c r="AA271" s="36"/>
      <c r="AB271" s="36"/>
      <c r="AC271" s="36"/>
      <c r="AD271" s="36"/>
      <c r="AE271" s="36"/>
      <c r="AR271" s="204" t="s">
        <v>378</v>
      </c>
      <c r="AT271" s="204" t="s">
        <v>206</v>
      </c>
      <c r="AU271" s="204" t="s">
        <v>91</v>
      </c>
      <c r="AY271" s="18" t="s">
        <v>203</v>
      </c>
      <c r="BE271" s="205">
        <f>IF(N271="základní",J271,0)</f>
        <v>0</v>
      </c>
      <c r="BF271" s="205">
        <f>IF(N271="snížená",J271,0)</f>
        <v>0</v>
      </c>
      <c r="BG271" s="205">
        <f>IF(N271="zákl. přenesená",J271,0)</f>
        <v>0</v>
      </c>
      <c r="BH271" s="205">
        <f>IF(N271="sníž. přenesená",J271,0)</f>
        <v>0</v>
      </c>
      <c r="BI271" s="205">
        <f>IF(N271="nulová",J271,0)</f>
        <v>0</v>
      </c>
      <c r="BJ271" s="18" t="s">
        <v>91</v>
      </c>
      <c r="BK271" s="205">
        <f>ROUND(I271*H271,2)</f>
        <v>0</v>
      </c>
      <c r="BL271" s="18" t="s">
        <v>378</v>
      </c>
      <c r="BM271" s="204" t="s">
        <v>1118</v>
      </c>
    </row>
    <row r="272" spans="1:65" s="2" customFormat="1" ht="16.5" customHeight="1">
      <c r="A272" s="36"/>
      <c r="B272" s="37"/>
      <c r="C272" s="193" t="s">
        <v>680</v>
      </c>
      <c r="D272" s="193" t="s">
        <v>206</v>
      </c>
      <c r="E272" s="194" t="s">
        <v>2513</v>
      </c>
      <c r="F272" s="195" t="s">
        <v>2514</v>
      </c>
      <c r="G272" s="196" t="s">
        <v>404</v>
      </c>
      <c r="H272" s="197">
        <v>1</v>
      </c>
      <c r="I272" s="198"/>
      <c r="J272" s="199">
        <f>ROUND(I272*H272,2)</f>
        <v>0</v>
      </c>
      <c r="K272" s="195" t="s">
        <v>2334</v>
      </c>
      <c r="L272" s="41"/>
      <c r="M272" s="200" t="s">
        <v>1</v>
      </c>
      <c r="N272" s="201" t="s">
        <v>48</v>
      </c>
      <c r="O272" s="73"/>
      <c r="P272" s="202">
        <f>O272*H272</f>
        <v>0</v>
      </c>
      <c r="Q272" s="202">
        <v>0</v>
      </c>
      <c r="R272" s="202">
        <f>Q272*H272</f>
        <v>0</v>
      </c>
      <c r="S272" s="202">
        <v>0</v>
      </c>
      <c r="T272" s="203">
        <f>S272*H272</f>
        <v>0</v>
      </c>
      <c r="U272" s="36"/>
      <c r="V272" s="36"/>
      <c r="W272" s="36"/>
      <c r="X272" s="36"/>
      <c r="Y272" s="36"/>
      <c r="Z272" s="36"/>
      <c r="AA272" s="36"/>
      <c r="AB272" s="36"/>
      <c r="AC272" s="36"/>
      <c r="AD272" s="36"/>
      <c r="AE272" s="36"/>
      <c r="AR272" s="204" t="s">
        <v>378</v>
      </c>
      <c r="AT272" s="204" t="s">
        <v>206</v>
      </c>
      <c r="AU272" s="204" t="s">
        <v>91</v>
      </c>
      <c r="AY272" s="18" t="s">
        <v>203</v>
      </c>
      <c r="BE272" s="205">
        <f>IF(N272="základní",J272,0)</f>
        <v>0</v>
      </c>
      <c r="BF272" s="205">
        <f>IF(N272="snížená",J272,0)</f>
        <v>0</v>
      </c>
      <c r="BG272" s="205">
        <f>IF(N272="zákl. přenesená",J272,0)</f>
        <v>0</v>
      </c>
      <c r="BH272" s="205">
        <f>IF(N272="sníž. přenesená",J272,0)</f>
        <v>0</v>
      </c>
      <c r="BI272" s="205">
        <f>IF(N272="nulová",J272,0)</f>
        <v>0</v>
      </c>
      <c r="BJ272" s="18" t="s">
        <v>91</v>
      </c>
      <c r="BK272" s="205">
        <f>ROUND(I272*H272,2)</f>
        <v>0</v>
      </c>
      <c r="BL272" s="18" t="s">
        <v>378</v>
      </c>
      <c r="BM272" s="204" t="s">
        <v>1129</v>
      </c>
    </row>
    <row r="273" spans="1:47" s="2" customFormat="1" ht="19.2">
      <c r="A273" s="36"/>
      <c r="B273" s="37"/>
      <c r="C273" s="38"/>
      <c r="D273" s="206" t="s">
        <v>213</v>
      </c>
      <c r="E273" s="38"/>
      <c r="F273" s="207" t="s">
        <v>2383</v>
      </c>
      <c r="G273" s="38"/>
      <c r="H273" s="38"/>
      <c r="I273" s="208"/>
      <c r="J273" s="38"/>
      <c r="K273" s="38"/>
      <c r="L273" s="41"/>
      <c r="M273" s="209"/>
      <c r="N273" s="210"/>
      <c r="O273" s="73"/>
      <c r="P273" s="73"/>
      <c r="Q273" s="73"/>
      <c r="R273" s="73"/>
      <c r="S273" s="73"/>
      <c r="T273" s="74"/>
      <c r="U273" s="36"/>
      <c r="V273" s="36"/>
      <c r="W273" s="36"/>
      <c r="X273" s="36"/>
      <c r="Y273" s="36"/>
      <c r="Z273" s="36"/>
      <c r="AA273" s="36"/>
      <c r="AB273" s="36"/>
      <c r="AC273" s="36"/>
      <c r="AD273" s="36"/>
      <c r="AE273" s="36"/>
      <c r="AT273" s="18" t="s">
        <v>213</v>
      </c>
      <c r="AU273" s="18" t="s">
        <v>91</v>
      </c>
    </row>
    <row r="274" spans="1:65" s="2" customFormat="1" ht="16.5" customHeight="1">
      <c r="A274" s="36"/>
      <c r="B274" s="37"/>
      <c r="C274" s="193" t="s">
        <v>684</v>
      </c>
      <c r="D274" s="193" t="s">
        <v>206</v>
      </c>
      <c r="E274" s="194" t="s">
        <v>2515</v>
      </c>
      <c r="F274" s="195" t="s">
        <v>2516</v>
      </c>
      <c r="G274" s="196" t="s">
        <v>404</v>
      </c>
      <c r="H274" s="197">
        <v>21</v>
      </c>
      <c r="I274" s="198"/>
      <c r="J274" s="199">
        <f>ROUND(I274*H274,2)</f>
        <v>0</v>
      </c>
      <c r="K274" s="195" t="s">
        <v>2334</v>
      </c>
      <c r="L274" s="41"/>
      <c r="M274" s="200" t="s">
        <v>1</v>
      </c>
      <c r="N274" s="201" t="s">
        <v>48</v>
      </c>
      <c r="O274" s="73"/>
      <c r="P274" s="202">
        <f>O274*H274</f>
        <v>0</v>
      </c>
      <c r="Q274" s="202">
        <v>0</v>
      </c>
      <c r="R274" s="202">
        <f>Q274*H274</f>
        <v>0</v>
      </c>
      <c r="S274" s="202">
        <v>0</v>
      </c>
      <c r="T274" s="203">
        <f>S274*H274</f>
        <v>0</v>
      </c>
      <c r="U274" s="36"/>
      <c r="V274" s="36"/>
      <c r="W274" s="36"/>
      <c r="X274" s="36"/>
      <c r="Y274" s="36"/>
      <c r="Z274" s="36"/>
      <c r="AA274" s="36"/>
      <c r="AB274" s="36"/>
      <c r="AC274" s="36"/>
      <c r="AD274" s="36"/>
      <c r="AE274" s="36"/>
      <c r="AR274" s="204" t="s">
        <v>378</v>
      </c>
      <c r="AT274" s="204" t="s">
        <v>206</v>
      </c>
      <c r="AU274" s="204" t="s">
        <v>91</v>
      </c>
      <c r="AY274" s="18" t="s">
        <v>203</v>
      </c>
      <c r="BE274" s="205">
        <f>IF(N274="základní",J274,0)</f>
        <v>0</v>
      </c>
      <c r="BF274" s="205">
        <f>IF(N274="snížená",J274,0)</f>
        <v>0</v>
      </c>
      <c r="BG274" s="205">
        <f>IF(N274="zákl. přenesená",J274,0)</f>
        <v>0</v>
      </c>
      <c r="BH274" s="205">
        <f>IF(N274="sníž. přenesená",J274,0)</f>
        <v>0</v>
      </c>
      <c r="BI274" s="205">
        <f>IF(N274="nulová",J274,0)</f>
        <v>0</v>
      </c>
      <c r="BJ274" s="18" t="s">
        <v>91</v>
      </c>
      <c r="BK274" s="205">
        <f>ROUND(I274*H274,2)</f>
        <v>0</v>
      </c>
      <c r="BL274" s="18" t="s">
        <v>378</v>
      </c>
      <c r="BM274" s="204" t="s">
        <v>1136</v>
      </c>
    </row>
    <row r="275" spans="1:47" s="2" customFormat="1" ht="19.2">
      <c r="A275" s="36"/>
      <c r="B275" s="37"/>
      <c r="C275" s="38"/>
      <c r="D275" s="206" t="s">
        <v>213</v>
      </c>
      <c r="E275" s="38"/>
      <c r="F275" s="207" t="s">
        <v>2383</v>
      </c>
      <c r="G275" s="38"/>
      <c r="H275" s="38"/>
      <c r="I275" s="208"/>
      <c r="J275" s="38"/>
      <c r="K275" s="38"/>
      <c r="L275" s="41"/>
      <c r="M275" s="209"/>
      <c r="N275" s="210"/>
      <c r="O275" s="73"/>
      <c r="P275" s="73"/>
      <c r="Q275" s="73"/>
      <c r="R275" s="73"/>
      <c r="S275" s="73"/>
      <c r="T275" s="74"/>
      <c r="U275" s="36"/>
      <c r="V275" s="36"/>
      <c r="W275" s="36"/>
      <c r="X275" s="36"/>
      <c r="Y275" s="36"/>
      <c r="Z275" s="36"/>
      <c r="AA275" s="36"/>
      <c r="AB275" s="36"/>
      <c r="AC275" s="36"/>
      <c r="AD275" s="36"/>
      <c r="AE275" s="36"/>
      <c r="AT275" s="18" t="s">
        <v>213</v>
      </c>
      <c r="AU275" s="18" t="s">
        <v>91</v>
      </c>
    </row>
    <row r="276" spans="1:65" s="2" customFormat="1" ht="16.5" customHeight="1">
      <c r="A276" s="36"/>
      <c r="B276" s="37"/>
      <c r="C276" s="193" t="s">
        <v>689</v>
      </c>
      <c r="D276" s="193" t="s">
        <v>206</v>
      </c>
      <c r="E276" s="194" t="s">
        <v>2517</v>
      </c>
      <c r="F276" s="195" t="s">
        <v>2518</v>
      </c>
      <c r="G276" s="196" t="s">
        <v>404</v>
      </c>
      <c r="H276" s="197">
        <v>12</v>
      </c>
      <c r="I276" s="198"/>
      <c r="J276" s="199">
        <f aca="true" t="shared" si="10" ref="J276:J281">ROUND(I276*H276,2)</f>
        <v>0</v>
      </c>
      <c r="K276" s="195" t="s">
        <v>2456</v>
      </c>
      <c r="L276" s="41"/>
      <c r="M276" s="200" t="s">
        <v>1</v>
      </c>
      <c r="N276" s="201" t="s">
        <v>48</v>
      </c>
      <c r="O276" s="73"/>
      <c r="P276" s="202">
        <f aca="true" t="shared" si="11" ref="P276:P281">O276*H276</f>
        <v>0</v>
      </c>
      <c r="Q276" s="202">
        <v>0</v>
      </c>
      <c r="R276" s="202">
        <f aca="true" t="shared" si="12" ref="R276:R281">Q276*H276</f>
        <v>0</v>
      </c>
      <c r="S276" s="202">
        <v>0</v>
      </c>
      <c r="T276" s="203">
        <f aca="true" t="shared" si="13" ref="T276:T281">S276*H276</f>
        <v>0</v>
      </c>
      <c r="U276" s="36"/>
      <c r="V276" s="36"/>
      <c r="W276" s="36"/>
      <c r="X276" s="36"/>
      <c r="Y276" s="36"/>
      <c r="Z276" s="36"/>
      <c r="AA276" s="36"/>
      <c r="AB276" s="36"/>
      <c r="AC276" s="36"/>
      <c r="AD276" s="36"/>
      <c r="AE276" s="36"/>
      <c r="AR276" s="204" t="s">
        <v>378</v>
      </c>
      <c r="AT276" s="204" t="s">
        <v>206</v>
      </c>
      <c r="AU276" s="204" t="s">
        <v>91</v>
      </c>
      <c r="AY276" s="18" t="s">
        <v>203</v>
      </c>
      <c r="BE276" s="205">
        <f aca="true" t="shared" si="14" ref="BE276:BE281">IF(N276="základní",J276,0)</f>
        <v>0</v>
      </c>
      <c r="BF276" s="205">
        <f aca="true" t="shared" si="15" ref="BF276:BF281">IF(N276="snížená",J276,0)</f>
        <v>0</v>
      </c>
      <c r="BG276" s="205">
        <f aca="true" t="shared" si="16" ref="BG276:BG281">IF(N276="zákl. přenesená",J276,0)</f>
        <v>0</v>
      </c>
      <c r="BH276" s="205">
        <f aca="true" t="shared" si="17" ref="BH276:BH281">IF(N276="sníž. přenesená",J276,0)</f>
        <v>0</v>
      </c>
      <c r="BI276" s="205">
        <f aca="true" t="shared" si="18" ref="BI276:BI281">IF(N276="nulová",J276,0)</f>
        <v>0</v>
      </c>
      <c r="BJ276" s="18" t="s">
        <v>91</v>
      </c>
      <c r="BK276" s="205">
        <f aca="true" t="shared" si="19" ref="BK276:BK281">ROUND(I276*H276,2)</f>
        <v>0</v>
      </c>
      <c r="BL276" s="18" t="s">
        <v>378</v>
      </c>
      <c r="BM276" s="204" t="s">
        <v>1143</v>
      </c>
    </row>
    <row r="277" spans="1:65" s="2" customFormat="1" ht="16.5" customHeight="1">
      <c r="A277" s="36"/>
      <c r="B277" s="37"/>
      <c r="C277" s="193" t="s">
        <v>698</v>
      </c>
      <c r="D277" s="193" t="s">
        <v>206</v>
      </c>
      <c r="E277" s="194" t="s">
        <v>2519</v>
      </c>
      <c r="F277" s="195" t="s">
        <v>2520</v>
      </c>
      <c r="G277" s="196" t="s">
        <v>404</v>
      </c>
      <c r="H277" s="197">
        <v>1</v>
      </c>
      <c r="I277" s="198"/>
      <c r="J277" s="199">
        <f t="shared" si="10"/>
        <v>0</v>
      </c>
      <c r="K277" s="195" t="s">
        <v>2456</v>
      </c>
      <c r="L277" s="41"/>
      <c r="M277" s="200" t="s">
        <v>1</v>
      </c>
      <c r="N277" s="201" t="s">
        <v>48</v>
      </c>
      <c r="O277" s="73"/>
      <c r="P277" s="202">
        <f t="shared" si="11"/>
        <v>0</v>
      </c>
      <c r="Q277" s="202">
        <v>0</v>
      </c>
      <c r="R277" s="202">
        <f t="shared" si="12"/>
        <v>0</v>
      </c>
      <c r="S277" s="202">
        <v>0</v>
      </c>
      <c r="T277" s="203">
        <f t="shared" si="13"/>
        <v>0</v>
      </c>
      <c r="U277" s="36"/>
      <c r="V277" s="36"/>
      <c r="W277" s="36"/>
      <c r="X277" s="36"/>
      <c r="Y277" s="36"/>
      <c r="Z277" s="36"/>
      <c r="AA277" s="36"/>
      <c r="AB277" s="36"/>
      <c r="AC277" s="36"/>
      <c r="AD277" s="36"/>
      <c r="AE277" s="36"/>
      <c r="AR277" s="204" t="s">
        <v>378</v>
      </c>
      <c r="AT277" s="204" t="s">
        <v>206</v>
      </c>
      <c r="AU277" s="204" t="s">
        <v>91</v>
      </c>
      <c r="AY277" s="18" t="s">
        <v>203</v>
      </c>
      <c r="BE277" s="205">
        <f t="shared" si="14"/>
        <v>0</v>
      </c>
      <c r="BF277" s="205">
        <f t="shared" si="15"/>
        <v>0</v>
      </c>
      <c r="BG277" s="205">
        <f t="shared" si="16"/>
        <v>0</v>
      </c>
      <c r="BH277" s="205">
        <f t="shared" si="17"/>
        <v>0</v>
      </c>
      <c r="BI277" s="205">
        <f t="shared" si="18"/>
        <v>0</v>
      </c>
      <c r="BJ277" s="18" t="s">
        <v>91</v>
      </c>
      <c r="BK277" s="205">
        <f t="shared" si="19"/>
        <v>0</v>
      </c>
      <c r="BL277" s="18" t="s">
        <v>378</v>
      </c>
      <c r="BM277" s="204" t="s">
        <v>1153</v>
      </c>
    </row>
    <row r="278" spans="1:65" s="2" customFormat="1" ht="16.5" customHeight="1">
      <c r="A278" s="36"/>
      <c r="B278" s="37"/>
      <c r="C278" s="193" t="s">
        <v>702</v>
      </c>
      <c r="D278" s="193" t="s">
        <v>206</v>
      </c>
      <c r="E278" s="194" t="s">
        <v>2521</v>
      </c>
      <c r="F278" s="195" t="s">
        <v>2522</v>
      </c>
      <c r="G278" s="196" t="s">
        <v>404</v>
      </c>
      <c r="H278" s="197">
        <v>1</v>
      </c>
      <c r="I278" s="198"/>
      <c r="J278" s="199">
        <f t="shared" si="10"/>
        <v>0</v>
      </c>
      <c r="K278" s="195" t="s">
        <v>2456</v>
      </c>
      <c r="L278" s="41"/>
      <c r="M278" s="200" t="s">
        <v>1</v>
      </c>
      <c r="N278" s="201" t="s">
        <v>48</v>
      </c>
      <c r="O278" s="73"/>
      <c r="P278" s="202">
        <f t="shared" si="11"/>
        <v>0</v>
      </c>
      <c r="Q278" s="202">
        <v>0</v>
      </c>
      <c r="R278" s="202">
        <f t="shared" si="12"/>
        <v>0</v>
      </c>
      <c r="S278" s="202">
        <v>0</v>
      </c>
      <c r="T278" s="203">
        <f t="shared" si="13"/>
        <v>0</v>
      </c>
      <c r="U278" s="36"/>
      <c r="V278" s="36"/>
      <c r="W278" s="36"/>
      <c r="X278" s="36"/>
      <c r="Y278" s="36"/>
      <c r="Z278" s="36"/>
      <c r="AA278" s="36"/>
      <c r="AB278" s="36"/>
      <c r="AC278" s="36"/>
      <c r="AD278" s="36"/>
      <c r="AE278" s="36"/>
      <c r="AR278" s="204" t="s">
        <v>378</v>
      </c>
      <c r="AT278" s="204" t="s">
        <v>206</v>
      </c>
      <c r="AU278" s="204" t="s">
        <v>91</v>
      </c>
      <c r="AY278" s="18" t="s">
        <v>203</v>
      </c>
      <c r="BE278" s="205">
        <f t="shared" si="14"/>
        <v>0</v>
      </c>
      <c r="BF278" s="205">
        <f t="shared" si="15"/>
        <v>0</v>
      </c>
      <c r="BG278" s="205">
        <f t="shared" si="16"/>
        <v>0</v>
      </c>
      <c r="BH278" s="205">
        <f t="shared" si="17"/>
        <v>0</v>
      </c>
      <c r="BI278" s="205">
        <f t="shared" si="18"/>
        <v>0</v>
      </c>
      <c r="BJ278" s="18" t="s">
        <v>91</v>
      </c>
      <c r="BK278" s="205">
        <f t="shared" si="19"/>
        <v>0</v>
      </c>
      <c r="BL278" s="18" t="s">
        <v>378</v>
      </c>
      <c r="BM278" s="204" t="s">
        <v>1162</v>
      </c>
    </row>
    <row r="279" spans="1:65" s="2" customFormat="1" ht="16.5" customHeight="1">
      <c r="A279" s="36"/>
      <c r="B279" s="37"/>
      <c r="C279" s="193" t="s">
        <v>711</v>
      </c>
      <c r="D279" s="193" t="s">
        <v>206</v>
      </c>
      <c r="E279" s="194" t="s">
        <v>2523</v>
      </c>
      <c r="F279" s="195" t="s">
        <v>2524</v>
      </c>
      <c r="G279" s="196" t="s">
        <v>404</v>
      </c>
      <c r="H279" s="197">
        <v>3</v>
      </c>
      <c r="I279" s="198"/>
      <c r="J279" s="199">
        <f t="shared" si="10"/>
        <v>0</v>
      </c>
      <c r="K279" s="195" t="s">
        <v>2334</v>
      </c>
      <c r="L279" s="41"/>
      <c r="M279" s="200" t="s">
        <v>1</v>
      </c>
      <c r="N279" s="201" t="s">
        <v>48</v>
      </c>
      <c r="O279" s="73"/>
      <c r="P279" s="202">
        <f t="shared" si="11"/>
        <v>0</v>
      </c>
      <c r="Q279" s="202">
        <v>0</v>
      </c>
      <c r="R279" s="202">
        <f t="shared" si="12"/>
        <v>0</v>
      </c>
      <c r="S279" s="202">
        <v>0</v>
      </c>
      <c r="T279" s="203">
        <f t="shared" si="13"/>
        <v>0</v>
      </c>
      <c r="U279" s="36"/>
      <c r="V279" s="36"/>
      <c r="W279" s="36"/>
      <c r="X279" s="36"/>
      <c r="Y279" s="36"/>
      <c r="Z279" s="36"/>
      <c r="AA279" s="36"/>
      <c r="AB279" s="36"/>
      <c r="AC279" s="36"/>
      <c r="AD279" s="36"/>
      <c r="AE279" s="36"/>
      <c r="AR279" s="204" t="s">
        <v>378</v>
      </c>
      <c r="AT279" s="204" t="s">
        <v>206</v>
      </c>
      <c r="AU279" s="204" t="s">
        <v>91</v>
      </c>
      <c r="AY279" s="18" t="s">
        <v>203</v>
      </c>
      <c r="BE279" s="205">
        <f t="shared" si="14"/>
        <v>0</v>
      </c>
      <c r="BF279" s="205">
        <f t="shared" si="15"/>
        <v>0</v>
      </c>
      <c r="BG279" s="205">
        <f t="shared" si="16"/>
        <v>0</v>
      </c>
      <c r="BH279" s="205">
        <f t="shared" si="17"/>
        <v>0</v>
      </c>
      <c r="BI279" s="205">
        <f t="shared" si="18"/>
        <v>0</v>
      </c>
      <c r="BJ279" s="18" t="s">
        <v>91</v>
      </c>
      <c r="BK279" s="205">
        <f t="shared" si="19"/>
        <v>0</v>
      </c>
      <c r="BL279" s="18" t="s">
        <v>378</v>
      </c>
      <c r="BM279" s="204" t="s">
        <v>1168</v>
      </c>
    </row>
    <row r="280" spans="1:65" s="2" customFormat="1" ht="16.5" customHeight="1">
      <c r="A280" s="36"/>
      <c r="B280" s="37"/>
      <c r="C280" s="193" t="s">
        <v>715</v>
      </c>
      <c r="D280" s="193" t="s">
        <v>206</v>
      </c>
      <c r="E280" s="194" t="s">
        <v>2525</v>
      </c>
      <c r="F280" s="195" t="s">
        <v>2526</v>
      </c>
      <c r="G280" s="196" t="s">
        <v>404</v>
      </c>
      <c r="H280" s="197">
        <v>6</v>
      </c>
      <c r="I280" s="198"/>
      <c r="J280" s="199">
        <f t="shared" si="10"/>
        <v>0</v>
      </c>
      <c r="K280" s="195" t="s">
        <v>2334</v>
      </c>
      <c r="L280" s="41"/>
      <c r="M280" s="200" t="s">
        <v>1</v>
      </c>
      <c r="N280" s="201" t="s">
        <v>48</v>
      </c>
      <c r="O280" s="73"/>
      <c r="P280" s="202">
        <f t="shared" si="11"/>
        <v>0</v>
      </c>
      <c r="Q280" s="202">
        <v>0</v>
      </c>
      <c r="R280" s="202">
        <f t="shared" si="12"/>
        <v>0</v>
      </c>
      <c r="S280" s="202">
        <v>0</v>
      </c>
      <c r="T280" s="203">
        <f t="shared" si="13"/>
        <v>0</v>
      </c>
      <c r="U280" s="36"/>
      <c r="V280" s="36"/>
      <c r="W280" s="36"/>
      <c r="X280" s="36"/>
      <c r="Y280" s="36"/>
      <c r="Z280" s="36"/>
      <c r="AA280" s="36"/>
      <c r="AB280" s="36"/>
      <c r="AC280" s="36"/>
      <c r="AD280" s="36"/>
      <c r="AE280" s="36"/>
      <c r="AR280" s="204" t="s">
        <v>378</v>
      </c>
      <c r="AT280" s="204" t="s">
        <v>206</v>
      </c>
      <c r="AU280" s="204" t="s">
        <v>91</v>
      </c>
      <c r="AY280" s="18" t="s">
        <v>203</v>
      </c>
      <c r="BE280" s="205">
        <f t="shared" si="14"/>
        <v>0</v>
      </c>
      <c r="BF280" s="205">
        <f t="shared" si="15"/>
        <v>0</v>
      </c>
      <c r="BG280" s="205">
        <f t="shared" si="16"/>
        <v>0</v>
      </c>
      <c r="BH280" s="205">
        <f t="shared" si="17"/>
        <v>0</v>
      </c>
      <c r="BI280" s="205">
        <f t="shared" si="18"/>
        <v>0</v>
      </c>
      <c r="BJ280" s="18" t="s">
        <v>91</v>
      </c>
      <c r="BK280" s="205">
        <f t="shared" si="19"/>
        <v>0</v>
      </c>
      <c r="BL280" s="18" t="s">
        <v>378</v>
      </c>
      <c r="BM280" s="204" t="s">
        <v>1181</v>
      </c>
    </row>
    <row r="281" spans="1:65" s="2" customFormat="1" ht="16.5" customHeight="1">
      <c r="A281" s="36"/>
      <c r="B281" s="37"/>
      <c r="C281" s="193" t="s">
        <v>723</v>
      </c>
      <c r="D281" s="193" t="s">
        <v>206</v>
      </c>
      <c r="E281" s="194" t="s">
        <v>2527</v>
      </c>
      <c r="F281" s="195" t="s">
        <v>2528</v>
      </c>
      <c r="G281" s="196" t="s">
        <v>404</v>
      </c>
      <c r="H281" s="197">
        <v>10</v>
      </c>
      <c r="I281" s="198"/>
      <c r="J281" s="199">
        <f t="shared" si="10"/>
        <v>0</v>
      </c>
      <c r="K281" s="195" t="s">
        <v>2334</v>
      </c>
      <c r="L281" s="41"/>
      <c r="M281" s="200" t="s">
        <v>1</v>
      </c>
      <c r="N281" s="201" t="s">
        <v>48</v>
      </c>
      <c r="O281" s="73"/>
      <c r="P281" s="202">
        <f t="shared" si="11"/>
        <v>0</v>
      </c>
      <c r="Q281" s="202">
        <v>0</v>
      </c>
      <c r="R281" s="202">
        <f t="shared" si="12"/>
        <v>0</v>
      </c>
      <c r="S281" s="202">
        <v>0</v>
      </c>
      <c r="T281" s="203">
        <f t="shared" si="13"/>
        <v>0</v>
      </c>
      <c r="U281" s="36"/>
      <c r="V281" s="36"/>
      <c r="W281" s="36"/>
      <c r="X281" s="36"/>
      <c r="Y281" s="36"/>
      <c r="Z281" s="36"/>
      <c r="AA281" s="36"/>
      <c r="AB281" s="36"/>
      <c r="AC281" s="36"/>
      <c r="AD281" s="36"/>
      <c r="AE281" s="36"/>
      <c r="AR281" s="204" t="s">
        <v>378</v>
      </c>
      <c r="AT281" s="204" t="s">
        <v>206</v>
      </c>
      <c r="AU281" s="204" t="s">
        <v>91</v>
      </c>
      <c r="AY281" s="18" t="s">
        <v>203</v>
      </c>
      <c r="BE281" s="205">
        <f t="shared" si="14"/>
        <v>0</v>
      </c>
      <c r="BF281" s="205">
        <f t="shared" si="15"/>
        <v>0</v>
      </c>
      <c r="BG281" s="205">
        <f t="shared" si="16"/>
        <v>0</v>
      </c>
      <c r="BH281" s="205">
        <f t="shared" si="17"/>
        <v>0</v>
      </c>
      <c r="BI281" s="205">
        <f t="shared" si="18"/>
        <v>0</v>
      </c>
      <c r="BJ281" s="18" t="s">
        <v>91</v>
      </c>
      <c r="BK281" s="205">
        <f t="shared" si="19"/>
        <v>0</v>
      </c>
      <c r="BL281" s="18" t="s">
        <v>378</v>
      </c>
      <c r="BM281" s="204" t="s">
        <v>1192</v>
      </c>
    </row>
    <row r="282" spans="1:47" s="2" customFormat="1" ht="19.2">
      <c r="A282" s="36"/>
      <c r="B282" s="37"/>
      <c r="C282" s="38"/>
      <c r="D282" s="206" t="s">
        <v>213</v>
      </c>
      <c r="E282" s="38"/>
      <c r="F282" s="207" t="s">
        <v>2529</v>
      </c>
      <c r="G282" s="38"/>
      <c r="H282" s="38"/>
      <c r="I282" s="208"/>
      <c r="J282" s="38"/>
      <c r="K282" s="38"/>
      <c r="L282" s="41"/>
      <c r="M282" s="209"/>
      <c r="N282" s="210"/>
      <c r="O282" s="73"/>
      <c r="P282" s="73"/>
      <c r="Q282" s="73"/>
      <c r="R282" s="73"/>
      <c r="S282" s="73"/>
      <c r="T282" s="74"/>
      <c r="U282" s="36"/>
      <c r="V282" s="36"/>
      <c r="W282" s="36"/>
      <c r="X282" s="36"/>
      <c r="Y282" s="36"/>
      <c r="Z282" s="36"/>
      <c r="AA282" s="36"/>
      <c r="AB282" s="36"/>
      <c r="AC282" s="36"/>
      <c r="AD282" s="36"/>
      <c r="AE282" s="36"/>
      <c r="AT282" s="18" t="s">
        <v>213</v>
      </c>
      <c r="AU282" s="18" t="s">
        <v>91</v>
      </c>
    </row>
    <row r="283" spans="1:65" s="2" customFormat="1" ht="16.5" customHeight="1">
      <c r="A283" s="36"/>
      <c r="B283" s="37"/>
      <c r="C283" s="193" t="s">
        <v>729</v>
      </c>
      <c r="D283" s="193" t="s">
        <v>206</v>
      </c>
      <c r="E283" s="194" t="s">
        <v>2530</v>
      </c>
      <c r="F283" s="195" t="s">
        <v>2531</v>
      </c>
      <c r="G283" s="196" t="s">
        <v>404</v>
      </c>
      <c r="H283" s="197">
        <v>22</v>
      </c>
      <c r="I283" s="198"/>
      <c r="J283" s="199">
        <f>ROUND(I283*H283,2)</f>
        <v>0</v>
      </c>
      <c r="K283" s="195" t="s">
        <v>2334</v>
      </c>
      <c r="L283" s="41"/>
      <c r="M283" s="200" t="s">
        <v>1</v>
      </c>
      <c r="N283" s="201" t="s">
        <v>48</v>
      </c>
      <c r="O283" s="73"/>
      <c r="P283" s="202">
        <f>O283*H283</f>
        <v>0</v>
      </c>
      <c r="Q283" s="202">
        <v>0</v>
      </c>
      <c r="R283" s="202">
        <f>Q283*H283</f>
        <v>0</v>
      </c>
      <c r="S283" s="202">
        <v>0</v>
      </c>
      <c r="T283" s="203">
        <f>S283*H283</f>
        <v>0</v>
      </c>
      <c r="U283" s="36"/>
      <c r="V283" s="36"/>
      <c r="W283" s="36"/>
      <c r="X283" s="36"/>
      <c r="Y283" s="36"/>
      <c r="Z283" s="36"/>
      <c r="AA283" s="36"/>
      <c r="AB283" s="36"/>
      <c r="AC283" s="36"/>
      <c r="AD283" s="36"/>
      <c r="AE283" s="36"/>
      <c r="AR283" s="204" t="s">
        <v>378</v>
      </c>
      <c r="AT283" s="204" t="s">
        <v>206</v>
      </c>
      <c r="AU283" s="204" t="s">
        <v>91</v>
      </c>
      <c r="AY283" s="18" t="s">
        <v>203</v>
      </c>
      <c r="BE283" s="205">
        <f>IF(N283="základní",J283,0)</f>
        <v>0</v>
      </c>
      <c r="BF283" s="205">
        <f>IF(N283="snížená",J283,0)</f>
        <v>0</v>
      </c>
      <c r="BG283" s="205">
        <f>IF(N283="zákl. přenesená",J283,0)</f>
        <v>0</v>
      </c>
      <c r="BH283" s="205">
        <f>IF(N283="sníž. přenesená",J283,0)</f>
        <v>0</v>
      </c>
      <c r="BI283" s="205">
        <f>IF(N283="nulová",J283,0)</f>
        <v>0</v>
      </c>
      <c r="BJ283" s="18" t="s">
        <v>91</v>
      </c>
      <c r="BK283" s="205">
        <f>ROUND(I283*H283,2)</f>
        <v>0</v>
      </c>
      <c r="BL283" s="18" t="s">
        <v>378</v>
      </c>
      <c r="BM283" s="204" t="s">
        <v>1202</v>
      </c>
    </row>
    <row r="284" spans="1:65" s="2" customFormat="1" ht="16.5" customHeight="1">
      <c r="A284" s="36"/>
      <c r="B284" s="37"/>
      <c r="C284" s="193" t="s">
        <v>732</v>
      </c>
      <c r="D284" s="193" t="s">
        <v>206</v>
      </c>
      <c r="E284" s="194" t="s">
        <v>2532</v>
      </c>
      <c r="F284" s="195" t="s">
        <v>2533</v>
      </c>
      <c r="G284" s="196" t="s">
        <v>404</v>
      </c>
      <c r="H284" s="197">
        <v>9</v>
      </c>
      <c r="I284" s="198"/>
      <c r="J284" s="199">
        <f>ROUND(I284*H284,2)</f>
        <v>0</v>
      </c>
      <c r="K284" s="195" t="s">
        <v>2334</v>
      </c>
      <c r="L284" s="41"/>
      <c r="M284" s="200" t="s">
        <v>1</v>
      </c>
      <c r="N284" s="201" t="s">
        <v>48</v>
      </c>
      <c r="O284" s="73"/>
      <c r="P284" s="202">
        <f>O284*H284</f>
        <v>0</v>
      </c>
      <c r="Q284" s="202">
        <v>0</v>
      </c>
      <c r="R284" s="202">
        <f>Q284*H284</f>
        <v>0</v>
      </c>
      <c r="S284" s="202">
        <v>0</v>
      </c>
      <c r="T284" s="203">
        <f>S284*H284</f>
        <v>0</v>
      </c>
      <c r="U284" s="36"/>
      <c r="V284" s="36"/>
      <c r="W284" s="36"/>
      <c r="X284" s="36"/>
      <c r="Y284" s="36"/>
      <c r="Z284" s="36"/>
      <c r="AA284" s="36"/>
      <c r="AB284" s="36"/>
      <c r="AC284" s="36"/>
      <c r="AD284" s="36"/>
      <c r="AE284" s="36"/>
      <c r="AR284" s="204" t="s">
        <v>378</v>
      </c>
      <c r="AT284" s="204" t="s">
        <v>206</v>
      </c>
      <c r="AU284" s="204" t="s">
        <v>91</v>
      </c>
      <c r="AY284" s="18" t="s">
        <v>203</v>
      </c>
      <c r="BE284" s="205">
        <f>IF(N284="základní",J284,0)</f>
        <v>0</v>
      </c>
      <c r="BF284" s="205">
        <f>IF(N284="snížená",J284,0)</f>
        <v>0</v>
      </c>
      <c r="BG284" s="205">
        <f>IF(N284="zákl. přenesená",J284,0)</f>
        <v>0</v>
      </c>
      <c r="BH284" s="205">
        <f>IF(N284="sníž. přenesená",J284,0)</f>
        <v>0</v>
      </c>
      <c r="BI284" s="205">
        <f>IF(N284="nulová",J284,0)</f>
        <v>0</v>
      </c>
      <c r="BJ284" s="18" t="s">
        <v>91</v>
      </c>
      <c r="BK284" s="205">
        <f>ROUND(I284*H284,2)</f>
        <v>0</v>
      </c>
      <c r="BL284" s="18" t="s">
        <v>378</v>
      </c>
      <c r="BM284" s="204" t="s">
        <v>1212</v>
      </c>
    </row>
    <row r="285" spans="1:47" s="2" customFormat="1" ht="19.2">
      <c r="A285" s="36"/>
      <c r="B285" s="37"/>
      <c r="C285" s="38"/>
      <c r="D285" s="206" t="s">
        <v>213</v>
      </c>
      <c r="E285" s="38"/>
      <c r="F285" s="207" t="s">
        <v>2534</v>
      </c>
      <c r="G285" s="38"/>
      <c r="H285" s="38"/>
      <c r="I285" s="208"/>
      <c r="J285" s="38"/>
      <c r="K285" s="38"/>
      <c r="L285" s="41"/>
      <c r="M285" s="209"/>
      <c r="N285" s="210"/>
      <c r="O285" s="73"/>
      <c r="P285" s="73"/>
      <c r="Q285" s="73"/>
      <c r="R285" s="73"/>
      <c r="S285" s="73"/>
      <c r="T285" s="74"/>
      <c r="U285" s="36"/>
      <c r="V285" s="36"/>
      <c r="W285" s="36"/>
      <c r="X285" s="36"/>
      <c r="Y285" s="36"/>
      <c r="Z285" s="36"/>
      <c r="AA285" s="36"/>
      <c r="AB285" s="36"/>
      <c r="AC285" s="36"/>
      <c r="AD285" s="36"/>
      <c r="AE285" s="36"/>
      <c r="AT285" s="18" t="s">
        <v>213</v>
      </c>
      <c r="AU285" s="18" t="s">
        <v>91</v>
      </c>
    </row>
    <row r="286" spans="1:65" s="2" customFormat="1" ht="16.5" customHeight="1">
      <c r="A286" s="36"/>
      <c r="B286" s="37"/>
      <c r="C286" s="193" t="s">
        <v>739</v>
      </c>
      <c r="D286" s="193" t="s">
        <v>206</v>
      </c>
      <c r="E286" s="194" t="s">
        <v>2535</v>
      </c>
      <c r="F286" s="195" t="s">
        <v>2536</v>
      </c>
      <c r="G286" s="196" t="s">
        <v>404</v>
      </c>
      <c r="H286" s="197">
        <v>2</v>
      </c>
      <c r="I286" s="198"/>
      <c r="J286" s="199">
        <f>ROUND(I286*H286,2)</f>
        <v>0</v>
      </c>
      <c r="K286" s="195" t="s">
        <v>2456</v>
      </c>
      <c r="L286" s="41"/>
      <c r="M286" s="200" t="s">
        <v>1</v>
      </c>
      <c r="N286" s="201" t="s">
        <v>48</v>
      </c>
      <c r="O286" s="73"/>
      <c r="P286" s="202">
        <f>O286*H286</f>
        <v>0</v>
      </c>
      <c r="Q286" s="202">
        <v>0</v>
      </c>
      <c r="R286" s="202">
        <f>Q286*H286</f>
        <v>0</v>
      </c>
      <c r="S286" s="202">
        <v>0</v>
      </c>
      <c r="T286" s="203">
        <f>S286*H286</f>
        <v>0</v>
      </c>
      <c r="U286" s="36"/>
      <c r="V286" s="36"/>
      <c r="W286" s="36"/>
      <c r="X286" s="36"/>
      <c r="Y286" s="36"/>
      <c r="Z286" s="36"/>
      <c r="AA286" s="36"/>
      <c r="AB286" s="36"/>
      <c r="AC286" s="36"/>
      <c r="AD286" s="36"/>
      <c r="AE286" s="36"/>
      <c r="AR286" s="204" t="s">
        <v>378</v>
      </c>
      <c r="AT286" s="204" t="s">
        <v>206</v>
      </c>
      <c r="AU286" s="204" t="s">
        <v>91</v>
      </c>
      <c r="AY286" s="18" t="s">
        <v>203</v>
      </c>
      <c r="BE286" s="205">
        <f>IF(N286="základní",J286,0)</f>
        <v>0</v>
      </c>
      <c r="BF286" s="205">
        <f>IF(N286="snížená",J286,0)</f>
        <v>0</v>
      </c>
      <c r="BG286" s="205">
        <f>IF(N286="zákl. přenesená",J286,0)</f>
        <v>0</v>
      </c>
      <c r="BH286" s="205">
        <f>IF(N286="sníž. přenesená",J286,0)</f>
        <v>0</v>
      </c>
      <c r="BI286" s="205">
        <f>IF(N286="nulová",J286,0)</f>
        <v>0</v>
      </c>
      <c r="BJ286" s="18" t="s">
        <v>91</v>
      </c>
      <c r="BK286" s="205">
        <f>ROUND(I286*H286,2)</f>
        <v>0</v>
      </c>
      <c r="BL286" s="18" t="s">
        <v>378</v>
      </c>
      <c r="BM286" s="204" t="s">
        <v>1223</v>
      </c>
    </row>
    <row r="287" spans="1:65" s="2" customFormat="1" ht="16.5" customHeight="1">
      <c r="A287" s="36"/>
      <c r="B287" s="37"/>
      <c r="C287" s="193" t="s">
        <v>745</v>
      </c>
      <c r="D287" s="193" t="s">
        <v>206</v>
      </c>
      <c r="E287" s="194" t="s">
        <v>2537</v>
      </c>
      <c r="F287" s="195" t="s">
        <v>2538</v>
      </c>
      <c r="G287" s="196" t="s">
        <v>404</v>
      </c>
      <c r="H287" s="197">
        <v>7</v>
      </c>
      <c r="I287" s="198"/>
      <c r="J287" s="199">
        <f>ROUND(I287*H287,2)</f>
        <v>0</v>
      </c>
      <c r="K287" s="195" t="s">
        <v>2456</v>
      </c>
      <c r="L287" s="41"/>
      <c r="M287" s="200" t="s">
        <v>1</v>
      </c>
      <c r="N287" s="201" t="s">
        <v>48</v>
      </c>
      <c r="O287" s="73"/>
      <c r="P287" s="202">
        <f>O287*H287</f>
        <v>0</v>
      </c>
      <c r="Q287" s="202">
        <v>0</v>
      </c>
      <c r="R287" s="202">
        <f>Q287*H287</f>
        <v>0</v>
      </c>
      <c r="S287" s="202">
        <v>0</v>
      </c>
      <c r="T287" s="203">
        <f>S287*H287</f>
        <v>0</v>
      </c>
      <c r="U287" s="36"/>
      <c r="V287" s="36"/>
      <c r="W287" s="36"/>
      <c r="X287" s="36"/>
      <c r="Y287" s="36"/>
      <c r="Z287" s="36"/>
      <c r="AA287" s="36"/>
      <c r="AB287" s="36"/>
      <c r="AC287" s="36"/>
      <c r="AD287" s="36"/>
      <c r="AE287" s="36"/>
      <c r="AR287" s="204" t="s">
        <v>378</v>
      </c>
      <c r="AT287" s="204" t="s">
        <v>206</v>
      </c>
      <c r="AU287" s="204" t="s">
        <v>91</v>
      </c>
      <c r="AY287" s="18" t="s">
        <v>203</v>
      </c>
      <c r="BE287" s="205">
        <f>IF(N287="základní",J287,0)</f>
        <v>0</v>
      </c>
      <c r="BF287" s="205">
        <f>IF(N287="snížená",J287,0)</f>
        <v>0</v>
      </c>
      <c r="BG287" s="205">
        <f>IF(N287="zákl. přenesená",J287,0)</f>
        <v>0</v>
      </c>
      <c r="BH287" s="205">
        <f>IF(N287="sníž. přenesená",J287,0)</f>
        <v>0</v>
      </c>
      <c r="BI287" s="205">
        <f>IF(N287="nulová",J287,0)</f>
        <v>0</v>
      </c>
      <c r="BJ287" s="18" t="s">
        <v>91</v>
      </c>
      <c r="BK287" s="205">
        <f>ROUND(I287*H287,2)</f>
        <v>0</v>
      </c>
      <c r="BL287" s="18" t="s">
        <v>378</v>
      </c>
      <c r="BM287" s="204" t="s">
        <v>1234</v>
      </c>
    </row>
    <row r="288" spans="1:65" s="2" customFormat="1" ht="16.5" customHeight="1">
      <c r="A288" s="36"/>
      <c r="B288" s="37"/>
      <c r="C288" s="193" t="s">
        <v>750</v>
      </c>
      <c r="D288" s="193" t="s">
        <v>206</v>
      </c>
      <c r="E288" s="194" t="s">
        <v>2539</v>
      </c>
      <c r="F288" s="195" t="s">
        <v>2540</v>
      </c>
      <c r="G288" s="196" t="s">
        <v>404</v>
      </c>
      <c r="H288" s="197">
        <v>1</v>
      </c>
      <c r="I288" s="198"/>
      <c r="J288" s="199">
        <f>ROUND(I288*H288,2)</f>
        <v>0</v>
      </c>
      <c r="K288" s="195" t="s">
        <v>2456</v>
      </c>
      <c r="L288" s="41"/>
      <c r="M288" s="200" t="s">
        <v>1</v>
      </c>
      <c r="N288" s="201" t="s">
        <v>48</v>
      </c>
      <c r="O288" s="73"/>
      <c r="P288" s="202">
        <f>O288*H288</f>
        <v>0</v>
      </c>
      <c r="Q288" s="202">
        <v>0</v>
      </c>
      <c r="R288" s="202">
        <f>Q288*H288</f>
        <v>0</v>
      </c>
      <c r="S288" s="202">
        <v>0</v>
      </c>
      <c r="T288" s="203">
        <f>S288*H288</f>
        <v>0</v>
      </c>
      <c r="U288" s="36"/>
      <c r="V288" s="36"/>
      <c r="W288" s="36"/>
      <c r="X288" s="36"/>
      <c r="Y288" s="36"/>
      <c r="Z288" s="36"/>
      <c r="AA288" s="36"/>
      <c r="AB288" s="36"/>
      <c r="AC288" s="36"/>
      <c r="AD288" s="36"/>
      <c r="AE288" s="36"/>
      <c r="AR288" s="204" t="s">
        <v>378</v>
      </c>
      <c r="AT288" s="204" t="s">
        <v>206</v>
      </c>
      <c r="AU288" s="204" t="s">
        <v>91</v>
      </c>
      <c r="AY288" s="18" t="s">
        <v>203</v>
      </c>
      <c r="BE288" s="205">
        <f>IF(N288="základní",J288,0)</f>
        <v>0</v>
      </c>
      <c r="BF288" s="205">
        <f>IF(N288="snížená",J288,0)</f>
        <v>0</v>
      </c>
      <c r="BG288" s="205">
        <f>IF(N288="zákl. přenesená",J288,0)</f>
        <v>0</v>
      </c>
      <c r="BH288" s="205">
        <f>IF(N288="sníž. přenesená",J288,0)</f>
        <v>0</v>
      </c>
      <c r="BI288" s="205">
        <f>IF(N288="nulová",J288,0)</f>
        <v>0</v>
      </c>
      <c r="BJ288" s="18" t="s">
        <v>91</v>
      </c>
      <c r="BK288" s="205">
        <f>ROUND(I288*H288,2)</f>
        <v>0</v>
      </c>
      <c r="BL288" s="18" t="s">
        <v>378</v>
      </c>
      <c r="BM288" s="204" t="s">
        <v>1243</v>
      </c>
    </row>
    <row r="289" spans="1:65" s="2" customFormat="1" ht="16.5" customHeight="1">
      <c r="A289" s="36"/>
      <c r="B289" s="37"/>
      <c r="C289" s="193" t="s">
        <v>754</v>
      </c>
      <c r="D289" s="193" t="s">
        <v>206</v>
      </c>
      <c r="E289" s="194" t="s">
        <v>2541</v>
      </c>
      <c r="F289" s="195" t="s">
        <v>2542</v>
      </c>
      <c r="G289" s="196" t="s">
        <v>338</v>
      </c>
      <c r="H289" s="197">
        <v>1.171</v>
      </c>
      <c r="I289" s="198"/>
      <c r="J289" s="199">
        <f>ROUND(I289*H289,2)</f>
        <v>0</v>
      </c>
      <c r="K289" s="195" t="s">
        <v>2334</v>
      </c>
      <c r="L289" s="41"/>
      <c r="M289" s="200" t="s">
        <v>1</v>
      </c>
      <c r="N289" s="201" t="s">
        <v>48</v>
      </c>
      <c r="O289" s="73"/>
      <c r="P289" s="202">
        <f>O289*H289</f>
        <v>0</v>
      </c>
      <c r="Q289" s="202">
        <v>0</v>
      </c>
      <c r="R289" s="202">
        <f>Q289*H289</f>
        <v>0</v>
      </c>
      <c r="S289" s="202">
        <v>0</v>
      </c>
      <c r="T289" s="203">
        <f>S289*H289</f>
        <v>0</v>
      </c>
      <c r="U289" s="36"/>
      <c r="V289" s="36"/>
      <c r="W289" s="36"/>
      <c r="X289" s="36"/>
      <c r="Y289" s="36"/>
      <c r="Z289" s="36"/>
      <c r="AA289" s="36"/>
      <c r="AB289" s="36"/>
      <c r="AC289" s="36"/>
      <c r="AD289" s="36"/>
      <c r="AE289" s="36"/>
      <c r="AR289" s="204" t="s">
        <v>378</v>
      </c>
      <c r="AT289" s="204" t="s">
        <v>206</v>
      </c>
      <c r="AU289" s="204" t="s">
        <v>91</v>
      </c>
      <c r="AY289" s="18" t="s">
        <v>203</v>
      </c>
      <c r="BE289" s="205">
        <f>IF(N289="základní",J289,0)</f>
        <v>0</v>
      </c>
      <c r="BF289" s="205">
        <f>IF(N289="snížená",J289,0)</f>
        <v>0</v>
      </c>
      <c r="BG289" s="205">
        <f>IF(N289="zákl. přenesená",J289,0)</f>
        <v>0</v>
      </c>
      <c r="BH289" s="205">
        <f>IF(N289="sníž. přenesená",J289,0)</f>
        <v>0</v>
      </c>
      <c r="BI289" s="205">
        <f>IF(N289="nulová",J289,0)</f>
        <v>0</v>
      </c>
      <c r="BJ289" s="18" t="s">
        <v>91</v>
      </c>
      <c r="BK289" s="205">
        <f>ROUND(I289*H289,2)</f>
        <v>0</v>
      </c>
      <c r="BL289" s="18" t="s">
        <v>378</v>
      </c>
      <c r="BM289" s="204" t="s">
        <v>1256</v>
      </c>
    </row>
    <row r="290" spans="2:63" s="12" customFormat="1" ht="25.95" customHeight="1">
      <c r="B290" s="177"/>
      <c r="C290" s="178"/>
      <c r="D290" s="179" t="s">
        <v>82</v>
      </c>
      <c r="E290" s="180" t="s">
        <v>2543</v>
      </c>
      <c r="F290" s="180" t="s">
        <v>2544</v>
      </c>
      <c r="G290" s="178"/>
      <c r="H290" s="178"/>
      <c r="I290" s="181"/>
      <c r="J290" s="182">
        <f>BK290</f>
        <v>0</v>
      </c>
      <c r="K290" s="178"/>
      <c r="L290" s="183"/>
      <c r="M290" s="184"/>
      <c r="N290" s="185"/>
      <c r="O290" s="185"/>
      <c r="P290" s="186">
        <f>SUM(P291:P297)</f>
        <v>0</v>
      </c>
      <c r="Q290" s="185"/>
      <c r="R290" s="186">
        <f>SUM(R291:R297)</f>
        <v>0</v>
      </c>
      <c r="S290" s="185"/>
      <c r="T290" s="187">
        <f>SUM(T291:T297)</f>
        <v>0</v>
      </c>
      <c r="AR290" s="188" t="s">
        <v>93</v>
      </c>
      <c r="AT290" s="189" t="s">
        <v>82</v>
      </c>
      <c r="AU290" s="189" t="s">
        <v>83</v>
      </c>
      <c r="AY290" s="188" t="s">
        <v>203</v>
      </c>
      <c r="BK290" s="190">
        <f>SUM(BK291:BK297)</f>
        <v>0</v>
      </c>
    </row>
    <row r="291" spans="1:65" s="2" customFormat="1" ht="16.5" customHeight="1">
      <c r="A291" s="36"/>
      <c r="B291" s="37"/>
      <c r="C291" s="193" t="s">
        <v>758</v>
      </c>
      <c r="D291" s="193" t="s">
        <v>206</v>
      </c>
      <c r="E291" s="194" t="s">
        <v>2545</v>
      </c>
      <c r="F291" s="195" t="s">
        <v>2546</v>
      </c>
      <c r="G291" s="196" t="s">
        <v>404</v>
      </c>
      <c r="H291" s="197">
        <v>9</v>
      </c>
      <c r="I291" s="198"/>
      <c r="J291" s="199">
        <f>ROUND(I291*H291,2)</f>
        <v>0</v>
      </c>
      <c r="K291" s="195" t="s">
        <v>2334</v>
      </c>
      <c r="L291" s="41"/>
      <c r="M291" s="200" t="s">
        <v>1</v>
      </c>
      <c r="N291" s="201" t="s">
        <v>48</v>
      </c>
      <c r="O291" s="73"/>
      <c r="P291" s="202">
        <f>O291*H291</f>
        <v>0</v>
      </c>
      <c r="Q291" s="202">
        <v>0</v>
      </c>
      <c r="R291" s="202">
        <f>Q291*H291</f>
        <v>0</v>
      </c>
      <c r="S291" s="202">
        <v>0</v>
      </c>
      <c r="T291" s="203">
        <f>S291*H291</f>
        <v>0</v>
      </c>
      <c r="U291" s="36"/>
      <c r="V291" s="36"/>
      <c r="W291" s="36"/>
      <c r="X291" s="36"/>
      <c r="Y291" s="36"/>
      <c r="Z291" s="36"/>
      <c r="AA291" s="36"/>
      <c r="AB291" s="36"/>
      <c r="AC291" s="36"/>
      <c r="AD291" s="36"/>
      <c r="AE291" s="36"/>
      <c r="AR291" s="204" t="s">
        <v>378</v>
      </c>
      <c r="AT291" s="204" t="s">
        <v>206</v>
      </c>
      <c r="AU291" s="204" t="s">
        <v>91</v>
      </c>
      <c r="AY291" s="18" t="s">
        <v>203</v>
      </c>
      <c r="BE291" s="205">
        <f>IF(N291="základní",J291,0)</f>
        <v>0</v>
      </c>
      <c r="BF291" s="205">
        <f>IF(N291="snížená",J291,0)</f>
        <v>0</v>
      </c>
      <c r="BG291" s="205">
        <f>IF(N291="zákl. přenesená",J291,0)</f>
        <v>0</v>
      </c>
      <c r="BH291" s="205">
        <f>IF(N291="sníž. přenesená",J291,0)</f>
        <v>0</v>
      </c>
      <c r="BI291" s="205">
        <f>IF(N291="nulová",J291,0)</f>
        <v>0</v>
      </c>
      <c r="BJ291" s="18" t="s">
        <v>91</v>
      </c>
      <c r="BK291" s="205">
        <f>ROUND(I291*H291,2)</f>
        <v>0</v>
      </c>
      <c r="BL291" s="18" t="s">
        <v>378</v>
      </c>
      <c r="BM291" s="204" t="s">
        <v>1265</v>
      </c>
    </row>
    <row r="292" spans="1:47" s="2" customFormat="1" ht="19.2">
      <c r="A292" s="36"/>
      <c r="B292" s="37"/>
      <c r="C292" s="38"/>
      <c r="D292" s="206" t="s">
        <v>213</v>
      </c>
      <c r="E292" s="38"/>
      <c r="F292" s="207" t="s">
        <v>2547</v>
      </c>
      <c r="G292" s="38"/>
      <c r="H292" s="38"/>
      <c r="I292" s="208"/>
      <c r="J292" s="38"/>
      <c r="K292" s="38"/>
      <c r="L292" s="41"/>
      <c r="M292" s="209"/>
      <c r="N292" s="210"/>
      <c r="O292" s="73"/>
      <c r="P292" s="73"/>
      <c r="Q292" s="73"/>
      <c r="R292" s="73"/>
      <c r="S292" s="73"/>
      <c r="T292" s="74"/>
      <c r="U292" s="36"/>
      <c r="V292" s="36"/>
      <c r="W292" s="36"/>
      <c r="X292" s="36"/>
      <c r="Y292" s="36"/>
      <c r="Z292" s="36"/>
      <c r="AA292" s="36"/>
      <c r="AB292" s="36"/>
      <c r="AC292" s="36"/>
      <c r="AD292" s="36"/>
      <c r="AE292" s="36"/>
      <c r="AT292" s="18" t="s">
        <v>213</v>
      </c>
      <c r="AU292" s="18" t="s">
        <v>91</v>
      </c>
    </row>
    <row r="293" spans="1:65" s="2" customFormat="1" ht="16.5" customHeight="1">
      <c r="A293" s="36"/>
      <c r="B293" s="37"/>
      <c r="C293" s="193" t="s">
        <v>762</v>
      </c>
      <c r="D293" s="193" t="s">
        <v>206</v>
      </c>
      <c r="E293" s="194" t="s">
        <v>2548</v>
      </c>
      <c r="F293" s="195" t="s">
        <v>2549</v>
      </c>
      <c r="G293" s="196" t="s">
        <v>404</v>
      </c>
      <c r="H293" s="197">
        <v>1</v>
      </c>
      <c r="I293" s="198"/>
      <c r="J293" s="199">
        <f>ROUND(I293*H293,2)</f>
        <v>0</v>
      </c>
      <c r="K293" s="195" t="s">
        <v>2334</v>
      </c>
      <c r="L293" s="41"/>
      <c r="M293" s="200" t="s">
        <v>1</v>
      </c>
      <c r="N293" s="201" t="s">
        <v>48</v>
      </c>
      <c r="O293" s="73"/>
      <c r="P293" s="202">
        <f>O293*H293</f>
        <v>0</v>
      </c>
      <c r="Q293" s="202">
        <v>0</v>
      </c>
      <c r="R293" s="202">
        <f>Q293*H293</f>
        <v>0</v>
      </c>
      <c r="S293" s="202">
        <v>0</v>
      </c>
      <c r="T293" s="203">
        <f>S293*H293</f>
        <v>0</v>
      </c>
      <c r="U293" s="36"/>
      <c r="V293" s="36"/>
      <c r="W293" s="36"/>
      <c r="X293" s="36"/>
      <c r="Y293" s="36"/>
      <c r="Z293" s="36"/>
      <c r="AA293" s="36"/>
      <c r="AB293" s="36"/>
      <c r="AC293" s="36"/>
      <c r="AD293" s="36"/>
      <c r="AE293" s="36"/>
      <c r="AR293" s="204" t="s">
        <v>378</v>
      </c>
      <c r="AT293" s="204" t="s">
        <v>206</v>
      </c>
      <c r="AU293" s="204" t="s">
        <v>91</v>
      </c>
      <c r="AY293" s="18" t="s">
        <v>203</v>
      </c>
      <c r="BE293" s="205">
        <f>IF(N293="základní",J293,0)</f>
        <v>0</v>
      </c>
      <c r="BF293" s="205">
        <f>IF(N293="snížená",J293,0)</f>
        <v>0</v>
      </c>
      <c r="BG293" s="205">
        <f>IF(N293="zákl. přenesená",J293,0)</f>
        <v>0</v>
      </c>
      <c r="BH293" s="205">
        <f>IF(N293="sníž. přenesená",J293,0)</f>
        <v>0</v>
      </c>
      <c r="BI293" s="205">
        <f>IF(N293="nulová",J293,0)</f>
        <v>0</v>
      </c>
      <c r="BJ293" s="18" t="s">
        <v>91</v>
      </c>
      <c r="BK293" s="205">
        <f>ROUND(I293*H293,2)</f>
        <v>0</v>
      </c>
      <c r="BL293" s="18" t="s">
        <v>378</v>
      </c>
      <c r="BM293" s="204" t="s">
        <v>1272</v>
      </c>
    </row>
    <row r="294" spans="1:47" s="2" customFormat="1" ht="19.2">
      <c r="A294" s="36"/>
      <c r="B294" s="37"/>
      <c r="C294" s="38"/>
      <c r="D294" s="206" t="s">
        <v>213</v>
      </c>
      <c r="E294" s="38"/>
      <c r="F294" s="207" t="s">
        <v>2547</v>
      </c>
      <c r="G294" s="38"/>
      <c r="H294" s="38"/>
      <c r="I294" s="208"/>
      <c r="J294" s="38"/>
      <c r="K294" s="38"/>
      <c r="L294" s="41"/>
      <c r="M294" s="209"/>
      <c r="N294" s="210"/>
      <c r="O294" s="73"/>
      <c r="P294" s="73"/>
      <c r="Q294" s="73"/>
      <c r="R294" s="73"/>
      <c r="S294" s="73"/>
      <c r="T294" s="74"/>
      <c r="U294" s="36"/>
      <c r="V294" s="36"/>
      <c r="W294" s="36"/>
      <c r="X294" s="36"/>
      <c r="Y294" s="36"/>
      <c r="Z294" s="36"/>
      <c r="AA294" s="36"/>
      <c r="AB294" s="36"/>
      <c r="AC294" s="36"/>
      <c r="AD294" s="36"/>
      <c r="AE294" s="36"/>
      <c r="AT294" s="18" t="s">
        <v>213</v>
      </c>
      <c r="AU294" s="18" t="s">
        <v>91</v>
      </c>
    </row>
    <row r="295" spans="1:65" s="2" customFormat="1" ht="16.5" customHeight="1">
      <c r="A295" s="36"/>
      <c r="B295" s="37"/>
      <c r="C295" s="193" t="s">
        <v>766</v>
      </c>
      <c r="D295" s="193" t="s">
        <v>206</v>
      </c>
      <c r="E295" s="194" t="s">
        <v>2550</v>
      </c>
      <c r="F295" s="195" t="s">
        <v>2551</v>
      </c>
      <c r="G295" s="196" t="s">
        <v>404</v>
      </c>
      <c r="H295" s="197">
        <v>5</v>
      </c>
      <c r="I295" s="198"/>
      <c r="J295" s="199">
        <f>ROUND(I295*H295,2)</f>
        <v>0</v>
      </c>
      <c r="K295" s="195" t="s">
        <v>2334</v>
      </c>
      <c r="L295" s="41"/>
      <c r="M295" s="200" t="s">
        <v>1</v>
      </c>
      <c r="N295" s="201" t="s">
        <v>48</v>
      </c>
      <c r="O295" s="73"/>
      <c r="P295" s="202">
        <f>O295*H295</f>
        <v>0</v>
      </c>
      <c r="Q295" s="202">
        <v>0</v>
      </c>
      <c r="R295" s="202">
        <f>Q295*H295</f>
        <v>0</v>
      </c>
      <c r="S295" s="202">
        <v>0</v>
      </c>
      <c r="T295" s="203">
        <f>S295*H295</f>
        <v>0</v>
      </c>
      <c r="U295" s="36"/>
      <c r="V295" s="36"/>
      <c r="W295" s="36"/>
      <c r="X295" s="36"/>
      <c r="Y295" s="36"/>
      <c r="Z295" s="36"/>
      <c r="AA295" s="36"/>
      <c r="AB295" s="36"/>
      <c r="AC295" s="36"/>
      <c r="AD295" s="36"/>
      <c r="AE295" s="36"/>
      <c r="AR295" s="204" t="s">
        <v>378</v>
      </c>
      <c r="AT295" s="204" t="s">
        <v>206</v>
      </c>
      <c r="AU295" s="204" t="s">
        <v>91</v>
      </c>
      <c r="AY295" s="18" t="s">
        <v>203</v>
      </c>
      <c r="BE295" s="205">
        <f>IF(N295="základní",J295,0)</f>
        <v>0</v>
      </c>
      <c r="BF295" s="205">
        <f>IF(N295="snížená",J295,0)</f>
        <v>0</v>
      </c>
      <c r="BG295" s="205">
        <f>IF(N295="zákl. přenesená",J295,0)</f>
        <v>0</v>
      </c>
      <c r="BH295" s="205">
        <f>IF(N295="sníž. přenesená",J295,0)</f>
        <v>0</v>
      </c>
      <c r="BI295" s="205">
        <f>IF(N295="nulová",J295,0)</f>
        <v>0</v>
      </c>
      <c r="BJ295" s="18" t="s">
        <v>91</v>
      </c>
      <c r="BK295" s="205">
        <f>ROUND(I295*H295,2)</f>
        <v>0</v>
      </c>
      <c r="BL295" s="18" t="s">
        <v>378</v>
      </c>
      <c r="BM295" s="204" t="s">
        <v>1281</v>
      </c>
    </row>
    <row r="296" spans="1:47" s="2" customFormat="1" ht="19.2">
      <c r="A296" s="36"/>
      <c r="B296" s="37"/>
      <c r="C296" s="38"/>
      <c r="D296" s="206" t="s">
        <v>213</v>
      </c>
      <c r="E296" s="38"/>
      <c r="F296" s="207" t="s">
        <v>2547</v>
      </c>
      <c r="G296" s="38"/>
      <c r="H296" s="38"/>
      <c r="I296" s="208"/>
      <c r="J296" s="38"/>
      <c r="K296" s="38"/>
      <c r="L296" s="41"/>
      <c r="M296" s="209"/>
      <c r="N296" s="210"/>
      <c r="O296" s="73"/>
      <c r="P296" s="73"/>
      <c r="Q296" s="73"/>
      <c r="R296" s="73"/>
      <c r="S296" s="73"/>
      <c r="T296" s="74"/>
      <c r="U296" s="36"/>
      <c r="V296" s="36"/>
      <c r="W296" s="36"/>
      <c r="X296" s="36"/>
      <c r="Y296" s="36"/>
      <c r="Z296" s="36"/>
      <c r="AA296" s="36"/>
      <c r="AB296" s="36"/>
      <c r="AC296" s="36"/>
      <c r="AD296" s="36"/>
      <c r="AE296" s="36"/>
      <c r="AT296" s="18" t="s">
        <v>213</v>
      </c>
      <c r="AU296" s="18" t="s">
        <v>91</v>
      </c>
    </row>
    <row r="297" spans="1:65" s="2" customFormat="1" ht="16.5" customHeight="1">
      <c r="A297" s="36"/>
      <c r="B297" s="37"/>
      <c r="C297" s="193" t="s">
        <v>774</v>
      </c>
      <c r="D297" s="193" t="s">
        <v>206</v>
      </c>
      <c r="E297" s="194" t="s">
        <v>2552</v>
      </c>
      <c r="F297" s="195" t="s">
        <v>2553</v>
      </c>
      <c r="G297" s="196" t="s">
        <v>338</v>
      </c>
      <c r="H297" s="197">
        <v>0.201</v>
      </c>
      <c r="I297" s="198"/>
      <c r="J297" s="199">
        <f>ROUND(I297*H297,2)</f>
        <v>0</v>
      </c>
      <c r="K297" s="195" t="s">
        <v>2334</v>
      </c>
      <c r="L297" s="41"/>
      <c r="M297" s="200" t="s">
        <v>1</v>
      </c>
      <c r="N297" s="201" t="s">
        <v>48</v>
      </c>
      <c r="O297" s="73"/>
      <c r="P297" s="202">
        <f>O297*H297</f>
        <v>0</v>
      </c>
      <c r="Q297" s="202">
        <v>0</v>
      </c>
      <c r="R297" s="202">
        <f>Q297*H297</f>
        <v>0</v>
      </c>
      <c r="S297" s="202">
        <v>0</v>
      </c>
      <c r="T297" s="203">
        <f>S297*H297</f>
        <v>0</v>
      </c>
      <c r="U297" s="36"/>
      <c r="V297" s="36"/>
      <c r="W297" s="36"/>
      <c r="X297" s="36"/>
      <c r="Y297" s="36"/>
      <c r="Z297" s="36"/>
      <c r="AA297" s="36"/>
      <c r="AB297" s="36"/>
      <c r="AC297" s="36"/>
      <c r="AD297" s="36"/>
      <c r="AE297" s="36"/>
      <c r="AR297" s="204" t="s">
        <v>378</v>
      </c>
      <c r="AT297" s="204" t="s">
        <v>206</v>
      </c>
      <c r="AU297" s="204" t="s">
        <v>91</v>
      </c>
      <c r="AY297" s="18" t="s">
        <v>203</v>
      </c>
      <c r="BE297" s="205">
        <f>IF(N297="základní",J297,0)</f>
        <v>0</v>
      </c>
      <c r="BF297" s="205">
        <f>IF(N297="snížená",J297,0)</f>
        <v>0</v>
      </c>
      <c r="BG297" s="205">
        <f>IF(N297="zákl. přenesená",J297,0)</f>
        <v>0</v>
      </c>
      <c r="BH297" s="205">
        <f>IF(N297="sníž. přenesená",J297,0)</f>
        <v>0</v>
      </c>
      <c r="BI297" s="205">
        <f>IF(N297="nulová",J297,0)</f>
        <v>0</v>
      </c>
      <c r="BJ297" s="18" t="s">
        <v>91</v>
      </c>
      <c r="BK297" s="205">
        <f>ROUND(I297*H297,2)</f>
        <v>0</v>
      </c>
      <c r="BL297" s="18" t="s">
        <v>378</v>
      </c>
      <c r="BM297" s="204" t="s">
        <v>1293</v>
      </c>
    </row>
    <row r="298" spans="2:63" s="12" customFormat="1" ht="25.95" customHeight="1">
      <c r="B298" s="177"/>
      <c r="C298" s="178"/>
      <c r="D298" s="179" t="s">
        <v>82</v>
      </c>
      <c r="E298" s="180" t="s">
        <v>2554</v>
      </c>
      <c r="F298" s="180" t="s">
        <v>115</v>
      </c>
      <c r="G298" s="178"/>
      <c r="H298" s="178"/>
      <c r="I298" s="181"/>
      <c r="J298" s="182">
        <f>BK298</f>
        <v>0</v>
      </c>
      <c r="K298" s="178"/>
      <c r="L298" s="183"/>
      <c r="M298" s="184"/>
      <c r="N298" s="185"/>
      <c r="O298" s="185"/>
      <c r="P298" s="186">
        <f>SUM(P299:P301)</f>
        <v>0</v>
      </c>
      <c r="Q298" s="185"/>
      <c r="R298" s="186">
        <f>SUM(R299:R301)</f>
        <v>0</v>
      </c>
      <c r="S298" s="185"/>
      <c r="T298" s="187">
        <f>SUM(T299:T301)</f>
        <v>0</v>
      </c>
      <c r="AR298" s="188" t="s">
        <v>91</v>
      </c>
      <c r="AT298" s="189" t="s">
        <v>82</v>
      </c>
      <c r="AU298" s="189" t="s">
        <v>83</v>
      </c>
      <c r="AY298" s="188" t="s">
        <v>203</v>
      </c>
      <c r="BK298" s="190">
        <f>SUM(BK299:BK301)</f>
        <v>0</v>
      </c>
    </row>
    <row r="299" spans="1:65" s="2" customFormat="1" ht="16.5" customHeight="1">
      <c r="A299" s="36"/>
      <c r="B299" s="37"/>
      <c r="C299" s="193" t="s">
        <v>779</v>
      </c>
      <c r="D299" s="193" t="s">
        <v>206</v>
      </c>
      <c r="E299" s="194" t="s">
        <v>2555</v>
      </c>
      <c r="F299" s="195" t="s">
        <v>2556</v>
      </c>
      <c r="G299" s="196" t="s">
        <v>404</v>
      </c>
      <c r="H299" s="197">
        <v>7</v>
      </c>
      <c r="I299" s="198"/>
      <c r="J299" s="199">
        <f>ROUND(I299*H299,2)</f>
        <v>0</v>
      </c>
      <c r="K299" s="195" t="s">
        <v>2334</v>
      </c>
      <c r="L299" s="41"/>
      <c r="M299" s="200" t="s">
        <v>1</v>
      </c>
      <c r="N299" s="201" t="s">
        <v>48</v>
      </c>
      <c r="O299" s="73"/>
      <c r="P299" s="202">
        <f>O299*H299</f>
        <v>0</v>
      </c>
      <c r="Q299" s="202">
        <v>0</v>
      </c>
      <c r="R299" s="202">
        <f>Q299*H299</f>
        <v>0</v>
      </c>
      <c r="S299" s="202">
        <v>0</v>
      </c>
      <c r="T299" s="203">
        <f>S299*H299</f>
        <v>0</v>
      </c>
      <c r="U299" s="36"/>
      <c r="V299" s="36"/>
      <c r="W299" s="36"/>
      <c r="X299" s="36"/>
      <c r="Y299" s="36"/>
      <c r="Z299" s="36"/>
      <c r="AA299" s="36"/>
      <c r="AB299" s="36"/>
      <c r="AC299" s="36"/>
      <c r="AD299" s="36"/>
      <c r="AE299" s="36"/>
      <c r="AR299" s="204" t="s">
        <v>121</v>
      </c>
      <c r="AT299" s="204" t="s">
        <v>206</v>
      </c>
      <c r="AU299" s="204" t="s">
        <v>91</v>
      </c>
      <c r="AY299" s="18" t="s">
        <v>203</v>
      </c>
      <c r="BE299" s="205">
        <f>IF(N299="základní",J299,0)</f>
        <v>0</v>
      </c>
      <c r="BF299" s="205">
        <f>IF(N299="snížená",J299,0)</f>
        <v>0</v>
      </c>
      <c r="BG299" s="205">
        <f>IF(N299="zákl. přenesená",J299,0)</f>
        <v>0</v>
      </c>
      <c r="BH299" s="205">
        <f>IF(N299="sníž. přenesená",J299,0)</f>
        <v>0</v>
      </c>
      <c r="BI299" s="205">
        <f>IF(N299="nulová",J299,0)</f>
        <v>0</v>
      </c>
      <c r="BJ299" s="18" t="s">
        <v>91</v>
      </c>
      <c r="BK299" s="205">
        <f>ROUND(I299*H299,2)</f>
        <v>0</v>
      </c>
      <c r="BL299" s="18" t="s">
        <v>121</v>
      </c>
      <c r="BM299" s="204" t="s">
        <v>1303</v>
      </c>
    </row>
    <row r="300" spans="1:65" s="2" customFormat="1" ht="16.5" customHeight="1">
      <c r="A300" s="36"/>
      <c r="B300" s="37"/>
      <c r="C300" s="193" t="s">
        <v>783</v>
      </c>
      <c r="D300" s="193" t="s">
        <v>206</v>
      </c>
      <c r="E300" s="194" t="s">
        <v>2557</v>
      </c>
      <c r="F300" s="195" t="s">
        <v>2558</v>
      </c>
      <c r="G300" s="196" t="s">
        <v>404</v>
      </c>
      <c r="H300" s="197">
        <v>7</v>
      </c>
      <c r="I300" s="198"/>
      <c r="J300" s="199">
        <f>ROUND(I300*H300,2)</f>
        <v>0</v>
      </c>
      <c r="K300" s="195" t="s">
        <v>2456</v>
      </c>
      <c r="L300" s="41"/>
      <c r="M300" s="200" t="s">
        <v>1</v>
      </c>
      <c r="N300" s="201" t="s">
        <v>48</v>
      </c>
      <c r="O300" s="73"/>
      <c r="P300" s="202">
        <f>O300*H300</f>
        <v>0</v>
      </c>
      <c r="Q300" s="202">
        <v>0</v>
      </c>
      <c r="R300" s="202">
        <f>Q300*H300</f>
        <v>0</v>
      </c>
      <c r="S300" s="202">
        <v>0</v>
      </c>
      <c r="T300" s="203">
        <f>S300*H300</f>
        <v>0</v>
      </c>
      <c r="U300" s="36"/>
      <c r="V300" s="36"/>
      <c r="W300" s="36"/>
      <c r="X300" s="36"/>
      <c r="Y300" s="36"/>
      <c r="Z300" s="36"/>
      <c r="AA300" s="36"/>
      <c r="AB300" s="36"/>
      <c r="AC300" s="36"/>
      <c r="AD300" s="36"/>
      <c r="AE300" s="36"/>
      <c r="AR300" s="204" t="s">
        <v>121</v>
      </c>
      <c r="AT300" s="204" t="s">
        <v>206</v>
      </c>
      <c r="AU300" s="204" t="s">
        <v>91</v>
      </c>
      <c r="AY300" s="18" t="s">
        <v>203</v>
      </c>
      <c r="BE300" s="205">
        <f>IF(N300="základní",J300,0)</f>
        <v>0</v>
      </c>
      <c r="BF300" s="205">
        <f>IF(N300="snížená",J300,0)</f>
        <v>0</v>
      </c>
      <c r="BG300" s="205">
        <f>IF(N300="zákl. přenesená",J300,0)</f>
        <v>0</v>
      </c>
      <c r="BH300" s="205">
        <f>IF(N300="sníž. přenesená",J300,0)</f>
        <v>0</v>
      </c>
      <c r="BI300" s="205">
        <f>IF(N300="nulová",J300,0)</f>
        <v>0</v>
      </c>
      <c r="BJ300" s="18" t="s">
        <v>91</v>
      </c>
      <c r="BK300" s="205">
        <f>ROUND(I300*H300,2)</f>
        <v>0</v>
      </c>
      <c r="BL300" s="18" t="s">
        <v>121</v>
      </c>
      <c r="BM300" s="204" t="s">
        <v>1314</v>
      </c>
    </row>
    <row r="301" spans="1:65" s="2" customFormat="1" ht="16.5" customHeight="1">
      <c r="A301" s="36"/>
      <c r="B301" s="37"/>
      <c r="C301" s="193" t="s">
        <v>788</v>
      </c>
      <c r="D301" s="193" t="s">
        <v>206</v>
      </c>
      <c r="E301" s="194" t="s">
        <v>2559</v>
      </c>
      <c r="F301" s="195" t="s">
        <v>2560</v>
      </c>
      <c r="G301" s="196" t="s">
        <v>338</v>
      </c>
      <c r="H301" s="197">
        <v>0.002</v>
      </c>
      <c r="I301" s="198"/>
      <c r="J301" s="199">
        <f>ROUND(I301*H301,2)</f>
        <v>0</v>
      </c>
      <c r="K301" s="195" t="s">
        <v>2334</v>
      </c>
      <c r="L301" s="41"/>
      <c r="M301" s="200" t="s">
        <v>1</v>
      </c>
      <c r="N301" s="201" t="s">
        <v>48</v>
      </c>
      <c r="O301" s="73"/>
      <c r="P301" s="202">
        <f>O301*H301</f>
        <v>0</v>
      </c>
      <c r="Q301" s="202">
        <v>0</v>
      </c>
      <c r="R301" s="202">
        <f>Q301*H301</f>
        <v>0</v>
      </c>
      <c r="S301" s="202">
        <v>0</v>
      </c>
      <c r="T301" s="203">
        <f>S301*H301</f>
        <v>0</v>
      </c>
      <c r="U301" s="36"/>
      <c r="V301" s="36"/>
      <c r="W301" s="36"/>
      <c r="X301" s="36"/>
      <c r="Y301" s="36"/>
      <c r="Z301" s="36"/>
      <c r="AA301" s="36"/>
      <c r="AB301" s="36"/>
      <c r="AC301" s="36"/>
      <c r="AD301" s="36"/>
      <c r="AE301" s="36"/>
      <c r="AR301" s="204" t="s">
        <v>121</v>
      </c>
      <c r="AT301" s="204" t="s">
        <v>206</v>
      </c>
      <c r="AU301" s="204" t="s">
        <v>91</v>
      </c>
      <c r="AY301" s="18" t="s">
        <v>203</v>
      </c>
      <c r="BE301" s="205">
        <f>IF(N301="základní",J301,0)</f>
        <v>0</v>
      </c>
      <c r="BF301" s="205">
        <f>IF(N301="snížená",J301,0)</f>
        <v>0</v>
      </c>
      <c r="BG301" s="205">
        <f>IF(N301="zákl. přenesená",J301,0)</f>
        <v>0</v>
      </c>
      <c r="BH301" s="205">
        <f>IF(N301="sníž. přenesená",J301,0)</f>
        <v>0</v>
      </c>
      <c r="BI301" s="205">
        <f>IF(N301="nulová",J301,0)</f>
        <v>0</v>
      </c>
      <c r="BJ301" s="18" t="s">
        <v>91</v>
      </c>
      <c r="BK301" s="205">
        <f>ROUND(I301*H301,2)</f>
        <v>0</v>
      </c>
      <c r="BL301" s="18" t="s">
        <v>121</v>
      </c>
      <c r="BM301" s="204" t="s">
        <v>1322</v>
      </c>
    </row>
    <row r="302" spans="2:63" s="12" customFormat="1" ht="25.95" customHeight="1">
      <c r="B302" s="177"/>
      <c r="C302" s="178"/>
      <c r="D302" s="179" t="s">
        <v>82</v>
      </c>
      <c r="E302" s="180" t="s">
        <v>2561</v>
      </c>
      <c r="F302" s="180" t="s">
        <v>2562</v>
      </c>
      <c r="G302" s="178"/>
      <c r="H302" s="178"/>
      <c r="I302" s="181"/>
      <c r="J302" s="182">
        <f>BK302</f>
        <v>0</v>
      </c>
      <c r="K302" s="178"/>
      <c r="L302" s="183"/>
      <c r="M302" s="184"/>
      <c r="N302" s="185"/>
      <c r="O302" s="185"/>
      <c r="P302" s="186">
        <f>SUM(P303:P309)</f>
        <v>0</v>
      </c>
      <c r="Q302" s="185"/>
      <c r="R302" s="186">
        <f>SUM(R303:R309)</f>
        <v>0</v>
      </c>
      <c r="S302" s="185"/>
      <c r="T302" s="187">
        <f>SUM(T303:T309)</f>
        <v>0</v>
      </c>
      <c r="AR302" s="188" t="s">
        <v>91</v>
      </c>
      <c r="AT302" s="189" t="s">
        <v>82</v>
      </c>
      <c r="AU302" s="189" t="s">
        <v>83</v>
      </c>
      <c r="AY302" s="188" t="s">
        <v>203</v>
      </c>
      <c r="BK302" s="190">
        <f>SUM(BK303:BK309)</f>
        <v>0</v>
      </c>
    </row>
    <row r="303" spans="1:65" s="2" customFormat="1" ht="16.5" customHeight="1">
      <c r="A303" s="36"/>
      <c r="B303" s="37"/>
      <c r="C303" s="193" t="s">
        <v>794</v>
      </c>
      <c r="D303" s="193" t="s">
        <v>206</v>
      </c>
      <c r="E303" s="194" t="s">
        <v>2563</v>
      </c>
      <c r="F303" s="195" t="s">
        <v>2564</v>
      </c>
      <c r="G303" s="196" t="s">
        <v>338</v>
      </c>
      <c r="H303" s="197">
        <v>0.52</v>
      </c>
      <c r="I303" s="198"/>
      <c r="J303" s="199">
        <f>ROUND(I303*H303,2)</f>
        <v>0</v>
      </c>
      <c r="K303" s="195" t="s">
        <v>2334</v>
      </c>
      <c r="L303" s="41"/>
      <c r="M303" s="200" t="s">
        <v>1</v>
      </c>
      <c r="N303" s="201" t="s">
        <v>48</v>
      </c>
      <c r="O303" s="73"/>
      <c r="P303" s="202">
        <f>O303*H303</f>
        <v>0</v>
      </c>
      <c r="Q303" s="202">
        <v>0</v>
      </c>
      <c r="R303" s="202">
        <f>Q303*H303</f>
        <v>0</v>
      </c>
      <c r="S303" s="202">
        <v>0</v>
      </c>
      <c r="T303" s="203">
        <f>S303*H303</f>
        <v>0</v>
      </c>
      <c r="U303" s="36"/>
      <c r="V303" s="36"/>
      <c r="W303" s="36"/>
      <c r="X303" s="36"/>
      <c r="Y303" s="36"/>
      <c r="Z303" s="36"/>
      <c r="AA303" s="36"/>
      <c r="AB303" s="36"/>
      <c r="AC303" s="36"/>
      <c r="AD303" s="36"/>
      <c r="AE303" s="36"/>
      <c r="AR303" s="204" t="s">
        <v>121</v>
      </c>
      <c r="AT303" s="204" t="s">
        <v>206</v>
      </c>
      <c r="AU303" s="204" t="s">
        <v>91</v>
      </c>
      <c r="AY303" s="18" t="s">
        <v>203</v>
      </c>
      <c r="BE303" s="205">
        <f>IF(N303="základní",J303,0)</f>
        <v>0</v>
      </c>
      <c r="BF303" s="205">
        <f>IF(N303="snížená",J303,0)</f>
        <v>0</v>
      </c>
      <c r="BG303" s="205">
        <f>IF(N303="zákl. přenesená",J303,0)</f>
        <v>0</v>
      </c>
      <c r="BH303" s="205">
        <f>IF(N303="sníž. přenesená",J303,0)</f>
        <v>0</v>
      </c>
      <c r="BI303" s="205">
        <f>IF(N303="nulová",J303,0)</f>
        <v>0</v>
      </c>
      <c r="BJ303" s="18" t="s">
        <v>91</v>
      </c>
      <c r="BK303" s="205">
        <f>ROUND(I303*H303,2)</f>
        <v>0</v>
      </c>
      <c r="BL303" s="18" t="s">
        <v>121</v>
      </c>
      <c r="BM303" s="204" t="s">
        <v>1330</v>
      </c>
    </row>
    <row r="304" spans="1:65" s="2" customFormat="1" ht="16.5" customHeight="1">
      <c r="A304" s="36"/>
      <c r="B304" s="37"/>
      <c r="C304" s="193" t="s">
        <v>798</v>
      </c>
      <c r="D304" s="193" t="s">
        <v>206</v>
      </c>
      <c r="E304" s="194" t="s">
        <v>2565</v>
      </c>
      <c r="F304" s="195" t="s">
        <v>2566</v>
      </c>
      <c r="G304" s="196" t="s">
        <v>338</v>
      </c>
      <c r="H304" s="197">
        <v>1.04</v>
      </c>
      <c r="I304" s="198"/>
      <c r="J304" s="199">
        <f>ROUND(I304*H304,2)</f>
        <v>0</v>
      </c>
      <c r="K304" s="195" t="s">
        <v>2334</v>
      </c>
      <c r="L304" s="41"/>
      <c r="M304" s="200" t="s">
        <v>1</v>
      </c>
      <c r="N304" s="201" t="s">
        <v>48</v>
      </c>
      <c r="O304" s="73"/>
      <c r="P304" s="202">
        <f>O304*H304</f>
        <v>0</v>
      </c>
      <c r="Q304" s="202">
        <v>0</v>
      </c>
      <c r="R304" s="202">
        <f>Q304*H304</f>
        <v>0</v>
      </c>
      <c r="S304" s="202">
        <v>0</v>
      </c>
      <c r="T304" s="203">
        <f>S304*H304</f>
        <v>0</v>
      </c>
      <c r="U304" s="36"/>
      <c r="V304" s="36"/>
      <c r="W304" s="36"/>
      <c r="X304" s="36"/>
      <c r="Y304" s="36"/>
      <c r="Z304" s="36"/>
      <c r="AA304" s="36"/>
      <c r="AB304" s="36"/>
      <c r="AC304" s="36"/>
      <c r="AD304" s="36"/>
      <c r="AE304" s="36"/>
      <c r="AR304" s="204" t="s">
        <v>121</v>
      </c>
      <c r="AT304" s="204" t="s">
        <v>206</v>
      </c>
      <c r="AU304" s="204" t="s">
        <v>91</v>
      </c>
      <c r="AY304" s="18" t="s">
        <v>203</v>
      </c>
      <c r="BE304" s="205">
        <f>IF(N304="základní",J304,0)</f>
        <v>0</v>
      </c>
      <c r="BF304" s="205">
        <f>IF(N304="snížená",J304,0)</f>
        <v>0</v>
      </c>
      <c r="BG304" s="205">
        <f>IF(N304="zákl. přenesená",J304,0)</f>
        <v>0</v>
      </c>
      <c r="BH304" s="205">
        <f>IF(N304="sníž. přenesená",J304,0)</f>
        <v>0</v>
      </c>
      <c r="BI304" s="205">
        <f>IF(N304="nulová",J304,0)</f>
        <v>0</v>
      </c>
      <c r="BJ304" s="18" t="s">
        <v>91</v>
      </c>
      <c r="BK304" s="205">
        <f>ROUND(I304*H304,2)</f>
        <v>0</v>
      </c>
      <c r="BL304" s="18" t="s">
        <v>121</v>
      </c>
      <c r="BM304" s="204" t="s">
        <v>1338</v>
      </c>
    </row>
    <row r="305" spans="1:47" s="2" customFormat="1" ht="19.2">
      <c r="A305" s="36"/>
      <c r="B305" s="37"/>
      <c r="C305" s="38"/>
      <c r="D305" s="206" t="s">
        <v>213</v>
      </c>
      <c r="E305" s="38"/>
      <c r="F305" s="207" t="s">
        <v>2567</v>
      </c>
      <c r="G305" s="38"/>
      <c r="H305" s="38"/>
      <c r="I305" s="208"/>
      <c r="J305" s="38"/>
      <c r="K305" s="38"/>
      <c r="L305" s="41"/>
      <c r="M305" s="209"/>
      <c r="N305" s="210"/>
      <c r="O305" s="73"/>
      <c r="P305" s="73"/>
      <c r="Q305" s="73"/>
      <c r="R305" s="73"/>
      <c r="S305" s="73"/>
      <c r="T305" s="74"/>
      <c r="U305" s="36"/>
      <c r="V305" s="36"/>
      <c r="W305" s="36"/>
      <c r="X305" s="36"/>
      <c r="Y305" s="36"/>
      <c r="Z305" s="36"/>
      <c r="AA305" s="36"/>
      <c r="AB305" s="36"/>
      <c r="AC305" s="36"/>
      <c r="AD305" s="36"/>
      <c r="AE305" s="36"/>
      <c r="AT305" s="18" t="s">
        <v>213</v>
      </c>
      <c r="AU305" s="18" t="s">
        <v>91</v>
      </c>
    </row>
    <row r="306" spans="1:65" s="2" customFormat="1" ht="16.5" customHeight="1">
      <c r="A306" s="36"/>
      <c r="B306" s="37"/>
      <c r="C306" s="193" t="s">
        <v>804</v>
      </c>
      <c r="D306" s="193" t="s">
        <v>206</v>
      </c>
      <c r="E306" s="194" t="s">
        <v>2568</v>
      </c>
      <c r="F306" s="195" t="s">
        <v>2569</v>
      </c>
      <c r="G306" s="196" t="s">
        <v>338</v>
      </c>
      <c r="H306" s="197">
        <v>11.44</v>
      </c>
      <c r="I306" s="198"/>
      <c r="J306" s="199">
        <f>ROUND(I306*H306,2)</f>
        <v>0</v>
      </c>
      <c r="K306" s="195" t="s">
        <v>2334</v>
      </c>
      <c r="L306" s="41"/>
      <c r="M306" s="200" t="s">
        <v>1</v>
      </c>
      <c r="N306" s="201" t="s">
        <v>48</v>
      </c>
      <c r="O306" s="73"/>
      <c r="P306" s="202">
        <f>O306*H306</f>
        <v>0</v>
      </c>
      <c r="Q306" s="202">
        <v>0</v>
      </c>
      <c r="R306" s="202">
        <f>Q306*H306</f>
        <v>0</v>
      </c>
      <c r="S306" s="202">
        <v>0</v>
      </c>
      <c r="T306" s="203">
        <f>S306*H306</f>
        <v>0</v>
      </c>
      <c r="U306" s="36"/>
      <c r="V306" s="36"/>
      <c r="W306" s="36"/>
      <c r="X306" s="36"/>
      <c r="Y306" s="36"/>
      <c r="Z306" s="36"/>
      <c r="AA306" s="36"/>
      <c r="AB306" s="36"/>
      <c r="AC306" s="36"/>
      <c r="AD306" s="36"/>
      <c r="AE306" s="36"/>
      <c r="AR306" s="204" t="s">
        <v>121</v>
      </c>
      <c r="AT306" s="204" t="s">
        <v>206</v>
      </c>
      <c r="AU306" s="204" t="s">
        <v>91</v>
      </c>
      <c r="AY306" s="18" t="s">
        <v>203</v>
      </c>
      <c r="BE306" s="205">
        <f>IF(N306="základní",J306,0)</f>
        <v>0</v>
      </c>
      <c r="BF306" s="205">
        <f>IF(N306="snížená",J306,0)</f>
        <v>0</v>
      </c>
      <c r="BG306" s="205">
        <f>IF(N306="zákl. přenesená",J306,0)</f>
        <v>0</v>
      </c>
      <c r="BH306" s="205">
        <f>IF(N306="sníž. přenesená",J306,0)</f>
        <v>0</v>
      </c>
      <c r="BI306" s="205">
        <f>IF(N306="nulová",J306,0)</f>
        <v>0</v>
      </c>
      <c r="BJ306" s="18" t="s">
        <v>91</v>
      </c>
      <c r="BK306" s="205">
        <f>ROUND(I306*H306,2)</f>
        <v>0</v>
      </c>
      <c r="BL306" s="18" t="s">
        <v>121</v>
      </c>
      <c r="BM306" s="204" t="s">
        <v>1346</v>
      </c>
    </row>
    <row r="307" spans="1:65" s="2" customFormat="1" ht="16.5" customHeight="1">
      <c r="A307" s="36"/>
      <c r="B307" s="37"/>
      <c r="C307" s="193" t="s">
        <v>811</v>
      </c>
      <c r="D307" s="193" t="s">
        <v>206</v>
      </c>
      <c r="E307" s="194" t="s">
        <v>2570</v>
      </c>
      <c r="F307" s="195" t="s">
        <v>2571</v>
      </c>
      <c r="G307" s="196" t="s">
        <v>338</v>
      </c>
      <c r="H307" s="197">
        <v>1.04</v>
      </c>
      <c r="I307" s="198"/>
      <c r="J307" s="199">
        <f>ROUND(I307*H307,2)</f>
        <v>0</v>
      </c>
      <c r="K307" s="195" t="s">
        <v>2334</v>
      </c>
      <c r="L307" s="41"/>
      <c r="M307" s="200" t="s">
        <v>1</v>
      </c>
      <c r="N307" s="201" t="s">
        <v>48</v>
      </c>
      <c r="O307" s="73"/>
      <c r="P307" s="202">
        <f>O307*H307</f>
        <v>0</v>
      </c>
      <c r="Q307" s="202">
        <v>0</v>
      </c>
      <c r="R307" s="202">
        <f>Q307*H307</f>
        <v>0</v>
      </c>
      <c r="S307" s="202">
        <v>0</v>
      </c>
      <c r="T307" s="203">
        <f>S307*H307</f>
        <v>0</v>
      </c>
      <c r="U307" s="36"/>
      <c r="V307" s="36"/>
      <c r="W307" s="36"/>
      <c r="X307" s="36"/>
      <c r="Y307" s="36"/>
      <c r="Z307" s="36"/>
      <c r="AA307" s="36"/>
      <c r="AB307" s="36"/>
      <c r="AC307" s="36"/>
      <c r="AD307" s="36"/>
      <c r="AE307" s="36"/>
      <c r="AR307" s="204" t="s">
        <v>121</v>
      </c>
      <c r="AT307" s="204" t="s">
        <v>206</v>
      </c>
      <c r="AU307" s="204" t="s">
        <v>91</v>
      </c>
      <c r="AY307" s="18" t="s">
        <v>203</v>
      </c>
      <c r="BE307" s="205">
        <f>IF(N307="základní",J307,0)</f>
        <v>0</v>
      </c>
      <c r="BF307" s="205">
        <f>IF(N307="snížená",J307,0)</f>
        <v>0</v>
      </c>
      <c r="BG307" s="205">
        <f>IF(N307="zákl. přenesená",J307,0)</f>
        <v>0</v>
      </c>
      <c r="BH307" s="205">
        <f>IF(N307="sníž. přenesená",J307,0)</f>
        <v>0</v>
      </c>
      <c r="BI307" s="205">
        <f>IF(N307="nulová",J307,0)</f>
        <v>0</v>
      </c>
      <c r="BJ307" s="18" t="s">
        <v>91</v>
      </c>
      <c r="BK307" s="205">
        <f>ROUND(I307*H307,2)</f>
        <v>0</v>
      </c>
      <c r="BL307" s="18" t="s">
        <v>121</v>
      </c>
      <c r="BM307" s="204" t="s">
        <v>1354</v>
      </c>
    </row>
    <row r="308" spans="1:65" s="2" customFormat="1" ht="16.5" customHeight="1">
      <c r="A308" s="36"/>
      <c r="B308" s="37"/>
      <c r="C308" s="193" t="s">
        <v>816</v>
      </c>
      <c r="D308" s="193" t="s">
        <v>206</v>
      </c>
      <c r="E308" s="194" t="s">
        <v>2572</v>
      </c>
      <c r="F308" s="195" t="s">
        <v>2573</v>
      </c>
      <c r="G308" s="196" t="s">
        <v>338</v>
      </c>
      <c r="H308" s="197">
        <v>4.16</v>
      </c>
      <c r="I308" s="198"/>
      <c r="J308" s="199">
        <f>ROUND(I308*H308,2)</f>
        <v>0</v>
      </c>
      <c r="K308" s="195" t="s">
        <v>2334</v>
      </c>
      <c r="L308" s="41"/>
      <c r="M308" s="200" t="s">
        <v>1</v>
      </c>
      <c r="N308" s="201" t="s">
        <v>48</v>
      </c>
      <c r="O308" s="73"/>
      <c r="P308" s="202">
        <f>O308*H308</f>
        <v>0</v>
      </c>
      <c r="Q308" s="202">
        <v>0</v>
      </c>
      <c r="R308" s="202">
        <f>Q308*H308</f>
        <v>0</v>
      </c>
      <c r="S308" s="202">
        <v>0</v>
      </c>
      <c r="T308" s="203">
        <f>S308*H308</f>
        <v>0</v>
      </c>
      <c r="U308" s="36"/>
      <c r="V308" s="36"/>
      <c r="W308" s="36"/>
      <c r="X308" s="36"/>
      <c r="Y308" s="36"/>
      <c r="Z308" s="36"/>
      <c r="AA308" s="36"/>
      <c r="AB308" s="36"/>
      <c r="AC308" s="36"/>
      <c r="AD308" s="36"/>
      <c r="AE308" s="36"/>
      <c r="AR308" s="204" t="s">
        <v>121</v>
      </c>
      <c r="AT308" s="204" t="s">
        <v>206</v>
      </c>
      <c r="AU308" s="204" t="s">
        <v>91</v>
      </c>
      <c r="AY308" s="18" t="s">
        <v>203</v>
      </c>
      <c r="BE308" s="205">
        <f>IF(N308="základní",J308,0)</f>
        <v>0</v>
      </c>
      <c r="BF308" s="205">
        <f>IF(N308="snížená",J308,0)</f>
        <v>0</v>
      </c>
      <c r="BG308" s="205">
        <f>IF(N308="zákl. přenesená",J308,0)</f>
        <v>0</v>
      </c>
      <c r="BH308" s="205">
        <f>IF(N308="sníž. přenesená",J308,0)</f>
        <v>0</v>
      </c>
      <c r="BI308" s="205">
        <f>IF(N308="nulová",J308,0)</f>
        <v>0</v>
      </c>
      <c r="BJ308" s="18" t="s">
        <v>91</v>
      </c>
      <c r="BK308" s="205">
        <f>ROUND(I308*H308,2)</f>
        <v>0</v>
      </c>
      <c r="BL308" s="18" t="s">
        <v>121</v>
      </c>
      <c r="BM308" s="204" t="s">
        <v>1362</v>
      </c>
    </row>
    <row r="309" spans="1:65" s="2" customFormat="1" ht="16.5" customHeight="1">
      <c r="A309" s="36"/>
      <c r="B309" s="37"/>
      <c r="C309" s="193" t="s">
        <v>821</v>
      </c>
      <c r="D309" s="193" t="s">
        <v>206</v>
      </c>
      <c r="E309" s="194" t="s">
        <v>2574</v>
      </c>
      <c r="F309" s="195" t="s">
        <v>2575</v>
      </c>
      <c r="G309" s="196" t="s">
        <v>338</v>
      </c>
      <c r="H309" s="197">
        <v>1.04</v>
      </c>
      <c r="I309" s="198"/>
      <c r="J309" s="199">
        <f>ROUND(I309*H309,2)</f>
        <v>0</v>
      </c>
      <c r="K309" s="195" t="s">
        <v>2334</v>
      </c>
      <c r="L309" s="41"/>
      <c r="M309" s="200" t="s">
        <v>1</v>
      </c>
      <c r="N309" s="201" t="s">
        <v>48</v>
      </c>
      <c r="O309" s="73"/>
      <c r="P309" s="202">
        <f>O309*H309</f>
        <v>0</v>
      </c>
      <c r="Q309" s="202">
        <v>0</v>
      </c>
      <c r="R309" s="202">
        <f>Q309*H309</f>
        <v>0</v>
      </c>
      <c r="S309" s="202">
        <v>0</v>
      </c>
      <c r="T309" s="203">
        <f>S309*H309</f>
        <v>0</v>
      </c>
      <c r="U309" s="36"/>
      <c r="V309" s="36"/>
      <c r="W309" s="36"/>
      <c r="X309" s="36"/>
      <c r="Y309" s="36"/>
      <c r="Z309" s="36"/>
      <c r="AA309" s="36"/>
      <c r="AB309" s="36"/>
      <c r="AC309" s="36"/>
      <c r="AD309" s="36"/>
      <c r="AE309" s="36"/>
      <c r="AR309" s="204" t="s">
        <v>121</v>
      </c>
      <c r="AT309" s="204" t="s">
        <v>206</v>
      </c>
      <c r="AU309" s="204" t="s">
        <v>91</v>
      </c>
      <c r="AY309" s="18" t="s">
        <v>203</v>
      </c>
      <c r="BE309" s="205">
        <f>IF(N309="základní",J309,0)</f>
        <v>0</v>
      </c>
      <c r="BF309" s="205">
        <f>IF(N309="snížená",J309,0)</f>
        <v>0</v>
      </c>
      <c r="BG309" s="205">
        <f>IF(N309="zákl. přenesená",J309,0)</f>
        <v>0</v>
      </c>
      <c r="BH309" s="205">
        <f>IF(N309="sníž. přenesená",J309,0)</f>
        <v>0</v>
      </c>
      <c r="BI309" s="205">
        <f>IF(N309="nulová",J309,0)</f>
        <v>0</v>
      </c>
      <c r="BJ309" s="18" t="s">
        <v>91</v>
      </c>
      <c r="BK309" s="205">
        <f>ROUND(I309*H309,2)</f>
        <v>0</v>
      </c>
      <c r="BL309" s="18" t="s">
        <v>121</v>
      </c>
      <c r="BM309" s="204" t="s">
        <v>1370</v>
      </c>
    </row>
    <row r="310" spans="2:63" s="12" customFormat="1" ht="25.95" customHeight="1">
      <c r="B310" s="177"/>
      <c r="C310" s="178"/>
      <c r="D310" s="179" t="s">
        <v>82</v>
      </c>
      <c r="E310" s="180" t="s">
        <v>156</v>
      </c>
      <c r="F310" s="180" t="s">
        <v>2576</v>
      </c>
      <c r="G310" s="178"/>
      <c r="H310" s="178"/>
      <c r="I310" s="181"/>
      <c r="J310" s="182">
        <f>BK310</f>
        <v>0</v>
      </c>
      <c r="K310" s="178"/>
      <c r="L310" s="183"/>
      <c r="M310" s="184"/>
      <c r="N310" s="185"/>
      <c r="O310" s="185"/>
      <c r="P310" s="186">
        <f>SUM(P311:P313)</f>
        <v>0</v>
      </c>
      <c r="Q310" s="185"/>
      <c r="R310" s="186">
        <f>SUM(R311:R313)</f>
        <v>0</v>
      </c>
      <c r="S310" s="185"/>
      <c r="T310" s="187">
        <f>SUM(T311:T313)</f>
        <v>0</v>
      </c>
      <c r="AR310" s="188" t="s">
        <v>91</v>
      </c>
      <c r="AT310" s="189" t="s">
        <v>82</v>
      </c>
      <c r="AU310" s="189" t="s">
        <v>83</v>
      </c>
      <c r="AY310" s="188" t="s">
        <v>203</v>
      </c>
      <c r="BK310" s="190">
        <f>SUM(BK311:BK313)</f>
        <v>0</v>
      </c>
    </row>
    <row r="311" spans="1:65" s="2" customFormat="1" ht="24.15" customHeight="1">
      <c r="A311" s="36"/>
      <c r="B311" s="37"/>
      <c r="C311" s="193" t="s">
        <v>831</v>
      </c>
      <c r="D311" s="193" t="s">
        <v>206</v>
      </c>
      <c r="E311" s="194" t="s">
        <v>2577</v>
      </c>
      <c r="F311" s="195" t="s">
        <v>234</v>
      </c>
      <c r="G311" s="196" t="s">
        <v>2578</v>
      </c>
      <c r="H311" s="197">
        <v>1</v>
      </c>
      <c r="I311" s="198"/>
      <c r="J311" s="199">
        <f>ROUND(I311*H311,2)</f>
        <v>0</v>
      </c>
      <c r="K311" s="195" t="s">
        <v>2456</v>
      </c>
      <c r="L311" s="41"/>
      <c r="M311" s="200" t="s">
        <v>1</v>
      </c>
      <c r="N311" s="201" t="s">
        <v>48</v>
      </c>
      <c r="O311" s="73"/>
      <c r="P311" s="202">
        <f>O311*H311</f>
        <v>0</v>
      </c>
      <c r="Q311" s="202">
        <v>0</v>
      </c>
      <c r="R311" s="202">
        <f>Q311*H311</f>
        <v>0</v>
      </c>
      <c r="S311" s="202">
        <v>0</v>
      </c>
      <c r="T311" s="203">
        <f>S311*H311</f>
        <v>0</v>
      </c>
      <c r="U311" s="36"/>
      <c r="V311" s="36"/>
      <c r="W311" s="36"/>
      <c r="X311" s="36"/>
      <c r="Y311" s="36"/>
      <c r="Z311" s="36"/>
      <c r="AA311" s="36"/>
      <c r="AB311" s="36"/>
      <c r="AC311" s="36"/>
      <c r="AD311" s="36"/>
      <c r="AE311" s="36"/>
      <c r="AR311" s="204" t="s">
        <v>121</v>
      </c>
      <c r="AT311" s="204" t="s">
        <v>206</v>
      </c>
      <c r="AU311" s="204" t="s">
        <v>91</v>
      </c>
      <c r="AY311" s="18" t="s">
        <v>203</v>
      </c>
      <c r="BE311" s="205">
        <f>IF(N311="základní",J311,0)</f>
        <v>0</v>
      </c>
      <c r="BF311" s="205">
        <f>IF(N311="snížená",J311,0)</f>
        <v>0</v>
      </c>
      <c r="BG311" s="205">
        <f>IF(N311="zákl. přenesená",J311,0)</f>
        <v>0</v>
      </c>
      <c r="BH311" s="205">
        <f>IF(N311="sníž. přenesená",J311,0)</f>
        <v>0</v>
      </c>
      <c r="BI311" s="205">
        <f>IF(N311="nulová",J311,0)</f>
        <v>0</v>
      </c>
      <c r="BJ311" s="18" t="s">
        <v>91</v>
      </c>
      <c r="BK311" s="205">
        <f>ROUND(I311*H311,2)</f>
        <v>0</v>
      </c>
      <c r="BL311" s="18" t="s">
        <v>121</v>
      </c>
      <c r="BM311" s="204" t="s">
        <v>1378</v>
      </c>
    </row>
    <row r="312" spans="1:47" s="2" customFormat="1" ht="19.2">
      <c r="A312" s="36"/>
      <c r="B312" s="37"/>
      <c r="C312" s="38"/>
      <c r="D312" s="206" t="s">
        <v>213</v>
      </c>
      <c r="E312" s="38"/>
      <c r="F312" s="207" t="s">
        <v>2579</v>
      </c>
      <c r="G312" s="38"/>
      <c r="H312" s="38"/>
      <c r="I312" s="208"/>
      <c r="J312" s="38"/>
      <c r="K312" s="38"/>
      <c r="L312" s="41"/>
      <c r="M312" s="209"/>
      <c r="N312" s="210"/>
      <c r="O312" s="73"/>
      <c r="P312" s="73"/>
      <c r="Q312" s="73"/>
      <c r="R312" s="73"/>
      <c r="S312" s="73"/>
      <c r="T312" s="74"/>
      <c r="U312" s="36"/>
      <c r="V312" s="36"/>
      <c r="W312" s="36"/>
      <c r="X312" s="36"/>
      <c r="Y312" s="36"/>
      <c r="Z312" s="36"/>
      <c r="AA312" s="36"/>
      <c r="AB312" s="36"/>
      <c r="AC312" s="36"/>
      <c r="AD312" s="36"/>
      <c r="AE312" s="36"/>
      <c r="AT312" s="18" t="s">
        <v>213</v>
      </c>
      <c r="AU312" s="18" t="s">
        <v>91</v>
      </c>
    </row>
    <row r="313" spans="1:65" s="2" customFormat="1" ht="24.15" customHeight="1">
      <c r="A313" s="36"/>
      <c r="B313" s="37"/>
      <c r="C313" s="193" t="s">
        <v>836</v>
      </c>
      <c r="D313" s="193" t="s">
        <v>206</v>
      </c>
      <c r="E313" s="194" t="s">
        <v>2580</v>
      </c>
      <c r="F313" s="195" t="s">
        <v>2581</v>
      </c>
      <c r="G313" s="196" t="s">
        <v>2578</v>
      </c>
      <c r="H313" s="197">
        <v>1</v>
      </c>
      <c r="I313" s="198"/>
      <c r="J313" s="199">
        <f>ROUND(I313*H313,2)</f>
        <v>0</v>
      </c>
      <c r="K313" s="195" t="s">
        <v>2456</v>
      </c>
      <c r="L313" s="41"/>
      <c r="M313" s="269" t="s">
        <v>1</v>
      </c>
      <c r="N313" s="270" t="s">
        <v>48</v>
      </c>
      <c r="O313" s="213"/>
      <c r="P313" s="271">
        <f>O313*H313</f>
        <v>0</v>
      </c>
      <c r="Q313" s="271">
        <v>0</v>
      </c>
      <c r="R313" s="271">
        <f>Q313*H313</f>
        <v>0</v>
      </c>
      <c r="S313" s="271">
        <v>0</v>
      </c>
      <c r="T313" s="272">
        <f>S313*H313</f>
        <v>0</v>
      </c>
      <c r="U313" s="36"/>
      <c r="V313" s="36"/>
      <c r="W313" s="36"/>
      <c r="X313" s="36"/>
      <c r="Y313" s="36"/>
      <c r="Z313" s="36"/>
      <c r="AA313" s="36"/>
      <c r="AB313" s="36"/>
      <c r="AC313" s="36"/>
      <c r="AD313" s="36"/>
      <c r="AE313" s="36"/>
      <c r="AR313" s="204" t="s">
        <v>121</v>
      </c>
      <c r="AT313" s="204" t="s">
        <v>206</v>
      </c>
      <c r="AU313" s="204" t="s">
        <v>91</v>
      </c>
      <c r="AY313" s="18" t="s">
        <v>203</v>
      </c>
      <c r="BE313" s="205">
        <f>IF(N313="základní",J313,0)</f>
        <v>0</v>
      </c>
      <c r="BF313" s="205">
        <f>IF(N313="snížená",J313,0)</f>
        <v>0</v>
      </c>
      <c r="BG313" s="205">
        <f>IF(N313="zákl. přenesená",J313,0)</f>
        <v>0</v>
      </c>
      <c r="BH313" s="205">
        <f>IF(N313="sníž. přenesená",J313,0)</f>
        <v>0</v>
      </c>
      <c r="BI313" s="205">
        <f>IF(N313="nulová",J313,0)</f>
        <v>0</v>
      </c>
      <c r="BJ313" s="18" t="s">
        <v>91</v>
      </c>
      <c r="BK313" s="205">
        <f>ROUND(I313*H313,2)</f>
        <v>0</v>
      </c>
      <c r="BL313" s="18" t="s">
        <v>121</v>
      </c>
      <c r="BM313" s="204" t="s">
        <v>1388</v>
      </c>
    </row>
    <row r="314" spans="1:31" s="2" customFormat="1" ht="6.9" customHeight="1">
      <c r="A314" s="36"/>
      <c r="B314" s="56"/>
      <c r="C314" s="57"/>
      <c r="D314" s="57"/>
      <c r="E314" s="57"/>
      <c r="F314" s="57"/>
      <c r="G314" s="57"/>
      <c r="H314" s="57"/>
      <c r="I314" s="57"/>
      <c r="J314" s="57"/>
      <c r="K314" s="57"/>
      <c r="L314" s="41"/>
      <c r="M314" s="36"/>
      <c r="O314" s="36"/>
      <c r="P314" s="36"/>
      <c r="Q314" s="36"/>
      <c r="R314" s="36"/>
      <c r="S314" s="36"/>
      <c r="T314" s="36"/>
      <c r="U314" s="36"/>
      <c r="V314" s="36"/>
      <c r="W314" s="36"/>
      <c r="X314" s="36"/>
      <c r="Y314" s="36"/>
      <c r="Z314" s="36"/>
      <c r="AA314" s="36"/>
      <c r="AB314" s="36"/>
      <c r="AC314" s="36"/>
      <c r="AD314" s="36"/>
      <c r="AE314" s="36"/>
    </row>
  </sheetData>
  <sheetProtection algorithmName="SHA-512" hashValue="w9Y/hY05psgXg6bjMx38bTo8AFFb63m8qTzolDS98jKpktLpQpGaTmNxRP684jQYZoksoEkEqZfXTEJ/NSlcMg==" saltValue="WXMrB+3pLIdwPAVcvjW7bVJ5Z4ka8F0poPleXZZw30vPtsAuYkyUKrbiYRWud8xaOT7zGOTvr1G+XvjSivbOig==" spinCount="100000" sheet="1" objects="1" scenarios="1" formatColumns="0" formatRows="0" autoFilter="0"/>
  <autoFilter ref="C135:K313"/>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116</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2317</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2582</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40</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tr">
        <f>IF('Rekapitulace stavby'!AN10="","",'Rekapitulace stavby'!AN10)</f>
        <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tr">
        <f>IF('Rekapitulace stavby'!E11="","",'Rekapitulace stavby'!E11)</f>
        <v>Město Petřvald</v>
      </c>
      <c r="F19" s="36"/>
      <c r="G19" s="36"/>
      <c r="H19" s="36"/>
      <c r="I19" s="121" t="s">
        <v>33</v>
      </c>
      <c r="J19" s="112" t="str">
        <f>IF('Rekapitulace stavby'!AN11="","",'Rekapitulace stavby'!AN11)</f>
        <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tr">
        <f>IF('Rekapitulace stavby'!AN16="","",'Rekapitulace stavby'!AN16)</f>
        <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tr">
        <f>IF('Rekapitulace stavby'!E17="","",'Rekapitulace stavby'!E17)</f>
        <v>Kania a.s.</v>
      </c>
      <c r="F25" s="36"/>
      <c r="G25" s="36"/>
      <c r="H25" s="36"/>
      <c r="I25" s="121" t="s">
        <v>33</v>
      </c>
      <c r="J25" s="112" t="str">
        <f>IF('Rekapitulace stavby'!AN17="","",'Rekapitulace stavby'!AN17)</f>
        <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tr">
        <f>IF('Rekapitulace stavby'!E20="","",'Rekapitulace stavby'!E20)</f>
        <v xml:space="preserve"> </v>
      </c>
      <c r="F28" s="36"/>
      <c r="G28" s="36"/>
      <c r="H28" s="36"/>
      <c r="I28" s="121" t="s">
        <v>33</v>
      </c>
      <c r="J28" s="112"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322.5" customHeight="1">
      <c r="A31" s="123"/>
      <c r="B31" s="124"/>
      <c r="C31" s="123"/>
      <c r="D31" s="123"/>
      <c r="E31" s="330" t="s">
        <v>2583</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ROUND(J126,2)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ROUND((SUM(BE126:BE179)),2)</f>
        <v>0</v>
      </c>
      <c r="G37" s="36"/>
      <c r="H37" s="36"/>
      <c r="I37" s="132">
        <v>0.21</v>
      </c>
      <c r="J37" s="131">
        <f>ROUND(((SUM(BE126:BE179))*I37),2)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ROUND((SUM(BF126:BF179)),2)</f>
        <v>0</v>
      </c>
      <c r="G38" s="36"/>
      <c r="H38" s="36"/>
      <c r="I38" s="132">
        <v>0.15</v>
      </c>
      <c r="J38" s="131">
        <f>ROUND(((SUM(BF126:BF179))*I38),2)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ROUND((SUM(BG126:BG179)),2)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ROUND((SUM(BH126:BH179)),2)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ROUND((SUM(BI126:BI179)),2)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2317</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D.1.4.2 - Vzduchotechnika</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 xml:space="preserve"> </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Město Petřvald</v>
      </c>
      <c r="G95" s="38"/>
      <c r="H95" s="38"/>
      <c r="I95" s="30" t="s">
        <v>36</v>
      </c>
      <c r="J95" s="34" t="str">
        <f>E25</f>
        <v>Kania a.s.</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J126</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2584</v>
      </c>
      <c r="E101" s="158"/>
      <c r="F101" s="158"/>
      <c r="G101" s="158"/>
      <c r="H101" s="158"/>
      <c r="I101" s="158"/>
      <c r="J101" s="159">
        <f>J127</f>
        <v>0</v>
      </c>
      <c r="K101" s="156"/>
      <c r="L101" s="160"/>
    </row>
    <row r="102" spans="2:12" s="9" customFormat="1" ht="24.9" customHeight="1">
      <c r="B102" s="155"/>
      <c r="C102" s="156"/>
      <c r="D102" s="157" t="s">
        <v>2585</v>
      </c>
      <c r="E102" s="158"/>
      <c r="F102" s="158"/>
      <c r="G102" s="158"/>
      <c r="H102" s="158"/>
      <c r="I102" s="158"/>
      <c r="J102" s="159">
        <f>J172</f>
        <v>0</v>
      </c>
      <c r="K102" s="156"/>
      <c r="L102" s="160"/>
    </row>
    <row r="103" spans="1:31" s="2" customFormat="1" ht="21.75" customHeight="1">
      <c r="A103" s="36"/>
      <c r="B103" s="37"/>
      <c r="C103" s="38"/>
      <c r="D103" s="38"/>
      <c r="E103" s="38"/>
      <c r="F103" s="38"/>
      <c r="G103" s="38"/>
      <c r="H103" s="38"/>
      <c r="I103" s="38"/>
      <c r="J103" s="38"/>
      <c r="K103" s="38"/>
      <c r="L103" s="53"/>
      <c r="S103" s="36"/>
      <c r="T103" s="36"/>
      <c r="U103" s="36"/>
      <c r="V103" s="36"/>
      <c r="W103" s="36"/>
      <c r="X103" s="36"/>
      <c r="Y103" s="36"/>
      <c r="Z103" s="36"/>
      <c r="AA103" s="36"/>
      <c r="AB103" s="36"/>
      <c r="AC103" s="36"/>
      <c r="AD103" s="36"/>
      <c r="AE103" s="36"/>
    </row>
    <row r="104" spans="1:31" s="2" customFormat="1" ht="6.9" customHeight="1">
      <c r="A104" s="36"/>
      <c r="B104" s="56"/>
      <c r="C104" s="57"/>
      <c r="D104" s="57"/>
      <c r="E104" s="57"/>
      <c r="F104" s="57"/>
      <c r="G104" s="57"/>
      <c r="H104" s="57"/>
      <c r="I104" s="57"/>
      <c r="J104" s="57"/>
      <c r="K104" s="57"/>
      <c r="L104" s="53"/>
      <c r="S104" s="36"/>
      <c r="T104" s="36"/>
      <c r="U104" s="36"/>
      <c r="V104" s="36"/>
      <c r="W104" s="36"/>
      <c r="X104" s="36"/>
      <c r="Y104" s="36"/>
      <c r="Z104" s="36"/>
      <c r="AA104" s="36"/>
      <c r="AB104" s="36"/>
      <c r="AC104" s="36"/>
      <c r="AD104" s="36"/>
      <c r="AE104" s="36"/>
    </row>
    <row r="108" spans="1:31" s="2" customFormat="1" ht="6.9" customHeight="1">
      <c r="A108" s="36"/>
      <c r="B108" s="58"/>
      <c r="C108" s="59"/>
      <c r="D108" s="59"/>
      <c r="E108" s="59"/>
      <c r="F108" s="59"/>
      <c r="G108" s="59"/>
      <c r="H108" s="59"/>
      <c r="I108" s="59"/>
      <c r="J108" s="59"/>
      <c r="K108" s="59"/>
      <c r="L108" s="53"/>
      <c r="S108" s="36"/>
      <c r="T108" s="36"/>
      <c r="U108" s="36"/>
      <c r="V108" s="36"/>
      <c r="W108" s="36"/>
      <c r="X108" s="36"/>
      <c r="Y108" s="36"/>
      <c r="Z108" s="36"/>
      <c r="AA108" s="36"/>
      <c r="AB108" s="36"/>
      <c r="AC108" s="36"/>
      <c r="AD108" s="36"/>
      <c r="AE108" s="36"/>
    </row>
    <row r="109" spans="1:31" s="2" customFormat="1" ht="24.9" customHeight="1">
      <c r="A109" s="36"/>
      <c r="B109" s="37"/>
      <c r="C109" s="24" t="s">
        <v>189</v>
      </c>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38"/>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38"/>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31" t="str">
        <f>E7</f>
        <v>REVITALIZACE ŠKOLNÍ JÍDELNY A DRUŽINY ZŠ ŠKOLNÍ</v>
      </c>
      <c r="F112" s="332"/>
      <c r="G112" s="332"/>
      <c r="H112" s="332"/>
      <c r="I112" s="38"/>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175</v>
      </c>
      <c r="D113" s="23"/>
      <c r="E113" s="23"/>
      <c r="F113" s="23"/>
      <c r="G113" s="23"/>
      <c r="H113" s="23"/>
      <c r="I113" s="23"/>
      <c r="J113" s="23"/>
      <c r="K113" s="23"/>
      <c r="L113" s="21"/>
    </row>
    <row r="114" spans="2:12" s="1" customFormat="1" ht="16.5" customHeight="1">
      <c r="B114" s="22"/>
      <c r="C114" s="23"/>
      <c r="D114" s="23"/>
      <c r="E114" s="331" t="s">
        <v>272</v>
      </c>
      <c r="F114" s="308"/>
      <c r="G114" s="308"/>
      <c r="H114" s="308"/>
      <c r="I114" s="23"/>
      <c r="J114" s="23"/>
      <c r="K114" s="23"/>
      <c r="L114" s="21"/>
    </row>
    <row r="115" spans="2:12" s="1" customFormat="1" ht="12" customHeight="1">
      <c r="B115" s="22"/>
      <c r="C115" s="30" t="s">
        <v>273</v>
      </c>
      <c r="D115" s="23"/>
      <c r="E115" s="23"/>
      <c r="F115" s="23"/>
      <c r="G115" s="23"/>
      <c r="H115" s="23"/>
      <c r="I115" s="23"/>
      <c r="J115" s="23"/>
      <c r="K115" s="23"/>
      <c r="L115" s="21"/>
    </row>
    <row r="116" spans="1:31" s="2" customFormat="1" ht="16.5" customHeight="1">
      <c r="A116" s="36"/>
      <c r="B116" s="37"/>
      <c r="C116" s="38"/>
      <c r="D116" s="38"/>
      <c r="E116" s="335" t="s">
        <v>2316</v>
      </c>
      <c r="F116" s="333"/>
      <c r="G116" s="333"/>
      <c r="H116" s="333"/>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2317</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286" t="str">
        <f>E13</f>
        <v>D.1.4.2 - Vzduchotechnika</v>
      </c>
      <c r="F118" s="333"/>
      <c r="G118" s="333"/>
      <c r="H118" s="333"/>
      <c r="I118" s="38"/>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38"/>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 xml:space="preserve"> </v>
      </c>
      <c r="G120" s="38"/>
      <c r="H120" s="38"/>
      <c r="I120" s="30" t="s">
        <v>24</v>
      </c>
      <c r="J120" s="68" t="str">
        <f>IF(J16="","",J16)</f>
        <v>6. 3. 2020</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E19</f>
        <v>Město Petřvald</v>
      </c>
      <c r="G122" s="38"/>
      <c r="H122" s="38"/>
      <c r="I122" s="30" t="s">
        <v>36</v>
      </c>
      <c r="J122" s="34" t="str">
        <f>E25</f>
        <v>Kania a.s.</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IF(E22="","",E22)</f>
        <v>Vyplň údaj</v>
      </c>
      <c r="G123" s="38"/>
      <c r="H123" s="38"/>
      <c r="I123" s="30"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38"/>
      <c r="J124" s="38"/>
      <c r="K124" s="38"/>
      <c r="L124" s="53"/>
      <c r="S124" s="36"/>
      <c r="T124" s="36"/>
      <c r="U124" s="36"/>
      <c r="V124" s="36"/>
      <c r="W124" s="36"/>
      <c r="X124" s="36"/>
      <c r="Y124" s="36"/>
      <c r="Z124" s="36"/>
      <c r="AA124" s="36"/>
      <c r="AB124" s="36"/>
      <c r="AC124" s="36"/>
      <c r="AD124" s="36"/>
      <c r="AE124" s="36"/>
    </row>
    <row r="125" spans="1:31" s="11" customFormat="1" ht="29.25" customHeight="1">
      <c r="A125" s="166"/>
      <c r="B125" s="167"/>
      <c r="C125" s="168" t="s">
        <v>190</v>
      </c>
      <c r="D125" s="169" t="s">
        <v>68</v>
      </c>
      <c r="E125" s="169" t="s">
        <v>64</v>
      </c>
      <c r="F125" s="169" t="s">
        <v>65</v>
      </c>
      <c r="G125" s="169" t="s">
        <v>191</v>
      </c>
      <c r="H125" s="169" t="s">
        <v>192</v>
      </c>
      <c r="I125" s="169" t="s">
        <v>193</v>
      </c>
      <c r="J125" s="169" t="s">
        <v>179</v>
      </c>
      <c r="K125" s="170" t="s">
        <v>194</v>
      </c>
      <c r="L125" s="171"/>
      <c r="M125" s="77" t="s">
        <v>1</v>
      </c>
      <c r="N125" s="78" t="s">
        <v>47</v>
      </c>
      <c r="O125" s="78" t="s">
        <v>195</v>
      </c>
      <c r="P125" s="78" t="s">
        <v>196</v>
      </c>
      <c r="Q125" s="78" t="s">
        <v>197</v>
      </c>
      <c r="R125" s="78" t="s">
        <v>198</v>
      </c>
      <c r="S125" s="78" t="s">
        <v>199</v>
      </c>
      <c r="T125" s="79" t="s">
        <v>200</v>
      </c>
      <c r="U125" s="166"/>
      <c r="V125" s="166"/>
      <c r="W125" s="166"/>
      <c r="X125" s="166"/>
      <c r="Y125" s="166"/>
      <c r="Z125" s="166"/>
      <c r="AA125" s="166"/>
      <c r="AB125" s="166"/>
      <c r="AC125" s="166"/>
      <c r="AD125" s="166"/>
      <c r="AE125" s="166"/>
    </row>
    <row r="126" spans="1:63" s="2" customFormat="1" ht="22.8" customHeight="1">
      <c r="A126" s="36"/>
      <c r="B126" s="37"/>
      <c r="C126" s="84" t="s">
        <v>201</v>
      </c>
      <c r="D126" s="38"/>
      <c r="E126" s="38"/>
      <c r="F126" s="38"/>
      <c r="G126" s="38"/>
      <c r="H126" s="38"/>
      <c r="I126" s="38"/>
      <c r="J126" s="172">
        <f>BK126</f>
        <v>0</v>
      </c>
      <c r="K126" s="38"/>
      <c r="L126" s="41"/>
      <c r="M126" s="80"/>
      <c r="N126" s="173"/>
      <c r="O126" s="81"/>
      <c r="P126" s="174">
        <f>P127+P172</f>
        <v>0</v>
      </c>
      <c r="Q126" s="81"/>
      <c r="R126" s="174">
        <f>R127+R172</f>
        <v>0</v>
      </c>
      <c r="S126" s="81"/>
      <c r="T126" s="175">
        <f>T127+T172</f>
        <v>0</v>
      </c>
      <c r="U126" s="36"/>
      <c r="V126" s="36"/>
      <c r="W126" s="36"/>
      <c r="X126" s="36"/>
      <c r="Y126" s="36"/>
      <c r="Z126" s="36"/>
      <c r="AA126" s="36"/>
      <c r="AB126" s="36"/>
      <c r="AC126" s="36"/>
      <c r="AD126" s="36"/>
      <c r="AE126" s="36"/>
      <c r="AT126" s="18" t="s">
        <v>82</v>
      </c>
      <c r="AU126" s="18" t="s">
        <v>181</v>
      </c>
      <c r="BK126" s="176">
        <f>BK127+BK172</f>
        <v>0</v>
      </c>
    </row>
    <row r="127" spans="2:63" s="12" customFormat="1" ht="25.95" customHeight="1">
      <c r="B127" s="177"/>
      <c r="C127" s="178"/>
      <c r="D127" s="179" t="s">
        <v>82</v>
      </c>
      <c r="E127" s="180" t="s">
        <v>2586</v>
      </c>
      <c r="F127" s="180" t="s">
        <v>2587</v>
      </c>
      <c r="G127" s="178"/>
      <c r="H127" s="178"/>
      <c r="I127" s="181"/>
      <c r="J127" s="182">
        <f>BK127</f>
        <v>0</v>
      </c>
      <c r="K127" s="178"/>
      <c r="L127" s="183"/>
      <c r="M127" s="184"/>
      <c r="N127" s="185"/>
      <c r="O127" s="185"/>
      <c r="P127" s="186">
        <f>SUM(P128:P171)</f>
        <v>0</v>
      </c>
      <c r="Q127" s="185"/>
      <c r="R127" s="186">
        <f>SUM(R128:R171)</f>
        <v>0</v>
      </c>
      <c r="S127" s="185"/>
      <c r="T127" s="187">
        <f>SUM(T128:T171)</f>
        <v>0</v>
      </c>
      <c r="AR127" s="188" t="s">
        <v>91</v>
      </c>
      <c r="AT127" s="189" t="s">
        <v>82</v>
      </c>
      <c r="AU127" s="189" t="s">
        <v>83</v>
      </c>
      <c r="AY127" s="188" t="s">
        <v>203</v>
      </c>
      <c r="BK127" s="190">
        <f>SUM(BK128:BK171)</f>
        <v>0</v>
      </c>
    </row>
    <row r="128" spans="1:65" s="2" customFormat="1" ht="21.75" customHeight="1">
      <c r="A128" s="36"/>
      <c r="B128" s="37"/>
      <c r="C128" s="193" t="s">
        <v>91</v>
      </c>
      <c r="D128" s="193" t="s">
        <v>206</v>
      </c>
      <c r="E128" s="194" t="s">
        <v>2588</v>
      </c>
      <c r="F128" s="195" t="s">
        <v>2589</v>
      </c>
      <c r="G128" s="196" t="s">
        <v>1422</v>
      </c>
      <c r="H128" s="197">
        <v>2</v>
      </c>
      <c r="I128" s="198"/>
      <c r="J128" s="199">
        <f>ROUND(I128*H128,2)</f>
        <v>0</v>
      </c>
      <c r="K128" s="195" t="s">
        <v>601</v>
      </c>
      <c r="L128" s="41"/>
      <c r="M128" s="200" t="s">
        <v>1</v>
      </c>
      <c r="N128" s="201" t="s">
        <v>48</v>
      </c>
      <c r="O128" s="73"/>
      <c r="P128" s="202">
        <f>O128*H128</f>
        <v>0</v>
      </c>
      <c r="Q128" s="202">
        <v>0</v>
      </c>
      <c r="R128" s="202">
        <f>Q128*H128</f>
        <v>0</v>
      </c>
      <c r="S128" s="202">
        <v>0</v>
      </c>
      <c r="T128" s="203">
        <f>S128*H128</f>
        <v>0</v>
      </c>
      <c r="U128" s="36"/>
      <c r="V128" s="36"/>
      <c r="W128" s="36"/>
      <c r="X128" s="36"/>
      <c r="Y128" s="36"/>
      <c r="Z128" s="36"/>
      <c r="AA128" s="36"/>
      <c r="AB128" s="36"/>
      <c r="AC128" s="36"/>
      <c r="AD128" s="36"/>
      <c r="AE128" s="36"/>
      <c r="AR128" s="204" t="s">
        <v>121</v>
      </c>
      <c r="AT128" s="204" t="s">
        <v>206</v>
      </c>
      <c r="AU128" s="204" t="s">
        <v>91</v>
      </c>
      <c r="AY128" s="18" t="s">
        <v>203</v>
      </c>
      <c r="BE128" s="205">
        <f>IF(N128="základní",J128,0)</f>
        <v>0</v>
      </c>
      <c r="BF128" s="205">
        <f>IF(N128="snížená",J128,0)</f>
        <v>0</v>
      </c>
      <c r="BG128" s="205">
        <f>IF(N128="zákl. přenesená",J128,0)</f>
        <v>0</v>
      </c>
      <c r="BH128" s="205">
        <f>IF(N128="sníž. přenesená",J128,0)</f>
        <v>0</v>
      </c>
      <c r="BI128" s="205">
        <f>IF(N128="nulová",J128,0)</f>
        <v>0</v>
      </c>
      <c r="BJ128" s="18" t="s">
        <v>91</v>
      </c>
      <c r="BK128" s="205">
        <f>ROUND(I128*H128,2)</f>
        <v>0</v>
      </c>
      <c r="BL128" s="18" t="s">
        <v>121</v>
      </c>
      <c r="BM128" s="204" t="s">
        <v>93</v>
      </c>
    </row>
    <row r="129" spans="1:47" s="2" customFormat="1" ht="19.2">
      <c r="A129" s="36"/>
      <c r="B129" s="37"/>
      <c r="C129" s="38"/>
      <c r="D129" s="206" t="s">
        <v>213</v>
      </c>
      <c r="E129" s="38"/>
      <c r="F129" s="207" t="s">
        <v>2590</v>
      </c>
      <c r="G129" s="38"/>
      <c r="H129" s="38"/>
      <c r="I129" s="208"/>
      <c r="J129" s="38"/>
      <c r="K129" s="38"/>
      <c r="L129" s="41"/>
      <c r="M129" s="209"/>
      <c r="N129" s="210"/>
      <c r="O129" s="73"/>
      <c r="P129" s="73"/>
      <c r="Q129" s="73"/>
      <c r="R129" s="73"/>
      <c r="S129" s="73"/>
      <c r="T129" s="74"/>
      <c r="U129" s="36"/>
      <c r="V129" s="36"/>
      <c r="W129" s="36"/>
      <c r="X129" s="36"/>
      <c r="Y129" s="36"/>
      <c r="Z129" s="36"/>
      <c r="AA129" s="36"/>
      <c r="AB129" s="36"/>
      <c r="AC129" s="36"/>
      <c r="AD129" s="36"/>
      <c r="AE129" s="36"/>
      <c r="AT129" s="18" t="s">
        <v>213</v>
      </c>
      <c r="AU129" s="18" t="s">
        <v>91</v>
      </c>
    </row>
    <row r="130" spans="1:65" s="2" customFormat="1" ht="21.75" customHeight="1">
      <c r="A130" s="36"/>
      <c r="B130" s="37"/>
      <c r="C130" s="193" t="s">
        <v>93</v>
      </c>
      <c r="D130" s="193" t="s">
        <v>206</v>
      </c>
      <c r="E130" s="194" t="s">
        <v>2591</v>
      </c>
      <c r="F130" s="195" t="s">
        <v>2592</v>
      </c>
      <c r="G130" s="196" t="s">
        <v>1422</v>
      </c>
      <c r="H130" s="197">
        <v>3</v>
      </c>
      <c r="I130" s="198"/>
      <c r="J130" s="199">
        <f>ROUND(I130*H130,2)</f>
        <v>0</v>
      </c>
      <c r="K130" s="195" t="s">
        <v>601</v>
      </c>
      <c r="L130" s="41"/>
      <c r="M130" s="200" t="s">
        <v>1</v>
      </c>
      <c r="N130" s="201" t="s">
        <v>48</v>
      </c>
      <c r="O130" s="73"/>
      <c r="P130" s="202">
        <f>O130*H130</f>
        <v>0</v>
      </c>
      <c r="Q130" s="202">
        <v>0</v>
      </c>
      <c r="R130" s="202">
        <f>Q130*H130</f>
        <v>0</v>
      </c>
      <c r="S130" s="202">
        <v>0</v>
      </c>
      <c r="T130" s="203">
        <f>S130*H130</f>
        <v>0</v>
      </c>
      <c r="U130" s="36"/>
      <c r="V130" s="36"/>
      <c r="W130" s="36"/>
      <c r="X130" s="36"/>
      <c r="Y130" s="36"/>
      <c r="Z130" s="36"/>
      <c r="AA130" s="36"/>
      <c r="AB130" s="36"/>
      <c r="AC130" s="36"/>
      <c r="AD130" s="36"/>
      <c r="AE130" s="36"/>
      <c r="AR130" s="204" t="s">
        <v>121</v>
      </c>
      <c r="AT130" s="204" t="s">
        <v>206</v>
      </c>
      <c r="AU130" s="204" t="s">
        <v>91</v>
      </c>
      <c r="AY130" s="18" t="s">
        <v>203</v>
      </c>
      <c r="BE130" s="205">
        <f>IF(N130="základní",J130,0)</f>
        <v>0</v>
      </c>
      <c r="BF130" s="205">
        <f>IF(N130="snížená",J130,0)</f>
        <v>0</v>
      </c>
      <c r="BG130" s="205">
        <f>IF(N130="zákl. přenesená",J130,0)</f>
        <v>0</v>
      </c>
      <c r="BH130" s="205">
        <f>IF(N130="sníž. přenesená",J130,0)</f>
        <v>0</v>
      </c>
      <c r="BI130" s="205">
        <f>IF(N130="nulová",J130,0)</f>
        <v>0</v>
      </c>
      <c r="BJ130" s="18" t="s">
        <v>91</v>
      </c>
      <c r="BK130" s="205">
        <f>ROUND(I130*H130,2)</f>
        <v>0</v>
      </c>
      <c r="BL130" s="18" t="s">
        <v>121</v>
      </c>
      <c r="BM130" s="204" t="s">
        <v>121</v>
      </c>
    </row>
    <row r="131" spans="1:47" s="2" customFormat="1" ht="19.2">
      <c r="A131" s="36"/>
      <c r="B131" s="37"/>
      <c r="C131" s="38"/>
      <c r="D131" s="206" t="s">
        <v>213</v>
      </c>
      <c r="E131" s="38"/>
      <c r="F131" s="207" t="s">
        <v>2593</v>
      </c>
      <c r="G131" s="38"/>
      <c r="H131" s="38"/>
      <c r="I131" s="208"/>
      <c r="J131" s="38"/>
      <c r="K131" s="38"/>
      <c r="L131" s="41"/>
      <c r="M131" s="209"/>
      <c r="N131" s="210"/>
      <c r="O131" s="73"/>
      <c r="P131" s="73"/>
      <c r="Q131" s="73"/>
      <c r="R131" s="73"/>
      <c r="S131" s="73"/>
      <c r="T131" s="74"/>
      <c r="U131" s="36"/>
      <c r="V131" s="36"/>
      <c r="W131" s="36"/>
      <c r="X131" s="36"/>
      <c r="Y131" s="36"/>
      <c r="Z131" s="36"/>
      <c r="AA131" s="36"/>
      <c r="AB131" s="36"/>
      <c r="AC131" s="36"/>
      <c r="AD131" s="36"/>
      <c r="AE131" s="36"/>
      <c r="AT131" s="18" t="s">
        <v>213</v>
      </c>
      <c r="AU131" s="18" t="s">
        <v>91</v>
      </c>
    </row>
    <row r="132" spans="1:65" s="2" customFormat="1" ht="16.5" customHeight="1">
      <c r="A132" s="36"/>
      <c r="B132" s="37"/>
      <c r="C132" s="193" t="s">
        <v>112</v>
      </c>
      <c r="D132" s="193" t="s">
        <v>206</v>
      </c>
      <c r="E132" s="194" t="s">
        <v>2594</v>
      </c>
      <c r="F132" s="195" t="s">
        <v>2595</v>
      </c>
      <c r="G132" s="196" t="s">
        <v>1422</v>
      </c>
      <c r="H132" s="197">
        <v>4</v>
      </c>
      <c r="I132" s="198"/>
      <c r="J132" s="199">
        <f>ROUND(I132*H132,2)</f>
        <v>0</v>
      </c>
      <c r="K132" s="195" t="s">
        <v>601</v>
      </c>
      <c r="L132" s="41"/>
      <c r="M132" s="200" t="s">
        <v>1</v>
      </c>
      <c r="N132" s="201" t="s">
        <v>48</v>
      </c>
      <c r="O132" s="73"/>
      <c r="P132" s="202">
        <f>O132*H132</f>
        <v>0</v>
      </c>
      <c r="Q132" s="202">
        <v>0</v>
      </c>
      <c r="R132" s="202">
        <f>Q132*H132</f>
        <v>0</v>
      </c>
      <c r="S132" s="202">
        <v>0</v>
      </c>
      <c r="T132" s="203">
        <f>S132*H132</f>
        <v>0</v>
      </c>
      <c r="U132" s="36"/>
      <c r="V132" s="36"/>
      <c r="W132" s="36"/>
      <c r="X132" s="36"/>
      <c r="Y132" s="36"/>
      <c r="Z132" s="36"/>
      <c r="AA132" s="36"/>
      <c r="AB132" s="36"/>
      <c r="AC132" s="36"/>
      <c r="AD132" s="36"/>
      <c r="AE132" s="36"/>
      <c r="AR132" s="204" t="s">
        <v>121</v>
      </c>
      <c r="AT132" s="204" t="s">
        <v>206</v>
      </c>
      <c r="AU132" s="204" t="s">
        <v>91</v>
      </c>
      <c r="AY132" s="18" t="s">
        <v>203</v>
      </c>
      <c r="BE132" s="205">
        <f>IF(N132="základní",J132,0)</f>
        <v>0</v>
      </c>
      <c r="BF132" s="205">
        <f>IF(N132="snížená",J132,0)</f>
        <v>0</v>
      </c>
      <c r="BG132" s="205">
        <f>IF(N132="zákl. přenesená",J132,0)</f>
        <v>0</v>
      </c>
      <c r="BH132" s="205">
        <f>IF(N132="sníž. přenesená",J132,0)</f>
        <v>0</v>
      </c>
      <c r="BI132" s="205">
        <f>IF(N132="nulová",J132,0)</f>
        <v>0</v>
      </c>
      <c r="BJ132" s="18" t="s">
        <v>91</v>
      </c>
      <c r="BK132" s="205">
        <f>ROUND(I132*H132,2)</f>
        <v>0</v>
      </c>
      <c r="BL132" s="18" t="s">
        <v>121</v>
      </c>
      <c r="BM132" s="204" t="s">
        <v>147</v>
      </c>
    </row>
    <row r="133" spans="1:47" s="2" customFormat="1" ht="19.2">
      <c r="A133" s="36"/>
      <c r="B133" s="37"/>
      <c r="C133" s="38"/>
      <c r="D133" s="206" t="s">
        <v>213</v>
      </c>
      <c r="E133" s="38"/>
      <c r="F133" s="207" t="s">
        <v>2590</v>
      </c>
      <c r="G133" s="38"/>
      <c r="H133" s="38"/>
      <c r="I133" s="208"/>
      <c r="J133" s="38"/>
      <c r="K133" s="38"/>
      <c r="L133" s="41"/>
      <c r="M133" s="209"/>
      <c r="N133" s="210"/>
      <c r="O133" s="73"/>
      <c r="P133" s="73"/>
      <c r="Q133" s="73"/>
      <c r="R133" s="73"/>
      <c r="S133" s="73"/>
      <c r="T133" s="74"/>
      <c r="U133" s="36"/>
      <c r="V133" s="36"/>
      <c r="W133" s="36"/>
      <c r="X133" s="36"/>
      <c r="Y133" s="36"/>
      <c r="Z133" s="36"/>
      <c r="AA133" s="36"/>
      <c r="AB133" s="36"/>
      <c r="AC133" s="36"/>
      <c r="AD133" s="36"/>
      <c r="AE133" s="36"/>
      <c r="AT133" s="18" t="s">
        <v>213</v>
      </c>
      <c r="AU133" s="18" t="s">
        <v>91</v>
      </c>
    </row>
    <row r="134" spans="1:65" s="2" customFormat="1" ht="16.5" customHeight="1">
      <c r="A134" s="36"/>
      <c r="B134" s="37"/>
      <c r="C134" s="193" t="s">
        <v>121</v>
      </c>
      <c r="D134" s="193" t="s">
        <v>206</v>
      </c>
      <c r="E134" s="194" t="s">
        <v>2596</v>
      </c>
      <c r="F134" s="195" t="s">
        <v>2597</v>
      </c>
      <c r="G134" s="196" t="s">
        <v>1422</v>
      </c>
      <c r="H134" s="197">
        <v>6</v>
      </c>
      <c r="I134" s="198"/>
      <c r="J134" s="199">
        <f>ROUND(I134*H134,2)</f>
        <v>0</v>
      </c>
      <c r="K134" s="195" t="s">
        <v>601</v>
      </c>
      <c r="L134" s="41"/>
      <c r="M134" s="200" t="s">
        <v>1</v>
      </c>
      <c r="N134" s="201" t="s">
        <v>48</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121</v>
      </c>
      <c r="AT134" s="204" t="s">
        <v>206</v>
      </c>
      <c r="AU134" s="204" t="s">
        <v>91</v>
      </c>
      <c r="AY134" s="18" t="s">
        <v>203</v>
      </c>
      <c r="BE134" s="205">
        <f>IF(N134="základní",J134,0)</f>
        <v>0</v>
      </c>
      <c r="BF134" s="205">
        <f>IF(N134="snížená",J134,0)</f>
        <v>0</v>
      </c>
      <c r="BG134" s="205">
        <f>IF(N134="zákl. přenesená",J134,0)</f>
        <v>0</v>
      </c>
      <c r="BH134" s="205">
        <f>IF(N134="sníž. přenesená",J134,0)</f>
        <v>0</v>
      </c>
      <c r="BI134" s="205">
        <f>IF(N134="nulová",J134,0)</f>
        <v>0</v>
      </c>
      <c r="BJ134" s="18" t="s">
        <v>91</v>
      </c>
      <c r="BK134" s="205">
        <f>ROUND(I134*H134,2)</f>
        <v>0</v>
      </c>
      <c r="BL134" s="18" t="s">
        <v>121</v>
      </c>
      <c r="BM134" s="204" t="s">
        <v>153</v>
      </c>
    </row>
    <row r="135" spans="1:47" s="2" customFormat="1" ht="19.2">
      <c r="A135" s="36"/>
      <c r="B135" s="37"/>
      <c r="C135" s="38"/>
      <c r="D135" s="206" t="s">
        <v>213</v>
      </c>
      <c r="E135" s="38"/>
      <c r="F135" s="207" t="s">
        <v>2593</v>
      </c>
      <c r="G135" s="38"/>
      <c r="H135" s="38"/>
      <c r="I135" s="208"/>
      <c r="J135" s="38"/>
      <c r="K135" s="38"/>
      <c r="L135" s="41"/>
      <c r="M135" s="209"/>
      <c r="N135" s="210"/>
      <c r="O135" s="73"/>
      <c r="P135" s="73"/>
      <c r="Q135" s="73"/>
      <c r="R135" s="73"/>
      <c r="S135" s="73"/>
      <c r="T135" s="74"/>
      <c r="U135" s="36"/>
      <c r="V135" s="36"/>
      <c r="W135" s="36"/>
      <c r="X135" s="36"/>
      <c r="Y135" s="36"/>
      <c r="Z135" s="36"/>
      <c r="AA135" s="36"/>
      <c r="AB135" s="36"/>
      <c r="AC135" s="36"/>
      <c r="AD135" s="36"/>
      <c r="AE135" s="36"/>
      <c r="AT135" s="18" t="s">
        <v>213</v>
      </c>
      <c r="AU135" s="18" t="s">
        <v>91</v>
      </c>
    </row>
    <row r="136" spans="1:65" s="2" customFormat="1" ht="16.5" customHeight="1">
      <c r="A136" s="36"/>
      <c r="B136" s="37"/>
      <c r="C136" s="193" t="s">
        <v>144</v>
      </c>
      <c r="D136" s="193" t="s">
        <v>206</v>
      </c>
      <c r="E136" s="194" t="s">
        <v>2598</v>
      </c>
      <c r="F136" s="195" t="s">
        <v>2599</v>
      </c>
      <c r="G136" s="196" t="s">
        <v>1422</v>
      </c>
      <c r="H136" s="197">
        <v>2</v>
      </c>
      <c r="I136" s="198"/>
      <c r="J136" s="199">
        <f>ROUND(I136*H136,2)</f>
        <v>0</v>
      </c>
      <c r="K136" s="195" t="s">
        <v>601</v>
      </c>
      <c r="L136" s="41"/>
      <c r="M136" s="200" t="s">
        <v>1</v>
      </c>
      <c r="N136" s="201" t="s">
        <v>48</v>
      </c>
      <c r="O136" s="73"/>
      <c r="P136" s="202">
        <f>O136*H136</f>
        <v>0</v>
      </c>
      <c r="Q136" s="202">
        <v>0</v>
      </c>
      <c r="R136" s="202">
        <f>Q136*H136</f>
        <v>0</v>
      </c>
      <c r="S136" s="202">
        <v>0</v>
      </c>
      <c r="T136" s="203">
        <f>S136*H136</f>
        <v>0</v>
      </c>
      <c r="U136" s="36"/>
      <c r="V136" s="36"/>
      <c r="W136" s="36"/>
      <c r="X136" s="36"/>
      <c r="Y136" s="36"/>
      <c r="Z136" s="36"/>
      <c r="AA136" s="36"/>
      <c r="AB136" s="36"/>
      <c r="AC136" s="36"/>
      <c r="AD136" s="36"/>
      <c r="AE136" s="36"/>
      <c r="AR136" s="204" t="s">
        <v>121</v>
      </c>
      <c r="AT136" s="204" t="s">
        <v>206</v>
      </c>
      <c r="AU136" s="204" t="s">
        <v>91</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121</v>
      </c>
      <c r="BM136" s="204" t="s">
        <v>254</v>
      </c>
    </row>
    <row r="137" spans="1:47" s="2" customFormat="1" ht="19.2">
      <c r="A137" s="36"/>
      <c r="B137" s="37"/>
      <c r="C137" s="38"/>
      <c r="D137" s="206" t="s">
        <v>213</v>
      </c>
      <c r="E137" s="38"/>
      <c r="F137" s="207" t="s">
        <v>2590</v>
      </c>
      <c r="G137" s="38"/>
      <c r="H137" s="38"/>
      <c r="I137" s="208"/>
      <c r="J137" s="38"/>
      <c r="K137" s="38"/>
      <c r="L137" s="41"/>
      <c r="M137" s="209"/>
      <c r="N137" s="210"/>
      <c r="O137" s="73"/>
      <c r="P137" s="73"/>
      <c r="Q137" s="73"/>
      <c r="R137" s="73"/>
      <c r="S137" s="73"/>
      <c r="T137" s="74"/>
      <c r="U137" s="36"/>
      <c r="V137" s="36"/>
      <c r="W137" s="36"/>
      <c r="X137" s="36"/>
      <c r="Y137" s="36"/>
      <c r="Z137" s="36"/>
      <c r="AA137" s="36"/>
      <c r="AB137" s="36"/>
      <c r="AC137" s="36"/>
      <c r="AD137" s="36"/>
      <c r="AE137" s="36"/>
      <c r="AT137" s="18" t="s">
        <v>213</v>
      </c>
      <c r="AU137" s="18" t="s">
        <v>91</v>
      </c>
    </row>
    <row r="138" spans="1:65" s="2" customFormat="1" ht="16.5" customHeight="1">
      <c r="A138" s="36"/>
      <c r="B138" s="37"/>
      <c r="C138" s="193" t="s">
        <v>147</v>
      </c>
      <c r="D138" s="193" t="s">
        <v>206</v>
      </c>
      <c r="E138" s="194" t="s">
        <v>2600</v>
      </c>
      <c r="F138" s="195" t="s">
        <v>2601</v>
      </c>
      <c r="G138" s="196" t="s">
        <v>1422</v>
      </c>
      <c r="H138" s="197">
        <v>2</v>
      </c>
      <c r="I138" s="198"/>
      <c r="J138" s="199">
        <f>ROUND(I138*H138,2)</f>
        <v>0</v>
      </c>
      <c r="K138" s="195" t="s">
        <v>601</v>
      </c>
      <c r="L138" s="41"/>
      <c r="M138" s="200" t="s">
        <v>1</v>
      </c>
      <c r="N138" s="201" t="s">
        <v>48</v>
      </c>
      <c r="O138" s="73"/>
      <c r="P138" s="202">
        <f>O138*H138</f>
        <v>0</v>
      </c>
      <c r="Q138" s="202">
        <v>0</v>
      </c>
      <c r="R138" s="202">
        <f>Q138*H138</f>
        <v>0</v>
      </c>
      <c r="S138" s="202">
        <v>0</v>
      </c>
      <c r="T138" s="203">
        <f>S138*H138</f>
        <v>0</v>
      </c>
      <c r="U138" s="36"/>
      <c r="V138" s="36"/>
      <c r="W138" s="36"/>
      <c r="X138" s="36"/>
      <c r="Y138" s="36"/>
      <c r="Z138" s="36"/>
      <c r="AA138" s="36"/>
      <c r="AB138" s="36"/>
      <c r="AC138" s="36"/>
      <c r="AD138" s="36"/>
      <c r="AE138" s="36"/>
      <c r="AR138" s="204" t="s">
        <v>121</v>
      </c>
      <c r="AT138" s="204" t="s">
        <v>206</v>
      </c>
      <c r="AU138" s="204" t="s">
        <v>91</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121</v>
      </c>
      <c r="BM138" s="204" t="s">
        <v>268</v>
      </c>
    </row>
    <row r="139" spans="1:47" s="2" customFormat="1" ht="19.2">
      <c r="A139" s="36"/>
      <c r="B139" s="37"/>
      <c r="C139" s="38"/>
      <c r="D139" s="206" t="s">
        <v>213</v>
      </c>
      <c r="E139" s="38"/>
      <c r="F139" s="207" t="s">
        <v>2593</v>
      </c>
      <c r="G139" s="38"/>
      <c r="H139" s="38"/>
      <c r="I139" s="208"/>
      <c r="J139" s="38"/>
      <c r="K139" s="38"/>
      <c r="L139" s="41"/>
      <c r="M139" s="209"/>
      <c r="N139" s="210"/>
      <c r="O139" s="73"/>
      <c r="P139" s="73"/>
      <c r="Q139" s="73"/>
      <c r="R139" s="73"/>
      <c r="S139" s="73"/>
      <c r="T139" s="74"/>
      <c r="U139" s="36"/>
      <c r="V139" s="36"/>
      <c r="W139" s="36"/>
      <c r="X139" s="36"/>
      <c r="Y139" s="36"/>
      <c r="Z139" s="36"/>
      <c r="AA139" s="36"/>
      <c r="AB139" s="36"/>
      <c r="AC139" s="36"/>
      <c r="AD139" s="36"/>
      <c r="AE139" s="36"/>
      <c r="AT139" s="18" t="s">
        <v>213</v>
      </c>
      <c r="AU139" s="18" t="s">
        <v>91</v>
      </c>
    </row>
    <row r="140" spans="1:65" s="2" customFormat="1" ht="16.5" customHeight="1">
      <c r="A140" s="36"/>
      <c r="B140" s="37"/>
      <c r="C140" s="193" t="s">
        <v>150</v>
      </c>
      <c r="D140" s="193" t="s">
        <v>206</v>
      </c>
      <c r="E140" s="194" t="s">
        <v>2602</v>
      </c>
      <c r="F140" s="195" t="s">
        <v>2603</v>
      </c>
      <c r="G140" s="196" t="s">
        <v>1422</v>
      </c>
      <c r="H140" s="197">
        <v>3</v>
      </c>
      <c r="I140" s="198"/>
      <c r="J140" s="199">
        <f>ROUND(I140*H140,2)</f>
        <v>0</v>
      </c>
      <c r="K140" s="195" t="s">
        <v>601</v>
      </c>
      <c r="L140" s="41"/>
      <c r="M140" s="200" t="s">
        <v>1</v>
      </c>
      <c r="N140" s="201" t="s">
        <v>48</v>
      </c>
      <c r="O140" s="73"/>
      <c r="P140" s="202">
        <f>O140*H140</f>
        <v>0</v>
      </c>
      <c r="Q140" s="202">
        <v>0</v>
      </c>
      <c r="R140" s="202">
        <f>Q140*H140</f>
        <v>0</v>
      </c>
      <c r="S140" s="202">
        <v>0</v>
      </c>
      <c r="T140" s="203">
        <f>S140*H140</f>
        <v>0</v>
      </c>
      <c r="U140" s="36"/>
      <c r="V140" s="36"/>
      <c r="W140" s="36"/>
      <c r="X140" s="36"/>
      <c r="Y140" s="36"/>
      <c r="Z140" s="36"/>
      <c r="AA140" s="36"/>
      <c r="AB140" s="36"/>
      <c r="AC140" s="36"/>
      <c r="AD140" s="36"/>
      <c r="AE140" s="36"/>
      <c r="AR140" s="204" t="s">
        <v>121</v>
      </c>
      <c r="AT140" s="204" t="s">
        <v>206</v>
      </c>
      <c r="AU140" s="204" t="s">
        <v>91</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121</v>
      </c>
      <c r="BM140" s="204" t="s">
        <v>369</v>
      </c>
    </row>
    <row r="141" spans="1:47" s="2" customFormat="1" ht="19.2">
      <c r="A141" s="36"/>
      <c r="B141" s="37"/>
      <c r="C141" s="38"/>
      <c r="D141" s="206" t="s">
        <v>213</v>
      </c>
      <c r="E141" s="38"/>
      <c r="F141" s="207" t="s">
        <v>2604</v>
      </c>
      <c r="G141" s="38"/>
      <c r="H141" s="38"/>
      <c r="I141" s="208"/>
      <c r="J141" s="38"/>
      <c r="K141" s="38"/>
      <c r="L141" s="41"/>
      <c r="M141" s="209"/>
      <c r="N141" s="210"/>
      <c r="O141" s="73"/>
      <c r="P141" s="73"/>
      <c r="Q141" s="73"/>
      <c r="R141" s="73"/>
      <c r="S141" s="73"/>
      <c r="T141" s="74"/>
      <c r="U141" s="36"/>
      <c r="V141" s="36"/>
      <c r="W141" s="36"/>
      <c r="X141" s="36"/>
      <c r="Y141" s="36"/>
      <c r="Z141" s="36"/>
      <c r="AA141" s="36"/>
      <c r="AB141" s="36"/>
      <c r="AC141" s="36"/>
      <c r="AD141" s="36"/>
      <c r="AE141" s="36"/>
      <c r="AT141" s="18" t="s">
        <v>213</v>
      </c>
      <c r="AU141" s="18" t="s">
        <v>91</v>
      </c>
    </row>
    <row r="142" spans="1:65" s="2" customFormat="1" ht="24.15" customHeight="1">
      <c r="A142" s="36"/>
      <c r="B142" s="37"/>
      <c r="C142" s="193" t="s">
        <v>153</v>
      </c>
      <c r="D142" s="193" t="s">
        <v>206</v>
      </c>
      <c r="E142" s="194" t="s">
        <v>2605</v>
      </c>
      <c r="F142" s="195" t="s">
        <v>2606</v>
      </c>
      <c r="G142" s="196" t="s">
        <v>1422</v>
      </c>
      <c r="H142" s="197">
        <v>1</v>
      </c>
      <c r="I142" s="198"/>
      <c r="J142" s="199">
        <f>ROUND(I142*H142,2)</f>
        <v>0</v>
      </c>
      <c r="K142" s="195" t="s">
        <v>601</v>
      </c>
      <c r="L142" s="41"/>
      <c r="M142" s="200" t="s">
        <v>1</v>
      </c>
      <c r="N142" s="201" t="s">
        <v>48</v>
      </c>
      <c r="O142" s="73"/>
      <c r="P142" s="202">
        <f>O142*H142</f>
        <v>0</v>
      </c>
      <c r="Q142" s="202">
        <v>0</v>
      </c>
      <c r="R142" s="202">
        <f>Q142*H142</f>
        <v>0</v>
      </c>
      <c r="S142" s="202">
        <v>0</v>
      </c>
      <c r="T142" s="203">
        <f>S142*H142</f>
        <v>0</v>
      </c>
      <c r="U142" s="36"/>
      <c r="V142" s="36"/>
      <c r="W142" s="36"/>
      <c r="X142" s="36"/>
      <c r="Y142" s="36"/>
      <c r="Z142" s="36"/>
      <c r="AA142" s="36"/>
      <c r="AB142" s="36"/>
      <c r="AC142" s="36"/>
      <c r="AD142" s="36"/>
      <c r="AE142" s="36"/>
      <c r="AR142" s="204" t="s">
        <v>121</v>
      </c>
      <c r="AT142" s="204" t="s">
        <v>206</v>
      </c>
      <c r="AU142" s="204" t="s">
        <v>91</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121</v>
      </c>
      <c r="BM142" s="204" t="s">
        <v>378</v>
      </c>
    </row>
    <row r="143" spans="1:47" s="2" customFormat="1" ht="19.2">
      <c r="A143" s="36"/>
      <c r="B143" s="37"/>
      <c r="C143" s="38"/>
      <c r="D143" s="206" t="s">
        <v>213</v>
      </c>
      <c r="E143" s="38"/>
      <c r="F143" s="207" t="s">
        <v>2590</v>
      </c>
      <c r="G143" s="38"/>
      <c r="H143" s="38"/>
      <c r="I143" s="208"/>
      <c r="J143" s="38"/>
      <c r="K143" s="38"/>
      <c r="L143" s="41"/>
      <c r="M143" s="209"/>
      <c r="N143" s="210"/>
      <c r="O143" s="73"/>
      <c r="P143" s="73"/>
      <c r="Q143" s="73"/>
      <c r="R143" s="73"/>
      <c r="S143" s="73"/>
      <c r="T143" s="74"/>
      <c r="U143" s="36"/>
      <c r="V143" s="36"/>
      <c r="W143" s="36"/>
      <c r="X143" s="36"/>
      <c r="Y143" s="36"/>
      <c r="Z143" s="36"/>
      <c r="AA143" s="36"/>
      <c r="AB143" s="36"/>
      <c r="AC143" s="36"/>
      <c r="AD143" s="36"/>
      <c r="AE143" s="36"/>
      <c r="AT143" s="18" t="s">
        <v>213</v>
      </c>
      <c r="AU143" s="18" t="s">
        <v>91</v>
      </c>
    </row>
    <row r="144" spans="1:65" s="2" customFormat="1" ht="21.75" customHeight="1">
      <c r="A144" s="36"/>
      <c r="B144" s="37"/>
      <c r="C144" s="193" t="s">
        <v>249</v>
      </c>
      <c r="D144" s="193" t="s">
        <v>206</v>
      </c>
      <c r="E144" s="194" t="s">
        <v>2607</v>
      </c>
      <c r="F144" s="195" t="s">
        <v>2608</v>
      </c>
      <c r="G144" s="196" t="s">
        <v>1422</v>
      </c>
      <c r="H144" s="197">
        <v>1</v>
      </c>
      <c r="I144" s="198"/>
      <c r="J144" s="199">
        <f>ROUND(I144*H144,2)</f>
        <v>0</v>
      </c>
      <c r="K144" s="195" t="s">
        <v>601</v>
      </c>
      <c r="L144" s="41"/>
      <c r="M144" s="200" t="s">
        <v>1</v>
      </c>
      <c r="N144" s="201" t="s">
        <v>48</v>
      </c>
      <c r="O144" s="73"/>
      <c r="P144" s="202">
        <f>O144*H144</f>
        <v>0</v>
      </c>
      <c r="Q144" s="202">
        <v>0</v>
      </c>
      <c r="R144" s="202">
        <f>Q144*H144</f>
        <v>0</v>
      </c>
      <c r="S144" s="202">
        <v>0</v>
      </c>
      <c r="T144" s="203">
        <f>S144*H144</f>
        <v>0</v>
      </c>
      <c r="U144" s="36"/>
      <c r="V144" s="36"/>
      <c r="W144" s="36"/>
      <c r="X144" s="36"/>
      <c r="Y144" s="36"/>
      <c r="Z144" s="36"/>
      <c r="AA144" s="36"/>
      <c r="AB144" s="36"/>
      <c r="AC144" s="36"/>
      <c r="AD144" s="36"/>
      <c r="AE144" s="36"/>
      <c r="AR144" s="204" t="s">
        <v>121</v>
      </c>
      <c r="AT144" s="204" t="s">
        <v>206</v>
      </c>
      <c r="AU144" s="204" t="s">
        <v>91</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121</v>
      </c>
      <c r="BM144" s="204" t="s">
        <v>389</v>
      </c>
    </row>
    <row r="145" spans="1:47" s="2" customFormat="1" ht="19.2">
      <c r="A145" s="36"/>
      <c r="B145" s="37"/>
      <c r="C145" s="38"/>
      <c r="D145" s="206" t="s">
        <v>213</v>
      </c>
      <c r="E145" s="38"/>
      <c r="F145" s="207" t="s">
        <v>2609</v>
      </c>
      <c r="G145" s="38"/>
      <c r="H145" s="38"/>
      <c r="I145" s="208"/>
      <c r="J145" s="38"/>
      <c r="K145" s="38"/>
      <c r="L145" s="41"/>
      <c r="M145" s="209"/>
      <c r="N145" s="210"/>
      <c r="O145" s="73"/>
      <c r="P145" s="73"/>
      <c r="Q145" s="73"/>
      <c r="R145" s="73"/>
      <c r="S145" s="73"/>
      <c r="T145" s="74"/>
      <c r="U145" s="36"/>
      <c r="V145" s="36"/>
      <c r="W145" s="36"/>
      <c r="X145" s="36"/>
      <c r="Y145" s="36"/>
      <c r="Z145" s="36"/>
      <c r="AA145" s="36"/>
      <c r="AB145" s="36"/>
      <c r="AC145" s="36"/>
      <c r="AD145" s="36"/>
      <c r="AE145" s="36"/>
      <c r="AT145" s="18" t="s">
        <v>213</v>
      </c>
      <c r="AU145" s="18" t="s">
        <v>91</v>
      </c>
    </row>
    <row r="146" spans="1:65" s="2" customFormat="1" ht="21.75" customHeight="1">
      <c r="A146" s="36"/>
      <c r="B146" s="37"/>
      <c r="C146" s="193" t="s">
        <v>254</v>
      </c>
      <c r="D146" s="193" t="s">
        <v>206</v>
      </c>
      <c r="E146" s="194" t="s">
        <v>2610</v>
      </c>
      <c r="F146" s="195" t="s">
        <v>2611</v>
      </c>
      <c r="G146" s="196" t="s">
        <v>1422</v>
      </c>
      <c r="H146" s="197">
        <v>1</v>
      </c>
      <c r="I146" s="198"/>
      <c r="J146" s="199">
        <f>ROUND(I146*H146,2)</f>
        <v>0</v>
      </c>
      <c r="K146" s="195" t="s">
        <v>601</v>
      </c>
      <c r="L146" s="41"/>
      <c r="M146" s="200" t="s">
        <v>1</v>
      </c>
      <c r="N146" s="201" t="s">
        <v>48</v>
      </c>
      <c r="O146" s="73"/>
      <c r="P146" s="202">
        <f>O146*H146</f>
        <v>0</v>
      </c>
      <c r="Q146" s="202">
        <v>0</v>
      </c>
      <c r="R146" s="202">
        <f>Q146*H146</f>
        <v>0</v>
      </c>
      <c r="S146" s="202">
        <v>0</v>
      </c>
      <c r="T146" s="203">
        <f>S146*H146</f>
        <v>0</v>
      </c>
      <c r="U146" s="36"/>
      <c r="V146" s="36"/>
      <c r="W146" s="36"/>
      <c r="X146" s="36"/>
      <c r="Y146" s="36"/>
      <c r="Z146" s="36"/>
      <c r="AA146" s="36"/>
      <c r="AB146" s="36"/>
      <c r="AC146" s="36"/>
      <c r="AD146" s="36"/>
      <c r="AE146" s="36"/>
      <c r="AR146" s="204" t="s">
        <v>121</v>
      </c>
      <c r="AT146" s="204" t="s">
        <v>206</v>
      </c>
      <c r="AU146" s="204" t="s">
        <v>91</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121</v>
      </c>
      <c r="BM146" s="204" t="s">
        <v>401</v>
      </c>
    </row>
    <row r="147" spans="1:47" s="2" customFormat="1" ht="19.2">
      <c r="A147" s="36"/>
      <c r="B147" s="37"/>
      <c r="C147" s="38"/>
      <c r="D147" s="206" t="s">
        <v>213</v>
      </c>
      <c r="E147" s="38"/>
      <c r="F147" s="207" t="s">
        <v>2609</v>
      </c>
      <c r="G147" s="38"/>
      <c r="H147" s="38"/>
      <c r="I147" s="208"/>
      <c r="J147" s="38"/>
      <c r="K147" s="38"/>
      <c r="L147" s="41"/>
      <c r="M147" s="209"/>
      <c r="N147" s="210"/>
      <c r="O147" s="73"/>
      <c r="P147" s="73"/>
      <c r="Q147" s="73"/>
      <c r="R147" s="73"/>
      <c r="S147" s="73"/>
      <c r="T147" s="74"/>
      <c r="U147" s="36"/>
      <c r="V147" s="36"/>
      <c r="W147" s="36"/>
      <c r="X147" s="36"/>
      <c r="Y147" s="36"/>
      <c r="Z147" s="36"/>
      <c r="AA147" s="36"/>
      <c r="AB147" s="36"/>
      <c r="AC147" s="36"/>
      <c r="AD147" s="36"/>
      <c r="AE147" s="36"/>
      <c r="AT147" s="18" t="s">
        <v>213</v>
      </c>
      <c r="AU147" s="18" t="s">
        <v>91</v>
      </c>
    </row>
    <row r="148" spans="1:65" s="2" customFormat="1" ht="16.5" customHeight="1">
      <c r="A148" s="36"/>
      <c r="B148" s="37"/>
      <c r="C148" s="193" t="s">
        <v>261</v>
      </c>
      <c r="D148" s="193" t="s">
        <v>206</v>
      </c>
      <c r="E148" s="194" t="s">
        <v>2612</v>
      </c>
      <c r="F148" s="195" t="s">
        <v>2613</v>
      </c>
      <c r="G148" s="196" t="s">
        <v>1422</v>
      </c>
      <c r="H148" s="197">
        <v>3</v>
      </c>
      <c r="I148" s="198"/>
      <c r="J148" s="199">
        <f>ROUND(I148*H148,2)</f>
        <v>0</v>
      </c>
      <c r="K148" s="195" t="s">
        <v>601</v>
      </c>
      <c r="L148" s="41"/>
      <c r="M148" s="200" t="s">
        <v>1</v>
      </c>
      <c r="N148" s="201" t="s">
        <v>48</v>
      </c>
      <c r="O148" s="73"/>
      <c r="P148" s="202">
        <f>O148*H148</f>
        <v>0</v>
      </c>
      <c r="Q148" s="202">
        <v>0</v>
      </c>
      <c r="R148" s="202">
        <f>Q148*H148</f>
        <v>0</v>
      </c>
      <c r="S148" s="202">
        <v>0</v>
      </c>
      <c r="T148" s="203">
        <f>S148*H148</f>
        <v>0</v>
      </c>
      <c r="U148" s="36"/>
      <c r="V148" s="36"/>
      <c r="W148" s="36"/>
      <c r="X148" s="36"/>
      <c r="Y148" s="36"/>
      <c r="Z148" s="36"/>
      <c r="AA148" s="36"/>
      <c r="AB148" s="36"/>
      <c r="AC148" s="36"/>
      <c r="AD148" s="36"/>
      <c r="AE148" s="36"/>
      <c r="AR148" s="204" t="s">
        <v>121</v>
      </c>
      <c r="AT148" s="204" t="s">
        <v>206</v>
      </c>
      <c r="AU148" s="204" t="s">
        <v>91</v>
      </c>
      <c r="AY148" s="18" t="s">
        <v>203</v>
      </c>
      <c r="BE148" s="205">
        <f>IF(N148="základní",J148,0)</f>
        <v>0</v>
      </c>
      <c r="BF148" s="205">
        <f>IF(N148="snížená",J148,0)</f>
        <v>0</v>
      </c>
      <c r="BG148" s="205">
        <f>IF(N148="zákl. přenesená",J148,0)</f>
        <v>0</v>
      </c>
      <c r="BH148" s="205">
        <f>IF(N148="sníž. přenesená",J148,0)</f>
        <v>0</v>
      </c>
      <c r="BI148" s="205">
        <f>IF(N148="nulová",J148,0)</f>
        <v>0</v>
      </c>
      <c r="BJ148" s="18" t="s">
        <v>91</v>
      </c>
      <c r="BK148" s="205">
        <f>ROUND(I148*H148,2)</f>
        <v>0</v>
      </c>
      <c r="BL148" s="18" t="s">
        <v>121</v>
      </c>
      <c r="BM148" s="204" t="s">
        <v>409</v>
      </c>
    </row>
    <row r="149" spans="1:47" s="2" customFormat="1" ht="19.2">
      <c r="A149" s="36"/>
      <c r="B149" s="37"/>
      <c r="C149" s="38"/>
      <c r="D149" s="206" t="s">
        <v>213</v>
      </c>
      <c r="E149" s="38"/>
      <c r="F149" s="207" t="s">
        <v>2590</v>
      </c>
      <c r="G149" s="38"/>
      <c r="H149" s="38"/>
      <c r="I149" s="208"/>
      <c r="J149" s="38"/>
      <c r="K149" s="38"/>
      <c r="L149" s="41"/>
      <c r="M149" s="209"/>
      <c r="N149" s="210"/>
      <c r="O149" s="73"/>
      <c r="P149" s="73"/>
      <c r="Q149" s="73"/>
      <c r="R149" s="73"/>
      <c r="S149" s="73"/>
      <c r="T149" s="74"/>
      <c r="U149" s="36"/>
      <c r="V149" s="36"/>
      <c r="W149" s="36"/>
      <c r="X149" s="36"/>
      <c r="Y149" s="36"/>
      <c r="Z149" s="36"/>
      <c r="AA149" s="36"/>
      <c r="AB149" s="36"/>
      <c r="AC149" s="36"/>
      <c r="AD149" s="36"/>
      <c r="AE149" s="36"/>
      <c r="AT149" s="18" t="s">
        <v>213</v>
      </c>
      <c r="AU149" s="18" t="s">
        <v>91</v>
      </c>
    </row>
    <row r="150" spans="1:65" s="2" customFormat="1" ht="16.5" customHeight="1">
      <c r="A150" s="36"/>
      <c r="B150" s="37"/>
      <c r="C150" s="193" t="s">
        <v>268</v>
      </c>
      <c r="D150" s="193" t="s">
        <v>206</v>
      </c>
      <c r="E150" s="194" t="s">
        <v>2614</v>
      </c>
      <c r="F150" s="195" t="s">
        <v>2615</v>
      </c>
      <c r="G150" s="196" t="s">
        <v>1422</v>
      </c>
      <c r="H150" s="197">
        <v>19</v>
      </c>
      <c r="I150" s="198"/>
      <c r="J150" s="199">
        <f>ROUND(I150*H150,2)</f>
        <v>0</v>
      </c>
      <c r="K150" s="195" t="s">
        <v>601</v>
      </c>
      <c r="L150" s="41"/>
      <c r="M150" s="200" t="s">
        <v>1</v>
      </c>
      <c r="N150" s="201" t="s">
        <v>48</v>
      </c>
      <c r="O150" s="73"/>
      <c r="P150" s="202">
        <f>O150*H150</f>
        <v>0</v>
      </c>
      <c r="Q150" s="202">
        <v>0</v>
      </c>
      <c r="R150" s="202">
        <f>Q150*H150</f>
        <v>0</v>
      </c>
      <c r="S150" s="202">
        <v>0</v>
      </c>
      <c r="T150" s="203">
        <f>S150*H150</f>
        <v>0</v>
      </c>
      <c r="U150" s="36"/>
      <c r="V150" s="36"/>
      <c r="W150" s="36"/>
      <c r="X150" s="36"/>
      <c r="Y150" s="36"/>
      <c r="Z150" s="36"/>
      <c r="AA150" s="36"/>
      <c r="AB150" s="36"/>
      <c r="AC150" s="36"/>
      <c r="AD150" s="36"/>
      <c r="AE150" s="36"/>
      <c r="AR150" s="204" t="s">
        <v>121</v>
      </c>
      <c r="AT150" s="204" t="s">
        <v>206</v>
      </c>
      <c r="AU150" s="204" t="s">
        <v>91</v>
      </c>
      <c r="AY150" s="18" t="s">
        <v>203</v>
      </c>
      <c r="BE150" s="205">
        <f>IF(N150="základní",J150,0)</f>
        <v>0</v>
      </c>
      <c r="BF150" s="205">
        <f>IF(N150="snížená",J150,0)</f>
        <v>0</v>
      </c>
      <c r="BG150" s="205">
        <f>IF(N150="zákl. přenesená",J150,0)</f>
        <v>0</v>
      </c>
      <c r="BH150" s="205">
        <f>IF(N150="sníž. přenesená",J150,0)</f>
        <v>0</v>
      </c>
      <c r="BI150" s="205">
        <f>IF(N150="nulová",J150,0)</f>
        <v>0</v>
      </c>
      <c r="BJ150" s="18" t="s">
        <v>91</v>
      </c>
      <c r="BK150" s="205">
        <f>ROUND(I150*H150,2)</f>
        <v>0</v>
      </c>
      <c r="BL150" s="18" t="s">
        <v>121</v>
      </c>
      <c r="BM150" s="204" t="s">
        <v>417</v>
      </c>
    </row>
    <row r="151" spans="1:47" s="2" customFormat="1" ht="19.2">
      <c r="A151" s="36"/>
      <c r="B151" s="37"/>
      <c r="C151" s="38"/>
      <c r="D151" s="206" t="s">
        <v>213</v>
      </c>
      <c r="E151" s="38"/>
      <c r="F151" s="207" t="s">
        <v>2604</v>
      </c>
      <c r="G151" s="38"/>
      <c r="H151" s="38"/>
      <c r="I151" s="208"/>
      <c r="J151" s="38"/>
      <c r="K151" s="38"/>
      <c r="L151" s="41"/>
      <c r="M151" s="209"/>
      <c r="N151" s="210"/>
      <c r="O151" s="73"/>
      <c r="P151" s="73"/>
      <c r="Q151" s="73"/>
      <c r="R151" s="73"/>
      <c r="S151" s="73"/>
      <c r="T151" s="74"/>
      <c r="U151" s="36"/>
      <c r="V151" s="36"/>
      <c r="W151" s="36"/>
      <c r="X151" s="36"/>
      <c r="Y151" s="36"/>
      <c r="Z151" s="36"/>
      <c r="AA151" s="36"/>
      <c r="AB151" s="36"/>
      <c r="AC151" s="36"/>
      <c r="AD151" s="36"/>
      <c r="AE151" s="36"/>
      <c r="AT151" s="18" t="s">
        <v>213</v>
      </c>
      <c r="AU151" s="18" t="s">
        <v>91</v>
      </c>
    </row>
    <row r="152" spans="1:65" s="2" customFormat="1" ht="16.5" customHeight="1">
      <c r="A152" s="36"/>
      <c r="B152" s="37"/>
      <c r="C152" s="193" t="s">
        <v>364</v>
      </c>
      <c r="D152" s="193" t="s">
        <v>206</v>
      </c>
      <c r="E152" s="194" t="s">
        <v>2616</v>
      </c>
      <c r="F152" s="195" t="s">
        <v>2617</v>
      </c>
      <c r="G152" s="196" t="s">
        <v>1422</v>
      </c>
      <c r="H152" s="197">
        <v>2</v>
      </c>
      <c r="I152" s="198"/>
      <c r="J152" s="199">
        <f>ROUND(I152*H152,2)</f>
        <v>0</v>
      </c>
      <c r="K152" s="195" t="s">
        <v>601</v>
      </c>
      <c r="L152" s="41"/>
      <c r="M152" s="200" t="s">
        <v>1</v>
      </c>
      <c r="N152" s="201" t="s">
        <v>48</v>
      </c>
      <c r="O152" s="73"/>
      <c r="P152" s="202">
        <f>O152*H152</f>
        <v>0</v>
      </c>
      <c r="Q152" s="202">
        <v>0</v>
      </c>
      <c r="R152" s="202">
        <f>Q152*H152</f>
        <v>0</v>
      </c>
      <c r="S152" s="202">
        <v>0</v>
      </c>
      <c r="T152" s="203">
        <f>S152*H152</f>
        <v>0</v>
      </c>
      <c r="U152" s="36"/>
      <c r="V152" s="36"/>
      <c r="W152" s="36"/>
      <c r="X152" s="36"/>
      <c r="Y152" s="36"/>
      <c r="Z152" s="36"/>
      <c r="AA152" s="36"/>
      <c r="AB152" s="36"/>
      <c r="AC152" s="36"/>
      <c r="AD152" s="36"/>
      <c r="AE152" s="36"/>
      <c r="AR152" s="204" t="s">
        <v>121</v>
      </c>
      <c r="AT152" s="204" t="s">
        <v>206</v>
      </c>
      <c r="AU152" s="204" t="s">
        <v>91</v>
      </c>
      <c r="AY152" s="18" t="s">
        <v>203</v>
      </c>
      <c r="BE152" s="205">
        <f>IF(N152="základní",J152,0)</f>
        <v>0</v>
      </c>
      <c r="BF152" s="205">
        <f>IF(N152="snížená",J152,0)</f>
        <v>0</v>
      </c>
      <c r="BG152" s="205">
        <f>IF(N152="zákl. přenesená",J152,0)</f>
        <v>0</v>
      </c>
      <c r="BH152" s="205">
        <f>IF(N152="sníž. přenesená",J152,0)</f>
        <v>0</v>
      </c>
      <c r="BI152" s="205">
        <f>IF(N152="nulová",J152,0)</f>
        <v>0</v>
      </c>
      <c r="BJ152" s="18" t="s">
        <v>91</v>
      </c>
      <c r="BK152" s="205">
        <f>ROUND(I152*H152,2)</f>
        <v>0</v>
      </c>
      <c r="BL152" s="18" t="s">
        <v>121</v>
      </c>
      <c r="BM152" s="204" t="s">
        <v>425</v>
      </c>
    </row>
    <row r="153" spans="1:47" s="2" customFormat="1" ht="19.2">
      <c r="A153" s="36"/>
      <c r="B153" s="37"/>
      <c r="C153" s="38"/>
      <c r="D153" s="206" t="s">
        <v>213</v>
      </c>
      <c r="E153" s="38"/>
      <c r="F153" s="207" t="s">
        <v>2593</v>
      </c>
      <c r="G153" s="38"/>
      <c r="H153" s="38"/>
      <c r="I153" s="208"/>
      <c r="J153" s="38"/>
      <c r="K153" s="38"/>
      <c r="L153" s="41"/>
      <c r="M153" s="209"/>
      <c r="N153" s="210"/>
      <c r="O153" s="73"/>
      <c r="P153" s="73"/>
      <c r="Q153" s="73"/>
      <c r="R153" s="73"/>
      <c r="S153" s="73"/>
      <c r="T153" s="74"/>
      <c r="U153" s="36"/>
      <c r="V153" s="36"/>
      <c r="W153" s="36"/>
      <c r="X153" s="36"/>
      <c r="Y153" s="36"/>
      <c r="Z153" s="36"/>
      <c r="AA153" s="36"/>
      <c r="AB153" s="36"/>
      <c r="AC153" s="36"/>
      <c r="AD153" s="36"/>
      <c r="AE153" s="36"/>
      <c r="AT153" s="18" t="s">
        <v>213</v>
      </c>
      <c r="AU153" s="18" t="s">
        <v>91</v>
      </c>
    </row>
    <row r="154" spans="1:65" s="2" customFormat="1" ht="16.5" customHeight="1">
      <c r="A154" s="36"/>
      <c r="B154" s="37"/>
      <c r="C154" s="193" t="s">
        <v>369</v>
      </c>
      <c r="D154" s="193" t="s">
        <v>206</v>
      </c>
      <c r="E154" s="194" t="s">
        <v>2618</v>
      </c>
      <c r="F154" s="195" t="s">
        <v>2619</v>
      </c>
      <c r="G154" s="196" t="s">
        <v>1422</v>
      </c>
      <c r="H154" s="197">
        <v>4</v>
      </c>
      <c r="I154" s="198"/>
      <c r="J154" s="199">
        <f>ROUND(I154*H154,2)</f>
        <v>0</v>
      </c>
      <c r="K154" s="195" t="s">
        <v>601</v>
      </c>
      <c r="L154" s="41"/>
      <c r="M154" s="200" t="s">
        <v>1</v>
      </c>
      <c r="N154" s="201" t="s">
        <v>48</v>
      </c>
      <c r="O154" s="73"/>
      <c r="P154" s="202">
        <f>O154*H154</f>
        <v>0</v>
      </c>
      <c r="Q154" s="202">
        <v>0</v>
      </c>
      <c r="R154" s="202">
        <f>Q154*H154</f>
        <v>0</v>
      </c>
      <c r="S154" s="202">
        <v>0</v>
      </c>
      <c r="T154" s="203">
        <f>S154*H154</f>
        <v>0</v>
      </c>
      <c r="U154" s="36"/>
      <c r="V154" s="36"/>
      <c r="W154" s="36"/>
      <c r="X154" s="36"/>
      <c r="Y154" s="36"/>
      <c r="Z154" s="36"/>
      <c r="AA154" s="36"/>
      <c r="AB154" s="36"/>
      <c r="AC154" s="36"/>
      <c r="AD154" s="36"/>
      <c r="AE154" s="36"/>
      <c r="AR154" s="204" t="s">
        <v>121</v>
      </c>
      <c r="AT154" s="204" t="s">
        <v>206</v>
      </c>
      <c r="AU154" s="204" t="s">
        <v>91</v>
      </c>
      <c r="AY154" s="18" t="s">
        <v>203</v>
      </c>
      <c r="BE154" s="205">
        <f>IF(N154="základní",J154,0)</f>
        <v>0</v>
      </c>
      <c r="BF154" s="205">
        <f>IF(N154="snížená",J154,0)</f>
        <v>0</v>
      </c>
      <c r="BG154" s="205">
        <f>IF(N154="zákl. přenesená",J154,0)</f>
        <v>0</v>
      </c>
      <c r="BH154" s="205">
        <f>IF(N154="sníž. přenesená",J154,0)</f>
        <v>0</v>
      </c>
      <c r="BI154" s="205">
        <f>IF(N154="nulová",J154,0)</f>
        <v>0</v>
      </c>
      <c r="BJ154" s="18" t="s">
        <v>91</v>
      </c>
      <c r="BK154" s="205">
        <f>ROUND(I154*H154,2)</f>
        <v>0</v>
      </c>
      <c r="BL154" s="18" t="s">
        <v>121</v>
      </c>
      <c r="BM154" s="204" t="s">
        <v>433</v>
      </c>
    </row>
    <row r="155" spans="1:47" s="2" customFormat="1" ht="19.2">
      <c r="A155" s="36"/>
      <c r="B155" s="37"/>
      <c r="C155" s="38"/>
      <c r="D155" s="206" t="s">
        <v>213</v>
      </c>
      <c r="E155" s="38"/>
      <c r="F155" s="207" t="s">
        <v>2590</v>
      </c>
      <c r="G155" s="38"/>
      <c r="H155" s="38"/>
      <c r="I155" s="208"/>
      <c r="J155" s="38"/>
      <c r="K155" s="38"/>
      <c r="L155" s="41"/>
      <c r="M155" s="209"/>
      <c r="N155" s="210"/>
      <c r="O155" s="73"/>
      <c r="P155" s="73"/>
      <c r="Q155" s="73"/>
      <c r="R155" s="73"/>
      <c r="S155" s="73"/>
      <c r="T155" s="74"/>
      <c r="U155" s="36"/>
      <c r="V155" s="36"/>
      <c r="W155" s="36"/>
      <c r="X155" s="36"/>
      <c r="Y155" s="36"/>
      <c r="Z155" s="36"/>
      <c r="AA155" s="36"/>
      <c r="AB155" s="36"/>
      <c r="AC155" s="36"/>
      <c r="AD155" s="36"/>
      <c r="AE155" s="36"/>
      <c r="AT155" s="18" t="s">
        <v>213</v>
      </c>
      <c r="AU155" s="18" t="s">
        <v>91</v>
      </c>
    </row>
    <row r="156" spans="1:65" s="2" customFormat="1" ht="16.5" customHeight="1">
      <c r="A156" s="36"/>
      <c r="B156" s="37"/>
      <c r="C156" s="193" t="s">
        <v>8</v>
      </c>
      <c r="D156" s="193" t="s">
        <v>206</v>
      </c>
      <c r="E156" s="194" t="s">
        <v>2620</v>
      </c>
      <c r="F156" s="195" t="s">
        <v>2621</v>
      </c>
      <c r="G156" s="196" t="s">
        <v>1422</v>
      </c>
      <c r="H156" s="197">
        <v>8</v>
      </c>
      <c r="I156" s="198"/>
      <c r="J156" s="199">
        <f>ROUND(I156*H156,2)</f>
        <v>0</v>
      </c>
      <c r="K156" s="195" t="s">
        <v>601</v>
      </c>
      <c r="L156" s="41"/>
      <c r="M156" s="200" t="s">
        <v>1</v>
      </c>
      <c r="N156" s="201" t="s">
        <v>48</v>
      </c>
      <c r="O156" s="73"/>
      <c r="P156" s="202">
        <f>O156*H156</f>
        <v>0</v>
      </c>
      <c r="Q156" s="202">
        <v>0</v>
      </c>
      <c r="R156" s="202">
        <f>Q156*H156</f>
        <v>0</v>
      </c>
      <c r="S156" s="202">
        <v>0</v>
      </c>
      <c r="T156" s="203">
        <f>S156*H156</f>
        <v>0</v>
      </c>
      <c r="U156" s="36"/>
      <c r="V156" s="36"/>
      <c r="W156" s="36"/>
      <c r="X156" s="36"/>
      <c r="Y156" s="36"/>
      <c r="Z156" s="36"/>
      <c r="AA156" s="36"/>
      <c r="AB156" s="36"/>
      <c r="AC156" s="36"/>
      <c r="AD156" s="36"/>
      <c r="AE156" s="36"/>
      <c r="AR156" s="204" t="s">
        <v>121</v>
      </c>
      <c r="AT156" s="204" t="s">
        <v>206</v>
      </c>
      <c r="AU156" s="204" t="s">
        <v>91</v>
      </c>
      <c r="AY156" s="18" t="s">
        <v>203</v>
      </c>
      <c r="BE156" s="205">
        <f>IF(N156="základní",J156,0)</f>
        <v>0</v>
      </c>
      <c r="BF156" s="205">
        <f>IF(N156="snížená",J156,0)</f>
        <v>0</v>
      </c>
      <c r="BG156" s="205">
        <f>IF(N156="zákl. přenesená",J156,0)</f>
        <v>0</v>
      </c>
      <c r="BH156" s="205">
        <f>IF(N156="sníž. přenesená",J156,0)</f>
        <v>0</v>
      </c>
      <c r="BI156" s="205">
        <f>IF(N156="nulová",J156,0)</f>
        <v>0</v>
      </c>
      <c r="BJ156" s="18" t="s">
        <v>91</v>
      </c>
      <c r="BK156" s="205">
        <f>ROUND(I156*H156,2)</f>
        <v>0</v>
      </c>
      <c r="BL156" s="18" t="s">
        <v>121</v>
      </c>
      <c r="BM156" s="204" t="s">
        <v>441</v>
      </c>
    </row>
    <row r="157" spans="1:47" s="2" customFormat="1" ht="19.2">
      <c r="A157" s="36"/>
      <c r="B157" s="37"/>
      <c r="C157" s="38"/>
      <c r="D157" s="206" t="s">
        <v>213</v>
      </c>
      <c r="E157" s="38"/>
      <c r="F157" s="207" t="s">
        <v>2590</v>
      </c>
      <c r="G157" s="38"/>
      <c r="H157" s="38"/>
      <c r="I157" s="208"/>
      <c r="J157" s="38"/>
      <c r="K157" s="38"/>
      <c r="L157" s="41"/>
      <c r="M157" s="209"/>
      <c r="N157" s="210"/>
      <c r="O157" s="73"/>
      <c r="P157" s="73"/>
      <c r="Q157" s="73"/>
      <c r="R157" s="73"/>
      <c r="S157" s="73"/>
      <c r="T157" s="74"/>
      <c r="U157" s="36"/>
      <c r="V157" s="36"/>
      <c r="W157" s="36"/>
      <c r="X157" s="36"/>
      <c r="Y157" s="36"/>
      <c r="Z157" s="36"/>
      <c r="AA157" s="36"/>
      <c r="AB157" s="36"/>
      <c r="AC157" s="36"/>
      <c r="AD157" s="36"/>
      <c r="AE157" s="36"/>
      <c r="AT157" s="18" t="s">
        <v>213</v>
      </c>
      <c r="AU157" s="18" t="s">
        <v>91</v>
      </c>
    </row>
    <row r="158" spans="1:65" s="2" customFormat="1" ht="16.5" customHeight="1">
      <c r="A158" s="36"/>
      <c r="B158" s="37"/>
      <c r="C158" s="193" t="s">
        <v>378</v>
      </c>
      <c r="D158" s="193" t="s">
        <v>206</v>
      </c>
      <c r="E158" s="194" t="s">
        <v>2622</v>
      </c>
      <c r="F158" s="195" t="s">
        <v>2623</v>
      </c>
      <c r="G158" s="196" t="s">
        <v>1422</v>
      </c>
      <c r="H158" s="197">
        <v>4</v>
      </c>
      <c r="I158" s="198"/>
      <c r="J158" s="199">
        <f>ROUND(I158*H158,2)</f>
        <v>0</v>
      </c>
      <c r="K158" s="195" t="s">
        <v>601</v>
      </c>
      <c r="L158" s="41"/>
      <c r="M158" s="200" t="s">
        <v>1</v>
      </c>
      <c r="N158" s="201" t="s">
        <v>48</v>
      </c>
      <c r="O158" s="73"/>
      <c r="P158" s="202">
        <f>O158*H158</f>
        <v>0</v>
      </c>
      <c r="Q158" s="202">
        <v>0</v>
      </c>
      <c r="R158" s="202">
        <f>Q158*H158</f>
        <v>0</v>
      </c>
      <c r="S158" s="202">
        <v>0</v>
      </c>
      <c r="T158" s="203">
        <f>S158*H158</f>
        <v>0</v>
      </c>
      <c r="U158" s="36"/>
      <c r="V158" s="36"/>
      <c r="W158" s="36"/>
      <c r="X158" s="36"/>
      <c r="Y158" s="36"/>
      <c r="Z158" s="36"/>
      <c r="AA158" s="36"/>
      <c r="AB158" s="36"/>
      <c r="AC158" s="36"/>
      <c r="AD158" s="36"/>
      <c r="AE158" s="36"/>
      <c r="AR158" s="204" t="s">
        <v>121</v>
      </c>
      <c r="AT158" s="204" t="s">
        <v>206</v>
      </c>
      <c r="AU158" s="204" t="s">
        <v>91</v>
      </c>
      <c r="AY158" s="18" t="s">
        <v>203</v>
      </c>
      <c r="BE158" s="205">
        <f>IF(N158="základní",J158,0)</f>
        <v>0</v>
      </c>
      <c r="BF158" s="205">
        <f>IF(N158="snížená",J158,0)</f>
        <v>0</v>
      </c>
      <c r="BG158" s="205">
        <f>IF(N158="zákl. přenesená",J158,0)</f>
        <v>0</v>
      </c>
      <c r="BH158" s="205">
        <f>IF(N158="sníž. přenesená",J158,0)</f>
        <v>0</v>
      </c>
      <c r="BI158" s="205">
        <f>IF(N158="nulová",J158,0)</f>
        <v>0</v>
      </c>
      <c r="BJ158" s="18" t="s">
        <v>91</v>
      </c>
      <c r="BK158" s="205">
        <f>ROUND(I158*H158,2)</f>
        <v>0</v>
      </c>
      <c r="BL158" s="18" t="s">
        <v>121</v>
      </c>
      <c r="BM158" s="204" t="s">
        <v>450</v>
      </c>
    </row>
    <row r="159" spans="1:47" s="2" customFormat="1" ht="19.2">
      <c r="A159" s="36"/>
      <c r="B159" s="37"/>
      <c r="C159" s="38"/>
      <c r="D159" s="206" t="s">
        <v>213</v>
      </c>
      <c r="E159" s="38"/>
      <c r="F159" s="207" t="s">
        <v>2593</v>
      </c>
      <c r="G159" s="38"/>
      <c r="H159" s="38"/>
      <c r="I159" s="208"/>
      <c r="J159" s="38"/>
      <c r="K159" s="38"/>
      <c r="L159" s="41"/>
      <c r="M159" s="209"/>
      <c r="N159" s="210"/>
      <c r="O159" s="73"/>
      <c r="P159" s="73"/>
      <c r="Q159" s="73"/>
      <c r="R159" s="73"/>
      <c r="S159" s="73"/>
      <c r="T159" s="74"/>
      <c r="U159" s="36"/>
      <c r="V159" s="36"/>
      <c r="W159" s="36"/>
      <c r="X159" s="36"/>
      <c r="Y159" s="36"/>
      <c r="Z159" s="36"/>
      <c r="AA159" s="36"/>
      <c r="AB159" s="36"/>
      <c r="AC159" s="36"/>
      <c r="AD159" s="36"/>
      <c r="AE159" s="36"/>
      <c r="AT159" s="18" t="s">
        <v>213</v>
      </c>
      <c r="AU159" s="18" t="s">
        <v>91</v>
      </c>
    </row>
    <row r="160" spans="1:65" s="2" customFormat="1" ht="24.15" customHeight="1">
      <c r="A160" s="36"/>
      <c r="B160" s="37"/>
      <c r="C160" s="193" t="s">
        <v>383</v>
      </c>
      <c r="D160" s="193" t="s">
        <v>206</v>
      </c>
      <c r="E160" s="194" t="s">
        <v>2624</v>
      </c>
      <c r="F160" s="195" t="s">
        <v>2625</v>
      </c>
      <c r="G160" s="196" t="s">
        <v>1422</v>
      </c>
      <c r="H160" s="197">
        <v>2</v>
      </c>
      <c r="I160" s="198"/>
      <c r="J160" s="199">
        <f>ROUND(I160*H160,2)</f>
        <v>0</v>
      </c>
      <c r="K160" s="195" t="s">
        <v>601</v>
      </c>
      <c r="L160" s="41"/>
      <c r="M160" s="200" t="s">
        <v>1</v>
      </c>
      <c r="N160" s="201" t="s">
        <v>48</v>
      </c>
      <c r="O160" s="73"/>
      <c r="P160" s="202">
        <f>O160*H160</f>
        <v>0</v>
      </c>
      <c r="Q160" s="202">
        <v>0</v>
      </c>
      <c r="R160" s="202">
        <f>Q160*H160</f>
        <v>0</v>
      </c>
      <c r="S160" s="202">
        <v>0</v>
      </c>
      <c r="T160" s="203">
        <f>S160*H160</f>
        <v>0</v>
      </c>
      <c r="U160" s="36"/>
      <c r="V160" s="36"/>
      <c r="W160" s="36"/>
      <c r="X160" s="36"/>
      <c r="Y160" s="36"/>
      <c r="Z160" s="36"/>
      <c r="AA160" s="36"/>
      <c r="AB160" s="36"/>
      <c r="AC160" s="36"/>
      <c r="AD160" s="36"/>
      <c r="AE160" s="36"/>
      <c r="AR160" s="204" t="s">
        <v>121</v>
      </c>
      <c r="AT160" s="204" t="s">
        <v>206</v>
      </c>
      <c r="AU160" s="204" t="s">
        <v>91</v>
      </c>
      <c r="AY160" s="18" t="s">
        <v>203</v>
      </c>
      <c r="BE160" s="205">
        <f>IF(N160="základní",J160,0)</f>
        <v>0</v>
      </c>
      <c r="BF160" s="205">
        <f>IF(N160="snížená",J160,0)</f>
        <v>0</v>
      </c>
      <c r="BG160" s="205">
        <f>IF(N160="zákl. přenesená",J160,0)</f>
        <v>0</v>
      </c>
      <c r="BH160" s="205">
        <f>IF(N160="sníž. přenesená",J160,0)</f>
        <v>0</v>
      </c>
      <c r="BI160" s="205">
        <f>IF(N160="nulová",J160,0)</f>
        <v>0</v>
      </c>
      <c r="BJ160" s="18" t="s">
        <v>91</v>
      </c>
      <c r="BK160" s="205">
        <f>ROUND(I160*H160,2)</f>
        <v>0</v>
      </c>
      <c r="BL160" s="18" t="s">
        <v>121</v>
      </c>
      <c r="BM160" s="204" t="s">
        <v>461</v>
      </c>
    </row>
    <row r="161" spans="1:47" s="2" customFormat="1" ht="19.2">
      <c r="A161" s="36"/>
      <c r="B161" s="37"/>
      <c r="C161" s="38"/>
      <c r="D161" s="206" t="s">
        <v>213</v>
      </c>
      <c r="E161" s="38"/>
      <c r="F161" s="207" t="s">
        <v>2590</v>
      </c>
      <c r="G161" s="38"/>
      <c r="H161" s="38"/>
      <c r="I161" s="208"/>
      <c r="J161" s="38"/>
      <c r="K161" s="38"/>
      <c r="L161" s="41"/>
      <c r="M161" s="209"/>
      <c r="N161" s="210"/>
      <c r="O161" s="73"/>
      <c r="P161" s="73"/>
      <c r="Q161" s="73"/>
      <c r="R161" s="73"/>
      <c r="S161" s="73"/>
      <c r="T161" s="74"/>
      <c r="U161" s="36"/>
      <c r="V161" s="36"/>
      <c r="W161" s="36"/>
      <c r="X161" s="36"/>
      <c r="Y161" s="36"/>
      <c r="Z161" s="36"/>
      <c r="AA161" s="36"/>
      <c r="AB161" s="36"/>
      <c r="AC161" s="36"/>
      <c r="AD161" s="36"/>
      <c r="AE161" s="36"/>
      <c r="AT161" s="18" t="s">
        <v>213</v>
      </c>
      <c r="AU161" s="18" t="s">
        <v>91</v>
      </c>
    </row>
    <row r="162" spans="1:65" s="2" customFormat="1" ht="16.5" customHeight="1">
      <c r="A162" s="36"/>
      <c r="B162" s="37"/>
      <c r="C162" s="193" t="s">
        <v>389</v>
      </c>
      <c r="D162" s="193" t="s">
        <v>206</v>
      </c>
      <c r="E162" s="194" t="s">
        <v>2626</v>
      </c>
      <c r="F162" s="195" t="s">
        <v>2627</v>
      </c>
      <c r="G162" s="196" t="s">
        <v>357</v>
      </c>
      <c r="H162" s="197">
        <v>5</v>
      </c>
      <c r="I162" s="198"/>
      <c r="J162" s="199">
        <f>ROUND(I162*H162,2)</f>
        <v>0</v>
      </c>
      <c r="K162" s="195" t="s">
        <v>601</v>
      </c>
      <c r="L162" s="41"/>
      <c r="M162" s="200" t="s">
        <v>1</v>
      </c>
      <c r="N162" s="201" t="s">
        <v>48</v>
      </c>
      <c r="O162" s="73"/>
      <c r="P162" s="202">
        <f>O162*H162</f>
        <v>0</v>
      </c>
      <c r="Q162" s="202">
        <v>0</v>
      </c>
      <c r="R162" s="202">
        <f>Q162*H162</f>
        <v>0</v>
      </c>
      <c r="S162" s="202">
        <v>0</v>
      </c>
      <c r="T162" s="203">
        <f>S162*H162</f>
        <v>0</v>
      </c>
      <c r="U162" s="36"/>
      <c r="V162" s="36"/>
      <c r="W162" s="36"/>
      <c r="X162" s="36"/>
      <c r="Y162" s="36"/>
      <c r="Z162" s="36"/>
      <c r="AA162" s="36"/>
      <c r="AB162" s="36"/>
      <c r="AC162" s="36"/>
      <c r="AD162" s="36"/>
      <c r="AE162" s="36"/>
      <c r="AR162" s="204" t="s">
        <v>121</v>
      </c>
      <c r="AT162" s="204" t="s">
        <v>206</v>
      </c>
      <c r="AU162" s="204" t="s">
        <v>91</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121</v>
      </c>
      <c r="BM162" s="204" t="s">
        <v>471</v>
      </c>
    </row>
    <row r="163" spans="1:47" s="2" customFormat="1" ht="19.2">
      <c r="A163" s="36"/>
      <c r="B163" s="37"/>
      <c r="C163" s="38"/>
      <c r="D163" s="206" t="s">
        <v>213</v>
      </c>
      <c r="E163" s="38"/>
      <c r="F163" s="207" t="s">
        <v>2590</v>
      </c>
      <c r="G163" s="38"/>
      <c r="H163" s="38"/>
      <c r="I163" s="208"/>
      <c r="J163" s="38"/>
      <c r="K163" s="38"/>
      <c r="L163" s="41"/>
      <c r="M163" s="209"/>
      <c r="N163" s="210"/>
      <c r="O163" s="73"/>
      <c r="P163" s="73"/>
      <c r="Q163" s="73"/>
      <c r="R163" s="73"/>
      <c r="S163" s="73"/>
      <c r="T163" s="74"/>
      <c r="U163" s="36"/>
      <c r="V163" s="36"/>
      <c r="W163" s="36"/>
      <c r="X163" s="36"/>
      <c r="Y163" s="36"/>
      <c r="Z163" s="36"/>
      <c r="AA163" s="36"/>
      <c r="AB163" s="36"/>
      <c r="AC163" s="36"/>
      <c r="AD163" s="36"/>
      <c r="AE163" s="36"/>
      <c r="AT163" s="18" t="s">
        <v>213</v>
      </c>
      <c r="AU163" s="18" t="s">
        <v>91</v>
      </c>
    </row>
    <row r="164" spans="1:65" s="2" customFormat="1" ht="16.5" customHeight="1">
      <c r="A164" s="36"/>
      <c r="B164" s="37"/>
      <c r="C164" s="193" t="s">
        <v>394</v>
      </c>
      <c r="D164" s="193" t="s">
        <v>206</v>
      </c>
      <c r="E164" s="194" t="s">
        <v>2628</v>
      </c>
      <c r="F164" s="195" t="s">
        <v>2629</v>
      </c>
      <c r="G164" s="196" t="s">
        <v>1311</v>
      </c>
      <c r="H164" s="197">
        <v>53</v>
      </c>
      <c r="I164" s="198"/>
      <c r="J164" s="199">
        <f>ROUND(I164*H164,2)</f>
        <v>0</v>
      </c>
      <c r="K164" s="195" t="s">
        <v>601</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121</v>
      </c>
      <c r="AT164" s="204" t="s">
        <v>206</v>
      </c>
      <c r="AU164" s="204" t="s">
        <v>91</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121</v>
      </c>
      <c r="BM164" s="204" t="s">
        <v>481</v>
      </c>
    </row>
    <row r="165" spans="1:47" s="2" customFormat="1" ht="19.2">
      <c r="A165" s="36"/>
      <c r="B165" s="37"/>
      <c r="C165" s="38"/>
      <c r="D165" s="206" t="s">
        <v>213</v>
      </c>
      <c r="E165" s="38"/>
      <c r="F165" s="207" t="s">
        <v>2604</v>
      </c>
      <c r="G165" s="38"/>
      <c r="H165" s="38"/>
      <c r="I165" s="208"/>
      <c r="J165" s="38"/>
      <c r="K165" s="38"/>
      <c r="L165" s="41"/>
      <c r="M165" s="209"/>
      <c r="N165" s="210"/>
      <c r="O165" s="73"/>
      <c r="P165" s="73"/>
      <c r="Q165" s="73"/>
      <c r="R165" s="73"/>
      <c r="S165" s="73"/>
      <c r="T165" s="74"/>
      <c r="U165" s="36"/>
      <c r="V165" s="36"/>
      <c r="W165" s="36"/>
      <c r="X165" s="36"/>
      <c r="Y165" s="36"/>
      <c r="Z165" s="36"/>
      <c r="AA165" s="36"/>
      <c r="AB165" s="36"/>
      <c r="AC165" s="36"/>
      <c r="AD165" s="36"/>
      <c r="AE165" s="36"/>
      <c r="AT165" s="18" t="s">
        <v>213</v>
      </c>
      <c r="AU165" s="18" t="s">
        <v>91</v>
      </c>
    </row>
    <row r="166" spans="1:65" s="2" customFormat="1" ht="16.5" customHeight="1">
      <c r="A166" s="36"/>
      <c r="B166" s="37"/>
      <c r="C166" s="193" t="s">
        <v>401</v>
      </c>
      <c r="D166" s="193" t="s">
        <v>206</v>
      </c>
      <c r="E166" s="194" t="s">
        <v>2630</v>
      </c>
      <c r="F166" s="195" t="s">
        <v>2631</v>
      </c>
      <c r="G166" s="196" t="s">
        <v>1311</v>
      </c>
      <c r="H166" s="197">
        <v>20</v>
      </c>
      <c r="I166" s="198"/>
      <c r="J166" s="199">
        <f>ROUND(I166*H166,2)</f>
        <v>0</v>
      </c>
      <c r="K166" s="195" t="s">
        <v>601</v>
      </c>
      <c r="L166" s="41"/>
      <c r="M166" s="200" t="s">
        <v>1</v>
      </c>
      <c r="N166" s="201" t="s">
        <v>48</v>
      </c>
      <c r="O166" s="73"/>
      <c r="P166" s="202">
        <f>O166*H166</f>
        <v>0</v>
      </c>
      <c r="Q166" s="202">
        <v>0</v>
      </c>
      <c r="R166" s="202">
        <f>Q166*H166</f>
        <v>0</v>
      </c>
      <c r="S166" s="202">
        <v>0</v>
      </c>
      <c r="T166" s="203">
        <f>S166*H166</f>
        <v>0</v>
      </c>
      <c r="U166" s="36"/>
      <c r="V166" s="36"/>
      <c r="W166" s="36"/>
      <c r="X166" s="36"/>
      <c r="Y166" s="36"/>
      <c r="Z166" s="36"/>
      <c r="AA166" s="36"/>
      <c r="AB166" s="36"/>
      <c r="AC166" s="36"/>
      <c r="AD166" s="36"/>
      <c r="AE166" s="36"/>
      <c r="AR166" s="204" t="s">
        <v>121</v>
      </c>
      <c r="AT166" s="204" t="s">
        <v>206</v>
      </c>
      <c r="AU166" s="204" t="s">
        <v>91</v>
      </c>
      <c r="AY166" s="18" t="s">
        <v>203</v>
      </c>
      <c r="BE166" s="205">
        <f>IF(N166="základní",J166,0)</f>
        <v>0</v>
      </c>
      <c r="BF166" s="205">
        <f>IF(N166="snížená",J166,0)</f>
        <v>0</v>
      </c>
      <c r="BG166" s="205">
        <f>IF(N166="zákl. přenesená",J166,0)</f>
        <v>0</v>
      </c>
      <c r="BH166" s="205">
        <f>IF(N166="sníž. přenesená",J166,0)</f>
        <v>0</v>
      </c>
      <c r="BI166" s="205">
        <f>IF(N166="nulová",J166,0)</f>
        <v>0</v>
      </c>
      <c r="BJ166" s="18" t="s">
        <v>91</v>
      </c>
      <c r="BK166" s="205">
        <f>ROUND(I166*H166,2)</f>
        <v>0</v>
      </c>
      <c r="BL166" s="18" t="s">
        <v>121</v>
      </c>
      <c r="BM166" s="204" t="s">
        <v>490</v>
      </c>
    </row>
    <row r="167" spans="1:47" s="2" customFormat="1" ht="19.2">
      <c r="A167" s="36"/>
      <c r="B167" s="37"/>
      <c r="C167" s="38"/>
      <c r="D167" s="206" t="s">
        <v>213</v>
      </c>
      <c r="E167" s="38"/>
      <c r="F167" s="207" t="s">
        <v>2604</v>
      </c>
      <c r="G167" s="38"/>
      <c r="H167" s="38"/>
      <c r="I167" s="208"/>
      <c r="J167" s="38"/>
      <c r="K167" s="38"/>
      <c r="L167" s="41"/>
      <c r="M167" s="209"/>
      <c r="N167" s="210"/>
      <c r="O167" s="73"/>
      <c r="P167" s="73"/>
      <c r="Q167" s="73"/>
      <c r="R167" s="73"/>
      <c r="S167" s="73"/>
      <c r="T167" s="74"/>
      <c r="U167" s="36"/>
      <c r="V167" s="36"/>
      <c r="W167" s="36"/>
      <c r="X167" s="36"/>
      <c r="Y167" s="36"/>
      <c r="Z167" s="36"/>
      <c r="AA167" s="36"/>
      <c r="AB167" s="36"/>
      <c r="AC167" s="36"/>
      <c r="AD167" s="36"/>
      <c r="AE167" s="36"/>
      <c r="AT167" s="18" t="s">
        <v>213</v>
      </c>
      <c r="AU167" s="18" t="s">
        <v>91</v>
      </c>
    </row>
    <row r="168" spans="1:65" s="2" customFormat="1" ht="16.5" customHeight="1">
      <c r="A168" s="36"/>
      <c r="B168" s="37"/>
      <c r="C168" s="193" t="s">
        <v>7</v>
      </c>
      <c r="D168" s="193" t="s">
        <v>206</v>
      </c>
      <c r="E168" s="194" t="s">
        <v>2632</v>
      </c>
      <c r="F168" s="195" t="s">
        <v>2633</v>
      </c>
      <c r="G168" s="196" t="s">
        <v>357</v>
      </c>
      <c r="H168" s="197">
        <v>10</v>
      </c>
      <c r="I168" s="198"/>
      <c r="J168" s="199">
        <f>ROUND(I168*H168,2)</f>
        <v>0</v>
      </c>
      <c r="K168" s="195" t="s">
        <v>601</v>
      </c>
      <c r="L168" s="41"/>
      <c r="M168" s="200" t="s">
        <v>1</v>
      </c>
      <c r="N168" s="201" t="s">
        <v>48</v>
      </c>
      <c r="O168" s="73"/>
      <c r="P168" s="202">
        <f>O168*H168</f>
        <v>0</v>
      </c>
      <c r="Q168" s="202">
        <v>0</v>
      </c>
      <c r="R168" s="202">
        <f>Q168*H168</f>
        <v>0</v>
      </c>
      <c r="S168" s="202">
        <v>0</v>
      </c>
      <c r="T168" s="203">
        <f>S168*H168</f>
        <v>0</v>
      </c>
      <c r="U168" s="36"/>
      <c r="V168" s="36"/>
      <c r="W168" s="36"/>
      <c r="X168" s="36"/>
      <c r="Y168" s="36"/>
      <c r="Z168" s="36"/>
      <c r="AA168" s="36"/>
      <c r="AB168" s="36"/>
      <c r="AC168" s="36"/>
      <c r="AD168" s="36"/>
      <c r="AE168" s="36"/>
      <c r="AR168" s="204" t="s">
        <v>121</v>
      </c>
      <c r="AT168" s="204" t="s">
        <v>206</v>
      </c>
      <c r="AU168" s="204" t="s">
        <v>91</v>
      </c>
      <c r="AY168" s="18" t="s">
        <v>203</v>
      </c>
      <c r="BE168" s="205">
        <f>IF(N168="základní",J168,0)</f>
        <v>0</v>
      </c>
      <c r="BF168" s="205">
        <f>IF(N168="snížená",J168,0)</f>
        <v>0</v>
      </c>
      <c r="BG168" s="205">
        <f>IF(N168="zákl. přenesená",J168,0)</f>
        <v>0</v>
      </c>
      <c r="BH168" s="205">
        <f>IF(N168="sníž. přenesená",J168,0)</f>
        <v>0</v>
      </c>
      <c r="BI168" s="205">
        <f>IF(N168="nulová",J168,0)</f>
        <v>0</v>
      </c>
      <c r="BJ168" s="18" t="s">
        <v>91</v>
      </c>
      <c r="BK168" s="205">
        <f>ROUND(I168*H168,2)</f>
        <v>0</v>
      </c>
      <c r="BL168" s="18" t="s">
        <v>121</v>
      </c>
      <c r="BM168" s="204" t="s">
        <v>498</v>
      </c>
    </row>
    <row r="169" spans="1:47" s="2" customFormat="1" ht="19.2">
      <c r="A169" s="36"/>
      <c r="B169" s="37"/>
      <c r="C169" s="38"/>
      <c r="D169" s="206" t="s">
        <v>213</v>
      </c>
      <c r="E169" s="38"/>
      <c r="F169" s="207" t="s">
        <v>2634</v>
      </c>
      <c r="G169" s="38"/>
      <c r="H169" s="38"/>
      <c r="I169" s="208"/>
      <c r="J169" s="38"/>
      <c r="K169" s="38"/>
      <c r="L169" s="41"/>
      <c r="M169" s="209"/>
      <c r="N169" s="210"/>
      <c r="O169" s="73"/>
      <c r="P169" s="73"/>
      <c r="Q169" s="73"/>
      <c r="R169" s="73"/>
      <c r="S169" s="73"/>
      <c r="T169" s="74"/>
      <c r="U169" s="36"/>
      <c r="V169" s="36"/>
      <c r="W169" s="36"/>
      <c r="X169" s="36"/>
      <c r="Y169" s="36"/>
      <c r="Z169" s="36"/>
      <c r="AA169" s="36"/>
      <c r="AB169" s="36"/>
      <c r="AC169" s="36"/>
      <c r="AD169" s="36"/>
      <c r="AE169" s="36"/>
      <c r="AT169" s="18" t="s">
        <v>213</v>
      </c>
      <c r="AU169" s="18" t="s">
        <v>91</v>
      </c>
    </row>
    <row r="170" spans="1:65" s="2" customFormat="1" ht="16.5" customHeight="1">
      <c r="A170" s="36"/>
      <c r="B170" s="37"/>
      <c r="C170" s="193" t="s">
        <v>409</v>
      </c>
      <c r="D170" s="193" t="s">
        <v>206</v>
      </c>
      <c r="E170" s="194" t="s">
        <v>2635</v>
      </c>
      <c r="F170" s="195" t="s">
        <v>2636</v>
      </c>
      <c r="G170" s="196" t="s">
        <v>1479</v>
      </c>
      <c r="H170" s="197">
        <v>50</v>
      </c>
      <c r="I170" s="198"/>
      <c r="J170" s="199">
        <f>ROUND(I170*H170,2)</f>
        <v>0</v>
      </c>
      <c r="K170" s="195" t="s">
        <v>601</v>
      </c>
      <c r="L170" s="41"/>
      <c r="M170" s="200" t="s">
        <v>1</v>
      </c>
      <c r="N170" s="201" t="s">
        <v>48</v>
      </c>
      <c r="O170" s="73"/>
      <c r="P170" s="202">
        <f>O170*H170</f>
        <v>0</v>
      </c>
      <c r="Q170" s="202">
        <v>0</v>
      </c>
      <c r="R170" s="202">
        <f>Q170*H170</f>
        <v>0</v>
      </c>
      <c r="S170" s="202">
        <v>0</v>
      </c>
      <c r="T170" s="203">
        <f>S170*H170</f>
        <v>0</v>
      </c>
      <c r="U170" s="36"/>
      <c r="V170" s="36"/>
      <c r="W170" s="36"/>
      <c r="X170" s="36"/>
      <c r="Y170" s="36"/>
      <c r="Z170" s="36"/>
      <c r="AA170" s="36"/>
      <c r="AB170" s="36"/>
      <c r="AC170" s="36"/>
      <c r="AD170" s="36"/>
      <c r="AE170" s="36"/>
      <c r="AR170" s="204" t="s">
        <v>121</v>
      </c>
      <c r="AT170" s="204" t="s">
        <v>206</v>
      </c>
      <c r="AU170" s="204" t="s">
        <v>91</v>
      </c>
      <c r="AY170" s="18" t="s">
        <v>203</v>
      </c>
      <c r="BE170" s="205">
        <f>IF(N170="základní",J170,0)</f>
        <v>0</v>
      </c>
      <c r="BF170" s="205">
        <f>IF(N170="snížená",J170,0)</f>
        <v>0</v>
      </c>
      <c r="BG170" s="205">
        <f>IF(N170="zákl. přenesená",J170,0)</f>
        <v>0</v>
      </c>
      <c r="BH170" s="205">
        <f>IF(N170="sníž. přenesená",J170,0)</f>
        <v>0</v>
      </c>
      <c r="BI170" s="205">
        <f>IF(N170="nulová",J170,0)</f>
        <v>0</v>
      </c>
      <c r="BJ170" s="18" t="s">
        <v>91</v>
      </c>
      <c r="BK170" s="205">
        <f>ROUND(I170*H170,2)</f>
        <v>0</v>
      </c>
      <c r="BL170" s="18" t="s">
        <v>121</v>
      </c>
      <c r="BM170" s="204" t="s">
        <v>507</v>
      </c>
    </row>
    <row r="171" spans="1:47" s="2" customFormat="1" ht="19.2">
      <c r="A171" s="36"/>
      <c r="B171" s="37"/>
      <c r="C171" s="38"/>
      <c r="D171" s="206" t="s">
        <v>213</v>
      </c>
      <c r="E171" s="38"/>
      <c r="F171" s="207" t="s">
        <v>2637</v>
      </c>
      <c r="G171" s="38"/>
      <c r="H171" s="38"/>
      <c r="I171" s="208"/>
      <c r="J171" s="38"/>
      <c r="K171" s="38"/>
      <c r="L171" s="41"/>
      <c r="M171" s="209"/>
      <c r="N171" s="210"/>
      <c r="O171" s="73"/>
      <c r="P171" s="73"/>
      <c r="Q171" s="73"/>
      <c r="R171" s="73"/>
      <c r="S171" s="73"/>
      <c r="T171" s="74"/>
      <c r="U171" s="36"/>
      <c r="V171" s="36"/>
      <c r="W171" s="36"/>
      <c r="X171" s="36"/>
      <c r="Y171" s="36"/>
      <c r="Z171" s="36"/>
      <c r="AA171" s="36"/>
      <c r="AB171" s="36"/>
      <c r="AC171" s="36"/>
      <c r="AD171" s="36"/>
      <c r="AE171" s="36"/>
      <c r="AT171" s="18" t="s">
        <v>213</v>
      </c>
      <c r="AU171" s="18" t="s">
        <v>91</v>
      </c>
    </row>
    <row r="172" spans="2:63" s="12" customFormat="1" ht="25.95" customHeight="1">
      <c r="B172" s="177"/>
      <c r="C172" s="178"/>
      <c r="D172" s="179" t="s">
        <v>82</v>
      </c>
      <c r="E172" s="180" t="s">
        <v>2638</v>
      </c>
      <c r="F172" s="180" t="s">
        <v>267</v>
      </c>
      <c r="G172" s="178"/>
      <c r="H172" s="178"/>
      <c r="I172" s="181"/>
      <c r="J172" s="182">
        <f>BK172</f>
        <v>0</v>
      </c>
      <c r="K172" s="178"/>
      <c r="L172" s="183"/>
      <c r="M172" s="184"/>
      <c r="N172" s="185"/>
      <c r="O172" s="185"/>
      <c r="P172" s="186">
        <f>SUM(P173:P179)</f>
        <v>0</v>
      </c>
      <c r="Q172" s="185"/>
      <c r="R172" s="186">
        <f>SUM(R173:R179)</f>
        <v>0</v>
      </c>
      <c r="S172" s="185"/>
      <c r="T172" s="187">
        <f>SUM(T173:T179)</f>
        <v>0</v>
      </c>
      <c r="AR172" s="188" t="s">
        <v>91</v>
      </c>
      <c r="AT172" s="189" t="s">
        <v>82</v>
      </c>
      <c r="AU172" s="189" t="s">
        <v>83</v>
      </c>
      <c r="AY172" s="188" t="s">
        <v>203</v>
      </c>
      <c r="BK172" s="190">
        <f>SUM(BK173:BK179)</f>
        <v>0</v>
      </c>
    </row>
    <row r="173" spans="1:65" s="2" customFormat="1" ht="16.5" customHeight="1">
      <c r="A173" s="36"/>
      <c r="B173" s="37"/>
      <c r="C173" s="193" t="s">
        <v>413</v>
      </c>
      <c r="D173" s="193" t="s">
        <v>206</v>
      </c>
      <c r="E173" s="194" t="s">
        <v>2639</v>
      </c>
      <c r="F173" s="195" t="s">
        <v>2640</v>
      </c>
      <c r="G173" s="196" t="s">
        <v>2309</v>
      </c>
      <c r="H173" s="197">
        <v>1</v>
      </c>
      <c r="I173" s="198"/>
      <c r="J173" s="199">
        <f aca="true" t="shared" si="0" ref="J173:J179">ROUND(I173*H173,2)</f>
        <v>0</v>
      </c>
      <c r="K173" s="195" t="s">
        <v>601</v>
      </c>
      <c r="L173" s="41"/>
      <c r="M173" s="200" t="s">
        <v>1</v>
      </c>
      <c r="N173" s="201" t="s">
        <v>48</v>
      </c>
      <c r="O173" s="73"/>
      <c r="P173" s="202">
        <f aca="true" t="shared" si="1" ref="P173:P179">O173*H173</f>
        <v>0</v>
      </c>
      <c r="Q173" s="202">
        <v>0</v>
      </c>
      <c r="R173" s="202">
        <f aca="true" t="shared" si="2" ref="R173:R179">Q173*H173</f>
        <v>0</v>
      </c>
      <c r="S173" s="202">
        <v>0</v>
      </c>
      <c r="T173" s="203">
        <f aca="true" t="shared" si="3" ref="T173:T179">S173*H173</f>
        <v>0</v>
      </c>
      <c r="U173" s="36"/>
      <c r="V173" s="36"/>
      <c r="W173" s="36"/>
      <c r="X173" s="36"/>
      <c r="Y173" s="36"/>
      <c r="Z173" s="36"/>
      <c r="AA173" s="36"/>
      <c r="AB173" s="36"/>
      <c r="AC173" s="36"/>
      <c r="AD173" s="36"/>
      <c r="AE173" s="36"/>
      <c r="AR173" s="204" t="s">
        <v>121</v>
      </c>
      <c r="AT173" s="204" t="s">
        <v>206</v>
      </c>
      <c r="AU173" s="204" t="s">
        <v>91</v>
      </c>
      <c r="AY173" s="18" t="s">
        <v>203</v>
      </c>
      <c r="BE173" s="205">
        <f aca="true" t="shared" si="4" ref="BE173:BE179">IF(N173="základní",J173,0)</f>
        <v>0</v>
      </c>
      <c r="BF173" s="205">
        <f aca="true" t="shared" si="5" ref="BF173:BF179">IF(N173="snížená",J173,0)</f>
        <v>0</v>
      </c>
      <c r="BG173" s="205">
        <f aca="true" t="shared" si="6" ref="BG173:BG179">IF(N173="zákl. přenesená",J173,0)</f>
        <v>0</v>
      </c>
      <c r="BH173" s="205">
        <f aca="true" t="shared" si="7" ref="BH173:BH179">IF(N173="sníž. přenesená",J173,0)</f>
        <v>0</v>
      </c>
      <c r="BI173" s="205">
        <f aca="true" t="shared" si="8" ref="BI173:BI179">IF(N173="nulová",J173,0)</f>
        <v>0</v>
      </c>
      <c r="BJ173" s="18" t="s">
        <v>91</v>
      </c>
      <c r="BK173" s="205">
        <f aca="true" t="shared" si="9" ref="BK173:BK179">ROUND(I173*H173,2)</f>
        <v>0</v>
      </c>
      <c r="BL173" s="18" t="s">
        <v>121</v>
      </c>
      <c r="BM173" s="204" t="s">
        <v>515</v>
      </c>
    </row>
    <row r="174" spans="1:65" s="2" customFormat="1" ht="16.5" customHeight="1">
      <c r="A174" s="36"/>
      <c r="B174" s="37"/>
      <c r="C174" s="193" t="s">
        <v>417</v>
      </c>
      <c r="D174" s="193" t="s">
        <v>206</v>
      </c>
      <c r="E174" s="194" t="s">
        <v>2641</v>
      </c>
      <c r="F174" s="195" t="s">
        <v>2642</v>
      </c>
      <c r="G174" s="196" t="s">
        <v>2309</v>
      </c>
      <c r="H174" s="197">
        <v>1</v>
      </c>
      <c r="I174" s="198"/>
      <c r="J174" s="199">
        <f t="shared" si="0"/>
        <v>0</v>
      </c>
      <c r="K174" s="195" t="s">
        <v>601</v>
      </c>
      <c r="L174" s="41"/>
      <c r="M174" s="200" t="s">
        <v>1</v>
      </c>
      <c r="N174" s="201" t="s">
        <v>48</v>
      </c>
      <c r="O174" s="73"/>
      <c r="P174" s="202">
        <f t="shared" si="1"/>
        <v>0</v>
      </c>
      <c r="Q174" s="202">
        <v>0</v>
      </c>
      <c r="R174" s="202">
        <f t="shared" si="2"/>
        <v>0</v>
      </c>
      <c r="S174" s="202">
        <v>0</v>
      </c>
      <c r="T174" s="203">
        <f t="shared" si="3"/>
        <v>0</v>
      </c>
      <c r="U174" s="36"/>
      <c r="V174" s="36"/>
      <c r="W174" s="36"/>
      <c r="X174" s="36"/>
      <c r="Y174" s="36"/>
      <c r="Z174" s="36"/>
      <c r="AA174" s="36"/>
      <c r="AB174" s="36"/>
      <c r="AC174" s="36"/>
      <c r="AD174" s="36"/>
      <c r="AE174" s="36"/>
      <c r="AR174" s="204" t="s">
        <v>121</v>
      </c>
      <c r="AT174" s="204" t="s">
        <v>206</v>
      </c>
      <c r="AU174" s="204" t="s">
        <v>91</v>
      </c>
      <c r="AY174" s="18" t="s">
        <v>203</v>
      </c>
      <c r="BE174" s="205">
        <f t="shared" si="4"/>
        <v>0</v>
      </c>
      <c r="BF174" s="205">
        <f t="shared" si="5"/>
        <v>0</v>
      </c>
      <c r="BG174" s="205">
        <f t="shared" si="6"/>
        <v>0</v>
      </c>
      <c r="BH174" s="205">
        <f t="shared" si="7"/>
        <v>0</v>
      </c>
      <c r="BI174" s="205">
        <f t="shared" si="8"/>
        <v>0</v>
      </c>
      <c r="BJ174" s="18" t="s">
        <v>91</v>
      </c>
      <c r="BK174" s="205">
        <f t="shared" si="9"/>
        <v>0</v>
      </c>
      <c r="BL174" s="18" t="s">
        <v>121</v>
      </c>
      <c r="BM174" s="204" t="s">
        <v>525</v>
      </c>
    </row>
    <row r="175" spans="1:65" s="2" customFormat="1" ht="16.5" customHeight="1">
      <c r="A175" s="36"/>
      <c r="B175" s="37"/>
      <c r="C175" s="193" t="s">
        <v>421</v>
      </c>
      <c r="D175" s="193" t="s">
        <v>206</v>
      </c>
      <c r="E175" s="194" t="s">
        <v>2643</v>
      </c>
      <c r="F175" s="195" t="s">
        <v>2644</v>
      </c>
      <c r="G175" s="196" t="s">
        <v>2309</v>
      </c>
      <c r="H175" s="197">
        <v>1</v>
      </c>
      <c r="I175" s="198"/>
      <c r="J175" s="199">
        <f t="shared" si="0"/>
        <v>0</v>
      </c>
      <c r="K175" s="195" t="s">
        <v>601</v>
      </c>
      <c r="L175" s="41"/>
      <c r="M175" s="200" t="s">
        <v>1</v>
      </c>
      <c r="N175" s="201" t="s">
        <v>48</v>
      </c>
      <c r="O175" s="73"/>
      <c r="P175" s="202">
        <f t="shared" si="1"/>
        <v>0</v>
      </c>
      <c r="Q175" s="202">
        <v>0</v>
      </c>
      <c r="R175" s="202">
        <f t="shared" si="2"/>
        <v>0</v>
      </c>
      <c r="S175" s="202">
        <v>0</v>
      </c>
      <c r="T175" s="203">
        <f t="shared" si="3"/>
        <v>0</v>
      </c>
      <c r="U175" s="36"/>
      <c r="V175" s="36"/>
      <c r="W175" s="36"/>
      <c r="X175" s="36"/>
      <c r="Y175" s="36"/>
      <c r="Z175" s="36"/>
      <c r="AA175" s="36"/>
      <c r="AB175" s="36"/>
      <c r="AC175" s="36"/>
      <c r="AD175" s="36"/>
      <c r="AE175" s="36"/>
      <c r="AR175" s="204" t="s">
        <v>121</v>
      </c>
      <c r="AT175" s="204" t="s">
        <v>206</v>
      </c>
      <c r="AU175" s="204" t="s">
        <v>91</v>
      </c>
      <c r="AY175" s="18" t="s">
        <v>203</v>
      </c>
      <c r="BE175" s="205">
        <f t="shared" si="4"/>
        <v>0</v>
      </c>
      <c r="BF175" s="205">
        <f t="shared" si="5"/>
        <v>0</v>
      </c>
      <c r="BG175" s="205">
        <f t="shared" si="6"/>
        <v>0</v>
      </c>
      <c r="BH175" s="205">
        <f t="shared" si="7"/>
        <v>0</v>
      </c>
      <c r="BI175" s="205">
        <f t="shared" si="8"/>
        <v>0</v>
      </c>
      <c r="BJ175" s="18" t="s">
        <v>91</v>
      </c>
      <c r="BK175" s="205">
        <f t="shared" si="9"/>
        <v>0</v>
      </c>
      <c r="BL175" s="18" t="s">
        <v>121</v>
      </c>
      <c r="BM175" s="204" t="s">
        <v>534</v>
      </c>
    </row>
    <row r="176" spans="1:65" s="2" customFormat="1" ht="16.5" customHeight="1">
      <c r="A176" s="36"/>
      <c r="B176" s="37"/>
      <c r="C176" s="193" t="s">
        <v>425</v>
      </c>
      <c r="D176" s="193" t="s">
        <v>206</v>
      </c>
      <c r="E176" s="194" t="s">
        <v>2645</v>
      </c>
      <c r="F176" s="195" t="s">
        <v>2646</v>
      </c>
      <c r="G176" s="196" t="s">
        <v>2309</v>
      </c>
      <c r="H176" s="197">
        <v>1</v>
      </c>
      <c r="I176" s="198"/>
      <c r="J176" s="199">
        <f t="shared" si="0"/>
        <v>0</v>
      </c>
      <c r="K176" s="195" t="s">
        <v>601</v>
      </c>
      <c r="L176" s="41"/>
      <c r="M176" s="200" t="s">
        <v>1</v>
      </c>
      <c r="N176" s="201" t="s">
        <v>48</v>
      </c>
      <c r="O176" s="73"/>
      <c r="P176" s="202">
        <f t="shared" si="1"/>
        <v>0</v>
      </c>
      <c r="Q176" s="202">
        <v>0</v>
      </c>
      <c r="R176" s="202">
        <f t="shared" si="2"/>
        <v>0</v>
      </c>
      <c r="S176" s="202">
        <v>0</v>
      </c>
      <c r="T176" s="203">
        <f t="shared" si="3"/>
        <v>0</v>
      </c>
      <c r="U176" s="36"/>
      <c r="V176" s="36"/>
      <c r="W176" s="36"/>
      <c r="X176" s="36"/>
      <c r="Y176" s="36"/>
      <c r="Z176" s="36"/>
      <c r="AA176" s="36"/>
      <c r="AB176" s="36"/>
      <c r="AC176" s="36"/>
      <c r="AD176" s="36"/>
      <c r="AE176" s="36"/>
      <c r="AR176" s="204" t="s">
        <v>121</v>
      </c>
      <c r="AT176" s="204" t="s">
        <v>206</v>
      </c>
      <c r="AU176" s="204" t="s">
        <v>91</v>
      </c>
      <c r="AY176" s="18" t="s">
        <v>203</v>
      </c>
      <c r="BE176" s="205">
        <f t="shared" si="4"/>
        <v>0</v>
      </c>
      <c r="BF176" s="205">
        <f t="shared" si="5"/>
        <v>0</v>
      </c>
      <c r="BG176" s="205">
        <f t="shared" si="6"/>
        <v>0</v>
      </c>
      <c r="BH176" s="205">
        <f t="shared" si="7"/>
        <v>0</v>
      </c>
      <c r="BI176" s="205">
        <f t="shared" si="8"/>
        <v>0</v>
      </c>
      <c r="BJ176" s="18" t="s">
        <v>91</v>
      </c>
      <c r="BK176" s="205">
        <f t="shared" si="9"/>
        <v>0</v>
      </c>
      <c r="BL176" s="18" t="s">
        <v>121</v>
      </c>
      <c r="BM176" s="204" t="s">
        <v>542</v>
      </c>
    </row>
    <row r="177" spans="1:65" s="2" customFormat="1" ht="16.5" customHeight="1">
      <c r="A177" s="36"/>
      <c r="B177" s="37"/>
      <c r="C177" s="193" t="s">
        <v>429</v>
      </c>
      <c r="D177" s="193" t="s">
        <v>206</v>
      </c>
      <c r="E177" s="194" t="s">
        <v>2647</v>
      </c>
      <c r="F177" s="195" t="s">
        <v>2648</v>
      </c>
      <c r="G177" s="196" t="s">
        <v>2309</v>
      </c>
      <c r="H177" s="197">
        <v>1</v>
      </c>
      <c r="I177" s="198"/>
      <c r="J177" s="199">
        <f t="shared" si="0"/>
        <v>0</v>
      </c>
      <c r="K177" s="195" t="s">
        <v>601</v>
      </c>
      <c r="L177" s="41"/>
      <c r="M177" s="200" t="s">
        <v>1</v>
      </c>
      <c r="N177" s="201" t="s">
        <v>48</v>
      </c>
      <c r="O177" s="73"/>
      <c r="P177" s="202">
        <f t="shared" si="1"/>
        <v>0</v>
      </c>
      <c r="Q177" s="202">
        <v>0</v>
      </c>
      <c r="R177" s="202">
        <f t="shared" si="2"/>
        <v>0</v>
      </c>
      <c r="S177" s="202">
        <v>0</v>
      </c>
      <c r="T177" s="203">
        <f t="shared" si="3"/>
        <v>0</v>
      </c>
      <c r="U177" s="36"/>
      <c r="V177" s="36"/>
      <c r="W177" s="36"/>
      <c r="X177" s="36"/>
      <c r="Y177" s="36"/>
      <c r="Z177" s="36"/>
      <c r="AA177" s="36"/>
      <c r="AB177" s="36"/>
      <c r="AC177" s="36"/>
      <c r="AD177" s="36"/>
      <c r="AE177" s="36"/>
      <c r="AR177" s="204" t="s">
        <v>121</v>
      </c>
      <c r="AT177" s="204" t="s">
        <v>206</v>
      </c>
      <c r="AU177" s="204" t="s">
        <v>91</v>
      </c>
      <c r="AY177" s="18" t="s">
        <v>203</v>
      </c>
      <c r="BE177" s="205">
        <f t="shared" si="4"/>
        <v>0</v>
      </c>
      <c r="BF177" s="205">
        <f t="shared" si="5"/>
        <v>0</v>
      </c>
      <c r="BG177" s="205">
        <f t="shared" si="6"/>
        <v>0</v>
      </c>
      <c r="BH177" s="205">
        <f t="shared" si="7"/>
        <v>0</v>
      </c>
      <c r="BI177" s="205">
        <f t="shared" si="8"/>
        <v>0</v>
      </c>
      <c r="BJ177" s="18" t="s">
        <v>91</v>
      </c>
      <c r="BK177" s="205">
        <f t="shared" si="9"/>
        <v>0</v>
      </c>
      <c r="BL177" s="18" t="s">
        <v>121</v>
      </c>
      <c r="BM177" s="204" t="s">
        <v>551</v>
      </c>
    </row>
    <row r="178" spans="1:65" s="2" customFormat="1" ht="16.5" customHeight="1">
      <c r="A178" s="36"/>
      <c r="B178" s="37"/>
      <c r="C178" s="193" t="s">
        <v>433</v>
      </c>
      <c r="D178" s="193" t="s">
        <v>206</v>
      </c>
      <c r="E178" s="194" t="s">
        <v>2649</v>
      </c>
      <c r="F178" s="195" t="s">
        <v>2650</v>
      </c>
      <c r="G178" s="196" t="s">
        <v>2309</v>
      </c>
      <c r="H178" s="197">
        <v>1</v>
      </c>
      <c r="I178" s="198"/>
      <c r="J178" s="199">
        <f t="shared" si="0"/>
        <v>0</v>
      </c>
      <c r="K178" s="195" t="s">
        <v>601</v>
      </c>
      <c r="L178" s="41"/>
      <c r="M178" s="200" t="s">
        <v>1</v>
      </c>
      <c r="N178" s="201" t="s">
        <v>48</v>
      </c>
      <c r="O178" s="73"/>
      <c r="P178" s="202">
        <f t="shared" si="1"/>
        <v>0</v>
      </c>
      <c r="Q178" s="202">
        <v>0</v>
      </c>
      <c r="R178" s="202">
        <f t="shared" si="2"/>
        <v>0</v>
      </c>
      <c r="S178" s="202">
        <v>0</v>
      </c>
      <c r="T178" s="203">
        <f t="shared" si="3"/>
        <v>0</v>
      </c>
      <c r="U178" s="36"/>
      <c r="V178" s="36"/>
      <c r="W178" s="36"/>
      <c r="X178" s="36"/>
      <c r="Y178" s="36"/>
      <c r="Z178" s="36"/>
      <c r="AA178" s="36"/>
      <c r="AB178" s="36"/>
      <c r="AC178" s="36"/>
      <c r="AD178" s="36"/>
      <c r="AE178" s="36"/>
      <c r="AR178" s="204" t="s">
        <v>121</v>
      </c>
      <c r="AT178" s="204" t="s">
        <v>206</v>
      </c>
      <c r="AU178" s="204" t="s">
        <v>91</v>
      </c>
      <c r="AY178" s="18" t="s">
        <v>203</v>
      </c>
      <c r="BE178" s="205">
        <f t="shared" si="4"/>
        <v>0</v>
      </c>
      <c r="BF178" s="205">
        <f t="shared" si="5"/>
        <v>0</v>
      </c>
      <c r="BG178" s="205">
        <f t="shared" si="6"/>
        <v>0</v>
      </c>
      <c r="BH178" s="205">
        <f t="shared" si="7"/>
        <v>0</v>
      </c>
      <c r="BI178" s="205">
        <f t="shared" si="8"/>
        <v>0</v>
      </c>
      <c r="BJ178" s="18" t="s">
        <v>91</v>
      </c>
      <c r="BK178" s="205">
        <f t="shared" si="9"/>
        <v>0</v>
      </c>
      <c r="BL178" s="18" t="s">
        <v>121</v>
      </c>
      <c r="BM178" s="204" t="s">
        <v>563</v>
      </c>
    </row>
    <row r="179" spans="1:65" s="2" customFormat="1" ht="16.5" customHeight="1">
      <c r="A179" s="36"/>
      <c r="B179" s="37"/>
      <c r="C179" s="193" t="s">
        <v>437</v>
      </c>
      <c r="D179" s="193" t="s">
        <v>206</v>
      </c>
      <c r="E179" s="194" t="s">
        <v>2651</v>
      </c>
      <c r="F179" s="195" t="s">
        <v>2652</v>
      </c>
      <c r="G179" s="196" t="s">
        <v>2309</v>
      </c>
      <c r="H179" s="197">
        <v>1</v>
      </c>
      <c r="I179" s="198"/>
      <c r="J179" s="199">
        <f t="shared" si="0"/>
        <v>0</v>
      </c>
      <c r="K179" s="195" t="s">
        <v>601</v>
      </c>
      <c r="L179" s="41"/>
      <c r="M179" s="269" t="s">
        <v>1</v>
      </c>
      <c r="N179" s="270" t="s">
        <v>48</v>
      </c>
      <c r="O179" s="213"/>
      <c r="P179" s="271">
        <f t="shared" si="1"/>
        <v>0</v>
      </c>
      <c r="Q179" s="271">
        <v>0</v>
      </c>
      <c r="R179" s="271">
        <f t="shared" si="2"/>
        <v>0</v>
      </c>
      <c r="S179" s="271">
        <v>0</v>
      </c>
      <c r="T179" s="272">
        <f t="shared" si="3"/>
        <v>0</v>
      </c>
      <c r="U179" s="36"/>
      <c r="V179" s="36"/>
      <c r="W179" s="36"/>
      <c r="X179" s="36"/>
      <c r="Y179" s="36"/>
      <c r="Z179" s="36"/>
      <c r="AA179" s="36"/>
      <c r="AB179" s="36"/>
      <c r="AC179" s="36"/>
      <c r="AD179" s="36"/>
      <c r="AE179" s="36"/>
      <c r="AR179" s="204" t="s">
        <v>121</v>
      </c>
      <c r="AT179" s="204" t="s">
        <v>206</v>
      </c>
      <c r="AU179" s="204" t="s">
        <v>91</v>
      </c>
      <c r="AY179" s="18" t="s">
        <v>203</v>
      </c>
      <c r="BE179" s="205">
        <f t="shared" si="4"/>
        <v>0</v>
      </c>
      <c r="BF179" s="205">
        <f t="shared" si="5"/>
        <v>0</v>
      </c>
      <c r="BG179" s="205">
        <f t="shared" si="6"/>
        <v>0</v>
      </c>
      <c r="BH179" s="205">
        <f t="shared" si="7"/>
        <v>0</v>
      </c>
      <c r="BI179" s="205">
        <f t="shared" si="8"/>
        <v>0</v>
      </c>
      <c r="BJ179" s="18" t="s">
        <v>91</v>
      </c>
      <c r="BK179" s="205">
        <f t="shared" si="9"/>
        <v>0</v>
      </c>
      <c r="BL179" s="18" t="s">
        <v>121</v>
      </c>
      <c r="BM179" s="204" t="s">
        <v>571</v>
      </c>
    </row>
    <row r="180" spans="1:31" s="2" customFormat="1" ht="6.9" customHeight="1">
      <c r="A180" s="36"/>
      <c r="B180" s="56"/>
      <c r="C180" s="57"/>
      <c r="D180" s="57"/>
      <c r="E180" s="57"/>
      <c r="F180" s="57"/>
      <c r="G180" s="57"/>
      <c r="H180" s="57"/>
      <c r="I180" s="57"/>
      <c r="J180" s="57"/>
      <c r="K180" s="57"/>
      <c r="L180" s="41"/>
      <c r="M180" s="36"/>
      <c r="O180" s="36"/>
      <c r="P180" s="36"/>
      <c r="Q180" s="36"/>
      <c r="R180" s="36"/>
      <c r="S180" s="36"/>
      <c r="T180" s="36"/>
      <c r="U180" s="36"/>
      <c r="V180" s="36"/>
      <c r="W180" s="36"/>
      <c r="X180" s="36"/>
      <c r="Y180" s="36"/>
      <c r="Z180" s="36"/>
      <c r="AA180" s="36"/>
      <c r="AB180" s="36"/>
      <c r="AC180" s="36"/>
      <c r="AD180" s="36"/>
      <c r="AE180" s="36"/>
    </row>
  </sheetData>
  <sheetProtection algorithmName="SHA-512" hashValue="iFIF0LoTg6zZYY9v9G+664t2lgPNW39URB8pOdWC8JKKKE7Ijjf84ysjW73r4arKXrbf+rtP8uzaLBEkYBB2Jg==" saltValue="8ZXh/um9niTvnD4zSXNcHASeFB/MEeXMMFXMVJ5TlLFj5YGkub1rze6ut+zzJdMd45Zn8APV4leW16mCTsbrOw==" spinCount="100000" sheet="1" objects="1" scenarios="1" formatColumns="0" formatRows="0" autoFilter="0"/>
  <autoFilter ref="C125:K179"/>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122</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2654</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23</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
        <v>40</v>
      </c>
      <c r="F19" s="36"/>
      <c r="G19" s="36"/>
      <c r="H19" s="36"/>
      <c r="I19" s="121" t="s">
        <v>33</v>
      </c>
      <c r="J19" s="112"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
        <v>40</v>
      </c>
      <c r="F25" s="36"/>
      <c r="G25" s="36"/>
      <c r="H25" s="36"/>
      <c r="I25" s="121" t="s">
        <v>33</v>
      </c>
      <c r="J25" s="112"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
        <v>1</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
        <v>40</v>
      </c>
      <c r="F28" s="36"/>
      <c r="G28" s="36"/>
      <c r="H28" s="36"/>
      <c r="I28" s="121" t="s">
        <v>33</v>
      </c>
      <c r="J28" s="112" t="s">
        <v>1</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71.25" customHeight="1">
      <c r="A31" s="123"/>
      <c r="B31" s="124"/>
      <c r="C31" s="123"/>
      <c r="D31" s="123"/>
      <c r="E31" s="330" t="s">
        <v>42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ROUND(J130,2)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ROUND((SUM(BE130:BE165)),2)</f>
        <v>0</v>
      </c>
      <c r="G37" s="36"/>
      <c r="H37" s="36"/>
      <c r="I37" s="132">
        <v>0.21</v>
      </c>
      <c r="J37" s="131">
        <f>ROUND(((SUM(BE130:BE165))*I37),2)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ROUND((SUM(BF130:BF165)),2)</f>
        <v>0</v>
      </c>
      <c r="G38" s="36"/>
      <c r="H38" s="36"/>
      <c r="I38" s="132">
        <v>0.15</v>
      </c>
      <c r="J38" s="131">
        <f>ROUND(((SUM(BF130:BF165))*I38),2)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ROUND((SUM(BG130:BG165)),2)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ROUND((SUM(BH130:BH165)),2)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ROUND((SUM(BI130:BI165)),2)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1 - Demontáž</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Petřvald</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 xml:space="preserve"> </v>
      </c>
      <c r="G95" s="38"/>
      <c r="H95" s="38"/>
      <c r="I95" s="30" t="s">
        <v>36</v>
      </c>
      <c r="J95" s="34" t="str">
        <f>E25</f>
        <v xml:space="preserve"> </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J130</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284</v>
      </c>
      <c r="E101" s="158"/>
      <c r="F101" s="158"/>
      <c r="G101" s="158"/>
      <c r="H101" s="158"/>
      <c r="I101" s="158"/>
      <c r="J101" s="159">
        <f>J131</f>
        <v>0</v>
      </c>
      <c r="K101" s="156"/>
      <c r="L101" s="160"/>
    </row>
    <row r="102" spans="2:12" s="10" customFormat="1" ht="19.95" customHeight="1">
      <c r="B102" s="161"/>
      <c r="C102" s="106"/>
      <c r="D102" s="162" t="s">
        <v>287</v>
      </c>
      <c r="E102" s="163"/>
      <c r="F102" s="163"/>
      <c r="G102" s="163"/>
      <c r="H102" s="163"/>
      <c r="I102" s="163"/>
      <c r="J102" s="164">
        <f>J132</f>
        <v>0</v>
      </c>
      <c r="K102" s="106"/>
      <c r="L102" s="165"/>
    </row>
    <row r="103" spans="2:12" s="10" customFormat="1" ht="19.95" customHeight="1">
      <c r="B103" s="161"/>
      <c r="C103" s="106"/>
      <c r="D103" s="162" t="s">
        <v>2655</v>
      </c>
      <c r="E103" s="163"/>
      <c r="F103" s="163"/>
      <c r="G103" s="163"/>
      <c r="H103" s="163"/>
      <c r="I103" s="163"/>
      <c r="J103" s="164">
        <f>J135</f>
        <v>0</v>
      </c>
      <c r="K103" s="106"/>
      <c r="L103" s="165"/>
    </row>
    <row r="104" spans="2:12" s="10" customFormat="1" ht="19.95" customHeight="1">
      <c r="B104" s="161"/>
      <c r="C104" s="106"/>
      <c r="D104" s="162" t="s">
        <v>2656</v>
      </c>
      <c r="E104" s="163"/>
      <c r="F104" s="163"/>
      <c r="G104" s="163"/>
      <c r="H104" s="163"/>
      <c r="I104" s="163"/>
      <c r="J104" s="164">
        <f>J143</f>
        <v>0</v>
      </c>
      <c r="K104" s="106"/>
      <c r="L104" s="165"/>
    </row>
    <row r="105" spans="2:12" s="10" customFormat="1" ht="19.95" customHeight="1">
      <c r="B105" s="161"/>
      <c r="C105" s="106"/>
      <c r="D105" s="162" t="s">
        <v>2657</v>
      </c>
      <c r="E105" s="163"/>
      <c r="F105" s="163"/>
      <c r="G105" s="163"/>
      <c r="H105" s="163"/>
      <c r="I105" s="163"/>
      <c r="J105" s="164">
        <f>J152</f>
        <v>0</v>
      </c>
      <c r="K105" s="106"/>
      <c r="L105" s="165"/>
    </row>
    <row r="106" spans="2:12" s="9" customFormat="1" ht="24.9" customHeight="1">
      <c r="B106" s="155"/>
      <c r="C106" s="156"/>
      <c r="D106" s="157" t="s">
        <v>2658</v>
      </c>
      <c r="E106" s="158"/>
      <c r="F106" s="158"/>
      <c r="G106" s="158"/>
      <c r="H106" s="158"/>
      <c r="I106" s="158"/>
      <c r="J106" s="159">
        <f>J160</f>
        <v>0</v>
      </c>
      <c r="K106" s="156"/>
      <c r="L106" s="160"/>
    </row>
    <row r="107" spans="1:31" s="2" customFormat="1" ht="21.75" customHeight="1">
      <c r="A107" s="36"/>
      <c r="B107" s="37"/>
      <c r="C107" s="38"/>
      <c r="D107" s="38"/>
      <c r="E107" s="38"/>
      <c r="F107" s="38"/>
      <c r="G107" s="38"/>
      <c r="H107" s="38"/>
      <c r="I107" s="38"/>
      <c r="J107" s="38"/>
      <c r="K107" s="38"/>
      <c r="L107" s="53"/>
      <c r="S107" s="36"/>
      <c r="T107" s="36"/>
      <c r="U107" s="36"/>
      <c r="V107" s="36"/>
      <c r="W107" s="36"/>
      <c r="X107" s="36"/>
      <c r="Y107" s="36"/>
      <c r="Z107" s="36"/>
      <c r="AA107" s="36"/>
      <c r="AB107" s="36"/>
      <c r="AC107" s="36"/>
      <c r="AD107" s="36"/>
      <c r="AE107" s="36"/>
    </row>
    <row r="108" spans="1:31" s="2" customFormat="1" ht="6.9" customHeight="1">
      <c r="A108" s="36"/>
      <c r="B108" s="56"/>
      <c r="C108" s="57"/>
      <c r="D108" s="57"/>
      <c r="E108" s="57"/>
      <c r="F108" s="57"/>
      <c r="G108" s="57"/>
      <c r="H108" s="57"/>
      <c r="I108" s="57"/>
      <c r="J108" s="57"/>
      <c r="K108" s="57"/>
      <c r="L108" s="53"/>
      <c r="S108" s="36"/>
      <c r="T108" s="36"/>
      <c r="U108" s="36"/>
      <c r="V108" s="36"/>
      <c r="W108" s="36"/>
      <c r="X108" s="36"/>
      <c r="Y108" s="36"/>
      <c r="Z108" s="36"/>
      <c r="AA108" s="36"/>
      <c r="AB108" s="36"/>
      <c r="AC108" s="36"/>
      <c r="AD108" s="36"/>
      <c r="AE108" s="36"/>
    </row>
    <row r="112" spans="1:31" s="2" customFormat="1" ht="6.9" customHeight="1">
      <c r="A112" s="36"/>
      <c r="B112" s="58"/>
      <c r="C112" s="59"/>
      <c r="D112" s="59"/>
      <c r="E112" s="59"/>
      <c r="F112" s="59"/>
      <c r="G112" s="59"/>
      <c r="H112" s="59"/>
      <c r="I112" s="59"/>
      <c r="J112" s="59"/>
      <c r="K112" s="59"/>
      <c r="L112" s="53"/>
      <c r="S112" s="36"/>
      <c r="T112" s="36"/>
      <c r="U112" s="36"/>
      <c r="V112" s="36"/>
      <c r="W112" s="36"/>
      <c r="X112" s="36"/>
      <c r="Y112" s="36"/>
      <c r="Z112" s="36"/>
      <c r="AA112" s="36"/>
      <c r="AB112" s="36"/>
      <c r="AC112" s="36"/>
      <c r="AD112" s="36"/>
      <c r="AE112" s="36"/>
    </row>
    <row r="113" spans="1:31" s="2" customFormat="1" ht="24.9" customHeight="1">
      <c r="A113" s="36"/>
      <c r="B113" s="37"/>
      <c r="C113" s="24" t="s">
        <v>189</v>
      </c>
      <c r="D113" s="38"/>
      <c r="E113" s="38"/>
      <c r="F113" s="38"/>
      <c r="G113" s="38"/>
      <c r="H113" s="38"/>
      <c r="I113" s="38"/>
      <c r="J113" s="38"/>
      <c r="K113" s="38"/>
      <c r="L113" s="53"/>
      <c r="S113" s="36"/>
      <c r="T113" s="36"/>
      <c r="U113" s="36"/>
      <c r="V113" s="36"/>
      <c r="W113" s="36"/>
      <c r="X113" s="36"/>
      <c r="Y113" s="36"/>
      <c r="Z113" s="36"/>
      <c r="AA113" s="36"/>
      <c r="AB113" s="36"/>
      <c r="AC113" s="36"/>
      <c r="AD113" s="36"/>
      <c r="AE113" s="36"/>
    </row>
    <row r="114" spans="1:31" s="2" customFormat="1" ht="6.9" customHeight="1">
      <c r="A114" s="36"/>
      <c r="B114" s="37"/>
      <c r="C114" s="38"/>
      <c r="D114" s="38"/>
      <c r="E114" s="38"/>
      <c r="F114" s="38"/>
      <c r="G114" s="38"/>
      <c r="H114" s="38"/>
      <c r="I114" s="38"/>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16</v>
      </c>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16.5" customHeight="1">
      <c r="A116" s="36"/>
      <c r="B116" s="37"/>
      <c r="C116" s="38"/>
      <c r="D116" s="38"/>
      <c r="E116" s="331" t="str">
        <f>E7</f>
        <v>REVITALIZACE ŠKOLNÍ JÍDELNY A DRUŽINY ZŠ ŠKOLNÍ</v>
      </c>
      <c r="F116" s="332"/>
      <c r="G116" s="332"/>
      <c r="H116" s="332"/>
      <c r="I116" s="38"/>
      <c r="J116" s="38"/>
      <c r="K116" s="38"/>
      <c r="L116" s="53"/>
      <c r="S116" s="36"/>
      <c r="T116" s="36"/>
      <c r="U116" s="36"/>
      <c r="V116" s="36"/>
      <c r="W116" s="36"/>
      <c r="X116" s="36"/>
      <c r="Y116" s="36"/>
      <c r="Z116" s="36"/>
      <c r="AA116" s="36"/>
      <c r="AB116" s="36"/>
      <c r="AC116" s="36"/>
      <c r="AD116" s="36"/>
      <c r="AE116" s="36"/>
    </row>
    <row r="117" spans="2:12" s="1" customFormat="1" ht="12" customHeight="1">
      <c r="B117" s="22"/>
      <c r="C117" s="30" t="s">
        <v>175</v>
      </c>
      <c r="D117" s="23"/>
      <c r="E117" s="23"/>
      <c r="F117" s="23"/>
      <c r="G117" s="23"/>
      <c r="H117" s="23"/>
      <c r="I117" s="23"/>
      <c r="J117" s="23"/>
      <c r="K117" s="23"/>
      <c r="L117" s="21"/>
    </row>
    <row r="118" spans="2:12" s="1" customFormat="1" ht="16.5" customHeight="1">
      <c r="B118" s="22"/>
      <c r="C118" s="23"/>
      <c r="D118" s="23"/>
      <c r="E118" s="331" t="s">
        <v>272</v>
      </c>
      <c r="F118" s="308"/>
      <c r="G118" s="308"/>
      <c r="H118" s="308"/>
      <c r="I118" s="23"/>
      <c r="J118" s="23"/>
      <c r="K118" s="23"/>
      <c r="L118" s="21"/>
    </row>
    <row r="119" spans="2:12" s="1" customFormat="1" ht="12" customHeight="1">
      <c r="B119" s="22"/>
      <c r="C119" s="30" t="s">
        <v>273</v>
      </c>
      <c r="D119" s="23"/>
      <c r="E119" s="23"/>
      <c r="F119" s="23"/>
      <c r="G119" s="23"/>
      <c r="H119" s="23"/>
      <c r="I119" s="23"/>
      <c r="J119" s="23"/>
      <c r="K119" s="23"/>
      <c r="L119" s="21"/>
    </row>
    <row r="120" spans="1:31" s="2" customFormat="1" ht="16.5" customHeight="1">
      <c r="A120" s="36"/>
      <c r="B120" s="37"/>
      <c r="C120" s="38"/>
      <c r="D120" s="38"/>
      <c r="E120" s="335" t="s">
        <v>2316</v>
      </c>
      <c r="F120" s="333"/>
      <c r="G120" s="333"/>
      <c r="H120" s="333"/>
      <c r="I120" s="38"/>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2653</v>
      </c>
      <c r="D121" s="38"/>
      <c r="E121" s="38"/>
      <c r="F121" s="38"/>
      <c r="G121" s="38"/>
      <c r="H121" s="38"/>
      <c r="I121" s="38"/>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286" t="str">
        <f>E13</f>
        <v>1 - Demontáž</v>
      </c>
      <c r="F122" s="333"/>
      <c r="G122" s="333"/>
      <c r="H122" s="333"/>
      <c r="I122" s="38"/>
      <c r="J122" s="38"/>
      <c r="K122" s="38"/>
      <c r="L122" s="53"/>
      <c r="S122" s="36"/>
      <c r="T122" s="36"/>
      <c r="U122" s="36"/>
      <c r="V122" s="36"/>
      <c r="W122" s="36"/>
      <c r="X122" s="36"/>
      <c r="Y122" s="36"/>
      <c r="Z122" s="36"/>
      <c r="AA122" s="36"/>
      <c r="AB122" s="36"/>
      <c r="AC122" s="36"/>
      <c r="AD122" s="36"/>
      <c r="AE122" s="36"/>
    </row>
    <row r="123" spans="1:31" s="2" customFormat="1" ht="6.9" customHeight="1">
      <c r="A123" s="36"/>
      <c r="B123" s="37"/>
      <c r="C123" s="38"/>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2" customHeight="1">
      <c r="A124" s="36"/>
      <c r="B124" s="37"/>
      <c r="C124" s="30" t="s">
        <v>22</v>
      </c>
      <c r="D124" s="38"/>
      <c r="E124" s="38"/>
      <c r="F124" s="28" t="str">
        <f>F16</f>
        <v>Petřvald</v>
      </c>
      <c r="G124" s="38"/>
      <c r="H124" s="38"/>
      <c r="I124" s="30" t="s">
        <v>24</v>
      </c>
      <c r="J124" s="68" t="str">
        <f>IF(J16="","",J16)</f>
        <v>6. 3. 2020</v>
      </c>
      <c r="K124" s="38"/>
      <c r="L124" s="53"/>
      <c r="S124" s="36"/>
      <c r="T124" s="36"/>
      <c r="U124" s="36"/>
      <c r="V124" s="36"/>
      <c r="W124" s="36"/>
      <c r="X124" s="36"/>
      <c r="Y124" s="36"/>
      <c r="Z124" s="36"/>
      <c r="AA124" s="36"/>
      <c r="AB124" s="36"/>
      <c r="AC124" s="36"/>
      <c r="AD124" s="36"/>
      <c r="AE124" s="36"/>
    </row>
    <row r="125" spans="1:31" s="2" customFormat="1" ht="6.9"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2" customFormat="1" ht="15.15" customHeight="1">
      <c r="A126" s="36"/>
      <c r="B126" s="37"/>
      <c r="C126" s="30" t="s">
        <v>30</v>
      </c>
      <c r="D126" s="38"/>
      <c r="E126" s="38"/>
      <c r="F126" s="28" t="str">
        <f>E19</f>
        <v xml:space="preserve"> </v>
      </c>
      <c r="G126" s="38"/>
      <c r="H126" s="38"/>
      <c r="I126" s="30" t="s">
        <v>36</v>
      </c>
      <c r="J126" s="34" t="str">
        <f>E25</f>
        <v xml:space="preserve"> </v>
      </c>
      <c r="K126" s="38"/>
      <c r="L126" s="53"/>
      <c r="S126" s="36"/>
      <c r="T126" s="36"/>
      <c r="U126" s="36"/>
      <c r="V126" s="36"/>
      <c r="W126" s="36"/>
      <c r="X126" s="36"/>
      <c r="Y126" s="36"/>
      <c r="Z126" s="36"/>
      <c r="AA126" s="36"/>
      <c r="AB126" s="36"/>
      <c r="AC126" s="36"/>
      <c r="AD126" s="36"/>
      <c r="AE126" s="36"/>
    </row>
    <row r="127" spans="1:31" s="2" customFormat="1" ht="15.15" customHeight="1">
      <c r="A127" s="36"/>
      <c r="B127" s="37"/>
      <c r="C127" s="30" t="s">
        <v>34</v>
      </c>
      <c r="D127" s="38"/>
      <c r="E127" s="38"/>
      <c r="F127" s="28" t="str">
        <f>IF(E22="","",E22)</f>
        <v>Vyplň údaj</v>
      </c>
      <c r="G127" s="38"/>
      <c r="H127" s="38"/>
      <c r="I127" s="30" t="s">
        <v>39</v>
      </c>
      <c r="J127" s="34" t="str">
        <f>E28</f>
        <v xml:space="preserve"> </v>
      </c>
      <c r="K127" s="38"/>
      <c r="L127" s="53"/>
      <c r="S127" s="36"/>
      <c r="T127" s="36"/>
      <c r="U127" s="36"/>
      <c r="V127" s="36"/>
      <c r="W127" s="36"/>
      <c r="X127" s="36"/>
      <c r="Y127" s="36"/>
      <c r="Z127" s="36"/>
      <c r="AA127" s="36"/>
      <c r="AB127" s="36"/>
      <c r="AC127" s="36"/>
      <c r="AD127" s="36"/>
      <c r="AE127" s="36"/>
    </row>
    <row r="128" spans="1:31" s="2" customFormat="1" ht="10.35" customHeight="1">
      <c r="A128" s="36"/>
      <c r="B128" s="37"/>
      <c r="C128" s="38"/>
      <c r="D128" s="38"/>
      <c r="E128" s="38"/>
      <c r="F128" s="38"/>
      <c r="G128" s="38"/>
      <c r="H128" s="38"/>
      <c r="I128" s="38"/>
      <c r="J128" s="38"/>
      <c r="K128" s="38"/>
      <c r="L128" s="53"/>
      <c r="S128" s="36"/>
      <c r="T128" s="36"/>
      <c r="U128" s="36"/>
      <c r="V128" s="36"/>
      <c r="W128" s="36"/>
      <c r="X128" s="36"/>
      <c r="Y128" s="36"/>
      <c r="Z128" s="36"/>
      <c r="AA128" s="36"/>
      <c r="AB128" s="36"/>
      <c r="AC128" s="36"/>
      <c r="AD128" s="36"/>
      <c r="AE128" s="36"/>
    </row>
    <row r="129" spans="1:31" s="11" customFormat="1" ht="29.25" customHeight="1">
      <c r="A129" s="166"/>
      <c r="B129" s="167"/>
      <c r="C129" s="168" t="s">
        <v>190</v>
      </c>
      <c r="D129" s="169" t="s">
        <v>68</v>
      </c>
      <c r="E129" s="169" t="s">
        <v>64</v>
      </c>
      <c r="F129" s="169" t="s">
        <v>65</v>
      </c>
      <c r="G129" s="169" t="s">
        <v>191</v>
      </c>
      <c r="H129" s="169" t="s">
        <v>192</v>
      </c>
      <c r="I129" s="169" t="s">
        <v>193</v>
      </c>
      <c r="J129" s="169" t="s">
        <v>179</v>
      </c>
      <c r="K129" s="170" t="s">
        <v>194</v>
      </c>
      <c r="L129" s="171"/>
      <c r="M129" s="77" t="s">
        <v>1</v>
      </c>
      <c r="N129" s="78" t="s">
        <v>47</v>
      </c>
      <c r="O129" s="78" t="s">
        <v>195</v>
      </c>
      <c r="P129" s="78" t="s">
        <v>196</v>
      </c>
      <c r="Q129" s="78" t="s">
        <v>197</v>
      </c>
      <c r="R129" s="78" t="s">
        <v>198</v>
      </c>
      <c r="S129" s="78" t="s">
        <v>199</v>
      </c>
      <c r="T129" s="79" t="s">
        <v>200</v>
      </c>
      <c r="U129" s="166"/>
      <c r="V129" s="166"/>
      <c r="W129" s="166"/>
      <c r="X129" s="166"/>
      <c r="Y129" s="166"/>
      <c r="Z129" s="166"/>
      <c r="AA129" s="166"/>
      <c r="AB129" s="166"/>
      <c r="AC129" s="166"/>
      <c r="AD129" s="166"/>
      <c r="AE129" s="166"/>
    </row>
    <row r="130" spans="1:63" s="2" customFormat="1" ht="22.8" customHeight="1">
      <c r="A130" s="36"/>
      <c r="B130" s="37"/>
      <c r="C130" s="84" t="s">
        <v>201</v>
      </c>
      <c r="D130" s="38"/>
      <c r="E130" s="38"/>
      <c r="F130" s="38"/>
      <c r="G130" s="38"/>
      <c r="H130" s="38"/>
      <c r="I130" s="38"/>
      <c r="J130" s="172">
        <f>BK130</f>
        <v>0</v>
      </c>
      <c r="K130" s="38"/>
      <c r="L130" s="41"/>
      <c r="M130" s="80"/>
      <c r="N130" s="173"/>
      <c r="O130" s="81"/>
      <c r="P130" s="174">
        <f>P131+P160</f>
        <v>0</v>
      </c>
      <c r="Q130" s="81"/>
      <c r="R130" s="174">
        <f>R131+R160</f>
        <v>0.023009999999999996</v>
      </c>
      <c r="S130" s="81"/>
      <c r="T130" s="175">
        <f>T131+T160</f>
        <v>6.35571</v>
      </c>
      <c r="U130" s="36"/>
      <c r="V130" s="36"/>
      <c r="W130" s="36"/>
      <c r="X130" s="36"/>
      <c r="Y130" s="36"/>
      <c r="Z130" s="36"/>
      <c r="AA130" s="36"/>
      <c r="AB130" s="36"/>
      <c r="AC130" s="36"/>
      <c r="AD130" s="36"/>
      <c r="AE130" s="36"/>
      <c r="AT130" s="18" t="s">
        <v>82</v>
      </c>
      <c r="AU130" s="18" t="s">
        <v>181</v>
      </c>
      <c r="BK130" s="176">
        <f>BK131+BK160</f>
        <v>0</v>
      </c>
    </row>
    <row r="131" spans="2:63" s="12" customFormat="1" ht="25.95" customHeight="1">
      <c r="B131" s="177"/>
      <c r="C131" s="178"/>
      <c r="D131" s="179" t="s">
        <v>82</v>
      </c>
      <c r="E131" s="180" t="s">
        <v>942</v>
      </c>
      <c r="F131" s="180" t="s">
        <v>943</v>
      </c>
      <c r="G131" s="178"/>
      <c r="H131" s="178"/>
      <c r="I131" s="181"/>
      <c r="J131" s="182">
        <f>BK131</f>
        <v>0</v>
      </c>
      <c r="K131" s="178"/>
      <c r="L131" s="183"/>
      <c r="M131" s="184"/>
      <c r="N131" s="185"/>
      <c r="O131" s="185"/>
      <c r="P131" s="186">
        <f>P132+P135+P143+P152</f>
        <v>0</v>
      </c>
      <c r="Q131" s="185"/>
      <c r="R131" s="186">
        <f>R132+R135+R143+R152</f>
        <v>0.023009999999999996</v>
      </c>
      <c r="S131" s="185"/>
      <c r="T131" s="187">
        <f>T132+T135+T143+T152</f>
        <v>6.35571</v>
      </c>
      <c r="AR131" s="188" t="s">
        <v>93</v>
      </c>
      <c r="AT131" s="189" t="s">
        <v>82</v>
      </c>
      <c r="AU131" s="189" t="s">
        <v>83</v>
      </c>
      <c r="AY131" s="188" t="s">
        <v>203</v>
      </c>
      <c r="BK131" s="190">
        <f>BK132+BK135+BK143+BK152</f>
        <v>0</v>
      </c>
    </row>
    <row r="132" spans="2:63" s="12" customFormat="1" ht="22.8" customHeight="1">
      <c r="B132" s="177"/>
      <c r="C132" s="178"/>
      <c r="D132" s="179" t="s">
        <v>82</v>
      </c>
      <c r="E132" s="191" t="s">
        <v>1070</v>
      </c>
      <c r="F132" s="191" t="s">
        <v>1071</v>
      </c>
      <c r="G132" s="178"/>
      <c r="H132" s="178"/>
      <c r="I132" s="181"/>
      <c r="J132" s="192">
        <f>BK132</f>
        <v>0</v>
      </c>
      <c r="K132" s="178"/>
      <c r="L132" s="183"/>
      <c r="M132" s="184"/>
      <c r="N132" s="185"/>
      <c r="O132" s="185"/>
      <c r="P132" s="186">
        <f>SUM(P133:P134)</f>
        <v>0</v>
      </c>
      <c r="Q132" s="185"/>
      <c r="R132" s="186">
        <f>SUM(R133:R134)</f>
        <v>0</v>
      </c>
      <c r="S132" s="185"/>
      <c r="T132" s="187">
        <f>SUM(T133:T134)</f>
        <v>0.07007</v>
      </c>
      <c r="AR132" s="188" t="s">
        <v>93</v>
      </c>
      <c r="AT132" s="189" t="s">
        <v>82</v>
      </c>
      <c r="AU132" s="189" t="s">
        <v>91</v>
      </c>
      <c r="AY132" s="188" t="s">
        <v>203</v>
      </c>
      <c r="BK132" s="190">
        <f>SUM(BK133:BK134)</f>
        <v>0</v>
      </c>
    </row>
    <row r="133" spans="1:65" s="2" customFormat="1" ht="16.5" customHeight="1">
      <c r="A133" s="36"/>
      <c r="B133" s="37"/>
      <c r="C133" s="193" t="s">
        <v>153</v>
      </c>
      <c r="D133" s="193" t="s">
        <v>206</v>
      </c>
      <c r="E133" s="194" t="s">
        <v>2659</v>
      </c>
      <c r="F133" s="195" t="s">
        <v>2660</v>
      </c>
      <c r="G133" s="196" t="s">
        <v>448</v>
      </c>
      <c r="H133" s="197">
        <v>13</v>
      </c>
      <c r="I133" s="198"/>
      <c r="J133" s="199">
        <f>ROUND(I133*H133,2)</f>
        <v>0</v>
      </c>
      <c r="K133" s="195" t="s">
        <v>2661</v>
      </c>
      <c r="L133" s="41"/>
      <c r="M133" s="200" t="s">
        <v>1</v>
      </c>
      <c r="N133" s="201" t="s">
        <v>48</v>
      </c>
      <c r="O133" s="73"/>
      <c r="P133" s="202">
        <f>O133*H133</f>
        <v>0</v>
      </c>
      <c r="Q133" s="202">
        <v>0</v>
      </c>
      <c r="R133" s="202">
        <f>Q133*H133</f>
        <v>0</v>
      </c>
      <c r="S133" s="202">
        <v>0.00539</v>
      </c>
      <c r="T133" s="203">
        <f>S133*H133</f>
        <v>0.07007</v>
      </c>
      <c r="U133" s="36"/>
      <c r="V133" s="36"/>
      <c r="W133" s="36"/>
      <c r="X133" s="36"/>
      <c r="Y133" s="36"/>
      <c r="Z133" s="36"/>
      <c r="AA133" s="36"/>
      <c r="AB133" s="36"/>
      <c r="AC133" s="36"/>
      <c r="AD133" s="36"/>
      <c r="AE133" s="36"/>
      <c r="AR133" s="204" t="s">
        <v>378</v>
      </c>
      <c r="AT133" s="204" t="s">
        <v>206</v>
      </c>
      <c r="AU133" s="204" t="s">
        <v>93</v>
      </c>
      <c r="AY133" s="18" t="s">
        <v>203</v>
      </c>
      <c r="BE133" s="205">
        <f>IF(N133="základní",J133,0)</f>
        <v>0</v>
      </c>
      <c r="BF133" s="205">
        <f>IF(N133="snížená",J133,0)</f>
        <v>0</v>
      </c>
      <c r="BG133" s="205">
        <f>IF(N133="zákl. přenesená",J133,0)</f>
        <v>0</v>
      </c>
      <c r="BH133" s="205">
        <f>IF(N133="sníž. přenesená",J133,0)</f>
        <v>0</v>
      </c>
      <c r="BI133" s="205">
        <f>IF(N133="nulová",J133,0)</f>
        <v>0</v>
      </c>
      <c r="BJ133" s="18" t="s">
        <v>91</v>
      </c>
      <c r="BK133" s="205">
        <f>ROUND(I133*H133,2)</f>
        <v>0</v>
      </c>
      <c r="BL133" s="18" t="s">
        <v>378</v>
      </c>
      <c r="BM133" s="204" t="s">
        <v>2662</v>
      </c>
    </row>
    <row r="134" spans="1:65" s="2" customFormat="1" ht="16.5" customHeight="1">
      <c r="A134" s="36"/>
      <c r="B134" s="37"/>
      <c r="C134" s="193" t="s">
        <v>7</v>
      </c>
      <c r="D134" s="193" t="s">
        <v>206</v>
      </c>
      <c r="E134" s="194" t="s">
        <v>2663</v>
      </c>
      <c r="F134" s="195" t="s">
        <v>2664</v>
      </c>
      <c r="G134" s="196" t="s">
        <v>338</v>
      </c>
      <c r="H134" s="197">
        <v>0.07</v>
      </c>
      <c r="I134" s="198"/>
      <c r="J134" s="199">
        <f>ROUND(I134*H134,2)</f>
        <v>0</v>
      </c>
      <c r="K134" s="195" t="s">
        <v>210</v>
      </c>
      <c r="L134" s="41"/>
      <c r="M134" s="200" t="s">
        <v>1</v>
      </c>
      <c r="N134" s="201" t="s">
        <v>48</v>
      </c>
      <c r="O134" s="73"/>
      <c r="P134" s="202">
        <f>O134*H134</f>
        <v>0</v>
      </c>
      <c r="Q134" s="202">
        <v>0</v>
      </c>
      <c r="R134" s="202">
        <f>Q134*H134</f>
        <v>0</v>
      </c>
      <c r="S134" s="202">
        <v>0</v>
      </c>
      <c r="T134" s="203">
        <f>S134*H134</f>
        <v>0</v>
      </c>
      <c r="U134" s="36"/>
      <c r="V134" s="36"/>
      <c r="W134" s="36"/>
      <c r="X134" s="36"/>
      <c r="Y134" s="36"/>
      <c r="Z134" s="36"/>
      <c r="AA134" s="36"/>
      <c r="AB134" s="36"/>
      <c r="AC134" s="36"/>
      <c r="AD134" s="36"/>
      <c r="AE134" s="36"/>
      <c r="AR134" s="204" t="s">
        <v>378</v>
      </c>
      <c r="AT134" s="204" t="s">
        <v>206</v>
      </c>
      <c r="AU134" s="204" t="s">
        <v>93</v>
      </c>
      <c r="AY134" s="18" t="s">
        <v>203</v>
      </c>
      <c r="BE134" s="205">
        <f>IF(N134="základní",J134,0)</f>
        <v>0</v>
      </c>
      <c r="BF134" s="205">
        <f>IF(N134="snížená",J134,0)</f>
        <v>0</v>
      </c>
      <c r="BG134" s="205">
        <f>IF(N134="zákl. přenesená",J134,0)</f>
        <v>0</v>
      </c>
      <c r="BH134" s="205">
        <f>IF(N134="sníž. přenesená",J134,0)</f>
        <v>0</v>
      </c>
      <c r="BI134" s="205">
        <f>IF(N134="nulová",J134,0)</f>
        <v>0</v>
      </c>
      <c r="BJ134" s="18" t="s">
        <v>91</v>
      </c>
      <c r="BK134" s="205">
        <f>ROUND(I134*H134,2)</f>
        <v>0</v>
      </c>
      <c r="BL134" s="18" t="s">
        <v>378</v>
      </c>
      <c r="BM134" s="204" t="s">
        <v>2665</v>
      </c>
    </row>
    <row r="135" spans="2:63" s="12" customFormat="1" ht="22.8" customHeight="1">
      <c r="B135" s="177"/>
      <c r="C135" s="178"/>
      <c r="D135" s="179" t="s">
        <v>82</v>
      </c>
      <c r="E135" s="191" t="s">
        <v>2666</v>
      </c>
      <c r="F135" s="191" t="s">
        <v>2667</v>
      </c>
      <c r="G135" s="178"/>
      <c r="H135" s="178"/>
      <c r="I135" s="181"/>
      <c r="J135" s="192">
        <f>BK135</f>
        <v>0</v>
      </c>
      <c r="K135" s="178"/>
      <c r="L135" s="183"/>
      <c r="M135" s="184"/>
      <c r="N135" s="185"/>
      <c r="O135" s="185"/>
      <c r="P135" s="186">
        <f>SUM(P136:P142)</f>
        <v>0</v>
      </c>
      <c r="Q135" s="185"/>
      <c r="R135" s="186">
        <f>SUM(R136:R142)</f>
        <v>0.00819</v>
      </c>
      <c r="S135" s="185"/>
      <c r="T135" s="187">
        <f>SUM(T136:T142)</f>
        <v>0.77344</v>
      </c>
      <c r="AR135" s="188" t="s">
        <v>93</v>
      </c>
      <c r="AT135" s="189" t="s">
        <v>82</v>
      </c>
      <c r="AU135" s="189" t="s">
        <v>91</v>
      </c>
      <c r="AY135" s="188" t="s">
        <v>203</v>
      </c>
      <c r="BK135" s="190">
        <f>SUM(BK136:BK142)</f>
        <v>0</v>
      </c>
    </row>
    <row r="136" spans="1:65" s="2" customFormat="1" ht="16.5" customHeight="1">
      <c r="A136" s="36"/>
      <c r="B136" s="37"/>
      <c r="C136" s="193" t="s">
        <v>249</v>
      </c>
      <c r="D136" s="193" t="s">
        <v>206</v>
      </c>
      <c r="E136" s="194" t="s">
        <v>2668</v>
      </c>
      <c r="F136" s="195" t="s">
        <v>2669</v>
      </c>
      <c r="G136" s="196" t="s">
        <v>448</v>
      </c>
      <c r="H136" s="197">
        <v>200</v>
      </c>
      <c r="I136" s="198"/>
      <c r="J136" s="199">
        <f aca="true" t="shared" si="0" ref="J136:J142">ROUND(I136*H136,2)</f>
        <v>0</v>
      </c>
      <c r="K136" s="195" t="s">
        <v>210</v>
      </c>
      <c r="L136" s="41"/>
      <c r="M136" s="200" t="s">
        <v>1</v>
      </c>
      <c r="N136" s="201" t="s">
        <v>48</v>
      </c>
      <c r="O136" s="73"/>
      <c r="P136" s="202">
        <f aca="true" t="shared" si="1" ref="P136:P142">O136*H136</f>
        <v>0</v>
      </c>
      <c r="Q136" s="202">
        <v>2E-05</v>
      </c>
      <c r="R136" s="202">
        <f aca="true" t="shared" si="2" ref="R136:R142">Q136*H136</f>
        <v>0.004</v>
      </c>
      <c r="S136" s="202">
        <v>0.001</v>
      </c>
      <c r="T136" s="203">
        <f aca="true" t="shared" si="3" ref="T136:T142">S136*H136</f>
        <v>0.2</v>
      </c>
      <c r="U136" s="36"/>
      <c r="V136" s="36"/>
      <c r="W136" s="36"/>
      <c r="X136" s="36"/>
      <c r="Y136" s="36"/>
      <c r="Z136" s="36"/>
      <c r="AA136" s="36"/>
      <c r="AB136" s="36"/>
      <c r="AC136" s="36"/>
      <c r="AD136" s="36"/>
      <c r="AE136" s="36"/>
      <c r="AR136" s="204" t="s">
        <v>378</v>
      </c>
      <c r="AT136" s="204" t="s">
        <v>206</v>
      </c>
      <c r="AU136" s="204" t="s">
        <v>93</v>
      </c>
      <c r="AY136" s="18" t="s">
        <v>203</v>
      </c>
      <c r="BE136" s="205">
        <f aca="true" t="shared" si="4" ref="BE136:BE142">IF(N136="základní",J136,0)</f>
        <v>0</v>
      </c>
      <c r="BF136" s="205">
        <f aca="true" t="shared" si="5" ref="BF136:BF142">IF(N136="snížená",J136,0)</f>
        <v>0</v>
      </c>
      <c r="BG136" s="205">
        <f aca="true" t="shared" si="6" ref="BG136:BG142">IF(N136="zákl. přenesená",J136,0)</f>
        <v>0</v>
      </c>
      <c r="BH136" s="205">
        <f aca="true" t="shared" si="7" ref="BH136:BH142">IF(N136="sníž. přenesená",J136,0)</f>
        <v>0</v>
      </c>
      <c r="BI136" s="205">
        <f aca="true" t="shared" si="8" ref="BI136:BI142">IF(N136="nulová",J136,0)</f>
        <v>0</v>
      </c>
      <c r="BJ136" s="18" t="s">
        <v>91</v>
      </c>
      <c r="BK136" s="205">
        <f aca="true" t="shared" si="9" ref="BK136:BK142">ROUND(I136*H136,2)</f>
        <v>0</v>
      </c>
      <c r="BL136" s="18" t="s">
        <v>378</v>
      </c>
      <c r="BM136" s="204" t="s">
        <v>2670</v>
      </c>
    </row>
    <row r="137" spans="1:65" s="2" customFormat="1" ht="16.5" customHeight="1">
      <c r="A137" s="36"/>
      <c r="B137" s="37"/>
      <c r="C137" s="193" t="s">
        <v>254</v>
      </c>
      <c r="D137" s="193" t="s">
        <v>206</v>
      </c>
      <c r="E137" s="194" t="s">
        <v>2671</v>
      </c>
      <c r="F137" s="195" t="s">
        <v>2672</v>
      </c>
      <c r="G137" s="196" t="s">
        <v>448</v>
      </c>
      <c r="H137" s="197">
        <v>70</v>
      </c>
      <c r="I137" s="198"/>
      <c r="J137" s="199">
        <f t="shared" si="0"/>
        <v>0</v>
      </c>
      <c r="K137" s="195" t="s">
        <v>210</v>
      </c>
      <c r="L137" s="41"/>
      <c r="M137" s="200" t="s">
        <v>1</v>
      </c>
      <c r="N137" s="201" t="s">
        <v>48</v>
      </c>
      <c r="O137" s="73"/>
      <c r="P137" s="202">
        <f t="shared" si="1"/>
        <v>0</v>
      </c>
      <c r="Q137" s="202">
        <v>2E-05</v>
      </c>
      <c r="R137" s="202">
        <f t="shared" si="2"/>
        <v>0.0014000000000000002</v>
      </c>
      <c r="S137" s="202">
        <v>0.0032</v>
      </c>
      <c r="T137" s="203">
        <f t="shared" si="3"/>
        <v>0.224</v>
      </c>
      <c r="U137" s="36"/>
      <c r="V137" s="36"/>
      <c r="W137" s="36"/>
      <c r="X137" s="36"/>
      <c r="Y137" s="36"/>
      <c r="Z137" s="36"/>
      <c r="AA137" s="36"/>
      <c r="AB137" s="36"/>
      <c r="AC137" s="36"/>
      <c r="AD137" s="36"/>
      <c r="AE137" s="36"/>
      <c r="AR137" s="204" t="s">
        <v>378</v>
      </c>
      <c r="AT137" s="204" t="s">
        <v>206</v>
      </c>
      <c r="AU137" s="204" t="s">
        <v>93</v>
      </c>
      <c r="AY137" s="18" t="s">
        <v>203</v>
      </c>
      <c r="BE137" s="205">
        <f t="shared" si="4"/>
        <v>0</v>
      </c>
      <c r="BF137" s="205">
        <f t="shared" si="5"/>
        <v>0</v>
      </c>
      <c r="BG137" s="205">
        <f t="shared" si="6"/>
        <v>0</v>
      </c>
      <c r="BH137" s="205">
        <f t="shared" si="7"/>
        <v>0</v>
      </c>
      <c r="BI137" s="205">
        <f t="shared" si="8"/>
        <v>0</v>
      </c>
      <c r="BJ137" s="18" t="s">
        <v>91</v>
      </c>
      <c r="BK137" s="205">
        <f t="shared" si="9"/>
        <v>0</v>
      </c>
      <c r="BL137" s="18" t="s">
        <v>378</v>
      </c>
      <c r="BM137" s="204" t="s">
        <v>2673</v>
      </c>
    </row>
    <row r="138" spans="1:65" s="2" customFormat="1" ht="16.5" customHeight="1">
      <c r="A138" s="36"/>
      <c r="B138" s="37"/>
      <c r="C138" s="193" t="s">
        <v>261</v>
      </c>
      <c r="D138" s="193" t="s">
        <v>206</v>
      </c>
      <c r="E138" s="194" t="s">
        <v>2674</v>
      </c>
      <c r="F138" s="195" t="s">
        <v>2675</v>
      </c>
      <c r="G138" s="196" t="s">
        <v>448</v>
      </c>
      <c r="H138" s="197">
        <v>30</v>
      </c>
      <c r="I138" s="198"/>
      <c r="J138" s="199">
        <f t="shared" si="0"/>
        <v>0</v>
      </c>
      <c r="K138" s="195" t="s">
        <v>210</v>
      </c>
      <c r="L138" s="41"/>
      <c r="M138" s="200" t="s">
        <v>1</v>
      </c>
      <c r="N138" s="201" t="s">
        <v>48</v>
      </c>
      <c r="O138" s="73"/>
      <c r="P138" s="202">
        <f t="shared" si="1"/>
        <v>0</v>
      </c>
      <c r="Q138" s="202">
        <v>5E-05</v>
      </c>
      <c r="R138" s="202">
        <f t="shared" si="2"/>
        <v>0.0015</v>
      </c>
      <c r="S138" s="202">
        <v>0.00532</v>
      </c>
      <c r="T138" s="203">
        <f t="shared" si="3"/>
        <v>0.1596</v>
      </c>
      <c r="U138" s="36"/>
      <c r="V138" s="36"/>
      <c r="W138" s="36"/>
      <c r="X138" s="36"/>
      <c r="Y138" s="36"/>
      <c r="Z138" s="36"/>
      <c r="AA138" s="36"/>
      <c r="AB138" s="36"/>
      <c r="AC138" s="36"/>
      <c r="AD138" s="36"/>
      <c r="AE138" s="36"/>
      <c r="AR138" s="204" t="s">
        <v>378</v>
      </c>
      <c r="AT138" s="204" t="s">
        <v>206</v>
      </c>
      <c r="AU138" s="204" t="s">
        <v>93</v>
      </c>
      <c r="AY138" s="18" t="s">
        <v>203</v>
      </c>
      <c r="BE138" s="205">
        <f t="shared" si="4"/>
        <v>0</v>
      </c>
      <c r="BF138" s="205">
        <f t="shared" si="5"/>
        <v>0</v>
      </c>
      <c r="BG138" s="205">
        <f t="shared" si="6"/>
        <v>0</v>
      </c>
      <c r="BH138" s="205">
        <f t="shared" si="7"/>
        <v>0</v>
      </c>
      <c r="BI138" s="205">
        <f t="shared" si="8"/>
        <v>0</v>
      </c>
      <c r="BJ138" s="18" t="s">
        <v>91</v>
      </c>
      <c r="BK138" s="205">
        <f t="shared" si="9"/>
        <v>0</v>
      </c>
      <c r="BL138" s="18" t="s">
        <v>378</v>
      </c>
      <c r="BM138" s="204" t="s">
        <v>2676</v>
      </c>
    </row>
    <row r="139" spans="1:65" s="2" customFormat="1" ht="16.5" customHeight="1">
      <c r="A139" s="36"/>
      <c r="B139" s="37"/>
      <c r="C139" s="193" t="s">
        <v>268</v>
      </c>
      <c r="D139" s="193" t="s">
        <v>206</v>
      </c>
      <c r="E139" s="194" t="s">
        <v>2677</v>
      </c>
      <c r="F139" s="195" t="s">
        <v>2678</v>
      </c>
      <c r="G139" s="196" t="s">
        <v>448</v>
      </c>
      <c r="H139" s="197">
        <v>15</v>
      </c>
      <c r="I139" s="198"/>
      <c r="J139" s="199">
        <f t="shared" si="0"/>
        <v>0</v>
      </c>
      <c r="K139" s="195" t="s">
        <v>210</v>
      </c>
      <c r="L139" s="41"/>
      <c r="M139" s="200" t="s">
        <v>1</v>
      </c>
      <c r="N139" s="201" t="s">
        <v>48</v>
      </c>
      <c r="O139" s="73"/>
      <c r="P139" s="202">
        <f t="shared" si="1"/>
        <v>0</v>
      </c>
      <c r="Q139" s="202">
        <v>5E-05</v>
      </c>
      <c r="R139" s="202">
        <f t="shared" si="2"/>
        <v>0.00075</v>
      </c>
      <c r="S139" s="202">
        <v>0.00473</v>
      </c>
      <c r="T139" s="203">
        <f t="shared" si="3"/>
        <v>0.07095</v>
      </c>
      <c r="U139" s="36"/>
      <c r="V139" s="36"/>
      <c r="W139" s="36"/>
      <c r="X139" s="36"/>
      <c r="Y139" s="36"/>
      <c r="Z139" s="36"/>
      <c r="AA139" s="36"/>
      <c r="AB139" s="36"/>
      <c r="AC139" s="36"/>
      <c r="AD139" s="36"/>
      <c r="AE139" s="36"/>
      <c r="AR139" s="204" t="s">
        <v>378</v>
      </c>
      <c r="AT139" s="204" t="s">
        <v>206</v>
      </c>
      <c r="AU139" s="204" t="s">
        <v>93</v>
      </c>
      <c r="AY139" s="18" t="s">
        <v>203</v>
      </c>
      <c r="BE139" s="205">
        <f t="shared" si="4"/>
        <v>0</v>
      </c>
      <c r="BF139" s="205">
        <f t="shared" si="5"/>
        <v>0</v>
      </c>
      <c r="BG139" s="205">
        <f t="shared" si="6"/>
        <v>0</v>
      </c>
      <c r="BH139" s="205">
        <f t="shared" si="7"/>
        <v>0</v>
      </c>
      <c r="BI139" s="205">
        <f t="shared" si="8"/>
        <v>0</v>
      </c>
      <c r="BJ139" s="18" t="s">
        <v>91</v>
      </c>
      <c r="BK139" s="205">
        <f t="shared" si="9"/>
        <v>0</v>
      </c>
      <c r="BL139" s="18" t="s">
        <v>378</v>
      </c>
      <c r="BM139" s="204" t="s">
        <v>2679</v>
      </c>
    </row>
    <row r="140" spans="1:65" s="2" customFormat="1" ht="16.5" customHeight="1">
      <c r="A140" s="36"/>
      <c r="B140" s="37"/>
      <c r="C140" s="193" t="s">
        <v>364</v>
      </c>
      <c r="D140" s="193" t="s">
        <v>206</v>
      </c>
      <c r="E140" s="194" t="s">
        <v>2680</v>
      </c>
      <c r="F140" s="195" t="s">
        <v>2681</v>
      </c>
      <c r="G140" s="196" t="s">
        <v>448</v>
      </c>
      <c r="H140" s="197">
        <v>9</v>
      </c>
      <c r="I140" s="198"/>
      <c r="J140" s="199">
        <f t="shared" si="0"/>
        <v>0</v>
      </c>
      <c r="K140" s="195" t="s">
        <v>210</v>
      </c>
      <c r="L140" s="41"/>
      <c r="M140" s="200" t="s">
        <v>1</v>
      </c>
      <c r="N140" s="201" t="s">
        <v>48</v>
      </c>
      <c r="O140" s="73"/>
      <c r="P140" s="202">
        <f t="shared" si="1"/>
        <v>0</v>
      </c>
      <c r="Q140" s="202">
        <v>6E-05</v>
      </c>
      <c r="R140" s="202">
        <f t="shared" si="2"/>
        <v>0.00054</v>
      </c>
      <c r="S140" s="202">
        <v>0.00841</v>
      </c>
      <c r="T140" s="203">
        <f t="shared" si="3"/>
        <v>0.07569000000000001</v>
      </c>
      <c r="U140" s="36"/>
      <c r="V140" s="36"/>
      <c r="W140" s="36"/>
      <c r="X140" s="36"/>
      <c r="Y140" s="36"/>
      <c r="Z140" s="36"/>
      <c r="AA140" s="36"/>
      <c r="AB140" s="36"/>
      <c r="AC140" s="36"/>
      <c r="AD140" s="36"/>
      <c r="AE140" s="36"/>
      <c r="AR140" s="204" t="s">
        <v>378</v>
      </c>
      <c r="AT140" s="204" t="s">
        <v>206</v>
      </c>
      <c r="AU140" s="204" t="s">
        <v>93</v>
      </c>
      <c r="AY140" s="18" t="s">
        <v>203</v>
      </c>
      <c r="BE140" s="205">
        <f t="shared" si="4"/>
        <v>0</v>
      </c>
      <c r="BF140" s="205">
        <f t="shared" si="5"/>
        <v>0</v>
      </c>
      <c r="BG140" s="205">
        <f t="shared" si="6"/>
        <v>0</v>
      </c>
      <c r="BH140" s="205">
        <f t="shared" si="7"/>
        <v>0</v>
      </c>
      <c r="BI140" s="205">
        <f t="shared" si="8"/>
        <v>0</v>
      </c>
      <c r="BJ140" s="18" t="s">
        <v>91</v>
      </c>
      <c r="BK140" s="205">
        <f t="shared" si="9"/>
        <v>0</v>
      </c>
      <c r="BL140" s="18" t="s">
        <v>378</v>
      </c>
      <c r="BM140" s="204" t="s">
        <v>2682</v>
      </c>
    </row>
    <row r="141" spans="1:65" s="2" customFormat="1" ht="16.5" customHeight="1">
      <c r="A141" s="36"/>
      <c r="B141" s="37"/>
      <c r="C141" s="193" t="s">
        <v>369</v>
      </c>
      <c r="D141" s="193" t="s">
        <v>206</v>
      </c>
      <c r="E141" s="194" t="s">
        <v>2683</v>
      </c>
      <c r="F141" s="195" t="s">
        <v>2684</v>
      </c>
      <c r="G141" s="196" t="s">
        <v>404</v>
      </c>
      <c r="H141" s="197">
        <v>60</v>
      </c>
      <c r="I141" s="198"/>
      <c r="J141" s="199">
        <f t="shared" si="0"/>
        <v>0</v>
      </c>
      <c r="K141" s="195" t="s">
        <v>2661</v>
      </c>
      <c r="L141" s="41"/>
      <c r="M141" s="200" t="s">
        <v>1</v>
      </c>
      <c r="N141" s="201" t="s">
        <v>48</v>
      </c>
      <c r="O141" s="73"/>
      <c r="P141" s="202">
        <f t="shared" si="1"/>
        <v>0</v>
      </c>
      <c r="Q141" s="202">
        <v>0</v>
      </c>
      <c r="R141" s="202">
        <f t="shared" si="2"/>
        <v>0</v>
      </c>
      <c r="S141" s="202">
        <v>0.00072</v>
      </c>
      <c r="T141" s="203">
        <f t="shared" si="3"/>
        <v>0.0432</v>
      </c>
      <c r="U141" s="36"/>
      <c r="V141" s="36"/>
      <c r="W141" s="36"/>
      <c r="X141" s="36"/>
      <c r="Y141" s="36"/>
      <c r="Z141" s="36"/>
      <c r="AA141" s="36"/>
      <c r="AB141" s="36"/>
      <c r="AC141" s="36"/>
      <c r="AD141" s="36"/>
      <c r="AE141" s="36"/>
      <c r="AR141" s="204" t="s">
        <v>378</v>
      </c>
      <c r="AT141" s="204" t="s">
        <v>206</v>
      </c>
      <c r="AU141" s="204" t="s">
        <v>93</v>
      </c>
      <c r="AY141" s="18" t="s">
        <v>203</v>
      </c>
      <c r="BE141" s="205">
        <f t="shared" si="4"/>
        <v>0</v>
      </c>
      <c r="BF141" s="205">
        <f t="shared" si="5"/>
        <v>0</v>
      </c>
      <c r="BG141" s="205">
        <f t="shared" si="6"/>
        <v>0</v>
      </c>
      <c r="BH141" s="205">
        <f t="shared" si="7"/>
        <v>0</v>
      </c>
      <c r="BI141" s="205">
        <f t="shared" si="8"/>
        <v>0</v>
      </c>
      <c r="BJ141" s="18" t="s">
        <v>91</v>
      </c>
      <c r="BK141" s="205">
        <f t="shared" si="9"/>
        <v>0</v>
      </c>
      <c r="BL141" s="18" t="s">
        <v>378</v>
      </c>
      <c r="BM141" s="204" t="s">
        <v>2685</v>
      </c>
    </row>
    <row r="142" spans="1:65" s="2" customFormat="1" ht="16.5" customHeight="1">
      <c r="A142" s="36"/>
      <c r="B142" s="37"/>
      <c r="C142" s="193" t="s">
        <v>8</v>
      </c>
      <c r="D142" s="193" t="s">
        <v>206</v>
      </c>
      <c r="E142" s="194" t="s">
        <v>2686</v>
      </c>
      <c r="F142" s="195" t="s">
        <v>2687</v>
      </c>
      <c r="G142" s="196" t="s">
        <v>338</v>
      </c>
      <c r="H142" s="197">
        <v>0.773</v>
      </c>
      <c r="I142" s="198"/>
      <c r="J142" s="199">
        <f t="shared" si="0"/>
        <v>0</v>
      </c>
      <c r="K142" s="195" t="s">
        <v>210</v>
      </c>
      <c r="L142" s="41"/>
      <c r="M142" s="200" t="s">
        <v>1</v>
      </c>
      <c r="N142" s="201" t="s">
        <v>48</v>
      </c>
      <c r="O142" s="73"/>
      <c r="P142" s="202">
        <f t="shared" si="1"/>
        <v>0</v>
      </c>
      <c r="Q142" s="202">
        <v>0</v>
      </c>
      <c r="R142" s="202">
        <f t="shared" si="2"/>
        <v>0</v>
      </c>
      <c r="S142" s="202">
        <v>0</v>
      </c>
      <c r="T142" s="203">
        <f t="shared" si="3"/>
        <v>0</v>
      </c>
      <c r="U142" s="36"/>
      <c r="V142" s="36"/>
      <c r="W142" s="36"/>
      <c r="X142" s="36"/>
      <c r="Y142" s="36"/>
      <c r="Z142" s="36"/>
      <c r="AA142" s="36"/>
      <c r="AB142" s="36"/>
      <c r="AC142" s="36"/>
      <c r="AD142" s="36"/>
      <c r="AE142" s="36"/>
      <c r="AR142" s="204" t="s">
        <v>378</v>
      </c>
      <c r="AT142" s="204" t="s">
        <v>206</v>
      </c>
      <c r="AU142" s="204" t="s">
        <v>93</v>
      </c>
      <c r="AY142" s="18" t="s">
        <v>203</v>
      </c>
      <c r="BE142" s="205">
        <f t="shared" si="4"/>
        <v>0</v>
      </c>
      <c r="BF142" s="205">
        <f t="shared" si="5"/>
        <v>0</v>
      </c>
      <c r="BG142" s="205">
        <f t="shared" si="6"/>
        <v>0</v>
      </c>
      <c r="BH142" s="205">
        <f t="shared" si="7"/>
        <v>0</v>
      </c>
      <c r="BI142" s="205">
        <f t="shared" si="8"/>
        <v>0</v>
      </c>
      <c r="BJ142" s="18" t="s">
        <v>91</v>
      </c>
      <c r="BK142" s="205">
        <f t="shared" si="9"/>
        <v>0</v>
      </c>
      <c r="BL142" s="18" t="s">
        <v>378</v>
      </c>
      <c r="BM142" s="204" t="s">
        <v>2688</v>
      </c>
    </row>
    <row r="143" spans="2:63" s="12" customFormat="1" ht="22.8" customHeight="1">
      <c r="B143" s="177"/>
      <c r="C143" s="178"/>
      <c r="D143" s="179" t="s">
        <v>82</v>
      </c>
      <c r="E143" s="191" t="s">
        <v>2689</v>
      </c>
      <c r="F143" s="191" t="s">
        <v>2690</v>
      </c>
      <c r="G143" s="178"/>
      <c r="H143" s="178"/>
      <c r="I143" s="181"/>
      <c r="J143" s="192">
        <f>BK143</f>
        <v>0</v>
      </c>
      <c r="K143" s="178"/>
      <c r="L143" s="183"/>
      <c r="M143" s="184"/>
      <c r="N143" s="185"/>
      <c r="O143" s="185"/>
      <c r="P143" s="186">
        <f>SUM(P144:P151)</f>
        <v>0</v>
      </c>
      <c r="Q143" s="185"/>
      <c r="R143" s="186">
        <f>SUM(R144:R151)</f>
        <v>0.010539999999999999</v>
      </c>
      <c r="S143" s="185"/>
      <c r="T143" s="187">
        <f>SUM(T144:T151)</f>
        <v>0.20036</v>
      </c>
      <c r="AR143" s="188" t="s">
        <v>93</v>
      </c>
      <c r="AT143" s="189" t="s">
        <v>82</v>
      </c>
      <c r="AU143" s="189" t="s">
        <v>91</v>
      </c>
      <c r="AY143" s="188" t="s">
        <v>203</v>
      </c>
      <c r="BK143" s="190">
        <f>SUM(BK144:BK151)</f>
        <v>0</v>
      </c>
    </row>
    <row r="144" spans="1:65" s="2" customFormat="1" ht="16.5" customHeight="1">
      <c r="A144" s="36"/>
      <c r="B144" s="37"/>
      <c r="C144" s="193" t="s">
        <v>417</v>
      </c>
      <c r="D144" s="193" t="s">
        <v>206</v>
      </c>
      <c r="E144" s="194" t="s">
        <v>2691</v>
      </c>
      <c r="F144" s="195" t="s">
        <v>2692</v>
      </c>
      <c r="G144" s="196" t="s">
        <v>404</v>
      </c>
      <c r="H144" s="197">
        <v>2</v>
      </c>
      <c r="I144" s="198"/>
      <c r="J144" s="199">
        <f aca="true" t="shared" si="10" ref="J144:J151">ROUND(I144*H144,2)</f>
        <v>0</v>
      </c>
      <c r="K144" s="195" t="s">
        <v>210</v>
      </c>
      <c r="L144" s="41"/>
      <c r="M144" s="200" t="s">
        <v>1</v>
      </c>
      <c r="N144" s="201" t="s">
        <v>48</v>
      </c>
      <c r="O144" s="73"/>
      <c r="P144" s="202">
        <f aca="true" t="shared" si="11" ref="P144:P151">O144*H144</f>
        <v>0</v>
      </c>
      <c r="Q144" s="202">
        <v>2E-05</v>
      </c>
      <c r="R144" s="202">
        <f aca="true" t="shared" si="12" ref="R144:R151">Q144*H144</f>
        <v>4E-05</v>
      </c>
      <c r="S144" s="202">
        <v>0.039</v>
      </c>
      <c r="T144" s="203">
        <f aca="true" t="shared" si="13" ref="T144:T151">S144*H144</f>
        <v>0.078</v>
      </c>
      <c r="U144" s="36"/>
      <c r="V144" s="36"/>
      <c r="W144" s="36"/>
      <c r="X144" s="36"/>
      <c r="Y144" s="36"/>
      <c r="Z144" s="36"/>
      <c r="AA144" s="36"/>
      <c r="AB144" s="36"/>
      <c r="AC144" s="36"/>
      <c r="AD144" s="36"/>
      <c r="AE144" s="36"/>
      <c r="AR144" s="204" t="s">
        <v>378</v>
      </c>
      <c r="AT144" s="204" t="s">
        <v>206</v>
      </c>
      <c r="AU144" s="204" t="s">
        <v>93</v>
      </c>
      <c r="AY144" s="18" t="s">
        <v>203</v>
      </c>
      <c r="BE144" s="205">
        <f aca="true" t="shared" si="14" ref="BE144:BE151">IF(N144="základní",J144,0)</f>
        <v>0</v>
      </c>
      <c r="BF144" s="205">
        <f aca="true" t="shared" si="15" ref="BF144:BF151">IF(N144="snížená",J144,0)</f>
        <v>0</v>
      </c>
      <c r="BG144" s="205">
        <f aca="true" t="shared" si="16" ref="BG144:BG151">IF(N144="zákl. přenesená",J144,0)</f>
        <v>0</v>
      </c>
      <c r="BH144" s="205">
        <f aca="true" t="shared" si="17" ref="BH144:BH151">IF(N144="sníž. přenesená",J144,0)</f>
        <v>0</v>
      </c>
      <c r="BI144" s="205">
        <f aca="true" t="shared" si="18" ref="BI144:BI151">IF(N144="nulová",J144,0)</f>
        <v>0</v>
      </c>
      <c r="BJ144" s="18" t="s">
        <v>91</v>
      </c>
      <c r="BK144" s="205">
        <f aca="true" t="shared" si="19" ref="BK144:BK151">ROUND(I144*H144,2)</f>
        <v>0</v>
      </c>
      <c r="BL144" s="18" t="s">
        <v>378</v>
      </c>
      <c r="BM144" s="204" t="s">
        <v>2693</v>
      </c>
    </row>
    <row r="145" spans="1:65" s="2" customFormat="1" ht="16.5" customHeight="1">
      <c r="A145" s="36"/>
      <c r="B145" s="37"/>
      <c r="C145" s="193" t="s">
        <v>421</v>
      </c>
      <c r="D145" s="193" t="s">
        <v>206</v>
      </c>
      <c r="E145" s="194" t="s">
        <v>2694</v>
      </c>
      <c r="F145" s="195" t="s">
        <v>2695</v>
      </c>
      <c r="G145" s="196" t="s">
        <v>404</v>
      </c>
      <c r="H145" s="197">
        <v>4</v>
      </c>
      <c r="I145" s="198"/>
      <c r="J145" s="199">
        <f t="shared" si="10"/>
        <v>0</v>
      </c>
      <c r="K145" s="195" t="s">
        <v>210</v>
      </c>
      <c r="L145" s="41"/>
      <c r="M145" s="200" t="s">
        <v>1</v>
      </c>
      <c r="N145" s="201" t="s">
        <v>48</v>
      </c>
      <c r="O145" s="73"/>
      <c r="P145" s="202">
        <f t="shared" si="11"/>
        <v>0</v>
      </c>
      <c r="Q145" s="202">
        <v>2E-05</v>
      </c>
      <c r="R145" s="202">
        <f t="shared" si="12"/>
        <v>8E-05</v>
      </c>
      <c r="S145" s="202">
        <v>0</v>
      </c>
      <c r="T145" s="203">
        <f t="shared" si="13"/>
        <v>0</v>
      </c>
      <c r="U145" s="36"/>
      <c r="V145" s="36"/>
      <c r="W145" s="36"/>
      <c r="X145" s="36"/>
      <c r="Y145" s="36"/>
      <c r="Z145" s="36"/>
      <c r="AA145" s="36"/>
      <c r="AB145" s="36"/>
      <c r="AC145" s="36"/>
      <c r="AD145" s="36"/>
      <c r="AE145" s="36"/>
      <c r="AR145" s="204" t="s">
        <v>378</v>
      </c>
      <c r="AT145" s="204" t="s">
        <v>206</v>
      </c>
      <c r="AU145" s="204" t="s">
        <v>93</v>
      </c>
      <c r="AY145" s="18" t="s">
        <v>203</v>
      </c>
      <c r="BE145" s="205">
        <f t="shared" si="14"/>
        <v>0</v>
      </c>
      <c r="BF145" s="205">
        <f t="shared" si="15"/>
        <v>0</v>
      </c>
      <c r="BG145" s="205">
        <f t="shared" si="16"/>
        <v>0</v>
      </c>
      <c r="BH145" s="205">
        <f t="shared" si="17"/>
        <v>0</v>
      </c>
      <c r="BI145" s="205">
        <f t="shared" si="18"/>
        <v>0</v>
      </c>
      <c r="BJ145" s="18" t="s">
        <v>91</v>
      </c>
      <c r="BK145" s="205">
        <f t="shared" si="19"/>
        <v>0</v>
      </c>
      <c r="BL145" s="18" t="s">
        <v>378</v>
      </c>
      <c r="BM145" s="204" t="s">
        <v>2696</v>
      </c>
    </row>
    <row r="146" spans="1:65" s="2" customFormat="1" ht="16.5" customHeight="1">
      <c r="A146" s="36"/>
      <c r="B146" s="37"/>
      <c r="C146" s="193" t="s">
        <v>425</v>
      </c>
      <c r="D146" s="193" t="s">
        <v>206</v>
      </c>
      <c r="E146" s="194" t="s">
        <v>2697</v>
      </c>
      <c r="F146" s="195" t="s">
        <v>2698</v>
      </c>
      <c r="G146" s="196" t="s">
        <v>404</v>
      </c>
      <c r="H146" s="197">
        <v>4</v>
      </c>
      <c r="I146" s="198"/>
      <c r="J146" s="199">
        <f t="shared" si="10"/>
        <v>0</v>
      </c>
      <c r="K146" s="195" t="s">
        <v>210</v>
      </c>
      <c r="L146" s="41"/>
      <c r="M146" s="200" t="s">
        <v>1</v>
      </c>
      <c r="N146" s="201" t="s">
        <v>48</v>
      </c>
      <c r="O146" s="73"/>
      <c r="P146" s="202">
        <f t="shared" si="11"/>
        <v>0</v>
      </c>
      <c r="Q146" s="202">
        <v>8E-05</v>
      </c>
      <c r="R146" s="202">
        <f t="shared" si="12"/>
        <v>0.00032</v>
      </c>
      <c r="S146" s="202">
        <v>0.00908</v>
      </c>
      <c r="T146" s="203">
        <f t="shared" si="13"/>
        <v>0.03632</v>
      </c>
      <c r="U146" s="36"/>
      <c r="V146" s="36"/>
      <c r="W146" s="36"/>
      <c r="X146" s="36"/>
      <c r="Y146" s="36"/>
      <c r="Z146" s="36"/>
      <c r="AA146" s="36"/>
      <c r="AB146" s="36"/>
      <c r="AC146" s="36"/>
      <c r="AD146" s="36"/>
      <c r="AE146" s="36"/>
      <c r="AR146" s="204" t="s">
        <v>378</v>
      </c>
      <c r="AT146" s="204" t="s">
        <v>206</v>
      </c>
      <c r="AU146" s="204" t="s">
        <v>93</v>
      </c>
      <c r="AY146" s="18" t="s">
        <v>203</v>
      </c>
      <c r="BE146" s="205">
        <f t="shared" si="14"/>
        <v>0</v>
      </c>
      <c r="BF146" s="205">
        <f t="shared" si="15"/>
        <v>0</v>
      </c>
      <c r="BG146" s="205">
        <f t="shared" si="16"/>
        <v>0</v>
      </c>
      <c r="BH146" s="205">
        <f t="shared" si="17"/>
        <v>0</v>
      </c>
      <c r="BI146" s="205">
        <f t="shared" si="18"/>
        <v>0</v>
      </c>
      <c r="BJ146" s="18" t="s">
        <v>91</v>
      </c>
      <c r="BK146" s="205">
        <f t="shared" si="19"/>
        <v>0</v>
      </c>
      <c r="BL146" s="18" t="s">
        <v>378</v>
      </c>
      <c r="BM146" s="204" t="s">
        <v>2699</v>
      </c>
    </row>
    <row r="147" spans="1:65" s="2" customFormat="1" ht="16.5" customHeight="1">
      <c r="A147" s="36"/>
      <c r="B147" s="37"/>
      <c r="C147" s="193" t="s">
        <v>409</v>
      </c>
      <c r="D147" s="193" t="s">
        <v>206</v>
      </c>
      <c r="E147" s="194" t="s">
        <v>2700</v>
      </c>
      <c r="F147" s="195" t="s">
        <v>2701</v>
      </c>
      <c r="G147" s="196" t="s">
        <v>404</v>
      </c>
      <c r="H147" s="197">
        <v>10</v>
      </c>
      <c r="I147" s="198"/>
      <c r="J147" s="199">
        <f t="shared" si="10"/>
        <v>0</v>
      </c>
      <c r="K147" s="195" t="s">
        <v>210</v>
      </c>
      <c r="L147" s="41"/>
      <c r="M147" s="200" t="s">
        <v>1</v>
      </c>
      <c r="N147" s="201" t="s">
        <v>48</v>
      </c>
      <c r="O147" s="73"/>
      <c r="P147" s="202">
        <f t="shared" si="11"/>
        <v>0</v>
      </c>
      <c r="Q147" s="202">
        <v>9E-05</v>
      </c>
      <c r="R147" s="202">
        <f t="shared" si="12"/>
        <v>0.0009000000000000001</v>
      </c>
      <c r="S147" s="202">
        <v>0.00045</v>
      </c>
      <c r="T147" s="203">
        <f t="shared" si="13"/>
        <v>0.0045</v>
      </c>
      <c r="U147" s="36"/>
      <c r="V147" s="36"/>
      <c r="W147" s="36"/>
      <c r="X147" s="36"/>
      <c r="Y147" s="36"/>
      <c r="Z147" s="36"/>
      <c r="AA147" s="36"/>
      <c r="AB147" s="36"/>
      <c r="AC147" s="36"/>
      <c r="AD147" s="36"/>
      <c r="AE147" s="36"/>
      <c r="AR147" s="204" t="s">
        <v>378</v>
      </c>
      <c r="AT147" s="204" t="s">
        <v>206</v>
      </c>
      <c r="AU147" s="204" t="s">
        <v>93</v>
      </c>
      <c r="AY147" s="18" t="s">
        <v>203</v>
      </c>
      <c r="BE147" s="205">
        <f t="shared" si="14"/>
        <v>0</v>
      </c>
      <c r="BF147" s="205">
        <f t="shared" si="15"/>
        <v>0</v>
      </c>
      <c r="BG147" s="205">
        <f t="shared" si="16"/>
        <v>0</v>
      </c>
      <c r="BH147" s="205">
        <f t="shared" si="17"/>
        <v>0</v>
      </c>
      <c r="BI147" s="205">
        <f t="shared" si="18"/>
        <v>0</v>
      </c>
      <c r="BJ147" s="18" t="s">
        <v>91</v>
      </c>
      <c r="BK147" s="205">
        <f t="shared" si="19"/>
        <v>0</v>
      </c>
      <c r="BL147" s="18" t="s">
        <v>378</v>
      </c>
      <c r="BM147" s="204" t="s">
        <v>2702</v>
      </c>
    </row>
    <row r="148" spans="1:65" s="2" customFormat="1" ht="16.5" customHeight="1">
      <c r="A148" s="36"/>
      <c r="B148" s="37"/>
      <c r="C148" s="193" t="s">
        <v>413</v>
      </c>
      <c r="D148" s="193" t="s">
        <v>206</v>
      </c>
      <c r="E148" s="194" t="s">
        <v>2703</v>
      </c>
      <c r="F148" s="195" t="s">
        <v>2704</v>
      </c>
      <c r="G148" s="196" t="s">
        <v>404</v>
      </c>
      <c r="H148" s="197">
        <v>69</v>
      </c>
      <c r="I148" s="198"/>
      <c r="J148" s="199">
        <f t="shared" si="10"/>
        <v>0</v>
      </c>
      <c r="K148" s="195" t="s">
        <v>210</v>
      </c>
      <c r="L148" s="41"/>
      <c r="M148" s="200" t="s">
        <v>1</v>
      </c>
      <c r="N148" s="201" t="s">
        <v>48</v>
      </c>
      <c r="O148" s="73"/>
      <c r="P148" s="202">
        <f t="shared" si="11"/>
        <v>0</v>
      </c>
      <c r="Q148" s="202">
        <v>0.00013</v>
      </c>
      <c r="R148" s="202">
        <f t="shared" si="12"/>
        <v>0.008969999999999999</v>
      </c>
      <c r="S148" s="202">
        <v>0.0011</v>
      </c>
      <c r="T148" s="203">
        <f t="shared" si="13"/>
        <v>0.07590000000000001</v>
      </c>
      <c r="U148" s="36"/>
      <c r="V148" s="36"/>
      <c r="W148" s="36"/>
      <c r="X148" s="36"/>
      <c r="Y148" s="36"/>
      <c r="Z148" s="36"/>
      <c r="AA148" s="36"/>
      <c r="AB148" s="36"/>
      <c r="AC148" s="36"/>
      <c r="AD148" s="36"/>
      <c r="AE148" s="36"/>
      <c r="AR148" s="204" t="s">
        <v>378</v>
      </c>
      <c r="AT148" s="204" t="s">
        <v>206</v>
      </c>
      <c r="AU148" s="204" t="s">
        <v>93</v>
      </c>
      <c r="AY148" s="18" t="s">
        <v>203</v>
      </c>
      <c r="BE148" s="205">
        <f t="shared" si="14"/>
        <v>0</v>
      </c>
      <c r="BF148" s="205">
        <f t="shared" si="15"/>
        <v>0</v>
      </c>
      <c r="BG148" s="205">
        <f t="shared" si="16"/>
        <v>0</v>
      </c>
      <c r="BH148" s="205">
        <f t="shared" si="17"/>
        <v>0</v>
      </c>
      <c r="BI148" s="205">
        <f t="shared" si="18"/>
        <v>0</v>
      </c>
      <c r="BJ148" s="18" t="s">
        <v>91</v>
      </c>
      <c r="BK148" s="205">
        <f t="shared" si="19"/>
        <v>0</v>
      </c>
      <c r="BL148" s="18" t="s">
        <v>378</v>
      </c>
      <c r="BM148" s="204" t="s">
        <v>2705</v>
      </c>
    </row>
    <row r="149" spans="1:65" s="2" customFormat="1" ht="16.5" customHeight="1">
      <c r="A149" s="36"/>
      <c r="B149" s="37"/>
      <c r="C149" s="193" t="s">
        <v>429</v>
      </c>
      <c r="D149" s="193" t="s">
        <v>206</v>
      </c>
      <c r="E149" s="194" t="s">
        <v>2706</v>
      </c>
      <c r="F149" s="195" t="s">
        <v>2707</v>
      </c>
      <c r="G149" s="196" t="s">
        <v>404</v>
      </c>
      <c r="H149" s="197">
        <v>1</v>
      </c>
      <c r="I149" s="198"/>
      <c r="J149" s="199">
        <f t="shared" si="10"/>
        <v>0</v>
      </c>
      <c r="K149" s="195" t="s">
        <v>210</v>
      </c>
      <c r="L149" s="41"/>
      <c r="M149" s="200" t="s">
        <v>1</v>
      </c>
      <c r="N149" s="201" t="s">
        <v>48</v>
      </c>
      <c r="O149" s="73"/>
      <c r="P149" s="202">
        <f t="shared" si="11"/>
        <v>0</v>
      </c>
      <c r="Q149" s="202">
        <v>0.00021</v>
      </c>
      <c r="R149" s="202">
        <f t="shared" si="12"/>
        <v>0.00021</v>
      </c>
      <c r="S149" s="202">
        <v>0.0035</v>
      </c>
      <c r="T149" s="203">
        <f t="shared" si="13"/>
        <v>0.0035</v>
      </c>
      <c r="U149" s="36"/>
      <c r="V149" s="36"/>
      <c r="W149" s="36"/>
      <c r="X149" s="36"/>
      <c r="Y149" s="36"/>
      <c r="Z149" s="36"/>
      <c r="AA149" s="36"/>
      <c r="AB149" s="36"/>
      <c r="AC149" s="36"/>
      <c r="AD149" s="36"/>
      <c r="AE149" s="36"/>
      <c r="AR149" s="204" t="s">
        <v>378</v>
      </c>
      <c r="AT149" s="204" t="s">
        <v>206</v>
      </c>
      <c r="AU149" s="204" t="s">
        <v>93</v>
      </c>
      <c r="AY149" s="18" t="s">
        <v>203</v>
      </c>
      <c r="BE149" s="205">
        <f t="shared" si="14"/>
        <v>0</v>
      </c>
      <c r="BF149" s="205">
        <f t="shared" si="15"/>
        <v>0</v>
      </c>
      <c r="BG149" s="205">
        <f t="shared" si="16"/>
        <v>0</v>
      </c>
      <c r="BH149" s="205">
        <f t="shared" si="17"/>
        <v>0</v>
      </c>
      <c r="BI149" s="205">
        <f t="shared" si="18"/>
        <v>0</v>
      </c>
      <c r="BJ149" s="18" t="s">
        <v>91</v>
      </c>
      <c r="BK149" s="205">
        <f t="shared" si="19"/>
        <v>0</v>
      </c>
      <c r="BL149" s="18" t="s">
        <v>378</v>
      </c>
      <c r="BM149" s="204" t="s">
        <v>2708</v>
      </c>
    </row>
    <row r="150" spans="1:65" s="2" customFormat="1" ht="16.5" customHeight="1">
      <c r="A150" s="36"/>
      <c r="B150" s="37"/>
      <c r="C150" s="193" t="s">
        <v>433</v>
      </c>
      <c r="D150" s="193" t="s">
        <v>206</v>
      </c>
      <c r="E150" s="194" t="s">
        <v>2709</v>
      </c>
      <c r="F150" s="195" t="s">
        <v>2710</v>
      </c>
      <c r="G150" s="196" t="s">
        <v>404</v>
      </c>
      <c r="H150" s="197">
        <v>2</v>
      </c>
      <c r="I150" s="198"/>
      <c r="J150" s="199">
        <f t="shared" si="10"/>
        <v>0</v>
      </c>
      <c r="K150" s="195" t="s">
        <v>210</v>
      </c>
      <c r="L150" s="41"/>
      <c r="M150" s="200" t="s">
        <v>1</v>
      </c>
      <c r="N150" s="201" t="s">
        <v>48</v>
      </c>
      <c r="O150" s="73"/>
      <c r="P150" s="202">
        <f t="shared" si="11"/>
        <v>0</v>
      </c>
      <c r="Q150" s="202">
        <v>1E-05</v>
      </c>
      <c r="R150" s="202">
        <f t="shared" si="12"/>
        <v>2E-05</v>
      </c>
      <c r="S150" s="202">
        <v>0.00107</v>
      </c>
      <c r="T150" s="203">
        <f t="shared" si="13"/>
        <v>0.00214</v>
      </c>
      <c r="U150" s="36"/>
      <c r="V150" s="36"/>
      <c r="W150" s="36"/>
      <c r="X150" s="36"/>
      <c r="Y150" s="36"/>
      <c r="Z150" s="36"/>
      <c r="AA150" s="36"/>
      <c r="AB150" s="36"/>
      <c r="AC150" s="36"/>
      <c r="AD150" s="36"/>
      <c r="AE150" s="36"/>
      <c r="AR150" s="204" t="s">
        <v>378</v>
      </c>
      <c r="AT150" s="204" t="s">
        <v>206</v>
      </c>
      <c r="AU150" s="204" t="s">
        <v>93</v>
      </c>
      <c r="AY150" s="18" t="s">
        <v>203</v>
      </c>
      <c r="BE150" s="205">
        <f t="shared" si="14"/>
        <v>0</v>
      </c>
      <c r="BF150" s="205">
        <f t="shared" si="15"/>
        <v>0</v>
      </c>
      <c r="BG150" s="205">
        <f t="shared" si="16"/>
        <v>0</v>
      </c>
      <c r="BH150" s="205">
        <f t="shared" si="17"/>
        <v>0</v>
      </c>
      <c r="BI150" s="205">
        <f t="shared" si="18"/>
        <v>0</v>
      </c>
      <c r="BJ150" s="18" t="s">
        <v>91</v>
      </c>
      <c r="BK150" s="205">
        <f t="shared" si="19"/>
        <v>0</v>
      </c>
      <c r="BL150" s="18" t="s">
        <v>378</v>
      </c>
      <c r="BM150" s="204" t="s">
        <v>2711</v>
      </c>
    </row>
    <row r="151" spans="1:65" s="2" customFormat="1" ht="16.5" customHeight="1">
      <c r="A151" s="36"/>
      <c r="B151" s="37"/>
      <c r="C151" s="193" t="s">
        <v>437</v>
      </c>
      <c r="D151" s="193" t="s">
        <v>206</v>
      </c>
      <c r="E151" s="194" t="s">
        <v>2712</v>
      </c>
      <c r="F151" s="195" t="s">
        <v>2713</v>
      </c>
      <c r="G151" s="196" t="s">
        <v>338</v>
      </c>
      <c r="H151" s="197">
        <v>0.2</v>
      </c>
      <c r="I151" s="198"/>
      <c r="J151" s="199">
        <f t="shared" si="10"/>
        <v>0</v>
      </c>
      <c r="K151" s="195" t="s">
        <v>210</v>
      </c>
      <c r="L151" s="41"/>
      <c r="M151" s="200" t="s">
        <v>1</v>
      </c>
      <c r="N151" s="201" t="s">
        <v>48</v>
      </c>
      <c r="O151" s="73"/>
      <c r="P151" s="202">
        <f t="shared" si="11"/>
        <v>0</v>
      </c>
      <c r="Q151" s="202">
        <v>0</v>
      </c>
      <c r="R151" s="202">
        <f t="shared" si="12"/>
        <v>0</v>
      </c>
      <c r="S151" s="202">
        <v>0</v>
      </c>
      <c r="T151" s="203">
        <f t="shared" si="13"/>
        <v>0</v>
      </c>
      <c r="U151" s="36"/>
      <c r="V151" s="36"/>
      <c r="W151" s="36"/>
      <c r="X151" s="36"/>
      <c r="Y151" s="36"/>
      <c r="Z151" s="36"/>
      <c r="AA151" s="36"/>
      <c r="AB151" s="36"/>
      <c r="AC151" s="36"/>
      <c r="AD151" s="36"/>
      <c r="AE151" s="36"/>
      <c r="AR151" s="204" t="s">
        <v>378</v>
      </c>
      <c r="AT151" s="204" t="s">
        <v>206</v>
      </c>
      <c r="AU151" s="204" t="s">
        <v>93</v>
      </c>
      <c r="AY151" s="18" t="s">
        <v>203</v>
      </c>
      <c r="BE151" s="205">
        <f t="shared" si="14"/>
        <v>0</v>
      </c>
      <c r="BF151" s="205">
        <f t="shared" si="15"/>
        <v>0</v>
      </c>
      <c r="BG151" s="205">
        <f t="shared" si="16"/>
        <v>0</v>
      </c>
      <c r="BH151" s="205">
        <f t="shared" si="17"/>
        <v>0</v>
      </c>
      <c r="BI151" s="205">
        <f t="shared" si="18"/>
        <v>0</v>
      </c>
      <c r="BJ151" s="18" t="s">
        <v>91</v>
      </c>
      <c r="BK151" s="205">
        <f t="shared" si="19"/>
        <v>0</v>
      </c>
      <c r="BL151" s="18" t="s">
        <v>378</v>
      </c>
      <c r="BM151" s="204" t="s">
        <v>2714</v>
      </c>
    </row>
    <row r="152" spans="2:63" s="12" customFormat="1" ht="22.8" customHeight="1">
      <c r="B152" s="177"/>
      <c r="C152" s="178"/>
      <c r="D152" s="179" t="s">
        <v>82</v>
      </c>
      <c r="E152" s="191" t="s">
        <v>2715</v>
      </c>
      <c r="F152" s="191" t="s">
        <v>2716</v>
      </c>
      <c r="G152" s="178"/>
      <c r="H152" s="178"/>
      <c r="I152" s="181"/>
      <c r="J152" s="192">
        <f>BK152</f>
        <v>0</v>
      </c>
      <c r="K152" s="178"/>
      <c r="L152" s="183"/>
      <c r="M152" s="184"/>
      <c r="N152" s="185"/>
      <c r="O152" s="185"/>
      <c r="P152" s="186">
        <f>SUM(P153:P159)</f>
        <v>0</v>
      </c>
      <c r="Q152" s="185"/>
      <c r="R152" s="186">
        <f>SUM(R153:R159)</f>
        <v>0.004280000000000001</v>
      </c>
      <c r="S152" s="185"/>
      <c r="T152" s="187">
        <f>SUM(T153:T159)</f>
        <v>5.31184</v>
      </c>
      <c r="AR152" s="188" t="s">
        <v>93</v>
      </c>
      <c r="AT152" s="189" t="s">
        <v>82</v>
      </c>
      <c r="AU152" s="189" t="s">
        <v>91</v>
      </c>
      <c r="AY152" s="188" t="s">
        <v>203</v>
      </c>
      <c r="BK152" s="190">
        <f>SUM(BK153:BK159)</f>
        <v>0</v>
      </c>
    </row>
    <row r="153" spans="1:65" s="2" customFormat="1" ht="16.5" customHeight="1">
      <c r="A153" s="36"/>
      <c r="B153" s="37"/>
      <c r="C153" s="193" t="s">
        <v>91</v>
      </c>
      <c r="D153" s="193" t="s">
        <v>206</v>
      </c>
      <c r="E153" s="194" t="s">
        <v>2717</v>
      </c>
      <c r="F153" s="195" t="s">
        <v>2718</v>
      </c>
      <c r="G153" s="196" t="s">
        <v>357</v>
      </c>
      <c r="H153" s="197">
        <v>195</v>
      </c>
      <c r="I153" s="198"/>
      <c r="J153" s="199">
        <f aca="true" t="shared" si="20" ref="J153:J159">ROUND(I153*H153,2)</f>
        <v>0</v>
      </c>
      <c r="K153" s="195" t="s">
        <v>210</v>
      </c>
      <c r="L153" s="41"/>
      <c r="M153" s="200" t="s">
        <v>1</v>
      </c>
      <c r="N153" s="201" t="s">
        <v>48</v>
      </c>
      <c r="O153" s="73"/>
      <c r="P153" s="202">
        <f aca="true" t="shared" si="21" ref="P153:P159">O153*H153</f>
        <v>0</v>
      </c>
      <c r="Q153" s="202">
        <v>0</v>
      </c>
      <c r="R153" s="202">
        <f aca="true" t="shared" si="22" ref="R153:R159">Q153*H153</f>
        <v>0</v>
      </c>
      <c r="S153" s="202">
        <v>0.0238</v>
      </c>
      <c r="T153" s="203">
        <f aca="true" t="shared" si="23" ref="T153:T159">S153*H153</f>
        <v>4.641</v>
      </c>
      <c r="U153" s="36"/>
      <c r="V153" s="36"/>
      <c r="W153" s="36"/>
      <c r="X153" s="36"/>
      <c r="Y153" s="36"/>
      <c r="Z153" s="36"/>
      <c r="AA153" s="36"/>
      <c r="AB153" s="36"/>
      <c r="AC153" s="36"/>
      <c r="AD153" s="36"/>
      <c r="AE153" s="36"/>
      <c r="AR153" s="204" t="s">
        <v>378</v>
      </c>
      <c r="AT153" s="204" t="s">
        <v>206</v>
      </c>
      <c r="AU153" s="204" t="s">
        <v>93</v>
      </c>
      <c r="AY153" s="18" t="s">
        <v>203</v>
      </c>
      <c r="BE153" s="205">
        <f aca="true" t="shared" si="24" ref="BE153:BE159">IF(N153="základní",J153,0)</f>
        <v>0</v>
      </c>
      <c r="BF153" s="205">
        <f aca="true" t="shared" si="25" ref="BF153:BF159">IF(N153="snížená",J153,0)</f>
        <v>0</v>
      </c>
      <c r="BG153" s="205">
        <f aca="true" t="shared" si="26" ref="BG153:BG159">IF(N153="zákl. přenesená",J153,0)</f>
        <v>0</v>
      </c>
      <c r="BH153" s="205">
        <f aca="true" t="shared" si="27" ref="BH153:BH159">IF(N153="sníž. přenesená",J153,0)</f>
        <v>0</v>
      </c>
      <c r="BI153" s="205">
        <f aca="true" t="shared" si="28" ref="BI153:BI159">IF(N153="nulová",J153,0)</f>
        <v>0</v>
      </c>
      <c r="BJ153" s="18" t="s">
        <v>91</v>
      </c>
      <c r="BK153" s="205">
        <f aca="true" t="shared" si="29" ref="BK153:BK159">ROUND(I153*H153,2)</f>
        <v>0</v>
      </c>
      <c r="BL153" s="18" t="s">
        <v>378</v>
      </c>
      <c r="BM153" s="204" t="s">
        <v>2719</v>
      </c>
    </row>
    <row r="154" spans="1:65" s="2" customFormat="1" ht="16.5" customHeight="1">
      <c r="A154" s="36"/>
      <c r="B154" s="37"/>
      <c r="C154" s="193" t="s">
        <v>93</v>
      </c>
      <c r="D154" s="193" t="s">
        <v>206</v>
      </c>
      <c r="E154" s="194" t="s">
        <v>2720</v>
      </c>
      <c r="F154" s="195" t="s">
        <v>2721</v>
      </c>
      <c r="G154" s="196" t="s">
        <v>404</v>
      </c>
      <c r="H154" s="197">
        <v>1</v>
      </c>
      <c r="I154" s="198"/>
      <c r="J154" s="199">
        <f t="shared" si="20"/>
        <v>0</v>
      </c>
      <c r="K154" s="195" t="s">
        <v>210</v>
      </c>
      <c r="L154" s="41"/>
      <c r="M154" s="200" t="s">
        <v>1</v>
      </c>
      <c r="N154" s="201" t="s">
        <v>48</v>
      </c>
      <c r="O154" s="73"/>
      <c r="P154" s="202">
        <f t="shared" si="21"/>
        <v>0</v>
      </c>
      <c r="Q154" s="202">
        <v>0.0002</v>
      </c>
      <c r="R154" s="202">
        <f t="shared" si="22"/>
        <v>0.0002</v>
      </c>
      <c r="S154" s="202">
        <v>0.02816</v>
      </c>
      <c r="T154" s="203">
        <f t="shared" si="23"/>
        <v>0.02816</v>
      </c>
      <c r="U154" s="36"/>
      <c r="V154" s="36"/>
      <c r="W154" s="36"/>
      <c r="X154" s="36"/>
      <c r="Y154" s="36"/>
      <c r="Z154" s="36"/>
      <c r="AA154" s="36"/>
      <c r="AB154" s="36"/>
      <c r="AC154" s="36"/>
      <c r="AD154" s="36"/>
      <c r="AE154" s="36"/>
      <c r="AR154" s="204" t="s">
        <v>378</v>
      </c>
      <c r="AT154" s="204" t="s">
        <v>206</v>
      </c>
      <c r="AU154" s="204" t="s">
        <v>93</v>
      </c>
      <c r="AY154" s="18" t="s">
        <v>203</v>
      </c>
      <c r="BE154" s="205">
        <f t="shared" si="24"/>
        <v>0</v>
      </c>
      <c r="BF154" s="205">
        <f t="shared" si="25"/>
        <v>0</v>
      </c>
      <c r="BG154" s="205">
        <f t="shared" si="26"/>
        <v>0</v>
      </c>
      <c r="BH154" s="205">
        <f t="shared" si="27"/>
        <v>0</v>
      </c>
      <c r="BI154" s="205">
        <f t="shared" si="28"/>
        <v>0</v>
      </c>
      <c r="BJ154" s="18" t="s">
        <v>91</v>
      </c>
      <c r="BK154" s="205">
        <f t="shared" si="29"/>
        <v>0</v>
      </c>
      <c r="BL154" s="18" t="s">
        <v>378</v>
      </c>
      <c r="BM154" s="204" t="s">
        <v>2722</v>
      </c>
    </row>
    <row r="155" spans="1:65" s="2" customFormat="1" ht="16.5" customHeight="1">
      <c r="A155" s="36"/>
      <c r="B155" s="37"/>
      <c r="C155" s="193" t="s">
        <v>112</v>
      </c>
      <c r="D155" s="193" t="s">
        <v>206</v>
      </c>
      <c r="E155" s="194" t="s">
        <v>2723</v>
      </c>
      <c r="F155" s="195" t="s">
        <v>2724</v>
      </c>
      <c r="G155" s="196" t="s">
        <v>404</v>
      </c>
      <c r="H155" s="197">
        <v>4</v>
      </c>
      <c r="I155" s="198"/>
      <c r="J155" s="199">
        <f t="shared" si="20"/>
        <v>0</v>
      </c>
      <c r="K155" s="195" t="s">
        <v>210</v>
      </c>
      <c r="L155" s="41"/>
      <c r="M155" s="200" t="s">
        <v>1</v>
      </c>
      <c r="N155" s="201" t="s">
        <v>48</v>
      </c>
      <c r="O155" s="73"/>
      <c r="P155" s="202">
        <f t="shared" si="21"/>
        <v>0</v>
      </c>
      <c r="Q155" s="202">
        <v>0.0003</v>
      </c>
      <c r="R155" s="202">
        <f t="shared" si="22"/>
        <v>0.0012</v>
      </c>
      <c r="S155" s="202">
        <v>0.13142</v>
      </c>
      <c r="T155" s="203">
        <f t="shared" si="23"/>
        <v>0.52568</v>
      </c>
      <c r="U155" s="36"/>
      <c r="V155" s="36"/>
      <c r="W155" s="36"/>
      <c r="X155" s="36"/>
      <c r="Y155" s="36"/>
      <c r="Z155" s="36"/>
      <c r="AA155" s="36"/>
      <c r="AB155" s="36"/>
      <c r="AC155" s="36"/>
      <c r="AD155" s="36"/>
      <c r="AE155" s="36"/>
      <c r="AR155" s="204" t="s">
        <v>378</v>
      </c>
      <c r="AT155" s="204" t="s">
        <v>206</v>
      </c>
      <c r="AU155" s="204" t="s">
        <v>93</v>
      </c>
      <c r="AY155" s="18" t="s">
        <v>203</v>
      </c>
      <c r="BE155" s="205">
        <f t="shared" si="24"/>
        <v>0</v>
      </c>
      <c r="BF155" s="205">
        <f t="shared" si="25"/>
        <v>0</v>
      </c>
      <c r="BG155" s="205">
        <f t="shared" si="26"/>
        <v>0</v>
      </c>
      <c r="BH155" s="205">
        <f t="shared" si="27"/>
        <v>0</v>
      </c>
      <c r="BI155" s="205">
        <f t="shared" si="28"/>
        <v>0</v>
      </c>
      <c r="BJ155" s="18" t="s">
        <v>91</v>
      </c>
      <c r="BK155" s="205">
        <f t="shared" si="29"/>
        <v>0</v>
      </c>
      <c r="BL155" s="18" t="s">
        <v>378</v>
      </c>
      <c r="BM155" s="204" t="s">
        <v>2725</v>
      </c>
    </row>
    <row r="156" spans="1:65" s="2" customFormat="1" ht="16.5" customHeight="1">
      <c r="A156" s="36"/>
      <c r="B156" s="37"/>
      <c r="C156" s="193" t="s">
        <v>121</v>
      </c>
      <c r="D156" s="193" t="s">
        <v>206</v>
      </c>
      <c r="E156" s="194" t="s">
        <v>2726</v>
      </c>
      <c r="F156" s="195" t="s">
        <v>2727</v>
      </c>
      <c r="G156" s="196" t="s">
        <v>448</v>
      </c>
      <c r="H156" s="197">
        <v>66</v>
      </c>
      <c r="I156" s="198"/>
      <c r="J156" s="199">
        <f t="shared" si="20"/>
        <v>0</v>
      </c>
      <c r="K156" s="195" t="s">
        <v>210</v>
      </c>
      <c r="L156" s="41"/>
      <c r="M156" s="200" t="s">
        <v>1</v>
      </c>
      <c r="N156" s="201" t="s">
        <v>48</v>
      </c>
      <c r="O156" s="73"/>
      <c r="P156" s="202">
        <f t="shared" si="21"/>
        <v>0</v>
      </c>
      <c r="Q156" s="202">
        <v>2E-05</v>
      </c>
      <c r="R156" s="202">
        <f t="shared" si="22"/>
        <v>0.0013200000000000002</v>
      </c>
      <c r="S156" s="202">
        <v>0</v>
      </c>
      <c r="T156" s="203">
        <f t="shared" si="23"/>
        <v>0</v>
      </c>
      <c r="U156" s="36"/>
      <c r="V156" s="36"/>
      <c r="W156" s="36"/>
      <c r="X156" s="36"/>
      <c r="Y156" s="36"/>
      <c r="Z156" s="36"/>
      <c r="AA156" s="36"/>
      <c r="AB156" s="36"/>
      <c r="AC156" s="36"/>
      <c r="AD156" s="36"/>
      <c r="AE156" s="36"/>
      <c r="AR156" s="204" t="s">
        <v>378</v>
      </c>
      <c r="AT156" s="204" t="s">
        <v>206</v>
      </c>
      <c r="AU156" s="204" t="s">
        <v>93</v>
      </c>
      <c r="AY156" s="18" t="s">
        <v>203</v>
      </c>
      <c r="BE156" s="205">
        <f t="shared" si="24"/>
        <v>0</v>
      </c>
      <c r="BF156" s="205">
        <f t="shared" si="25"/>
        <v>0</v>
      </c>
      <c r="BG156" s="205">
        <f t="shared" si="26"/>
        <v>0</v>
      </c>
      <c r="BH156" s="205">
        <f t="shared" si="27"/>
        <v>0</v>
      </c>
      <c r="BI156" s="205">
        <f t="shared" si="28"/>
        <v>0</v>
      </c>
      <c r="BJ156" s="18" t="s">
        <v>91</v>
      </c>
      <c r="BK156" s="205">
        <f t="shared" si="29"/>
        <v>0</v>
      </c>
      <c r="BL156" s="18" t="s">
        <v>378</v>
      </c>
      <c r="BM156" s="204" t="s">
        <v>2728</v>
      </c>
    </row>
    <row r="157" spans="1:65" s="2" customFormat="1" ht="16.5" customHeight="1">
      <c r="A157" s="36"/>
      <c r="B157" s="37"/>
      <c r="C157" s="193" t="s">
        <v>144</v>
      </c>
      <c r="D157" s="193" t="s">
        <v>206</v>
      </c>
      <c r="E157" s="194" t="s">
        <v>2729</v>
      </c>
      <c r="F157" s="195" t="s">
        <v>2730</v>
      </c>
      <c r="G157" s="196" t="s">
        <v>404</v>
      </c>
      <c r="H157" s="197">
        <v>156</v>
      </c>
      <c r="I157" s="198"/>
      <c r="J157" s="199">
        <f t="shared" si="20"/>
        <v>0</v>
      </c>
      <c r="K157" s="195" t="s">
        <v>210</v>
      </c>
      <c r="L157" s="41"/>
      <c r="M157" s="200" t="s">
        <v>1</v>
      </c>
      <c r="N157" s="201" t="s">
        <v>48</v>
      </c>
      <c r="O157" s="73"/>
      <c r="P157" s="202">
        <f t="shared" si="21"/>
        <v>0</v>
      </c>
      <c r="Q157" s="202">
        <v>1E-05</v>
      </c>
      <c r="R157" s="202">
        <f t="shared" si="22"/>
        <v>0.0015600000000000002</v>
      </c>
      <c r="S157" s="202">
        <v>0.00075</v>
      </c>
      <c r="T157" s="203">
        <f t="shared" si="23"/>
        <v>0.117</v>
      </c>
      <c r="U157" s="36"/>
      <c r="V157" s="36"/>
      <c r="W157" s="36"/>
      <c r="X157" s="36"/>
      <c r="Y157" s="36"/>
      <c r="Z157" s="36"/>
      <c r="AA157" s="36"/>
      <c r="AB157" s="36"/>
      <c r="AC157" s="36"/>
      <c r="AD157" s="36"/>
      <c r="AE157" s="36"/>
      <c r="AR157" s="204" t="s">
        <v>378</v>
      </c>
      <c r="AT157" s="204" t="s">
        <v>206</v>
      </c>
      <c r="AU157" s="204" t="s">
        <v>93</v>
      </c>
      <c r="AY157" s="18" t="s">
        <v>203</v>
      </c>
      <c r="BE157" s="205">
        <f t="shared" si="24"/>
        <v>0</v>
      </c>
      <c r="BF157" s="205">
        <f t="shared" si="25"/>
        <v>0</v>
      </c>
      <c r="BG157" s="205">
        <f t="shared" si="26"/>
        <v>0</v>
      </c>
      <c r="BH157" s="205">
        <f t="shared" si="27"/>
        <v>0</v>
      </c>
      <c r="BI157" s="205">
        <f t="shared" si="28"/>
        <v>0</v>
      </c>
      <c r="BJ157" s="18" t="s">
        <v>91</v>
      </c>
      <c r="BK157" s="205">
        <f t="shared" si="29"/>
        <v>0</v>
      </c>
      <c r="BL157" s="18" t="s">
        <v>378</v>
      </c>
      <c r="BM157" s="204" t="s">
        <v>2731</v>
      </c>
    </row>
    <row r="158" spans="1:65" s="2" customFormat="1" ht="16.5" customHeight="1">
      <c r="A158" s="36"/>
      <c r="B158" s="37"/>
      <c r="C158" s="193" t="s">
        <v>147</v>
      </c>
      <c r="D158" s="193" t="s">
        <v>206</v>
      </c>
      <c r="E158" s="194" t="s">
        <v>2732</v>
      </c>
      <c r="F158" s="195" t="s">
        <v>2733</v>
      </c>
      <c r="G158" s="196" t="s">
        <v>357</v>
      </c>
      <c r="H158" s="197">
        <v>800</v>
      </c>
      <c r="I158" s="198"/>
      <c r="J158" s="199">
        <f t="shared" si="20"/>
        <v>0</v>
      </c>
      <c r="K158" s="195" t="s">
        <v>210</v>
      </c>
      <c r="L158" s="41"/>
      <c r="M158" s="200" t="s">
        <v>1</v>
      </c>
      <c r="N158" s="201" t="s">
        <v>48</v>
      </c>
      <c r="O158" s="73"/>
      <c r="P158" s="202">
        <f t="shared" si="21"/>
        <v>0</v>
      </c>
      <c r="Q158" s="202">
        <v>0</v>
      </c>
      <c r="R158" s="202">
        <f t="shared" si="22"/>
        <v>0</v>
      </c>
      <c r="S158" s="202">
        <v>0</v>
      </c>
      <c r="T158" s="203">
        <f t="shared" si="23"/>
        <v>0</v>
      </c>
      <c r="U158" s="36"/>
      <c r="V158" s="36"/>
      <c r="W158" s="36"/>
      <c r="X158" s="36"/>
      <c r="Y158" s="36"/>
      <c r="Z158" s="36"/>
      <c r="AA158" s="36"/>
      <c r="AB158" s="36"/>
      <c r="AC158" s="36"/>
      <c r="AD158" s="36"/>
      <c r="AE158" s="36"/>
      <c r="AR158" s="204" t="s">
        <v>378</v>
      </c>
      <c r="AT158" s="204" t="s">
        <v>206</v>
      </c>
      <c r="AU158" s="204" t="s">
        <v>93</v>
      </c>
      <c r="AY158" s="18" t="s">
        <v>203</v>
      </c>
      <c r="BE158" s="205">
        <f t="shared" si="24"/>
        <v>0</v>
      </c>
      <c r="BF158" s="205">
        <f t="shared" si="25"/>
        <v>0</v>
      </c>
      <c r="BG158" s="205">
        <f t="shared" si="26"/>
        <v>0</v>
      </c>
      <c r="BH158" s="205">
        <f t="shared" si="27"/>
        <v>0</v>
      </c>
      <c r="BI158" s="205">
        <f t="shared" si="28"/>
        <v>0</v>
      </c>
      <c r="BJ158" s="18" t="s">
        <v>91</v>
      </c>
      <c r="BK158" s="205">
        <f t="shared" si="29"/>
        <v>0</v>
      </c>
      <c r="BL158" s="18" t="s">
        <v>378</v>
      </c>
      <c r="BM158" s="204" t="s">
        <v>2734</v>
      </c>
    </row>
    <row r="159" spans="1:65" s="2" customFormat="1" ht="16.5" customHeight="1">
      <c r="A159" s="36"/>
      <c r="B159" s="37"/>
      <c r="C159" s="193" t="s">
        <v>150</v>
      </c>
      <c r="D159" s="193" t="s">
        <v>206</v>
      </c>
      <c r="E159" s="194" t="s">
        <v>2735</v>
      </c>
      <c r="F159" s="195" t="s">
        <v>2736</v>
      </c>
      <c r="G159" s="196" t="s">
        <v>338</v>
      </c>
      <c r="H159" s="197">
        <v>5.312</v>
      </c>
      <c r="I159" s="198"/>
      <c r="J159" s="199">
        <f t="shared" si="20"/>
        <v>0</v>
      </c>
      <c r="K159" s="195" t="s">
        <v>210</v>
      </c>
      <c r="L159" s="41"/>
      <c r="M159" s="200" t="s">
        <v>1</v>
      </c>
      <c r="N159" s="201" t="s">
        <v>48</v>
      </c>
      <c r="O159" s="73"/>
      <c r="P159" s="202">
        <f t="shared" si="21"/>
        <v>0</v>
      </c>
      <c r="Q159" s="202">
        <v>0</v>
      </c>
      <c r="R159" s="202">
        <f t="shared" si="22"/>
        <v>0</v>
      </c>
      <c r="S159" s="202">
        <v>0</v>
      </c>
      <c r="T159" s="203">
        <f t="shared" si="23"/>
        <v>0</v>
      </c>
      <c r="U159" s="36"/>
      <c r="V159" s="36"/>
      <c r="W159" s="36"/>
      <c r="X159" s="36"/>
      <c r="Y159" s="36"/>
      <c r="Z159" s="36"/>
      <c r="AA159" s="36"/>
      <c r="AB159" s="36"/>
      <c r="AC159" s="36"/>
      <c r="AD159" s="36"/>
      <c r="AE159" s="36"/>
      <c r="AR159" s="204" t="s">
        <v>378</v>
      </c>
      <c r="AT159" s="204" t="s">
        <v>206</v>
      </c>
      <c r="AU159" s="204" t="s">
        <v>93</v>
      </c>
      <c r="AY159" s="18" t="s">
        <v>203</v>
      </c>
      <c r="BE159" s="205">
        <f t="shared" si="24"/>
        <v>0</v>
      </c>
      <c r="BF159" s="205">
        <f t="shared" si="25"/>
        <v>0</v>
      </c>
      <c r="BG159" s="205">
        <f t="shared" si="26"/>
        <v>0</v>
      </c>
      <c r="BH159" s="205">
        <f t="shared" si="27"/>
        <v>0</v>
      </c>
      <c r="BI159" s="205">
        <f t="shared" si="28"/>
        <v>0</v>
      </c>
      <c r="BJ159" s="18" t="s">
        <v>91</v>
      </c>
      <c r="BK159" s="205">
        <f t="shared" si="29"/>
        <v>0</v>
      </c>
      <c r="BL159" s="18" t="s">
        <v>378</v>
      </c>
      <c r="BM159" s="204" t="s">
        <v>2737</v>
      </c>
    </row>
    <row r="160" spans="2:63" s="12" customFormat="1" ht="25.95" customHeight="1">
      <c r="B160" s="177"/>
      <c r="C160" s="178"/>
      <c r="D160" s="179" t="s">
        <v>82</v>
      </c>
      <c r="E160" s="180" t="s">
        <v>2738</v>
      </c>
      <c r="F160" s="180" t="s">
        <v>1868</v>
      </c>
      <c r="G160" s="178"/>
      <c r="H160" s="178"/>
      <c r="I160" s="181"/>
      <c r="J160" s="182">
        <f>BK160</f>
        <v>0</v>
      </c>
      <c r="K160" s="178"/>
      <c r="L160" s="183"/>
      <c r="M160" s="184"/>
      <c r="N160" s="185"/>
      <c r="O160" s="185"/>
      <c r="P160" s="186">
        <f>SUM(P161:P165)</f>
        <v>0</v>
      </c>
      <c r="Q160" s="185"/>
      <c r="R160" s="186">
        <f>SUM(R161:R165)</f>
        <v>0</v>
      </c>
      <c r="S160" s="185"/>
      <c r="T160" s="187">
        <f>SUM(T161:T165)</f>
        <v>0</v>
      </c>
      <c r="AR160" s="188" t="s">
        <v>121</v>
      </c>
      <c r="AT160" s="189" t="s">
        <v>82</v>
      </c>
      <c r="AU160" s="189" t="s">
        <v>83</v>
      </c>
      <c r="AY160" s="188" t="s">
        <v>203</v>
      </c>
      <c r="BK160" s="190">
        <f>SUM(BK161:BK165)</f>
        <v>0</v>
      </c>
    </row>
    <row r="161" spans="1:65" s="2" customFormat="1" ht="16.5" customHeight="1">
      <c r="A161" s="36"/>
      <c r="B161" s="37"/>
      <c r="C161" s="193" t="s">
        <v>378</v>
      </c>
      <c r="D161" s="193" t="s">
        <v>206</v>
      </c>
      <c r="E161" s="194" t="s">
        <v>2739</v>
      </c>
      <c r="F161" s="195" t="s">
        <v>2740</v>
      </c>
      <c r="G161" s="196" t="s">
        <v>2741</v>
      </c>
      <c r="H161" s="197">
        <v>40</v>
      </c>
      <c r="I161" s="198"/>
      <c r="J161" s="199">
        <f>ROUND(I161*H161,2)</f>
        <v>0</v>
      </c>
      <c r="K161" s="195" t="s">
        <v>2661</v>
      </c>
      <c r="L161" s="41"/>
      <c r="M161" s="200" t="s">
        <v>1</v>
      </c>
      <c r="N161" s="201" t="s">
        <v>48</v>
      </c>
      <c r="O161" s="73"/>
      <c r="P161" s="202">
        <f>O161*H161</f>
        <v>0</v>
      </c>
      <c r="Q161" s="202">
        <v>0</v>
      </c>
      <c r="R161" s="202">
        <f>Q161*H161</f>
        <v>0</v>
      </c>
      <c r="S161" s="202">
        <v>0</v>
      </c>
      <c r="T161" s="203">
        <f>S161*H161</f>
        <v>0</v>
      </c>
      <c r="U161" s="36"/>
      <c r="V161" s="36"/>
      <c r="W161" s="36"/>
      <c r="X161" s="36"/>
      <c r="Y161" s="36"/>
      <c r="Z161" s="36"/>
      <c r="AA161" s="36"/>
      <c r="AB161" s="36"/>
      <c r="AC161" s="36"/>
      <c r="AD161" s="36"/>
      <c r="AE161" s="36"/>
      <c r="AR161" s="204" t="s">
        <v>1859</v>
      </c>
      <c r="AT161" s="204" t="s">
        <v>206</v>
      </c>
      <c r="AU161" s="204" t="s">
        <v>91</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1859</v>
      </c>
      <c r="BM161" s="204" t="s">
        <v>2742</v>
      </c>
    </row>
    <row r="162" spans="1:65" s="2" customFormat="1" ht="16.5" customHeight="1">
      <c r="A162" s="36"/>
      <c r="B162" s="37"/>
      <c r="C162" s="193" t="s">
        <v>383</v>
      </c>
      <c r="D162" s="193" t="s">
        <v>206</v>
      </c>
      <c r="E162" s="194" t="s">
        <v>2743</v>
      </c>
      <c r="F162" s="195" t="s">
        <v>2744</v>
      </c>
      <c r="G162" s="196" t="s">
        <v>338</v>
      </c>
      <c r="H162" s="197">
        <v>6.356</v>
      </c>
      <c r="I162" s="198"/>
      <c r="J162" s="199">
        <f>ROUND(I162*H162,2)</f>
        <v>0</v>
      </c>
      <c r="K162" s="195" t="s">
        <v>2661</v>
      </c>
      <c r="L162" s="41"/>
      <c r="M162" s="200" t="s">
        <v>1</v>
      </c>
      <c r="N162" s="201" t="s">
        <v>48</v>
      </c>
      <c r="O162" s="73"/>
      <c r="P162" s="202">
        <f>O162*H162</f>
        <v>0</v>
      </c>
      <c r="Q162" s="202">
        <v>0</v>
      </c>
      <c r="R162" s="202">
        <f>Q162*H162</f>
        <v>0</v>
      </c>
      <c r="S162" s="202">
        <v>0</v>
      </c>
      <c r="T162" s="203">
        <f>S162*H162</f>
        <v>0</v>
      </c>
      <c r="U162" s="36"/>
      <c r="V162" s="36"/>
      <c r="W162" s="36"/>
      <c r="X162" s="36"/>
      <c r="Y162" s="36"/>
      <c r="Z162" s="36"/>
      <c r="AA162" s="36"/>
      <c r="AB162" s="36"/>
      <c r="AC162" s="36"/>
      <c r="AD162" s="36"/>
      <c r="AE162" s="36"/>
      <c r="AR162" s="204" t="s">
        <v>1859</v>
      </c>
      <c r="AT162" s="204" t="s">
        <v>206</v>
      </c>
      <c r="AU162" s="204" t="s">
        <v>91</v>
      </c>
      <c r="AY162" s="18" t="s">
        <v>203</v>
      </c>
      <c r="BE162" s="205">
        <f>IF(N162="základní",J162,0)</f>
        <v>0</v>
      </c>
      <c r="BF162" s="205">
        <f>IF(N162="snížená",J162,0)</f>
        <v>0</v>
      </c>
      <c r="BG162" s="205">
        <f>IF(N162="zákl. přenesená",J162,0)</f>
        <v>0</v>
      </c>
      <c r="BH162" s="205">
        <f>IF(N162="sníž. přenesená",J162,0)</f>
        <v>0</v>
      </c>
      <c r="BI162" s="205">
        <f>IF(N162="nulová",J162,0)</f>
        <v>0</v>
      </c>
      <c r="BJ162" s="18" t="s">
        <v>91</v>
      </c>
      <c r="BK162" s="205">
        <f>ROUND(I162*H162,2)</f>
        <v>0</v>
      </c>
      <c r="BL162" s="18" t="s">
        <v>1859</v>
      </c>
      <c r="BM162" s="204" t="s">
        <v>2745</v>
      </c>
    </row>
    <row r="163" spans="1:65" s="2" customFormat="1" ht="16.5" customHeight="1">
      <c r="A163" s="36"/>
      <c r="B163" s="37"/>
      <c r="C163" s="193" t="s">
        <v>389</v>
      </c>
      <c r="D163" s="193" t="s">
        <v>206</v>
      </c>
      <c r="E163" s="194" t="s">
        <v>2746</v>
      </c>
      <c r="F163" s="195" t="s">
        <v>2747</v>
      </c>
      <c r="G163" s="196" t="s">
        <v>338</v>
      </c>
      <c r="H163" s="197">
        <v>6.356</v>
      </c>
      <c r="I163" s="198"/>
      <c r="J163" s="199">
        <f>ROUND(I163*H163,2)</f>
        <v>0</v>
      </c>
      <c r="K163" s="195" t="s">
        <v>2661</v>
      </c>
      <c r="L163" s="41"/>
      <c r="M163" s="200" t="s">
        <v>1</v>
      </c>
      <c r="N163" s="201" t="s">
        <v>48</v>
      </c>
      <c r="O163" s="73"/>
      <c r="P163" s="202">
        <f>O163*H163</f>
        <v>0</v>
      </c>
      <c r="Q163" s="202">
        <v>0</v>
      </c>
      <c r="R163" s="202">
        <f>Q163*H163</f>
        <v>0</v>
      </c>
      <c r="S163" s="202">
        <v>0</v>
      </c>
      <c r="T163" s="203">
        <f>S163*H163</f>
        <v>0</v>
      </c>
      <c r="U163" s="36"/>
      <c r="V163" s="36"/>
      <c r="W163" s="36"/>
      <c r="X163" s="36"/>
      <c r="Y163" s="36"/>
      <c r="Z163" s="36"/>
      <c r="AA163" s="36"/>
      <c r="AB163" s="36"/>
      <c r="AC163" s="36"/>
      <c r="AD163" s="36"/>
      <c r="AE163" s="36"/>
      <c r="AR163" s="204" t="s">
        <v>1859</v>
      </c>
      <c r="AT163" s="204" t="s">
        <v>206</v>
      </c>
      <c r="AU163" s="204" t="s">
        <v>91</v>
      </c>
      <c r="AY163" s="18" t="s">
        <v>203</v>
      </c>
      <c r="BE163" s="205">
        <f>IF(N163="základní",J163,0)</f>
        <v>0</v>
      </c>
      <c r="BF163" s="205">
        <f>IF(N163="snížená",J163,0)</f>
        <v>0</v>
      </c>
      <c r="BG163" s="205">
        <f>IF(N163="zákl. přenesená",J163,0)</f>
        <v>0</v>
      </c>
      <c r="BH163" s="205">
        <f>IF(N163="sníž. přenesená",J163,0)</f>
        <v>0</v>
      </c>
      <c r="BI163" s="205">
        <f>IF(N163="nulová",J163,0)</f>
        <v>0</v>
      </c>
      <c r="BJ163" s="18" t="s">
        <v>91</v>
      </c>
      <c r="BK163" s="205">
        <f>ROUND(I163*H163,2)</f>
        <v>0</v>
      </c>
      <c r="BL163" s="18" t="s">
        <v>1859</v>
      </c>
      <c r="BM163" s="204" t="s">
        <v>2748</v>
      </c>
    </row>
    <row r="164" spans="1:65" s="2" customFormat="1" ht="16.5" customHeight="1">
      <c r="A164" s="36"/>
      <c r="B164" s="37"/>
      <c r="C164" s="193" t="s">
        <v>394</v>
      </c>
      <c r="D164" s="193" t="s">
        <v>206</v>
      </c>
      <c r="E164" s="194" t="s">
        <v>2749</v>
      </c>
      <c r="F164" s="195" t="s">
        <v>2750</v>
      </c>
      <c r="G164" s="196" t="s">
        <v>338</v>
      </c>
      <c r="H164" s="197">
        <v>0.07</v>
      </c>
      <c r="I164" s="198"/>
      <c r="J164" s="199">
        <f>ROUND(I164*H164,2)</f>
        <v>0</v>
      </c>
      <c r="K164" s="195" t="s">
        <v>2661</v>
      </c>
      <c r="L164" s="41"/>
      <c r="M164" s="200" t="s">
        <v>1</v>
      </c>
      <c r="N164" s="201" t="s">
        <v>48</v>
      </c>
      <c r="O164" s="73"/>
      <c r="P164" s="202">
        <f>O164*H164</f>
        <v>0</v>
      </c>
      <c r="Q164" s="202">
        <v>0</v>
      </c>
      <c r="R164" s="202">
        <f>Q164*H164</f>
        <v>0</v>
      </c>
      <c r="S164" s="202">
        <v>0</v>
      </c>
      <c r="T164" s="203">
        <f>S164*H164</f>
        <v>0</v>
      </c>
      <c r="U164" s="36"/>
      <c r="V164" s="36"/>
      <c r="W164" s="36"/>
      <c r="X164" s="36"/>
      <c r="Y164" s="36"/>
      <c r="Z164" s="36"/>
      <c r="AA164" s="36"/>
      <c r="AB164" s="36"/>
      <c r="AC164" s="36"/>
      <c r="AD164" s="36"/>
      <c r="AE164" s="36"/>
      <c r="AR164" s="204" t="s">
        <v>1859</v>
      </c>
      <c r="AT164" s="204" t="s">
        <v>206</v>
      </c>
      <c r="AU164" s="204" t="s">
        <v>91</v>
      </c>
      <c r="AY164" s="18" t="s">
        <v>203</v>
      </c>
      <c r="BE164" s="205">
        <f>IF(N164="základní",J164,0)</f>
        <v>0</v>
      </c>
      <c r="BF164" s="205">
        <f>IF(N164="snížená",J164,0)</f>
        <v>0</v>
      </c>
      <c r="BG164" s="205">
        <f>IF(N164="zákl. přenesená",J164,0)</f>
        <v>0</v>
      </c>
      <c r="BH164" s="205">
        <f>IF(N164="sníž. přenesená",J164,0)</f>
        <v>0</v>
      </c>
      <c r="BI164" s="205">
        <f>IF(N164="nulová",J164,0)</f>
        <v>0</v>
      </c>
      <c r="BJ164" s="18" t="s">
        <v>91</v>
      </c>
      <c r="BK164" s="205">
        <f>ROUND(I164*H164,2)</f>
        <v>0</v>
      </c>
      <c r="BL164" s="18" t="s">
        <v>1859</v>
      </c>
      <c r="BM164" s="204" t="s">
        <v>2751</v>
      </c>
    </row>
    <row r="165" spans="1:65" s="2" customFormat="1" ht="16.5" customHeight="1">
      <c r="A165" s="36"/>
      <c r="B165" s="37"/>
      <c r="C165" s="193" t="s">
        <v>401</v>
      </c>
      <c r="D165" s="193" t="s">
        <v>206</v>
      </c>
      <c r="E165" s="194" t="s">
        <v>2752</v>
      </c>
      <c r="F165" s="195" t="s">
        <v>2753</v>
      </c>
      <c r="G165" s="196" t="s">
        <v>338</v>
      </c>
      <c r="H165" s="197">
        <v>6.356</v>
      </c>
      <c r="I165" s="198"/>
      <c r="J165" s="199">
        <f>ROUND(I165*H165,2)</f>
        <v>0</v>
      </c>
      <c r="K165" s="195" t="s">
        <v>2661</v>
      </c>
      <c r="L165" s="41"/>
      <c r="M165" s="269" t="s">
        <v>1</v>
      </c>
      <c r="N165" s="270" t="s">
        <v>48</v>
      </c>
      <c r="O165" s="213"/>
      <c r="P165" s="271">
        <f>O165*H165</f>
        <v>0</v>
      </c>
      <c r="Q165" s="271">
        <v>0</v>
      </c>
      <c r="R165" s="271">
        <f>Q165*H165</f>
        <v>0</v>
      </c>
      <c r="S165" s="271">
        <v>0</v>
      </c>
      <c r="T165" s="272">
        <f>S165*H165</f>
        <v>0</v>
      </c>
      <c r="U165" s="36"/>
      <c r="V165" s="36"/>
      <c r="W165" s="36"/>
      <c r="X165" s="36"/>
      <c r="Y165" s="36"/>
      <c r="Z165" s="36"/>
      <c r="AA165" s="36"/>
      <c r="AB165" s="36"/>
      <c r="AC165" s="36"/>
      <c r="AD165" s="36"/>
      <c r="AE165" s="36"/>
      <c r="AR165" s="204" t="s">
        <v>1859</v>
      </c>
      <c r="AT165" s="204" t="s">
        <v>206</v>
      </c>
      <c r="AU165" s="204" t="s">
        <v>91</v>
      </c>
      <c r="AY165" s="18" t="s">
        <v>203</v>
      </c>
      <c r="BE165" s="205">
        <f>IF(N165="základní",J165,0)</f>
        <v>0</v>
      </c>
      <c r="BF165" s="205">
        <f>IF(N165="snížená",J165,0)</f>
        <v>0</v>
      </c>
      <c r="BG165" s="205">
        <f>IF(N165="zákl. přenesená",J165,0)</f>
        <v>0</v>
      </c>
      <c r="BH165" s="205">
        <f>IF(N165="sníž. přenesená",J165,0)</f>
        <v>0</v>
      </c>
      <c r="BI165" s="205">
        <f>IF(N165="nulová",J165,0)</f>
        <v>0</v>
      </c>
      <c r="BJ165" s="18" t="s">
        <v>91</v>
      </c>
      <c r="BK165" s="205">
        <f>ROUND(I165*H165,2)</f>
        <v>0</v>
      </c>
      <c r="BL165" s="18" t="s">
        <v>1859</v>
      </c>
      <c r="BM165" s="204" t="s">
        <v>2754</v>
      </c>
    </row>
    <row r="166" spans="1:31" s="2" customFormat="1" ht="6.9" customHeight="1">
      <c r="A166" s="36"/>
      <c r="B166" s="56"/>
      <c r="C166" s="57"/>
      <c r="D166" s="57"/>
      <c r="E166" s="57"/>
      <c r="F166" s="57"/>
      <c r="G166" s="57"/>
      <c r="H166" s="57"/>
      <c r="I166" s="57"/>
      <c r="J166" s="57"/>
      <c r="K166" s="57"/>
      <c r="L166" s="41"/>
      <c r="M166" s="36"/>
      <c r="O166" s="36"/>
      <c r="P166" s="36"/>
      <c r="Q166" s="36"/>
      <c r="R166" s="36"/>
      <c r="S166" s="36"/>
      <c r="T166" s="36"/>
      <c r="U166" s="36"/>
      <c r="V166" s="36"/>
      <c r="W166" s="36"/>
      <c r="X166" s="36"/>
      <c r="Y166" s="36"/>
      <c r="Z166" s="36"/>
      <c r="AA166" s="36"/>
      <c r="AB166" s="36"/>
      <c r="AC166" s="36"/>
      <c r="AD166" s="36"/>
      <c r="AE166" s="36"/>
    </row>
  </sheetData>
  <sheetProtection algorithmName="SHA-512" hashValue="w+CPkpVzkTrKGLAoWiBSvoX8FcEVEs1NaKXyoehYVA2+EVw+REg15DOHdmsyiqkuJa6fqOWOVuJ8U+M3ytMdaA==" saltValue="92M9XB/k3MOaKIgOJywN/RJ4X2uhv6zRclTaZnHZa3/H3/t+Eoraa4v9Fk6E9SndSuMeF+lH7yy1MzDC/BBr1g==" spinCount="100000" sheet="1" objects="1" scenarios="1" formatColumns="0" formatRows="0" autoFilter="0"/>
  <autoFilter ref="C129:K165"/>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23"/>
      <c r="M2" s="323"/>
      <c r="N2" s="323"/>
      <c r="O2" s="323"/>
      <c r="P2" s="323"/>
      <c r="Q2" s="323"/>
      <c r="R2" s="323"/>
      <c r="S2" s="323"/>
      <c r="T2" s="323"/>
      <c r="U2" s="323"/>
      <c r="V2" s="323"/>
      <c r="AT2" s="18" t="s">
        <v>124</v>
      </c>
    </row>
    <row r="3" spans="2:46" s="1" customFormat="1" ht="6.9" customHeight="1">
      <c r="B3" s="117"/>
      <c r="C3" s="118"/>
      <c r="D3" s="118"/>
      <c r="E3" s="118"/>
      <c r="F3" s="118"/>
      <c r="G3" s="118"/>
      <c r="H3" s="118"/>
      <c r="I3" s="118"/>
      <c r="J3" s="118"/>
      <c r="K3" s="118"/>
      <c r="L3" s="21"/>
      <c r="AT3" s="18" t="s">
        <v>93</v>
      </c>
    </row>
    <row r="4" spans="2:46" s="1" customFormat="1" ht="24.9" customHeight="1">
      <c r="B4" s="21"/>
      <c r="D4" s="119" t="s">
        <v>174</v>
      </c>
      <c r="L4" s="21"/>
      <c r="M4" s="120" t="s">
        <v>10</v>
      </c>
      <c r="AT4" s="18" t="s">
        <v>4</v>
      </c>
    </row>
    <row r="5" spans="2:12" s="1" customFormat="1" ht="6.9" customHeight="1">
      <c r="B5" s="21"/>
      <c r="L5" s="21"/>
    </row>
    <row r="6" spans="2:12" s="1" customFormat="1" ht="12" customHeight="1">
      <c r="B6" s="21"/>
      <c r="D6" s="121" t="s">
        <v>16</v>
      </c>
      <c r="L6" s="21"/>
    </row>
    <row r="7" spans="2:12" s="1" customFormat="1" ht="16.5" customHeight="1">
      <c r="B7" s="21"/>
      <c r="E7" s="324" t="str">
        <f>'Rekapitulace stavby'!K6</f>
        <v>REVITALIZACE ŠKOLNÍ JÍDELNY A DRUŽINY ZŠ ŠKOLNÍ</v>
      </c>
      <c r="F7" s="325"/>
      <c r="G7" s="325"/>
      <c r="H7" s="325"/>
      <c r="L7" s="21"/>
    </row>
    <row r="8" spans="2:12" ht="13.2">
      <c r="B8" s="21"/>
      <c r="D8" s="121" t="s">
        <v>175</v>
      </c>
      <c r="L8" s="21"/>
    </row>
    <row r="9" spans="2:12" s="1" customFormat="1" ht="16.5" customHeight="1">
      <c r="B9" s="21"/>
      <c r="E9" s="324" t="s">
        <v>272</v>
      </c>
      <c r="F9" s="323"/>
      <c r="G9" s="323"/>
      <c r="H9" s="323"/>
      <c r="L9" s="21"/>
    </row>
    <row r="10" spans="2:12" s="1" customFormat="1" ht="12" customHeight="1">
      <c r="B10" s="21"/>
      <c r="D10" s="121" t="s">
        <v>273</v>
      </c>
      <c r="L10" s="21"/>
    </row>
    <row r="11" spans="1:31" s="2" customFormat="1" ht="16.5" customHeight="1">
      <c r="A11" s="36"/>
      <c r="B11" s="41"/>
      <c r="C11" s="36"/>
      <c r="D11" s="36"/>
      <c r="E11" s="334" t="s">
        <v>2316</v>
      </c>
      <c r="F11" s="327"/>
      <c r="G11" s="327"/>
      <c r="H11" s="327"/>
      <c r="I11" s="36"/>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1" t="s">
        <v>2653</v>
      </c>
      <c r="E12" s="36"/>
      <c r="F12" s="36"/>
      <c r="G12" s="36"/>
      <c r="H12" s="36"/>
      <c r="I12" s="36"/>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26" t="s">
        <v>2755</v>
      </c>
      <c r="F13" s="327"/>
      <c r="G13" s="327"/>
      <c r="H13" s="327"/>
      <c r="I13" s="36"/>
      <c r="J13" s="36"/>
      <c r="K13" s="36"/>
      <c r="L13" s="53"/>
      <c r="S13" s="36"/>
      <c r="T13" s="36"/>
      <c r="U13" s="36"/>
      <c r="V13" s="36"/>
      <c r="W13" s="36"/>
      <c r="X13" s="36"/>
      <c r="Y13" s="36"/>
      <c r="Z13" s="36"/>
      <c r="AA13" s="36"/>
      <c r="AB13" s="36"/>
      <c r="AC13" s="36"/>
      <c r="AD13" s="36"/>
      <c r="AE13" s="36"/>
    </row>
    <row r="14" spans="1:31" s="2" customFormat="1" ht="10.2">
      <c r="A14" s="36"/>
      <c r="B14" s="41"/>
      <c r="C14" s="36"/>
      <c r="D14" s="36"/>
      <c r="E14" s="36"/>
      <c r="F14" s="36"/>
      <c r="G14" s="36"/>
      <c r="H14" s="36"/>
      <c r="I14" s="36"/>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1" t="s">
        <v>18</v>
      </c>
      <c r="E15" s="36"/>
      <c r="F15" s="112" t="s">
        <v>1</v>
      </c>
      <c r="G15" s="36"/>
      <c r="H15" s="36"/>
      <c r="I15" s="121" t="s">
        <v>20</v>
      </c>
      <c r="J15" s="112"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1" t="s">
        <v>22</v>
      </c>
      <c r="E16" s="36"/>
      <c r="F16" s="112" t="s">
        <v>23</v>
      </c>
      <c r="G16" s="36"/>
      <c r="H16" s="36"/>
      <c r="I16" s="121" t="s">
        <v>24</v>
      </c>
      <c r="J16" s="122" t="str">
        <f>'Rekapitulace stavby'!AN8</f>
        <v>6. 3. 2020</v>
      </c>
      <c r="K16" s="36"/>
      <c r="L16" s="53"/>
      <c r="S16" s="36"/>
      <c r="T16" s="36"/>
      <c r="U16" s="36"/>
      <c r="V16" s="36"/>
      <c r="W16" s="36"/>
      <c r="X16" s="36"/>
      <c r="Y16" s="36"/>
      <c r="Z16" s="36"/>
      <c r="AA16" s="36"/>
      <c r="AB16" s="36"/>
      <c r="AC16" s="36"/>
      <c r="AD16" s="36"/>
      <c r="AE16" s="36"/>
    </row>
    <row r="17" spans="1:31" s="2" customFormat="1" ht="10.8" customHeight="1">
      <c r="A17" s="36"/>
      <c r="B17" s="41"/>
      <c r="C17" s="36"/>
      <c r="D17" s="36"/>
      <c r="E17" s="36"/>
      <c r="F17" s="36"/>
      <c r="G17" s="36"/>
      <c r="H17" s="36"/>
      <c r="I17" s="36"/>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1" t="s">
        <v>30</v>
      </c>
      <c r="E18" s="36"/>
      <c r="F18" s="36"/>
      <c r="G18" s="36"/>
      <c r="H18" s="36"/>
      <c r="I18" s="121" t="s">
        <v>31</v>
      </c>
      <c r="J18" s="112"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2" t="s">
        <v>40</v>
      </c>
      <c r="F19" s="36"/>
      <c r="G19" s="36"/>
      <c r="H19" s="36"/>
      <c r="I19" s="121" t="s">
        <v>33</v>
      </c>
      <c r="J19" s="112"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36"/>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1" t="s">
        <v>34</v>
      </c>
      <c r="E21" s="36"/>
      <c r="F21" s="36"/>
      <c r="G21" s="36"/>
      <c r="H21" s="36"/>
      <c r="I21" s="121"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28" t="str">
        <f>'Rekapitulace stavby'!E14</f>
        <v>Vyplň údaj</v>
      </c>
      <c r="F22" s="329"/>
      <c r="G22" s="329"/>
      <c r="H22" s="329"/>
      <c r="I22" s="121"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36"/>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1" t="s">
        <v>36</v>
      </c>
      <c r="E24" s="36"/>
      <c r="F24" s="36"/>
      <c r="G24" s="36"/>
      <c r="H24" s="36"/>
      <c r="I24" s="121" t="s">
        <v>31</v>
      </c>
      <c r="J24" s="112"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2" t="s">
        <v>40</v>
      </c>
      <c r="F25" s="36"/>
      <c r="G25" s="36"/>
      <c r="H25" s="36"/>
      <c r="I25" s="121" t="s">
        <v>33</v>
      </c>
      <c r="J25" s="112"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36"/>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1" t="s">
        <v>39</v>
      </c>
      <c r="E27" s="36"/>
      <c r="F27" s="36"/>
      <c r="G27" s="36"/>
      <c r="H27" s="36"/>
      <c r="I27" s="121" t="s">
        <v>31</v>
      </c>
      <c r="J27" s="112" t="s">
        <v>1</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2" t="s">
        <v>40</v>
      </c>
      <c r="F28" s="36"/>
      <c r="G28" s="36"/>
      <c r="H28" s="36"/>
      <c r="I28" s="121" t="s">
        <v>33</v>
      </c>
      <c r="J28" s="112" t="s">
        <v>1</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36"/>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1" t="s">
        <v>41</v>
      </c>
      <c r="E30" s="36"/>
      <c r="F30" s="36"/>
      <c r="G30" s="36"/>
      <c r="H30" s="36"/>
      <c r="I30" s="36"/>
      <c r="J30" s="36"/>
      <c r="K30" s="36"/>
      <c r="L30" s="53"/>
      <c r="S30" s="36"/>
      <c r="T30" s="36"/>
      <c r="U30" s="36"/>
      <c r="V30" s="36"/>
      <c r="W30" s="36"/>
      <c r="X30" s="36"/>
      <c r="Y30" s="36"/>
      <c r="Z30" s="36"/>
      <c r="AA30" s="36"/>
      <c r="AB30" s="36"/>
      <c r="AC30" s="36"/>
      <c r="AD30" s="36"/>
      <c r="AE30" s="36"/>
    </row>
    <row r="31" spans="1:31" s="8" customFormat="1" ht="71.25" customHeight="1">
      <c r="A31" s="123"/>
      <c r="B31" s="124"/>
      <c r="C31" s="123"/>
      <c r="D31" s="123"/>
      <c r="E31" s="330" t="s">
        <v>42</v>
      </c>
      <c r="F31" s="330"/>
      <c r="G31" s="330"/>
      <c r="H31" s="330"/>
      <c r="I31" s="123"/>
      <c r="J31" s="123"/>
      <c r="K31" s="123"/>
      <c r="L31" s="125"/>
      <c r="S31" s="123"/>
      <c r="T31" s="123"/>
      <c r="U31" s="123"/>
      <c r="V31" s="123"/>
      <c r="W31" s="123"/>
      <c r="X31" s="123"/>
      <c r="Y31" s="123"/>
      <c r="Z31" s="123"/>
      <c r="AA31" s="123"/>
      <c r="AB31" s="123"/>
      <c r="AC31" s="123"/>
      <c r="AD31" s="123"/>
      <c r="AE31" s="123"/>
    </row>
    <row r="32" spans="1:31" s="2" customFormat="1" ht="6.9" customHeight="1">
      <c r="A32" s="36"/>
      <c r="B32" s="41"/>
      <c r="C32" s="36"/>
      <c r="D32" s="36"/>
      <c r="E32" s="36"/>
      <c r="F32" s="36"/>
      <c r="G32" s="36"/>
      <c r="H32" s="36"/>
      <c r="I32" s="36"/>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26"/>
      <c r="E33" s="126"/>
      <c r="F33" s="126"/>
      <c r="G33" s="126"/>
      <c r="H33" s="126"/>
      <c r="I33" s="126"/>
      <c r="J33" s="126"/>
      <c r="K33" s="126"/>
      <c r="L33" s="53"/>
      <c r="S33" s="36"/>
      <c r="T33" s="36"/>
      <c r="U33" s="36"/>
      <c r="V33" s="36"/>
      <c r="W33" s="36"/>
      <c r="X33" s="36"/>
      <c r="Y33" s="36"/>
      <c r="Z33" s="36"/>
      <c r="AA33" s="36"/>
      <c r="AB33" s="36"/>
      <c r="AC33" s="36"/>
      <c r="AD33" s="36"/>
      <c r="AE33" s="36"/>
    </row>
    <row r="34" spans="1:31" s="2" customFormat="1" ht="25.35" customHeight="1">
      <c r="A34" s="36"/>
      <c r="B34" s="41"/>
      <c r="C34" s="36"/>
      <c r="D34" s="127" t="s">
        <v>43</v>
      </c>
      <c r="E34" s="36"/>
      <c r="F34" s="36"/>
      <c r="G34" s="36"/>
      <c r="H34" s="36"/>
      <c r="I34" s="36"/>
      <c r="J34" s="128">
        <f>ROUND(J132,2)</f>
        <v>0</v>
      </c>
      <c r="K34" s="36"/>
      <c r="L34" s="53"/>
      <c r="S34" s="36"/>
      <c r="T34" s="36"/>
      <c r="U34" s="36"/>
      <c r="V34" s="36"/>
      <c r="W34" s="36"/>
      <c r="X34" s="36"/>
      <c r="Y34" s="36"/>
      <c r="Z34" s="36"/>
      <c r="AA34" s="36"/>
      <c r="AB34" s="36"/>
      <c r="AC34" s="36"/>
      <c r="AD34" s="36"/>
      <c r="AE34" s="36"/>
    </row>
    <row r="35" spans="1:31" s="2" customFormat="1" ht="6.9" customHeight="1">
      <c r="A35" s="36"/>
      <c r="B35" s="41"/>
      <c r="C35" s="36"/>
      <c r="D35" s="126"/>
      <c r="E35" s="126"/>
      <c r="F35" s="126"/>
      <c r="G35" s="126"/>
      <c r="H35" s="126"/>
      <c r="I35" s="126"/>
      <c r="J35" s="126"/>
      <c r="K35" s="126"/>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29" t="s">
        <v>45</v>
      </c>
      <c r="G36" s="36"/>
      <c r="H36" s="36"/>
      <c r="I36" s="129" t="s">
        <v>44</v>
      </c>
      <c r="J36" s="129"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30" t="s">
        <v>47</v>
      </c>
      <c r="E37" s="121" t="s">
        <v>48</v>
      </c>
      <c r="F37" s="131">
        <f>ROUND((SUM(BE132:BE276)),2)</f>
        <v>0</v>
      </c>
      <c r="G37" s="36"/>
      <c r="H37" s="36"/>
      <c r="I37" s="132">
        <v>0.21</v>
      </c>
      <c r="J37" s="131">
        <f>ROUND(((SUM(BE132:BE276))*I37),2)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1" t="s">
        <v>49</v>
      </c>
      <c r="F38" s="131">
        <f>ROUND((SUM(BF132:BF276)),2)</f>
        <v>0</v>
      </c>
      <c r="G38" s="36"/>
      <c r="H38" s="36"/>
      <c r="I38" s="132">
        <v>0.15</v>
      </c>
      <c r="J38" s="131">
        <f>ROUND(((SUM(BF132:BF276))*I38),2)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1" t="s">
        <v>50</v>
      </c>
      <c r="F39" s="131">
        <f>ROUND((SUM(BG132:BG276)),2)</f>
        <v>0</v>
      </c>
      <c r="G39" s="36"/>
      <c r="H39" s="36"/>
      <c r="I39" s="132">
        <v>0.21</v>
      </c>
      <c r="J39" s="131">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1" t="s">
        <v>51</v>
      </c>
      <c r="F40" s="131">
        <f>ROUND((SUM(BH132:BH276)),2)</f>
        <v>0</v>
      </c>
      <c r="G40" s="36"/>
      <c r="H40" s="36"/>
      <c r="I40" s="132">
        <v>0.15</v>
      </c>
      <c r="J40" s="131">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1" t="s">
        <v>52</v>
      </c>
      <c r="F41" s="131">
        <f>ROUND((SUM(BI132:BI276)),2)</f>
        <v>0</v>
      </c>
      <c r="G41" s="36"/>
      <c r="H41" s="36"/>
      <c r="I41" s="132">
        <v>0</v>
      </c>
      <c r="J41" s="131">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36"/>
      <c r="J42" s="36"/>
      <c r="K42" s="36"/>
      <c r="L42" s="53"/>
      <c r="S42" s="36"/>
      <c r="T42" s="36"/>
      <c r="U42" s="36"/>
      <c r="V42" s="36"/>
      <c r="W42" s="36"/>
      <c r="X42" s="36"/>
      <c r="Y42" s="36"/>
      <c r="Z42" s="36"/>
      <c r="AA42" s="36"/>
      <c r="AB42" s="36"/>
      <c r="AC42" s="36"/>
      <c r="AD42" s="36"/>
      <c r="AE42" s="36"/>
    </row>
    <row r="43" spans="1:31" s="2" customFormat="1" ht="25.35" customHeight="1">
      <c r="A43" s="36"/>
      <c r="B43" s="41"/>
      <c r="C43" s="133"/>
      <c r="D43" s="134" t="s">
        <v>53</v>
      </c>
      <c r="E43" s="135"/>
      <c r="F43" s="135"/>
      <c r="G43" s="136" t="s">
        <v>54</v>
      </c>
      <c r="H43" s="137" t="s">
        <v>55</v>
      </c>
      <c r="I43" s="135"/>
      <c r="J43" s="138">
        <f>SUM(J34:J41)</f>
        <v>0</v>
      </c>
      <c r="K43" s="139"/>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36"/>
      <c r="J44" s="36"/>
      <c r="K44" s="36"/>
      <c r="L44" s="53"/>
      <c r="S44" s="36"/>
      <c r="T44" s="36"/>
      <c r="U44" s="36"/>
      <c r="V44" s="36"/>
      <c r="W44" s="36"/>
      <c r="X44" s="36"/>
      <c r="Y44" s="36"/>
      <c r="Z44" s="36"/>
      <c r="AA44" s="36"/>
      <c r="AB44" s="36"/>
      <c r="AC44" s="36"/>
      <c r="AD44" s="36"/>
      <c r="AE44" s="36"/>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3"/>
      <c r="D50" s="140" t="s">
        <v>56</v>
      </c>
      <c r="E50" s="141"/>
      <c r="F50" s="141"/>
      <c r="G50" s="140" t="s">
        <v>57</v>
      </c>
      <c r="H50" s="141"/>
      <c r="I50" s="141"/>
      <c r="J50" s="141"/>
      <c r="K50" s="141"/>
      <c r="L50" s="5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6"/>
      <c r="B61" s="41"/>
      <c r="C61" s="36"/>
      <c r="D61" s="142" t="s">
        <v>58</v>
      </c>
      <c r="E61" s="143"/>
      <c r="F61" s="144" t="s">
        <v>59</v>
      </c>
      <c r="G61" s="142" t="s">
        <v>58</v>
      </c>
      <c r="H61" s="143"/>
      <c r="I61" s="143"/>
      <c r="J61" s="145" t="s">
        <v>59</v>
      </c>
      <c r="K61" s="143"/>
      <c r="L61" s="53"/>
      <c r="S61" s="36"/>
      <c r="T61" s="36"/>
      <c r="U61" s="36"/>
      <c r="V61" s="36"/>
      <c r="W61" s="36"/>
      <c r="X61" s="36"/>
      <c r="Y61" s="36"/>
      <c r="Z61" s="36"/>
      <c r="AA61" s="36"/>
      <c r="AB61" s="36"/>
      <c r="AC61" s="36"/>
      <c r="AD61" s="36"/>
      <c r="AE61" s="36"/>
    </row>
    <row r="62" spans="2:12" ht="10.2">
      <c r="B62" s="21"/>
      <c r="L62" s="21"/>
    </row>
    <row r="63" spans="2:12" ht="10.2">
      <c r="B63" s="21"/>
      <c r="L63" s="21"/>
    </row>
    <row r="64" spans="2:12" ht="10.2">
      <c r="B64" s="21"/>
      <c r="L64" s="21"/>
    </row>
    <row r="65" spans="1:31" s="2" customFormat="1" ht="13.2">
      <c r="A65" s="36"/>
      <c r="B65" s="41"/>
      <c r="C65" s="36"/>
      <c r="D65" s="140" t="s">
        <v>60</v>
      </c>
      <c r="E65" s="146"/>
      <c r="F65" s="146"/>
      <c r="G65" s="140" t="s">
        <v>61</v>
      </c>
      <c r="H65" s="146"/>
      <c r="I65" s="146"/>
      <c r="J65" s="146"/>
      <c r="K65" s="146"/>
      <c r="L65" s="53"/>
      <c r="S65" s="36"/>
      <c r="T65" s="36"/>
      <c r="U65" s="36"/>
      <c r="V65" s="36"/>
      <c r="W65" s="36"/>
      <c r="X65" s="36"/>
      <c r="Y65" s="36"/>
      <c r="Z65" s="36"/>
      <c r="AA65" s="36"/>
      <c r="AB65" s="36"/>
      <c r="AC65" s="36"/>
      <c r="AD65" s="36"/>
      <c r="AE65" s="36"/>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6"/>
      <c r="B76" s="41"/>
      <c r="C76" s="36"/>
      <c r="D76" s="142" t="s">
        <v>58</v>
      </c>
      <c r="E76" s="143"/>
      <c r="F76" s="144" t="s">
        <v>59</v>
      </c>
      <c r="G76" s="142" t="s">
        <v>58</v>
      </c>
      <c r="H76" s="143"/>
      <c r="I76" s="143"/>
      <c r="J76" s="145" t="s">
        <v>59</v>
      </c>
      <c r="K76" s="143"/>
      <c r="L76" s="53"/>
      <c r="S76" s="36"/>
      <c r="T76" s="36"/>
      <c r="U76" s="36"/>
      <c r="V76" s="36"/>
      <c r="W76" s="36"/>
      <c r="X76" s="36"/>
      <c r="Y76" s="36"/>
      <c r="Z76" s="36"/>
      <c r="AA76" s="36"/>
      <c r="AB76" s="36"/>
      <c r="AC76" s="36"/>
      <c r="AD76" s="36"/>
      <c r="AE76" s="36"/>
    </row>
    <row r="77" spans="1:31" s="2" customFormat="1" ht="14.4" customHeight="1">
      <c r="A77" s="36"/>
      <c r="B77" s="147"/>
      <c r="C77" s="148"/>
      <c r="D77" s="148"/>
      <c r="E77" s="148"/>
      <c r="F77" s="148"/>
      <c r="G77" s="148"/>
      <c r="H77" s="148"/>
      <c r="I77" s="148"/>
      <c r="J77" s="148"/>
      <c r="K77" s="148"/>
      <c r="L77" s="53"/>
      <c r="S77" s="36"/>
      <c r="T77" s="36"/>
      <c r="U77" s="36"/>
      <c r="V77" s="36"/>
      <c r="W77" s="36"/>
      <c r="X77" s="36"/>
      <c r="Y77" s="36"/>
      <c r="Z77" s="36"/>
      <c r="AA77" s="36"/>
      <c r="AB77" s="36"/>
      <c r="AC77" s="36"/>
      <c r="AD77" s="36"/>
      <c r="AE77" s="36"/>
    </row>
    <row r="81" spans="1:31" s="2" customFormat="1" ht="6.9" customHeight="1">
      <c r="A81" s="36"/>
      <c r="B81" s="149"/>
      <c r="C81" s="150"/>
      <c r="D81" s="150"/>
      <c r="E81" s="150"/>
      <c r="F81" s="150"/>
      <c r="G81" s="150"/>
      <c r="H81" s="150"/>
      <c r="I81" s="150"/>
      <c r="J81" s="150"/>
      <c r="K81" s="150"/>
      <c r="L81" s="53"/>
      <c r="S81" s="36"/>
      <c r="T81" s="36"/>
      <c r="U81" s="36"/>
      <c r="V81" s="36"/>
      <c r="W81" s="36"/>
      <c r="X81" s="36"/>
      <c r="Y81" s="36"/>
      <c r="Z81" s="36"/>
      <c r="AA81" s="36"/>
      <c r="AB81" s="36"/>
      <c r="AC81" s="36"/>
      <c r="AD81" s="36"/>
      <c r="AE81" s="36"/>
    </row>
    <row r="82" spans="1:31" s="2" customFormat="1" ht="24.9" customHeight="1">
      <c r="A82" s="36"/>
      <c r="B82" s="37"/>
      <c r="C82" s="24" t="s">
        <v>177</v>
      </c>
      <c r="D82" s="38"/>
      <c r="E82" s="38"/>
      <c r="F82" s="38"/>
      <c r="G82" s="38"/>
      <c r="H82" s="38"/>
      <c r="I82" s="38"/>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31" t="str">
        <f>E7</f>
        <v>REVITALIZACE ŠKOLNÍ JÍDELNY A DRUŽINY ZŠ ŠKOLNÍ</v>
      </c>
      <c r="F85" s="332"/>
      <c r="G85" s="332"/>
      <c r="H85" s="332"/>
      <c r="I85" s="38"/>
      <c r="J85" s="38"/>
      <c r="K85" s="38"/>
      <c r="L85" s="53"/>
      <c r="S85" s="36"/>
      <c r="T85" s="36"/>
      <c r="U85" s="36"/>
      <c r="V85" s="36"/>
      <c r="W85" s="36"/>
      <c r="X85" s="36"/>
      <c r="Y85" s="36"/>
      <c r="Z85" s="36"/>
      <c r="AA85" s="36"/>
      <c r="AB85" s="36"/>
      <c r="AC85" s="36"/>
      <c r="AD85" s="36"/>
      <c r="AE85" s="36"/>
    </row>
    <row r="86" spans="2:12" s="1" customFormat="1" ht="12" customHeight="1">
      <c r="B86" s="22"/>
      <c r="C86" s="30" t="s">
        <v>175</v>
      </c>
      <c r="D86" s="23"/>
      <c r="E86" s="23"/>
      <c r="F86" s="23"/>
      <c r="G86" s="23"/>
      <c r="H86" s="23"/>
      <c r="I86" s="23"/>
      <c r="J86" s="23"/>
      <c r="K86" s="23"/>
      <c r="L86" s="21"/>
    </row>
    <row r="87" spans="2:12" s="1" customFormat="1" ht="16.5" customHeight="1">
      <c r="B87" s="22"/>
      <c r="C87" s="23"/>
      <c r="D87" s="23"/>
      <c r="E87" s="331" t="s">
        <v>272</v>
      </c>
      <c r="F87" s="308"/>
      <c r="G87" s="308"/>
      <c r="H87" s="308"/>
      <c r="I87" s="23"/>
      <c r="J87" s="23"/>
      <c r="K87" s="23"/>
      <c r="L87" s="21"/>
    </row>
    <row r="88" spans="2:12" s="1" customFormat="1" ht="12" customHeight="1">
      <c r="B88" s="22"/>
      <c r="C88" s="30" t="s">
        <v>273</v>
      </c>
      <c r="D88" s="23"/>
      <c r="E88" s="23"/>
      <c r="F88" s="23"/>
      <c r="G88" s="23"/>
      <c r="H88" s="23"/>
      <c r="I88" s="23"/>
      <c r="J88" s="23"/>
      <c r="K88" s="23"/>
      <c r="L88" s="21"/>
    </row>
    <row r="89" spans="1:31" s="2" customFormat="1" ht="16.5" customHeight="1">
      <c r="A89" s="36"/>
      <c r="B89" s="37"/>
      <c r="C89" s="38"/>
      <c r="D89" s="38"/>
      <c r="E89" s="335" t="s">
        <v>2316</v>
      </c>
      <c r="F89" s="333"/>
      <c r="G89" s="333"/>
      <c r="H89" s="333"/>
      <c r="I89" s="38"/>
      <c r="J89" s="38"/>
      <c r="K89" s="38"/>
      <c r="L89" s="53"/>
      <c r="S89" s="36"/>
      <c r="T89" s="36"/>
      <c r="U89" s="36"/>
      <c r="V89" s="36"/>
      <c r="W89" s="36"/>
      <c r="X89" s="36"/>
      <c r="Y89" s="36"/>
      <c r="Z89" s="36"/>
      <c r="AA89" s="36"/>
      <c r="AB89" s="36"/>
      <c r="AC89" s="36"/>
      <c r="AD89" s="36"/>
      <c r="AE89" s="36"/>
    </row>
    <row r="90" spans="1:31" s="2" customFormat="1" ht="12" customHeight="1">
      <c r="A90" s="36"/>
      <c r="B90" s="37"/>
      <c r="C90" s="30" t="s">
        <v>2653</v>
      </c>
      <c r="D90" s="38"/>
      <c r="E90" s="38"/>
      <c r="F90" s="38"/>
      <c r="G90" s="38"/>
      <c r="H90" s="38"/>
      <c r="I90" s="38"/>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286" t="str">
        <f>E13</f>
        <v>2 - Přístavba (družina) RS 1 - Montáž</v>
      </c>
      <c r="F91" s="333"/>
      <c r="G91" s="333"/>
      <c r="H91" s="333"/>
      <c r="I91" s="38"/>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38"/>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Petřvald</v>
      </c>
      <c r="G93" s="38"/>
      <c r="H93" s="38"/>
      <c r="I93" s="30" t="s">
        <v>24</v>
      </c>
      <c r="J93" s="68" t="str">
        <f>IF(J16="","",J16)</f>
        <v>6. 3. 2020</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38"/>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 xml:space="preserve"> </v>
      </c>
      <c r="G95" s="38"/>
      <c r="H95" s="38"/>
      <c r="I95" s="30" t="s">
        <v>36</v>
      </c>
      <c r="J95" s="34" t="str">
        <f>E25</f>
        <v xml:space="preserve"> </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30"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53"/>
      <c r="S97" s="36"/>
      <c r="T97" s="36"/>
      <c r="U97" s="36"/>
      <c r="V97" s="36"/>
      <c r="W97" s="36"/>
      <c r="X97" s="36"/>
      <c r="Y97" s="36"/>
      <c r="Z97" s="36"/>
      <c r="AA97" s="36"/>
      <c r="AB97" s="36"/>
      <c r="AC97" s="36"/>
      <c r="AD97" s="36"/>
      <c r="AE97" s="36"/>
    </row>
    <row r="98" spans="1:31" s="2" customFormat="1" ht="29.25" customHeight="1">
      <c r="A98" s="36"/>
      <c r="B98" s="37"/>
      <c r="C98" s="151" t="s">
        <v>178</v>
      </c>
      <c r="D98" s="152"/>
      <c r="E98" s="152"/>
      <c r="F98" s="152"/>
      <c r="G98" s="152"/>
      <c r="H98" s="152"/>
      <c r="I98" s="152"/>
      <c r="J98" s="153" t="s">
        <v>179</v>
      </c>
      <c r="K98" s="152"/>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53"/>
      <c r="S99" s="36"/>
      <c r="T99" s="36"/>
      <c r="U99" s="36"/>
      <c r="V99" s="36"/>
      <c r="W99" s="36"/>
      <c r="X99" s="36"/>
      <c r="Y99" s="36"/>
      <c r="Z99" s="36"/>
      <c r="AA99" s="36"/>
      <c r="AB99" s="36"/>
      <c r="AC99" s="36"/>
      <c r="AD99" s="36"/>
      <c r="AE99" s="36"/>
    </row>
    <row r="100" spans="1:47" s="2" customFormat="1" ht="22.8" customHeight="1">
      <c r="A100" s="36"/>
      <c r="B100" s="37"/>
      <c r="C100" s="154" t="s">
        <v>180</v>
      </c>
      <c r="D100" s="38"/>
      <c r="E100" s="38"/>
      <c r="F100" s="38"/>
      <c r="G100" s="38"/>
      <c r="H100" s="38"/>
      <c r="I100" s="38"/>
      <c r="J100" s="86">
        <f>J132</f>
        <v>0</v>
      </c>
      <c r="K100" s="38"/>
      <c r="L100" s="53"/>
      <c r="S100" s="36"/>
      <c r="T100" s="36"/>
      <c r="U100" s="36"/>
      <c r="V100" s="36"/>
      <c r="W100" s="36"/>
      <c r="X100" s="36"/>
      <c r="Y100" s="36"/>
      <c r="Z100" s="36"/>
      <c r="AA100" s="36"/>
      <c r="AB100" s="36"/>
      <c r="AC100" s="36"/>
      <c r="AD100" s="36"/>
      <c r="AE100" s="36"/>
      <c r="AU100" s="18" t="s">
        <v>181</v>
      </c>
    </row>
    <row r="101" spans="2:12" s="9" customFormat="1" ht="24.9" customHeight="1">
      <c r="B101" s="155"/>
      <c r="C101" s="156"/>
      <c r="D101" s="157" t="s">
        <v>284</v>
      </c>
      <c r="E101" s="158"/>
      <c r="F101" s="158"/>
      <c r="G101" s="158"/>
      <c r="H101" s="158"/>
      <c r="I101" s="158"/>
      <c r="J101" s="159">
        <f>J133</f>
        <v>0</v>
      </c>
      <c r="K101" s="156"/>
      <c r="L101" s="160"/>
    </row>
    <row r="102" spans="2:12" s="10" customFormat="1" ht="19.95" customHeight="1">
      <c r="B102" s="161"/>
      <c r="C102" s="106"/>
      <c r="D102" s="162" t="s">
        <v>287</v>
      </c>
      <c r="E102" s="163"/>
      <c r="F102" s="163"/>
      <c r="G102" s="163"/>
      <c r="H102" s="163"/>
      <c r="I102" s="163"/>
      <c r="J102" s="164">
        <f>J134</f>
        <v>0</v>
      </c>
      <c r="K102" s="106"/>
      <c r="L102" s="165"/>
    </row>
    <row r="103" spans="2:12" s="10" customFormat="1" ht="19.95" customHeight="1">
      <c r="B103" s="161"/>
      <c r="C103" s="106"/>
      <c r="D103" s="162" t="s">
        <v>2756</v>
      </c>
      <c r="E103" s="163"/>
      <c r="F103" s="163"/>
      <c r="G103" s="163"/>
      <c r="H103" s="163"/>
      <c r="I103" s="163"/>
      <c r="J103" s="164">
        <f>J150</f>
        <v>0</v>
      </c>
      <c r="K103" s="106"/>
      <c r="L103" s="165"/>
    </row>
    <row r="104" spans="2:12" s="10" customFormat="1" ht="19.95" customHeight="1">
      <c r="B104" s="161"/>
      <c r="C104" s="106"/>
      <c r="D104" s="162" t="s">
        <v>2655</v>
      </c>
      <c r="E104" s="163"/>
      <c r="F104" s="163"/>
      <c r="G104" s="163"/>
      <c r="H104" s="163"/>
      <c r="I104" s="163"/>
      <c r="J104" s="164">
        <f>J156</f>
        <v>0</v>
      </c>
      <c r="K104" s="106"/>
      <c r="L104" s="165"/>
    </row>
    <row r="105" spans="2:12" s="10" customFormat="1" ht="19.95" customHeight="1">
      <c r="B105" s="161"/>
      <c r="C105" s="106"/>
      <c r="D105" s="162" t="s">
        <v>2656</v>
      </c>
      <c r="E105" s="163"/>
      <c r="F105" s="163"/>
      <c r="G105" s="163"/>
      <c r="H105" s="163"/>
      <c r="I105" s="163"/>
      <c r="J105" s="164">
        <f>J177</f>
        <v>0</v>
      </c>
      <c r="K105" s="106"/>
      <c r="L105" s="165"/>
    </row>
    <row r="106" spans="2:12" s="10" customFormat="1" ht="19.95" customHeight="1">
      <c r="B106" s="161"/>
      <c r="C106" s="106"/>
      <c r="D106" s="162" t="s">
        <v>2657</v>
      </c>
      <c r="E106" s="163"/>
      <c r="F106" s="163"/>
      <c r="G106" s="163"/>
      <c r="H106" s="163"/>
      <c r="I106" s="163"/>
      <c r="J106" s="164">
        <f>J216</f>
        <v>0</v>
      </c>
      <c r="K106" s="106"/>
      <c r="L106" s="165"/>
    </row>
    <row r="107" spans="2:12" s="10" customFormat="1" ht="19.95" customHeight="1">
      <c r="B107" s="161"/>
      <c r="C107" s="106"/>
      <c r="D107" s="162" t="s">
        <v>292</v>
      </c>
      <c r="E107" s="163"/>
      <c r="F107" s="163"/>
      <c r="G107" s="163"/>
      <c r="H107" s="163"/>
      <c r="I107" s="163"/>
      <c r="J107" s="164">
        <f>J269</f>
        <v>0</v>
      </c>
      <c r="K107" s="106"/>
      <c r="L107" s="165"/>
    </row>
    <row r="108" spans="2:12" s="9" customFormat="1" ht="24.9" customHeight="1">
      <c r="B108" s="155"/>
      <c r="C108" s="156"/>
      <c r="D108" s="157" t="s">
        <v>2658</v>
      </c>
      <c r="E108" s="158"/>
      <c r="F108" s="158"/>
      <c r="G108" s="158"/>
      <c r="H108" s="158"/>
      <c r="I108" s="158"/>
      <c r="J108" s="159">
        <f>J274</f>
        <v>0</v>
      </c>
      <c r="K108" s="156"/>
      <c r="L108" s="160"/>
    </row>
    <row r="109" spans="1:31" s="2" customFormat="1" ht="21.75" customHeight="1">
      <c r="A109" s="36"/>
      <c r="B109" s="37"/>
      <c r="C109" s="38"/>
      <c r="D109" s="38"/>
      <c r="E109" s="38"/>
      <c r="F109" s="38"/>
      <c r="G109" s="38"/>
      <c r="H109" s="38"/>
      <c r="I109" s="38"/>
      <c r="J109" s="38"/>
      <c r="K109" s="38"/>
      <c r="L109" s="53"/>
      <c r="S109" s="36"/>
      <c r="T109" s="36"/>
      <c r="U109" s="36"/>
      <c r="V109" s="36"/>
      <c r="W109" s="36"/>
      <c r="X109" s="36"/>
      <c r="Y109" s="36"/>
      <c r="Z109" s="36"/>
      <c r="AA109" s="36"/>
      <c r="AB109" s="36"/>
      <c r="AC109" s="36"/>
      <c r="AD109" s="36"/>
      <c r="AE109" s="36"/>
    </row>
    <row r="110" spans="1:31" s="2" customFormat="1" ht="6.9" customHeight="1">
      <c r="A110" s="36"/>
      <c r="B110" s="56"/>
      <c r="C110" s="57"/>
      <c r="D110" s="57"/>
      <c r="E110" s="57"/>
      <c r="F110" s="57"/>
      <c r="G110" s="57"/>
      <c r="H110" s="57"/>
      <c r="I110" s="57"/>
      <c r="J110" s="57"/>
      <c r="K110" s="57"/>
      <c r="L110" s="53"/>
      <c r="S110" s="36"/>
      <c r="T110" s="36"/>
      <c r="U110" s="36"/>
      <c r="V110" s="36"/>
      <c r="W110" s="36"/>
      <c r="X110" s="36"/>
      <c r="Y110" s="36"/>
      <c r="Z110" s="36"/>
      <c r="AA110" s="36"/>
      <c r="AB110" s="36"/>
      <c r="AC110" s="36"/>
      <c r="AD110" s="36"/>
      <c r="AE110" s="36"/>
    </row>
    <row r="114" spans="1:31" s="2" customFormat="1" ht="6.9" customHeight="1">
      <c r="A114" s="36"/>
      <c r="B114" s="58"/>
      <c r="C114" s="59"/>
      <c r="D114" s="59"/>
      <c r="E114" s="59"/>
      <c r="F114" s="59"/>
      <c r="G114" s="59"/>
      <c r="H114" s="59"/>
      <c r="I114" s="59"/>
      <c r="J114" s="59"/>
      <c r="K114" s="59"/>
      <c r="L114" s="53"/>
      <c r="S114" s="36"/>
      <c r="T114" s="36"/>
      <c r="U114" s="36"/>
      <c r="V114" s="36"/>
      <c r="W114" s="36"/>
      <c r="X114" s="36"/>
      <c r="Y114" s="36"/>
      <c r="Z114" s="36"/>
      <c r="AA114" s="36"/>
      <c r="AB114" s="36"/>
      <c r="AC114" s="36"/>
      <c r="AD114" s="36"/>
      <c r="AE114" s="36"/>
    </row>
    <row r="115" spans="1:31" s="2" customFormat="1" ht="24.9" customHeight="1">
      <c r="A115" s="36"/>
      <c r="B115" s="37"/>
      <c r="C115" s="24" t="s">
        <v>189</v>
      </c>
      <c r="D115" s="38"/>
      <c r="E115" s="38"/>
      <c r="F115" s="38"/>
      <c r="G115" s="38"/>
      <c r="H115" s="38"/>
      <c r="I115" s="38"/>
      <c r="J115" s="38"/>
      <c r="K115" s="38"/>
      <c r="L115" s="53"/>
      <c r="S115" s="36"/>
      <c r="T115" s="36"/>
      <c r="U115" s="36"/>
      <c r="V115" s="36"/>
      <c r="W115" s="36"/>
      <c r="X115" s="36"/>
      <c r="Y115" s="36"/>
      <c r="Z115" s="36"/>
      <c r="AA115" s="36"/>
      <c r="AB115" s="36"/>
      <c r="AC115" s="36"/>
      <c r="AD115" s="36"/>
      <c r="AE115" s="36"/>
    </row>
    <row r="116" spans="1:31" s="2" customFormat="1" ht="6.9" customHeight="1">
      <c r="A116" s="36"/>
      <c r="B116" s="37"/>
      <c r="C116" s="38"/>
      <c r="D116" s="38"/>
      <c r="E116" s="38"/>
      <c r="F116" s="38"/>
      <c r="G116" s="38"/>
      <c r="H116" s="38"/>
      <c r="I116" s="38"/>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1" t="str">
        <f>E7</f>
        <v>REVITALIZACE ŠKOLNÍ JÍDELNY A DRUŽINY ZŠ ŠKOLNÍ</v>
      </c>
      <c r="F118" s="332"/>
      <c r="G118" s="332"/>
      <c r="H118" s="332"/>
      <c r="I118" s="38"/>
      <c r="J118" s="38"/>
      <c r="K118" s="38"/>
      <c r="L118" s="53"/>
      <c r="S118" s="36"/>
      <c r="T118" s="36"/>
      <c r="U118" s="36"/>
      <c r="V118" s="36"/>
      <c r="W118" s="36"/>
      <c r="X118" s="36"/>
      <c r="Y118" s="36"/>
      <c r="Z118" s="36"/>
      <c r="AA118" s="36"/>
      <c r="AB118" s="36"/>
      <c r="AC118" s="36"/>
      <c r="AD118" s="36"/>
      <c r="AE118" s="36"/>
    </row>
    <row r="119" spans="2:12" s="1" customFormat="1" ht="12" customHeight="1">
      <c r="B119" s="22"/>
      <c r="C119" s="30" t="s">
        <v>175</v>
      </c>
      <c r="D119" s="23"/>
      <c r="E119" s="23"/>
      <c r="F119" s="23"/>
      <c r="G119" s="23"/>
      <c r="H119" s="23"/>
      <c r="I119" s="23"/>
      <c r="J119" s="23"/>
      <c r="K119" s="23"/>
      <c r="L119" s="21"/>
    </row>
    <row r="120" spans="2:12" s="1" customFormat="1" ht="16.5" customHeight="1">
      <c r="B120" s="22"/>
      <c r="C120" s="23"/>
      <c r="D120" s="23"/>
      <c r="E120" s="331" t="s">
        <v>272</v>
      </c>
      <c r="F120" s="308"/>
      <c r="G120" s="308"/>
      <c r="H120" s="308"/>
      <c r="I120" s="23"/>
      <c r="J120" s="23"/>
      <c r="K120" s="23"/>
      <c r="L120" s="21"/>
    </row>
    <row r="121" spans="2:12" s="1" customFormat="1" ht="12" customHeight="1">
      <c r="B121" s="22"/>
      <c r="C121" s="30" t="s">
        <v>273</v>
      </c>
      <c r="D121" s="23"/>
      <c r="E121" s="23"/>
      <c r="F121" s="23"/>
      <c r="G121" s="23"/>
      <c r="H121" s="23"/>
      <c r="I121" s="23"/>
      <c r="J121" s="23"/>
      <c r="K121" s="23"/>
      <c r="L121" s="21"/>
    </row>
    <row r="122" spans="1:31" s="2" customFormat="1" ht="16.5" customHeight="1">
      <c r="A122" s="36"/>
      <c r="B122" s="37"/>
      <c r="C122" s="38"/>
      <c r="D122" s="38"/>
      <c r="E122" s="335" t="s">
        <v>2316</v>
      </c>
      <c r="F122" s="333"/>
      <c r="G122" s="333"/>
      <c r="H122" s="333"/>
      <c r="I122" s="38"/>
      <c r="J122" s="38"/>
      <c r="K122" s="38"/>
      <c r="L122" s="53"/>
      <c r="S122" s="36"/>
      <c r="T122" s="36"/>
      <c r="U122" s="36"/>
      <c r="V122" s="36"/>
      <c r="W122" s="36"/>
      <c r="X122" s="36"/>
      <c r="Y122" s="36"/>
      <c r="Z122" s="36"/>
      <c r="AA122" s="36"/>
      <c r="AB122" s="36"/>
      <c r="AC122" s="36"/>
      <c r="AD122" s="36"/>
      <c r="AE122" s="36"/>
    </row>
    <row r="123" spans="1:31" s="2" customFormat="1" ht="12" customHeight="1">
      <c r="A123" s="36"/>
      <c r="B123" s="37"/>
      <c r="C123" s="30" t="s">
        <v>2653</v>
      </c>
      <c r="D123" s="38"/>
      <c r="E123" s="38"/>
      <c r="F123" s="38"/>
      <c r="G123" s="38"/>
      <c r="H123" s="38"/>
      <c r="I123" s="38"/>
      <c r="J123" s="38"/>
      <c r="K123" s="38"/>
      <c r="L123" s="53"/>
      <c r="S123" s="36"/>
      <c r="T123" s="36"/>
      <c r="U123" s="36"/>
      <c r="V123" s="36"/>
      <c r="W123" s="36"/>
      <c r="X123" s="36"/>
      <c r="Y123" s="36"/>
      <c r="Z123" s="36"/>
      <c r="AA123" s="36"/>
      <c r="AB123" s="36"/>
      <c r="AC123" s="36"/>
      <c r="AD123" s="36"/>
      <c r="AE123" s="36"/>
    </row>
    <row r="124" spans="1:31" s="2" customFormat="1" ht="16.5" customHeight="1">
      <c r="A124" s="36"/>
      <c r="B124" s="37"/>
      <c r="C124" s="38"/>
      <c r="D124" s="38"/>
      <c r="E124" s="286" t="str">
        <f>E13</f>
        <v>2 - Přístavba (družina) RS 1 - Montáž</v>
      </c>
      <c r="F124" s="333"/>
      <c r="G124" s="333"/>
      <c r="H124" s="333"/>
      <c r="I124" s="38"/>
      <c r="J124" s="38"/>
      <c r="K124" s="38"/>
      <c r="L124" s="53"/>
      <c r="S124" s="36"/>
      <c r="T124" s="36"/>
      <c r="U124" s="36"/>
      <c r="V124" s="36"/>
      <c r="W124" s="36"/>
      <c r="X124" s="36"/>
      <c r="Y124" s="36"/>
      <c r="Z124" s="36"/>
      <c r="AA124" s="36"/>
      <c r="AB124" s="36"/>
      <c r="AC124" s="36"/>
      <c r="AD124" s="36"/>
      <c r="AE124" s="36"/>
    </row>
    <row r="125" spans="1:31" s="2" customFormat="1" ht="6.9" customHeight="1">
      <c r="A125" s="36"/>
      <c r="B125" s="37"/>
      <c r="C125" s="38"/>
      <c r="D125" s="38"/>
      <c r="E125" s="38"/>
      <c r="F125" s="38"/>
      <c r="G125" s="38"/>
      <c r="H125" s="38"/>
      <c r="I125" s="38"/>
      <c r="J125" s="38"/>
      <c r="K125" s="38"/>
      <c r="L125" s="53"/>
      <c r="S125" s="36"/>
      <c r="T125" s="36"/>
      <c r="U125" s="36"/>
      <c r="V125" s="36"/>
      <c r="W125" s="36"/>
      <c r="X125" s="36"/>
      <c r="Y125" s="36"/>
      <c r="Z125" s="36"/>
      <c r="AA125" s="36"/>
      <c r="AB125" s="36"/>
      <c r="AC125" s="36"/>
      <c r="AD125" s="36"/>
      <c r="AE125" s="36"/>
    </row>
    <row r="126" spans="1:31" s="2" customFormat="1" ht="12" customHeight="1">
      <c r="A126" s="36"/>
      <c r="B126" s="37"/>
      <c r="C126" s="30" t="s">
        <v>22</v>
      </c>
      <c r="D126" s="38"/>
      <c r="E126" s="38"/>
      <c r="F126" s="28" t="str">
        <f>F16</f>
        <v>Petřvald</v>
      </c>
      <c r="G126" s="38"/>
      <c r="H126" s="38"/>
      <c r="I126" s="30" t="s">
        <v>24</v>
      </c>
      <c r="J126" s="68" t="str">
        <f>IF(J16="","",J16)</f>
        <v>6. 3. 2020</v>
      </c>
      <c r="K126" s="38"/>
      <c r="L126" s="53"/>
      <c r="S126" s="36"/>
      <c r="T126" s="36"/>
      <c r="U126" s="36"/>
      <c r="V126" s="36"/>
      <c r="W126" s="36"/>
      <c r="X126" s="36"/>
      <c r="Y126" s="36"/>
      <c r="Z126" s="36"/>
      <c r="AA126" s="36"/>
      <c r="AB126" s="36"/>
      <c r="AC126" s="36"/>
      <c r="AD126" s="36"/>
      <c r="AE126" s="36"/>
    </row>
    <row r="127" spans="1:31" s="2" customFormat="1" ht="6.9" customHeight="1">
      <c r="A127" s="36"/>
      <c r="B127" s="37"/>
      <c r="C127" s="38"/>
      <c r="D127" s="38"/>
      <c r="E127" s="38"/>
      <c r="F127" s="38"/>
      <c r="G127" s="38"/>
      <c r="H127" s="38"/>
      <c r="I127" s="38"/>
      <c r="J127" s="38"/>
      <c r="K127" s="38"/>
      <c r="L127" s="53"/>
      <c r="S127" s="36"/>
      <c r="T127" s="36"/>
      <c r="U127" s="36"/>
      <c r="V127" s="36"/>
      <c r="W127" s="36"/>
      <c r="X127" s="36"/>
      <c r="Y127" s="36"/>
      <c r="Z127" s="36"/>
      <c r="AA127" s="36"/>
      <c r="AB127" s="36"/>
      <c r="AC127" s="36"/>
      <c r="AD127" s="36"/>
      <c r="AE127" s="36"/>
    </row>
    <row r="128" spans="1:31" s="2" customFormat="1" ht="15.15" customHeight="1">
      <c r="A128" s="36"/>
      <c r="B128" s="37"/>
      <c r="C128" s="30" t="s">
        <v>30</v>
      </c>
      <c r="D128" s="38"/>
      <c r="E128" s="38"/>
      <c r="F128" s="28" t="str">
        <f>E19</f>
        <v xml:space="preserve"> </v>
      </c>
      <c r="G128" s="38"/>
      <c r="H128" s="38"/>
      <c r="I128" s="30" t="s">
        <v>36</v>
      </c>
      <c r="J128" s="34" t="str">
        <f>E25</f>
        <v xml:space="preserve"> </v>
      </c>
      <c r="K128" s="38"/>
      <c r="L128" s="53"/>
      <c r="S128" s="36"/>
      <c r="T128" s="36"/>
      <c r="U128" s="36"/>
      <c r="V128" s="36"/>
      <c r="W128" s="36"/>
      <c r="X128" s="36"/>
      <c r="Y128" s="36"/>
      <c r="Z128" s="36"/>
      <c r="AA128" s="36"/>
      <c r="AB128" s="36"/>
      <c r="AC128" s="36"/>
      <c r="AD128" s="36"/>
      <c r="AE128" s="36"/>
    </row>
    <row r="129" spans="1:31" s="2" customFormat="1" ht="15.15" customHeight="1">
      <c r="A129" s="36"/>
      <c r="B129" s="37"/>
      <c r="C129" s="30" t="s">
        <v>34</v>
      </c>
      <c r="D129" s="38"/>
      <c r="E129" s="38"/>
      <c r="F129" s="28" t="str">
        <f>IF(E22="","",E22)</f>
        <v>Vyplň údaj</v>
      </c>
      <c r="G129" s="38"/>
      <c r="H129" s="38"/>
      <c r="I129" s="30" t="s">
        <v>39</v>
      </c>
      <c r="J129" s="34" t="str">
        <f>E28</f>
        <v xml:space="preserve"> </v>
      </c>
      <c r="K129" s="38"/>
      <c r="L129" s="53"/>
      <c r="S129" s="36"/>
      <c r="T129" s="36"/>
      <c r="U129" s="36"/>
      <c r="V129" s="36"/>
      <c r="W129" s="36"/>
      <c r="X129" s="36"/>
      <c r="Y129" s="36"/>
      <c r="Z129" s="36"/>
      <c r="AA129" s="36"/>
      <c r="AB129" s="36"/>
      <c r="AC129" s="36"/>
      <c r="AD129" s="36"/>
      <c r="AE129" s="36"/>
    </row>
    <row r="130" spans="1:31" s="2" customFormat="1" ht="10.35" customHeight="1">
      <c r="A130" s="36"/>
      <c r="B130" s="37"/>
      <c r="C130" s="38"/>
      <c r="D130" s="38"/>
      <c r="E130" s="38"/>
      <c r="F130" s="38"/>
      <c r="G130" s="38"/>
      <c r="H130" s="38"/>
      <c r="I130" s="38"/>
      <c r="J130" s="38"/>
      <c r="K130" s="38"/>
      <c r="L130" s="53"/>
      <c r="S130" s="36"/>
      <c r="T130" s="36"/>
      <c r="U130" s="36"/>
      <c r="V130" s="36"/>
      <c r="W130" s="36"/>
      <c r="X130" s="36"/>
      <c r="Y130" s="36"/>
      <c r="Z130" s="36"/>
      <c r="AA130" s="36"/>
      <c r="AB130" s="36"/>
      <c r="AC130" s="36"/>
      <c r="AD130" s="36"/>
      <c r="AE130" s="36"/>
    </row>
    <row r="131" spans="1:31" s="11" customFormat="1" ht="29.25" customHeight="1">
      <c r="A131" s="166"/>
      <c r="B131" s="167"/>
      <c r="C131" s="168" t="s">
        <v>190</v>
      </c>
      <c r="D131" s="169" t="s">
        <v>68</v>
      </c>
      <c r="E131" s="169" t="s">
        <v>64</v>
      </c>
      <c r="F131" s="169" t="s">
        <v>65</v>
      </c>
      <c r="G131" s="169" t="s">
        <v>191</v>
      </c>
      <c r="H131" s="169" t="s">
        <v>192</v>
      </c>
      <c r="I131" s="169" t="s">
        <v>193</v>
      </c>
      <c r="J131" s="169" t="s">
        <v>179</v>
      </c>
      <c r="K131" s="170" t="s">
        <v>194</v>
      </c>
      <c r="L131" s="171"/>
      <c r="M131" s="77" t="s">
        <v>1</v>
      </c>
      <c r="N131" s="78" t="s">
        <v>47</v>
      </c>
      <c r="O131" s="78" t="s">
        <v>195</v>
      </c>
      <c r="P131" s="78" t="s">
        <v>196</v>
      </c>
      <c r="Q131" s="78" t="s">
        <v>197</v>
      </c>
      <c r="R131" s="78" t="s">
        <v>198</v>
      </c>
      <c r="S131" s="78" t="s">
        <v>199</v>
      </c>
      <c r="T131" s="79" t="s">
        <v>200</v>
      </c>
      <c r="U131" s="166"/>
      <c r="V131" s="166"/>
      <c r="W131" s="166"/>
      <c r="X131" s="166"/>
      <c r="Y131" s="166"/>
      <c r="Z131" s="166"/>
      <c r="AA131" s="166"/>
      <c r="AB131" s="166"/>
      <c r="AC131" s="166"/>
      <c r="AD131" s="166"/>
      <c r="AE131" s="166"/>
    </row>
    <row r="132" spans="1:63" s="2" customFormat="1" ht="22.8" customHeight="1">
      <c r="A132" s="36"/>
      <c r="B132" s="37"/>
      <c r="C132" s="84" t="s">
        <v>201</v>
      </c>
      <c r="D132" s="38"/>
      <c r="E132" s="38"/>
      <c r="F132" s="38"/>
      <c r="G132" s="38"/>
      <c r="H132" s="38"/>
      <c r="I132" s="38"/>
      <c r="J132" s="172">
        <f>BK132</f>
        <v>0</v>
      </c>
      <c r="K132" s="38"/>
      <c r="L132" s="41"/>
      <c r="M132" s="80"/>
      <c r="N132" s="173"/>
      <c r="O132" s="81"/>
      <c r="P132" s="174">
        <f>P133+P274</f>
        <v>0</v>
      </c>
      <c r="Q132" s="81"/>
      <c r="R132" s="174">
        <f>R133+R274</f>
        <v>2.3759300000000003</v>
      </c>
      <c r="S132" s="81"/>
      <c r="T132" s="175">
        <f>T133+T274</f>
        <v>0</v>
      </c>
      <c r="U132" s="36"/>
      <c r="V132" s="36"/>
      <c r="W132" s="36"/>
      <c r="X132" s="36"/>
      <c r="Y132" s="36"/>
      <c r="Z132" s="36"/>
      <c r="AA132" s="36"/>
      <c r="AB132" s="36"/>
      <c r="AC132" s="36"/>
      <c r="AD132" s="36"/>
      <c r="AE132" s="36"/>
      <c r="AT132" s="18" t="s">
        <v>82</v>
      </c>
      <c r="AU132" s="18" t="s">
        <v>181</v>
      </c>
      <c r="BK132" s="176">
        <f>BK133+BK274</f>
        <v>0</v>
      </c>
    </row>
    <row r="133" spans="2:63" s="12" customFormat="1" ht="25.95" customHeight="1">
      <c r="B133" s="177"/>
      <c r="C133" s="178"/>
      <c r="D133" s="179" t="s">
        <v>82</v>
      </c>
      <c r="E133" s="180" t="s">
        <v>942</v>
      </c>
      <c r="F133" s="180" t="s">
        <v>943</v>
      </c>
      <c r="G133" s="178"/>
      <c r="H133" s="178"/>
      <c r="I133" s="181"/>
      <c r="J133" s="182">
        <f>BK133</f>
        <v>0</v>
      </c>
      <c r="K133" s="178"/>
      <c r="L133" s="183"/>
      <c r="M133" s="184"/>
      <c r="N133" s="185"/>
      <c r="O133" s="185"/>
      <c r="P133" s="186">
        <f>P134+P150+P156+P177+P216+P269</f>
        <v>0</v>
      </c>
      <c r="Q133" s="185"/>
      <c r="R133" s="186">
        <f>R134+R150+R156+R177+R216+R269</f>
        <v>2.3759300000000003</v>
      </c>
      <c r="S133" s="185"/>
      <c r="T133" s="187">
        <f>T134+T150+T156+T177+T216+T269</f>
        <v>0</v>
      </c>
      <c r="AR133" s="188" t="s">
        <v>93</v>
      </c>
      <c r="AT133" s="189" t="s">
        <v>82</v>
      </c>
      <c r="AU133" s="189" t="s">
        <v>83</v>
      </c>
      <c r="AY133" s="188" t="s">
        <v>203</v>
      </c>
      <c r="BK133" s="190">
        <f>BK134+BK150+BK156+BK177+BK216+BK269</f>
        <v>0</v>
      </c>
    </row>
    <row r="134" spans="2:63" s="12" customFormat="1" ht="22.8" customHeight="1">
      <c r="B134" s="177"/>
      <c r="C134" s="178"/>
      <c r="D134" s="179" t="s">
        <v>82</v>
      </c>
      <c r="E134" s="191" t="s">
        <v>1070</v>
      </c>
      <c r="F134" s="191" t="s">
        <v>1071</v>
      </c>
      <c r="G134" s="178"/>
      <c r="H134" s="178"/>
      <c r="I134" s="181"/>
      <c r="J134" s="192">
        <f>BK134</f>
        <v>0</v>
      </c>
      <c r="K134" s="178"/>
      <c r="L134" s="183"/>
      <c r="M134" s="184"/>
      <c r="N134" s="185"/>
      <c r="O134" s="185"/>
      <c r="P134" s="186">
        <f>SUM(P135:P149)</f>
        <v>0</v>
      </c>
      <c r="Q134" s="185"/>
      <c r="R134" s="186">
        <f>SUM(R135:R149)</f>
        <v>0.25263</v>
      </c>
      <c r="S134" s="185"/>
      <c r="T134" s="187">
        <f>SUM(T135:T149)</f>
        <v>0</v>
      </c>
      <c r="AR134" s="188" t="s">
        <v>93</v>
      </c>
      <c r="AT134" s="189" t="s">
        <v>82</v>
      </c>
      <c r="AU134" s="189" t="s">
        <v>91</v>
      </c>
      <c r="AY134" s="188" t="s">
        <v>203</v>
      </c>
      <c r="BK134" s="190">
        <f>SUM(BK135:BK149)</f>
        <v>0</v>
      </c>
    </row>
    <row r="135" spans="1:65" s="2" customFormat="1" ht="16.5" customHeight="1">
      <c r="A135" s="36"/>
      <c r="B135" s="37"/>
      <c r="C135" s="193" t="s">
        <v>91</v>
      </c>
      <c r="D135" s="193" t="s">
        <v>206</v>
      </c>
      <c r="E135" s="194" t="s">
        <v>2757</v>
      </c>
      <c r="F135" s="195" t="s">
        <v>2758</v>
      </c>
      <c r="G135" s="196" t="s">
        <v>448</v>
      </c>
      <c r="H135" s="197">
        <v>342</v>
      </c>
      <c r="I135" s="198"/>
      <c r="J135" s="199">
        <f>ROUND(I135*H135,2)</f>
        <v>0</v>
      </c>
      <c r="K135" s="195" t="s">
        <v>601</v>
      </c>
      <c r="L135" s="41"/>
      <c r="M135" s="200" t="s">
        <v>1</v>
      </c>
      <c r="N135" s="201" t="s">
        <v>48</v>
      </c>
      <c r="O135" s="73"/>
      <c r="P135" s="202">
        <f>O135*H135</f>
        <v>0</v>
      </c>
      <c r="Q135" s="202">
        <v>0.00015</v>
      </c>
      <c r="R135" s="202">
        <f>Q135*H135</f>
        <v>0.0513</v>
      </c>
      <c r="S135" s="202">
        <v>0</v>
      </c>
      <c r="T135" s="203">
        <f>S135*H135</f>
        <v>0</v>
      </c>
      <c r="U135" s="36"/>
      <c r="V135" s="36"/>
      <c r="W135" s="36"/>
      <c r="X135" s="36"/>
      <c r="Y135" s="36"/>
      <c r="Z135" s="36"/>
      <c r="AA135" s="36"/>
      <c r="AB135" s="36"/>
      <c r="AC135" s="36"/>
      <c r="AD135" s="36"/>
      <c r="AE135" s="36"/>
      <c r="AR135" s="204" t="s">
        <v>378</v>
      </c>
      <c r="AT135" s="204" t="s">
        <v>206</v>
      </c>
      <c r="AU135" s="204" t="s">
        <v>93</v>
      </c>
      <c r="AY135" s="18" t="s">
        <v>203</v>
      </c>
      <c r="BE135" s="205">
        <f>IF(N135="základní",J135,0)</f>
        <v>0</v>
      </c>
      <c r="BF135" s="205">
        <f>IF(N135="snížená",J135,0)</f>
        <v>0</v>
      </c>
      <c r="BG135" s="205">
        <f>IF(N135="zákl. přenesená",J135,0)</f>
        <v>0</v>
      </c>
      <c r="BH135" s="205">
        <f>IF(N135="sníž. přenesená",J135,0)</f>
        <v>0</v>
      </c>
      <c r="BI135" s="205">
        <f>IF(N135="nulová",J135,0)</f>
        <v>0</v>
      </c>
      <c r="BJ135" s="18" t="s">
        <v>91</v>
      </c>
      <c r="BK135" s="205">
        <f>ROUND(I135*H135,2)</f>
        <v>0</v>
      </c>
      <c r="BL135" s="18" t="s">
        <v>378</v>
      </c>
      <c r="BM135" s="204" t="s">
        <v>2759</v>
      </c>
    </row>
    <row r="136" spans="1:65" s="2" customFormat="1" ht="16.5" customHeight="1">
      <c r="A136" s="36"/>
      <c r="B136" s="37"/>
      <c r="C136" s="247" t="s">
        <v>93</v>
      </c>
      <c r="D136" s="247" t="s">
        <v>350</v>
      </c>
      <c r="E136" s="248" t="s">
        <v>2760</v>
      </c>
      <c r="F136" s="249" t="s">
        <v>2761</v>
      </c>
      <c r="G136" s="250" t="s">
        <v>448</v>
      </c>
      <c r="H136" s="251">
        <v>200</v>
      </c>
      <c r="I136" s="252"/>
      <c r="J136" s="253">
        <f>ROUND(I136*H136,2)</f>
        <v>0</v>
      </c>
      <c r="K136" s="249" t="s">
        <v>601</v>
      </c>
      <c r="L136" s="254"/>
      <c r="M136" s="255" t="s">
        <v>1</v>
      </c>
      <c r="N136" s="256" t="s">
        <v>48</v>
      </c>
      <c r="O136" s="73"/>
      <c r="P136" s="202">
        <f>O136*H136</f>
        <v>0</v>
      </c>
      <c r="Q136" s="202">
        <v>0.00023</v>
      </c>
      <c r="R136" s="202">
        <f>Q136*H136</f>
        <v>0.046</v>
      </c>
      <c r="S136" s="202">
        <v>0</v>
      </c>
      <c r="T136" s="203">
        <f>S136*H136</f>
        <v>0</v>
      </c>
      <c r="U136" s="36"/>
      <c r="V136" s="36"/>
      <c r="W136" s="36"/>
      <c r="X136" s="36"/>
      <c r="Y136" s="36"/>
      <c r="Z136" s="36"/>
      <c r="AA136" s="36"/>
      <c r="AB136" s="36"/>
      <c r="AC136" s="36"/>
      <c r="AD136" s="36"/>
      <c r="AE136" s="36"/>
      <c r="AR136" s="204" t="s">
        <v>450</v>
      </c>
      <c r="AT136" s="204" t="s">
        <v>350</v>
      </c>
      <c r="AU136" s="204" t="s">
        <v>93</v>
      </c>
      <c r="AY136" s="18" t="s">
        <v>203</v>
      </c>
      <c r="BE136" s="205">
        <f>IF(N136="základní",J136,0)</f>
        <v>0</v>
      </c>
      <c r="BF136" s="205">
        <f>IF(N136="snížená",J136,0)</f>
        <v>0</v>
      </c>
      <c r="BG136" s="205">
        <f>IF(N136="zákl. přenesená",J136,0)</f>
        <v>0</v>
      </c>
      <c r="BH136" s="205">
        <f>IF(N136="sníž. přenesená",J136,0)</f>
        <v>0</v>
      </c>
      <c r="BI136" s="205">
        <f>IF(N136="nulová",J136,0)</f>
        <v>0</v>
      </c>
      <c r="BJ136" s="18" t="s">
        <v>91</v>
      </c>
      <c r="BK136" s="205">
        <f>ROUND(I136*H136,2)</f>
        <v>0</v>
      </c>
      <c r="BL136" s="18" t="s">
        <v>378</v>
      </c>
      <c r="BM136" s="204" t="s">
        <v>2762</v>
      </c>
    </row>
    <row r="137" spans="2:51" s="14" customFormat="1" ht="10.2">
      <c r="B137" s="225"/>
      <c r="C137" s="226"/>
      <c r="D137" s="206" t="s">
        <v>309</v>
      </c>
      <c r="E137" s="227" t="s">
        <v>1</v>
      </c>
      <c r="F137" s="228" t="s">
        <v>2763</v>
      </c>
      <c r="G137" s="226"/>
      <c r="H137" s="229">
        <v>200</v>
      </c>
      <c r="I137" s="230"/>
      <c r="J137" s="226"/>
      <c r="K137" s="226"/>
      <c r="L137" s="231"/>
      <c r="M137" s="232"/>
      <c r="N137" s="233"/>
      <c r="O137" s="233"/>
      <c r="P137" s="233"/>
      <c r="Q137" s="233"/>
      <c r="R137" s="233"/>
      <c r="S137" s="233"/>
      <c r="T137" s="234"/>
      <c r="AT137" s="235" t="s">
        <v>309</v>
      </c>
      <c r="AU137" s="235" t="s">
        <v>93</v>
      </c>
      <c r="AV137" s="14" t="s">
        <v>93</v>
      </c>
      <c r="AW137" s="14" t="s">
        <v>38</v>
      </c>
      <c r="AX137" s="14" t="s">
        <v>91</v>
      </c>
      <c r="AY137" s="235" t="s">
        <v>203</v>
      </c>
    </row>
    <row r="138" spans="1:65" s="2" customFormat="1" ht="16.5" customHeight="1">
      <c r="A138" s="36"/>
      <c r="B138" s="37"/>
      <c r="C138" s="247" t="s">
        <v>112</v>
      </c>
      <c r="D138" s="247" t="s">
        <v>350</v>
      </c>
      <c r="E138" s="248" t="s">
        <v>2764</v>
      </c>
      <c r="F138" s="249" t="s">
        <v>2765</v>
      </c>
      <c r="G138" s="250" t="s">
        <v>448</v>
      </c>
      <c r="H138" s="251">
        <v>65</v>
      </c>
      <c r="I138" s="252"/>
      <c r="J138" s="253">
        <f>ROUND(I138*H138,2)</f>
        <v>0</v>
      </c>
      <c r="K138" s="249" t="s">
        <v>601</v>
      </c>
      <c r="L138" s="254"/>
      <c r="M138" s="255" t="s">
        <v>1</v>
      </c>
      <c r="N138" s="256" t="s">
        <v>48</v>
      </c>
      <c r="O138" s="73"/>
      <c r="P138" s="202">
        <f>O138*H138</f>
        <v>0</v>
      </c>
      <c r="Q138" s="202">
        <v>0.00054</v>
      </c>
      <c r="R138" s="202">
        <f>Q138*H138</f>
        <v>0.0351</v>
      </c>
      <c r="S138" s="202">
        <v>0</v>
      </c>
      <c r="T138" s="203">
        <f>S138*H138</f>
        <v>0</v>
      </c>
      <c r="U138" s="36"/>
      <c r="V138" s="36"/>
      <c r="W138" s="36"/>
      <c r="X138" s="36"/>
      <c r="Y138" s="36"/>
      <c r="Z138" s="36"/>
      <c r="AA138" s="36"/>
      <c r="AB138" s="36"/>
      <c r="AC138" s="36"/>
      <c r="AD138" s="36"/>
      <c r="AE138" s="36"/>
      <c r="AR138" s="204" t="s">
        <v>450</v>
      </c>
      <c r="AT138" s="204" t="s">
        <v>350</v>
      </c>
      <c r="AU138" s="204" t="s">
        <v>93</v>
      </c>
      <c r="AY138" s="18" t="s">
        <v>203</v>
      </c>
      <c r="BE138" s="205">
        <f>IF(N138="základní",J138,0)</f>
        <v>0</v>
      </c>
      <c r="BF138" s="205">
        <f>IF(N138="snížená",J138,0)</f>
        <v>0</v>
      </c>
      <c r="BG138" s="205">
        <f>IF(N138="zákl. přenesená",J138,0)</f>
        <v>0</v>
      </c>
      <c r="BH138" s="205">
        <f>IF(N138="sníž. přenesená",J138,0)</f>
        <v>0</v>
      </c>
      <c r="BI138" s="205">
        <f>IF(N138="nulová",J138,0)</f>
        <v>0</v>
      </c>
      <c r="BJ138" s="18" t="s">
        <v>91</v>
      </c>
      <c r="BK138" s="205">
        <f>ROUND(I138*H138,2)</f>
        <v>0</v>
      </c>
      <c r="BL138" s="18" t="s">
        <v>378</v>
      </c>
      <c r="BM138" s="204" t="s">
        <v>2766</v>
      </c>
    </row>
    <row r="139" spans="2:51" s="14" customFormat="1" ht="10.2">
      <c r="B139" s="225"/>
      <c r="C139" s="226"/>
      <c r="D139" s="206" t="s">
        <v>309</v>
      </c>
      <c r="E139" s="227" t="s">
        <v>1</v>
      </c>
      <c r="F139" s="228" t="s">
        <v>2767</v>
      </c>
      <c r="G139" s="226"/>
      <c r="H139" s="229">
        <v>65</v>
      </c>
      <c r="I139" s="230"/>
      <c r="J139" s="226"/>
      <c r="K139" s="226"/>
      <c r="L139" s="231"/>
      <c r="M139" s="232"/>
      <c r="N139" s="233"/>
      <c r="O139" s="233"/>
      <c r="P139" s="233"/>
      <c r="Q139" s="233"/>
      <c r="R139" s="233"/>
      <c r="S139" s="233"/>
      <c r="T139" s="234"/>
      <c r="AT139" s="235" t="s">
        <v>309</v>
      </c>
      <c r="AU139" s="235" t="s">
        <v>93</v>
      </c>
      <c r="AV139" s="14" t="s">
        <v>93</v>
      </c>
      <c r="AW139" s="14" t="s">
        <v>38</v>
      </c>
      <c r="AX139" s="14" t="s">
        <v>91</v>
      </c>
      <c r="AY139" s="235" t="s">
        <v>203</v>
      </c>
    </row>
    <row r="140" spans="1:65" s="2" customFormat="1" ht="16.5" customHeight="1">
      <c r="A140" s="36"/>
      <c r="B140" s="37"/>
      <c r="C140" s="247" t="s">
        <v>121</v>
      </c>
      <c r="D140" s="247" t="s">
        <v>350</v>
      </c>
      <c r="E140" s="248" t="s">
        <v>2768</v>
      </c>
      <c r="F140" s="249" t="s">
        <v>2769</v>
      </c>
      <c r="G140" s="250" t="s">
        <v>448</v>
      </c>
      <c r="H140" s="251">
        <v>45</v>
      </c>
      <c r="I140" s="252"/>
      <c r="J140" s="253">
        <f>ROUND(I140*H140,2)</f>
        <v>0</v>
      </c>
      <c r="K140" s="249" t="s">
        <v>601</v>
      </c>
      <c r="L140" s="254"/>
      <c r="M140" s="255" t="s">
        <v>1</v>
      </c>
      <c r="N140" s="256" t="s">
        <v>48</v>
      </c>
      <c r="O140" s="73"/>
      <c r="P140" s="202">
        <f>O140*H140</f>
        <v>0</v>
      </c>
      <c r="Q140" s="202">
        <v>0.00085</v>
      </c>
      <c r="R140" s="202">
        <f>Q140*H140</f>
        <v>0.03825</v>
      </c>
      <c r="S140" s="202">
        <v>0</v>
      </c>
      <c r="T140" s="203">
        <f>S140*H140</f>
        <v>0</v>
      </c>
      <c r="U140" s="36"/>
      <c r="V140" s="36"/>
      <c r="W140" s="36"/>
      <c r="X140" s="36"/>
      <c r="Y140" s="36"/>
      <c r="Z140" s="36"/>
      <c r="AA140" s="36"/>
      <c r="AB140" s="36"/>
      <c r="AC140" s="36"/>
      <c r="AD140" s="36"/>
      <c r="AE140" s="36"/>
      <c r="AR140" s="204" t="s">
        <v>450</v>
      </c>
      <c r="AT140" s="204" t="s">
        <v>350</v>
      </c>
      <c r="AU140" s="204" t="s">
        <v>93</v>
      </c>
      <c r="AY140" s="18" t="s">
        <v>203</v>
      </c>
      <c r="BE140" s="205">
        <f>IF(N140="základní",J140,0)</f>
        <v>0</v>
      </c>
      <c r="BF140" s="205">
        <f>IF(N140="snížená",J140,0)</f>
        <v>0</v>
      </c>
      <c r="BG140" s="205">
        <f>IF(N140="zákl. přenesená",J140,0)</f>
        <v>0</v>
      </c>
      <c r="BH140" s="205">
        <f>IF(N140="sníž. přenesená",J140,0)</f>
        <v>0</v>
      </c>
      <c r="BI140" s="205">
        <f>IF(N140="nulová",J140,0)</f>
        <v>0</v>
      </c>
      <c r="BJ140" s="18" t="s">
        <v>91</v>
      </c>
      <c r="BK140" s="205">
        <f>ROUND(I140*H140,2)</f>
        <v>0</v>
      </c>
      <c r="BL140" s="18" t="s">
        <v>378</v>
      </c>
      <c r="BM140" s="204" t="s">
        <v>2770</v>
      </c>
    </row>
    <row r="141" spans="2:51" s="14" customFormat="1" ht="10.2">
      <c r="B141" s="225"/>
      <c r="C141" s="226"/>
      <c r="D141" s="206" t="s">
        <v>309</v>
      </c>
      <c r="E141" s="227" t="s">
        <v>1</v>
      </c>
      <c r="F141" s="228" t="s">
        <v>2771</v>
      </c>
      <c r="G141" s="226"/>
      <c r="H141" s="229">
        <v>45</v>
      </c>
      <c r="I141" s="230"/>
      <c r="J141" s="226"/>
      <c r="K141" s="226"/>
      <c r="L141" s="231"/>
      <c r="M141" s="232"/>
      <c r="N141" s="233"/>
      <c r="O141" s="233"/>
      <c r="P141" s="233"/>
      <c r="Q141" s="233"/>
      <c r="R141" s="233"/>
      <c r="S141" s="233"/>
      <c r="T141" s="234"/>
      <c r="AT141" s="235" t="s">
        <v>309</v>
      </c>
      <c r="AU141" s="235" t="s">
        <v>93</v>
      </c>
      <c r="AV141" s="14" t="s">
        <v>93</v>
      </c>
      <c r="AW141" s="14" t="s">
        <v>38</v>
      </c>
      <c r="AX141" s="14" t="s">
        <v>91</v>
      </c>
      <c r="AY141" s="235" t="s">
        <v>203</v>
      </c>
    </row>
    <row r="142" spans="1:65" s="2" customFormat="1" ht="16.5" customHeight="1">
      <c r="A142" s="36"/>
      <c r="B142" s="37"/>
      <c r="C142" s="247" t="s">
        <v>144</v>
      </c>
      <c r="D142" s="247" t="s">
        <v>350</v>
      </c>
      <c r="E142" s="248" t="s">
        <v>2772</v>
      </c>
      <c r="F142" s="249" t="s">
        <v>2773</v>
      </c>
      <c r="G142" s="250" t="s">
        <v>448</v>
      </c>
      <c r="H142" s="251">
        <v>35</v>
      </c>
      <c r="I142" s="252"/>
      <c r="J142" s="253">
        <f>ROUND(I142*H142,2)</f>
        <v>0</v>
      </c>
      <c r="K142" s="249" t="s">
        <v>601</v>
      </c>
      <c r="L142" s="254"/>
      <c r="M142" s="255" t="s">
        <v>1</v>
      </c>
      <c r="N142" s="256" t="s">
        <v>48</v>
      </c>
      <c r="O142" s="73"/>
      <c r="P142" s="202">
        <f>O142*H142</f>
        <v>0</v>
      </c>
      <c r="Q142" s="202">
        <v>0.00092</v>
      </c>
      <c r="R142" s="202">
        <f>Q142*H142</f>
        <v>0.0322</v>
      </c>
      <c r="S142" s="202">
        <v>0</v>
      </c>
      <c r="T142" s="203">
        <f>S142*H142</f>
        <v>0</v>
      </c>
      <c r="U142" s="36"/>
      <c r="V142" s="36"/>
      <c r="W142" s="36"/>
      <c r="X142" s="36"/>
      <c r="Y142" s="36"/>
      <c r="Z142" s="36"/>
      <c r="AA142" s="36"/>
      <c r="AB142" s="36"/>
      <c r="AC142" s="36"/>
      <c r="AD142" s="36"/>
      <c r="AE142" s="36"/>
      <c r="AR142" s="204" t="s">
        <v>450</v>
      </c>
      <c r="AT142" s="204" t="s">
        <v>350</v>
      </c>
      <c r="AU142" s="204" t="s">
        <v>93</v>
      </c>
      <c r="AY142" s="18" t="s">
        <v>203</v>
      </c>
      <c r="BE142" s="205">
        <f>IF(N142="základní",J142,0)</f>
        <v>0</v>
      </c>
      <c r="BF142" s="205">
        <f>IF(N142="snížená",J142,0)</f>
        <v>0</v>
      </c>
      <c r="BG142" s="205">
        <f>IF(N142="zákl. přenesená",J142,0)</f>
        <v>0</v>
      </c>
      <c r="BH142" s="205">
        <f>IF(N142="sníž. přenesená",J142,0)</f>
        <v>0</v>
      </c>
      <c r="BI142" s="205">
        <f>IF(N142="nulová",J142,0)</f>
        <v>0</v>
      </c>
      <c r="BJ142" s="18" t="s">
        <v>91</v>
      </c>
      <c r="BK142" s="205">
        <f>ROUND(I142*H142,2)</f>
        <v>0</v>
      </c>
      <c r="BL142" s="18" t="s">
        <v>378</v>
      </c>
      <c r="BM142" s="204" t="s">
        <v>2774</v>
      </c>
    </row>
    <row r="143" spans="2:51" s="14" customFormat="1" ht="10.2">
      <c r="B143" s="225"/>
      <c r="C143" s="226"/>
      <c r="D143" s="206" t="s">
        <v>309</v>
      </c>
      <c r="E143" s="227" t="s">
        <v>1</v>
      </c>
      <c r="F143" s="228" t="s">
        <v>2775</v>
      </c>
      <c r="G143" s="226"/>
      <c r="H143" s="229">
        <v>35</v>
      </c>
      <c r="I143" s="230"/>
      <c r="J143" s="226"/>
      <c r="K143" s="226"/>
      <c r="L143" s="231"/>
      <c r="M143" s="232"/>
      <c r="N143" s="233"/>
      <c r="O143" s="233"/>
      <c r="P143" s="233"/>
      <c r="Q143" s="233"/>
      <c r="R143" s="233"/>
      <c r="S143" s="233"/>
      <c r="T143" s="234"/>
      <c r="AT143" s="235" t="s">
        <v>309</v>
      </c>
      <c r="AU143" s="235" t="s">
        <v>93</v>
      </c>
      <c r="AV143" s="14" t="s">
        <v>93</v>
      </c>
      <c r="AW143" s="14" t="s">
        <v>38</v>
      </c>
      <c r="AX143" s="14" t="s">
        <v>91</v>
      </c>
      <c r="AY143" s="235" t="s">
        <v>203</v>
      </c>
    </row>
    <row r="144" spans="1:65" s="2" customFormat="1" ht="16.5" customHeight="1">
      <c r="A144" s="36"/>
      <c r="B144" s="37"/>
      <c r="C144" s="247" t="s">
        <v>147</v>
      </c>
      <c r="D144" s="247" t="s">
        <v>350</v>
      </c>
      <c r="E144" s="248" t="s">
        <v>2776</v>
      </c>
      <c r="F144" s="249" t="s">
        <v>2777</v>
      </c>
      <c r="G144" s="250" t="s">
        <v>448</v>
      </c>
      <c r="H144" s="251">
        <v>10</v>
      </c>
      <c r="I144" s="252"/>
      <c r="J144" s="253">
        <f>ROUND(I144*H144,2)</f>
        <v>0</v>
      </c>
      <c r="K144" s="249" t="s">
        <v>601</v>
      </c>
      <c r="L144" s="254"/>
      <c r="M144" s="255" t="s">
        <v>1</v>
      </c>
      <c r="N144" s="256" t="s">
        <v>48</v>
      </c>
      <c r="O144" s="73"/>
      <c r="P144" s="202">
        <f>O144*H144</f>
        <v>0</v>
      </c>
      <c r="Q144" s="202">
        <v>0.00072</v>
      </c>
      <c r="R144" s="202">
        <f>Q144*H144</f>
        <v>0.007200000000000001</v>
      </c>
      <c r="S144" s="202">
        <v>0</v>
      </c>
      <c r="T144" s="203">
        <f>S144*H144</f>
        <v>0</v>
      </c>
      <c r="U144" s="36"/>
      <c r="V144" s="36"/>
      <c r="W144" s="36"/>
      <c r="X144" s="36"/>
      <c r="Y144" s="36"/>
      <c r="Z144" s="36"/>
      <c r="AA144" s="36"/>
      <c r="AB144" s="36"/>
      <c r="AC144" s="36"/>
      <c r="AD144" s="36"/>
      <c r="AE144" s="36"/>
      <c r="AR144" s="204" t="s">
        <v>450</v>
      </c>
      <c r="AT144" s="204" t="s">
        <v>350</v>
      </c>
      <c r="AU144" s="204" t="s">
        <v>93</v>
      </c>
      <c r="AY144" s="18" t="s">
        <v>203</v>
      </c>
      <c r="BE144" s="205">
        <f>IF(N144="základní",J144,0)</f>
        <v>0</v>
      </c>
      <c r="BF144" s="205">
        <f>IF(N144="snížená",J144,0)</f>
        <v>0</v>
      </c>
      <c r="BG144" s="205">
        <f>IF(N144="zákl. přenesená",J144,0)</f>
        <v>0</v>
      </c>
      <c r="BH144" s="205">
        <f>IF(N144="sníž. přenesená",J144,0)</f>
        <v>0</v>
      </c>
      <c r="BI144" s="205">
        <f>IF(N144="nulová",J144,0)</f>
        <v>0</v>
      </c>
      <c r="BJ144" s="18" t="s">
        <v>91</v>
      </c>
      <c r="BK144" s="205">
        <f>ROUND(I144*H144,2)</f>
        <v>0</v>
      </c>
      <c r="BL144" s="18" t="s">
        <v>378</v>
      </c>
      <c r="BM144" s="204" t="s">
        <v>2778</v>
      </c>
    </row>
    <row r="145" spans="2:51" s="14" customFormat="1" ht="10.2">
      <c r="B145" s="225"/>
      <c r="C145" s="226"/>
      <c r="D145" s="206" t="s">
        <v>309</v>
      </c>
      <c r="E145" s="227" t="s">
        <v>1</v>
      </c>
      <c r="F145" s="228" t="s">
        <v>2779</v>
      </c>
      <c r="G145" s="226"/>
      <c r="H145" s="229">
        <v>10</v>
      </c>
      <c r="I145" s="230"/>
      <c r="J145" s="226"/>
      <c r="K145" s="226"/>
      <c r="L145" s="231"/>
      <c r="M145" s="232"/>
      <c r="N145" s="233"/>
      <c r="O145" s="233"/>
      <c r="P145" s="233"/>
      <c r="Q145" s="233"/>
      <c r="R145" s="233"/>
      <c r="S145" s="233"/>
      <c r="T145" s="234"/>
      <c r="AT145" s="235" t="s">
        <v>309</v>
      </c>
      <c r="AU145" s="235" t="s">
        <v>93</v>
      </c>
      <c r="AV145" s="14" t="s">
        <v>93</v>
      </c>
      <c r="AW145" s="14" t="s">
        <v>38</v>
      </c>
      <c r="AX145" s="14" t="s">
        <v>91</v>
      </c>
      <c r="AY145" s="235" t="s">
        <v>203</v>
      </c>
    </row>
    <row r="146" spans="1:65" s="2" customFormat="1" ht="16.5" customHeight="1">
      <c r="A146" s="36"/>
      <c r="B146" s="37"/>
      <c r="C146" s="247" t="s">
        <v>150</v>
      </c>
      <c r="D146" s="247" t="s">
        <v>350</v>
      </c>
      <c r="E146" s="248" t="s">
        <v>2780</v>
      </c>
      <c r="F146" s="249" t="s">
        <v>2781</v>
      </c>
      <c r="G146" s="250" t="s">
        <v>404</v>
      </c>
      <c r="H146" s="251">
        <v>8</v>
      </c>
      <c r="I146" s="252"/>
      <c r="J146" s="253">
        <f>ROUND(I146*H146,2)</f>
        <v>0</v>
      </c>
      <c r="K146" s="249" t="s">
        <v>601</v>
      </c>
      <c r="L146" s="254"/>
      <c r="M146" s="255" t="s">
        <v>1</v>
      </c>
      <c r="N146" s="256" t="s">
        <v>48</v>
      </c>
      <c r="O146" s="73"/>
      <c r="P146" s="202">
        <f>O146*H146</f>
        <v>0</v>
      </c>
      <c r="Q146" s="202">
        <v>0.0047</v>
      </c>
      <c r="R146" s="202">
        <f>Q146*H146</f>
        <v>0.0376</v>
      </c>
      <c r="S146" s="202">
        <v>0</v>
      </c>
      <c r="T146" s="203">
        <f>S146*H146</f>
        <v>0</v>
      </c>
      <c r="U146" s="36"/>
      <c r="V146" s="36"/>
      <c r="W146" s="36"/>
      <c r="X146" s="36"/>
      <c r="Y146" s="36"/>
      <c r="Z146" s="36"/>
      <c r="AA146" s="36"/>
      <c r="AB146" s="36"/>
      <c r="AC146" s="36"/>
      <c r="AD146" s="36"/>
      <c r="AE146" s="36"/>
      <c r="AR146" s="204" t="s">
        <v>450</v>
      </c>
      <c r="AT146" s="204" t="s">
        <v>350</v>
      </c>
      <c r="AU146" s="204" t="s">
        <v>93</v>
      </c>
      <c r="AY146" s="18" t="s">
        <v>203</v>
      </c>
      <c r="BE146" s="205">
        <f>IF(N146="základní",J146,0)</f>
        <v>0</v>
      </c>
      <c r="BF146" s="205">
        <f>IF(N146="snížená",J146,0)</f>
        <v>0</v>
      </c>
      <c r="BG146" s="205">
        <f>IF(N146="zákl. přenesená",J146,0)</f>
        <v>0</v>
      </c>
      <c r="BH146" s="205">
        <f>IF(N146="sníž. přenesená",J146,0)</f>
        <v>0</v>
      </c>
      <c r="BI146" s="205">
        <f>IF(N146="nulová",J146,0)</f>
        <v>0</v>
      </c>
      <c r="BJ146" s="18" t="s">
        <v>91</v>
      </c>
      <c r="BK146" s="205">
        <f>ROUND(I146*H146,2)</f>
        <v>0</v>
      </c>
      <c r="BL146" s="18" t="s">
        <v>378</v>
      </c>
      <c r="BM146" s="204" t="s">
        <v>2782</v>
      </c>
    </row>
    <row r="147" spans="1:65" s="2" customFormat="1" ht="16.5" customHeight="1">
      <c r="A147" s="36"/>
      <c r="B147" s="37"/>
      <c r="C147" s="247" t="s">
        <v>153</v>
      </c>
      <c r="D147" s="247" t="s">
        <v>350</v>
      </c>
      <c r="E147" s="248" t="s">
        <v>2783</v>
      </c>
      <c r="F147" s="249" t="s">
        <v>2784</v>
      </c>
      <c r="G147" s="250" t="s">
        <v>448</v>
      </c>
      <c r="H147" s="251">
        <v>6</v>
      </c>
      <c r="I147" s="252"/>
      <c r="J147" s="253">
        <f>ROUND(I147*H147,2)</f>
        <v>0</v>
      </c>
      <c r="K147" s="249" t="s">
        <v>210</v>
      </c>
      <c r="L147" s="254"/>
      <c r="M147" s="255" t="s">
        <v>1</v>
      </c>
      <c r="N147" s="256" t="s">
        <v>48</v>
      </c>
      <c r="O147" s="73"/>
      <c r="P147" s="202">
        <f>O147*H147</f>
        <v>0</v>
      </c>
      <c r="Q147" s="202">
        <v>0.00083</v>
      </c>
      <c r="R147" s="202">
        <f>Q147*H147</f>
        <v>0.00498</v>
      </c>
      <c r="S147" s="202">
        <v>0</v>
      </c>
      <c r="T147" s="203">
        <f>S147*H147</f>
        <v>0</v>
      </c>
      <c r="U147" s="36"/>
      <c r="V147" s="36"/>
      <c r="W147" s="36"/>
      <c r="X147" s="36"/>
      <c r="Y147" s="36"/>
      <c r="Z147" s="36"/>
      <c r="AA147" s="36"/>
      <c r="AB147" s="36"/>
      <c r="AC147" s="36"/>
      <c r="AD147" s="36"/>
      <c r="AE147" s="36"/>
      <c r="AR147" s="204" t="s">
        <v>450</v>
      </c>
      <c r="AT147" s="204" t="s">
        <v>350</v>
      </c>
      <c r="AU147" s="204" t="s">
        <v>93</v>
      </c>
      <c r="AY147" s="18" t="s">
        <v>203</v>
      </c>
      <c r="BE147" s="205">
        <f>IF(N147="základní",J147,0)</f>
        <v>0</v>
      </c>
      <c r="BF147" s="205">
        <f>IF(N147="snížená",J147,0)</f>
        <v>0</v>
      </c>
      <c r="BG147" s="205">
        <f>IF(N147="zákl. přenesená",J147,0)</f>
        <v>0</v>
      </c>
      <c r="BH147" s="205">
        <f>IF(N147="sníž. přenesená",J147,0)</f>
        <v>0</v>
      </c>
      <c r="BI147" s="205">
        <f>IF(N147="nulová",J147,0)</f>
        <v>0</v>
      </c>
      <c r="BJ147" s="18" t="s">
        <v>91</v>
      </c>
      <c r="BK147" s="205">
        <f>ROUND(I147*H147,2)</f>
        <v>0</v>
      </c>
      <c r="BL147" s="18" t="s">
        <v>378</v>
      </c>
      <c r="BM147" s="204" t="s">
        <v>2785</v>
      </c>
    </row>
    <row r="148" spans="2:51" s="14" customFormat="1" ht="10.2">
      <c r="B148" s="225"/>
      <c r="C148" s="226"/>
      <c r="D148" s="206" t="s">
        <v>309</v>
      </c>
      <c r="E148" s="227" t="s">
        <v>1</v>
      </c>
      <c r="F148" s="228" t="s">
        <v>2786</v>
      </c>
      <c r="G148" s="226"/>
      <c r="H148" s="229">
        <v>6</v>
      </c>
      <c r="I148" s="230"/>
      <c r="J148" s="226"/>
      <c r="K148" s="226"/>
      <c r="L148" s="231"/>
      <c r="M148" s="232"/>
      <c r="N148" s="233"/>
      <c r="O148" s="233"/>
      <c r="P148" s="233"/>
      <c r="Q148" s="233"/>
      <c r="R148" s="233"/>
      <c r="S148" s="233"/>
      <c r="T148" s="234"/>
      <c r="AT148" s="235" t="s">
        <v>309</v>
      </c>
      <c r="AU148" s="235" t="s">
        <v>93</v>
      </c>
      <c r="AV148" s="14" t="s">
        <v>93</v>
      </c>
      <c r="AW148" s="14" t="s">
        <v>38</v>
      </c>
      <c r="AX148" s="14" t="s">
        <v>91</v>
      </c>
      <c r="AY148" s="235" t="s">
        <v>203</v>
      </c>
    </row>
    <row r="149" spans="1:65" s="2" customFormat="1" ht="16.5" customHeight="1">
      <c r="A149" s="36"/>
      <c r="B149" s="37"/>
      <c r="C149" s="193" t="s">
        <v>249</v>
      </c>
      <c r="D149" s="193" t="s">
        <v>206</v>
      </c>
      <c r="E149" s="194" t="s">
        <v>2663</v>
      </c>
      <c r="F149" s="195" t="s">
        <v>2664</v>
      </c>
      <c r="G149" s="196" t="s">
        <v>338</v>
      </c>
      <c r="H149" s="197">
        <v>0.253</v>
      </c>
      <c r="I149" s="198"/>
      <c r="J149" s="199">
        <f>ROUND(I149*H149,2)</f>
        <v>0</v>
      </c>
      <c r="K149" s="195" t="s">
        <v>210</v>
      </c>
      <c r="L149" s="41"/>
      <c r="M149" s="200" t="s">
        <v>1</v>
      </c>
      <c r="N149" s="201" t="s">
        <v>48</v>
      </c>
      <c r="O149" s="73"/>
      <c r="P149" s="202">
        <f>O149*H149</f>
        <v>0</v>
      </c>
      <c r="Q149" s="202">
        <v>0</v>
      </c>
      <c r="R149" s="202">
        <f>Q149*H149</f>
        <v>0</v>
      </c>
      <c r="S149" s="202">
        <v>0</v>
      </c>
      <c r="T149" s="203">
        <f>S149*H149</f>
        <v>0</v>
      </c>
      <c r="U149" s="36"/>
      <c r="V149" s="36"/>
      <c r="W149" s="36"/>
      <c r="X149" s="36"/>
      <c r="Y149" s="36"/>
      <c r="Z149" s="36"/>
      <c r="AA149" s="36"/>
      <c r="AB149" s="36"/>
      <c r="AC149" s="36"/>
      <c r="AD149" s="36"/>
      <c r="AE149" s="36"/>
      <c r="AR149" s="204" t="s">
        <v>378</v>
      </c>
      <c r="AT149" s="204" t="s">
        <v>206</v>
      </c>
      <c r="AU149" s="204" t="s">
        <v>93</v>
      </c>
      <c r="AY149" s="18" t="s">
        <v>203</v>
      </c>
      <c r="BE149" s="205">
        <f>IF(N149="základní",J149,0)</f>
        <v>0</v>
      </c>
      <c r="BF149" s="205">
        <f>IF(N149="snížená",J149,0)</f>
        <v>0</v>
      </c>
      <c r="BG149" s="205">
        <f>IF(N149="zákl. přenesená",J149,0)</f>
        <v>0</v>
      </c>
      <c r="BH149" s="205">
        <f>IF(N149="sníž. přenesená",J149,0)</f>
        <v>0</v>
      </c>
      <c r="BI149" s="205">
        <f>IF(N149="nulová",J149,0)</f>
        <v>0</v>
      </c>
      <c r="BJ149" s="18" t="s">
        <v>91</v>
      </c>
      <c r="BK149" s="205">
        <f>ROUND(I149*H149,2)</f>
        <v>0</v>
      </c>
      <c r="BL149" s="18" t="s">
        <v>378</v>
      </c>
      <c r="BM149" s="204" t="s">
        <v>2787</v>
      </c>
    </row>
    <row r="150" spans="2:63" s="12" customFormat="1" ht="22.8" customHeight="1">
      <c r="B150" s="177"/>
      <c r="C150" s="178"/>
      <c r="D150" s="179" t="s">
        <v>82</v>
      </c>
      <c r="E150" s="191" t="s">
        <v>2788</v>
      </c>
      <c r="F150" s="191" t="s">
        <v>2789</v>
      </c>
      <c r="G150" s="178"/>
      <c r="H150" s="178"/>
      <c r="I150" s="181"/>
      <c r="J150" s="192">
        <f>BK150</f>
        <v>0</v>
      </c>
      <c r="K150" s="178"/>
      <c r="L150" s="183"/>
      <c r="M150" s="184"/>
      <c r="N150" s="185"/>
      <c r="O150" s="185"/>
      <c r="P150" s="186">
        <f>SUM(P151:P155)</f>
        <v>0</v>
      </c>
      <c r="Q150" s="185"/>
      <c r="R150" s="186">
        <f>SUM(R151:R155)</f>
        <v>0.00568</v>
      </c>
      <c r="S150" s="185"/>
      <c r="T150" s="187">
        <f>SUM(T151:T155)</f>
        <v>0</v>
      </c>
      <c r="AR150" s="188" t="s">
        <v>93</v>
      </c>
      <c r="AT150" s="189" t="s">
        <v>82</v>
      </c>
      <c r="AU150" s="189" t="s">
        <v>91</v>
      </c>
      <c r="AY150" s="188" t="s">
        <v>203</v>
      </c>
      <c r="BK150" s="190">
        <f>SUM(BK151:BK155)</f>
        <v>0</v>
      </c>
    </row>
    <row r="151" spans="1:65" s="2" customFormat="1" ht="16.5" customHeight="1">
      <c r="A151" s="36"/>
      <c r="B151" s="37"/>
      <c r="C151" s="193" t="s">
        <v>254</v>
      </c>
      <c r="D151" s="193" t="s">
        <v>206</v>
      </c>
      <c r="E151" s="194" t="s">
        <v>2790</v>
      </c>
      <c r="F151" s="195" t="s">
        <v>2791</v>
      </c>
      <c r="G151" s="196" t="s">
        <v>2314</v>
      </c>
      <c r="H151" s="197">
        <v>1</v>
      </c>
      <c r="I151" s="198"/>
      <c r="J151" s="199">
        <f>ROUND(I151*H151,2)</f>
        <v>0</v>
      </c>
      <c r="K151" s="195" t="s">
        <v>210</v>
      </c>
      <c r="L151" s="41"/>
      <c r="M151" s="200" t="s">
        <v>1</v>
      </c>
      <c r="N151" s="201" t="s">
        <v>48</v>
      </c>
      <c r="O151" s="73"/>
      <c r="P151" s="202">
        <f>O151*H151</f>
        <v>0</v>
      </c>
      <c r="Q151" s="202">
        <v>0.00068</v>
      </c>
      <c r="R151" s="202">
        <f>Q151*H151</f>
        <v>0.00068</v>
      </c>
      <c r="S151" s="202">
        <v>0</v>
      </c>
      <c r="T151" s="203">
        <f>S151*H151</f>
        <v>0</v>
      </c>
      <c r="U151" s="36"/>
      <c r="V151" s="36"/>
      <c r="W151" s="36"/>
      <c r="X151" s="36"/>
      <c r="Y151" s="36"/>
      <c r="Z151" s="36"/>
      <c r="AA151" s="36"/>
      <c r="AB151" s="36"/>
      <c r="AC151" s="36"/>
      <c r="AD151" s="36"/>
      <c r="AE151" s="36"/>
      <c r="AR151" s="204" t="s">
        <v>378</v>
      </c>
      <c r="AT151" s="204" t="s">
        <v>206</v>
      </c>
      <c r="AU151" s="204" t="s">
        <v>93</v>
      </c>
      <c r="AY151" s="18" t="s">
        <v>203</v>
      </c>
      <c r="BE151" s="205">
        <f>IF(N151="základní",J151,0)</f>
        <v>0</v>
      </c>
      <c r="BF151" s="205">
        <f>IF(N151="snížená",J151,0)</f>
        <v>0</v>
      </c>
      <c r="BG151" s="205">
        <f>IF(N151="zákl. přenesená",J151,0)</f>
        <v>0</v>
      </c>
      <c r="BH151" s="205">
        <f>IF(N151="sníž. přenesená",J151,0)</f>
        <v>0</v>
      </c>
      <c r="BI151" s="205">
        <f>IF(N151="nulová",J151,0)</f>
        <v>0</v>
      </c>
      <c r="BJ151" s="18" t="s">
        <v>91</v>
      </c>
      <c r="BK151" s="205">
        <f>ROUND(I151*H151,2)</f>
        <v>0</v>
      </c>
      <c r="BL151" s="18" t="s">
        <v>378</v>
      </c>
      <c r="BM151" s="204" t="s">
        <v>2792</v>
      </c>
    </row>
    <row r="152" spans="2:51" s="14" customFormat="1" ht="10.2">
      <c r="B152" s="225"/>
      <c r="C152" s="226"/>
      <c r="D152" s="206" t="s">
        <v>309</v>
      </c>
      <c r="E152" s="227" t="s">
        <v>1</v>
      </c>
      <c r="F152" s="228" t="s">
        <v>2793</v>
      </c>
      <c r="G152" s="226"/>
      <c r="H152" s="229">
        <v>1</v>
      </c>
      <c r="I152" s="230"/>
      <c r="J152" s="226"/>
      <c r="K152" s="226"/>
      <c r="L152" s="231"/>
      <c r="M152" s="232"/>
      <c r="N152" s="233"/>
      <c r="O152" s="233"/>
      <c r="P152" s="233"/>
      <c r="Q152" s="233"/>
      <c r="R152" s="233"/>
      <c r="S152" s="233"/>
      <c r="T152" s="234"/>
      <c r="AT152" s="235" t="s">
        <v>309</v>
      </c>
      <c r="AU152" s="235" t="s">
        <v>93</v>
      </c>
      <c r="AV152" s="14" t="s">
        <v>93</v>
      </c>
      <c r="AW152" s="14" t="s">
        <v>38</v>
      </c>
      <c r="AX152" s="14" t="s">
        <v>91</v>
      </c>
      <c r="AY152" s="235" t="s">
        <v>203</v>
      </c>
    </row>
    <row r="153" spans="1:65" s="2" customFormat="1" ht="21.75" customHeight="1">
      <c r="A153" s="36"/>
      <c r="B153" s="37"/>
      <c r="C153" s="247" t="s">
        <v>261</v>
      </c>
      <c r="D153" s="247" t="s">
        <v>350</v>
      </c>
      <c r="E153" s="248" t="s">
        <v>2794</v>
      </c>
      <c r="F153" s="249" t="s">
        <v>2795</v>
      </c>
      <c r="G153" s="250" t="s">
        <v>1422</v>
      </c>
      <c r="H153" s="251">
        <v>1</v>
      </c>
      <c r="I153" s="252"/>
      <c r="J153" s="253">
        <f>ROUND(I153*H153,2)</f>
        <v>0</v>
      </c>
      <c r="K153" s="249" t="s">
        <v>601</v>
      </c>
      <c r="L153" s="254"/>
      <c r="M153" s="255" t="s">
        <v>1</v>
      </c>
      <c r="N153" s="256" t="s">
        <v>48</v>
      </c>
      <c r="O153" s="73"/>
      <c r="P153" s="202">
        <f>O153*H153</f>
        <v>0</v>
      </c>
      <c r="Q153" s="202">
        <v>0.005</v>
      </c>
      <c r="R153" s="202">
        <f>Q153*H153</f>
        <v>0.005</v>
      </c>
      <c r="S153" s="202">
        <v>0</v>
      </c>
      <c r="T153" s="203">
        <f>S153*H153</f>
        <v>0</v>
      </c>
      <c r="U153" s="36"/>
      <c r="V153" s="36"/>
      <c r="W153" s="36"/>
      <c r="X153" s="36"/>
      <c r="Y153" s="36"/>
      <c r="Z153" s="36"/>
      <c r="AA153" s="36"/>
      <c r="AB153" s="36"/>
      <c r="AC153" s="36"/>
      <c r="AD153" s="36"/>
      <c r="AE153" s="36"/>
      <c r="AR153" s="204" t="s">
        <v>450</v>
      </c>
      <c r="AT153" s="204" t="s">
        <v>350</v>
      </c>
      <c r="AU153" s="204" t="s">
        <v>93</v>
      </c>
      <c r="AY153" s="18" t="s">
        <v>203</v>
      </c>
      <c r="BE153" s="205">
        <f>IF(N153="základní",J153,0)</f>
        <v>0</v>
      </c>
      <c r="BF153" s="205">
        <f>IF(N153="snížená",J153,0)</f>
        <v>0</v>
      </c>
      <c r="BG153" s="205">
        <f>IF(N153="zákl. přenesená",J153,0)</f>
        <v>0</v>
      </c>
      <c r="BH153" s="205">
        <f>IF(N153="sníž. přenesená",J153,0)</f>
        <v>0</v>
      </c>
      <c r="BI153" s="205">
        <f>IF(N153="nulová",J153,0)</f>
        <v>0</v>
      </c>
      <c r="BJ153" s="18" t="s">
        <v>91</v>
      </c>
      <c r="BK153" s="205">
        <f>ROUND(I153*H153,2)</f>
        <v>0</v>
      </c>
      <c r="BL153" s="18" t="s">
        <v>378</v>
      </c>
      <c r="BM153" s="204" t="s">
        <v>2796</v>
      </c>
    </row>
    <row r="154" spans="2:51" s="14" customFormat="1" ht="10.2">
      <c r="B154" s="225"/>
      <c r="C154" s="226"/>
      <c r="D154" s="206" t="s">
        <v>309</v>
      </c>
      <c r="E154" s="227" t="s">
        <v>1</v>
      </c>
      <c r="F154" s="228" t="s">
        <v>2797</v>
      </c>
      <c r="G154" s="226"/>
      <c r="H154" s="229">
        <v>1</v>
      </c>
      <c r="I154" s="230"/>
      <c r="J154" s="226"/>
      <c r="K154" s="226"/>
      <c r="L154" s="231"/>
      <c r="M154" s="232"/>
      <c r="N154" s="233"/>
      <c r="O154" s="233"/>
      <c r="P154" s="233"/>
      <c r="Q154" s="233"/>
      <c r="R154" s="233"/>
      <c r="S154" s="233"/>
      <c r="T154" s="234"/>
      <c r="AT154" s="235" t="s">
        <v>309</v>
      </c>
      <c r="AU154" s="235" t="s">
        <v>93</v>
      </c>
      <c r="AV154" s="14" t="s">
        <v>93</v>
      </c>
      <c r="AW154" s="14" t="s">
        <v>38</v>
      </c>
      <c r="AX154" s="14" t="s">
        <v>91</v>
      </c>
      <c r="AY154" s="235" t="s">
        <v>203</v>
      </c>
    </row>
    <row r="155" spans="1:65" s="2" customFormat="1" ht="16.5" customHeight="1">
      <c r="A155" s="36"/>
      <c r="B155" s="37"/>
      <c r="C155" s="193" t="s">
        <v>268</v>
      </c>
      <c r="D155" s="193" t="s">
        <v>206</v>
      </c>
      <c r="E155" s="194" t="s">
        <v>2798</v>
      </c>
      <c r="F155" s="195" t="s">
        <v>2799</v>
      </c>
      <c r="G155" s="196" t="s">
        <v>338</v>
      </c>
      <c r="H155" s="197">
        <v>0.006</v>
      </c>
      <c r="I155" s="198"/>
      <c r="J155" s="199">
        <f>ROUND(I155*H155,2)</f>
        <v>0</v>
      </c>
      <c r="K155" s="195" t="s">
        <v>210</v>
      </c>
      <c r="L155" s="41"/>
      <c r="M155" s="200" t="s">
        <v>1</v>
      </c>
      <c r="N155" s="201" t="s">
        <v>48</v>
      </c>
      <c r="O155" s="73"/>
      <c r="P155" s="202">
        <f>O155*H155</f>
        <v>0</v>
      </c>
      <c r="Q155" s="202">
        <v>0</v>
      </c>
      <c r="R155" s="202">
        <f>Q155*H155</f>
        <v>0</v>
      </c>
      <c r="S155" s="202">
        <v>0</v>
      </c>
      <c r="T155" s="203">
        <f>S155*H155</f>
        <v>0</v>
      </c>
      <c r="U155" s="36"/>
      <c r="V155" s="36"/>
      <c r="W155" s="36"/>
      <c r="X155" s="36"/>
      <c r="Y155" s="36"/>
      <c r="Z155" s="36"/>
      <c r="AA155" s="36"/>
      <c r="AB155" s="36"/>
      <c r="AC155" s="36"/>
      <c r="AD155" s="36"/>
      <c r="AE155" s="36"/>
      <c r="AR155" s="204" t="s">
        <v>378</v>
      </c>
      <c r="AT155" s="204" t="s">
        <v>206</v>
      </c>
      <c r="AU155" s="204" t="s">
        <v>93</v>
      </c>
      <c r="AY155" s="18" t="s">
        <v>203</v>
      </c>
      <c r="BE155" s="205">
        <f>IF(N155="základní",J155,0)</f>
        <v>0</v>
      </c>
      <c r="BF155" s="205">
        <f>IF(N155="snížená",J155,0)</f>
        <v>0</v>
      </c>
      <c r="BG155" s="205">
        <f>IF(N155="zákl. přenesená",J155,0)</f>
        <v>0</v>
      </c>
      <c r="BH155" s="205">
        <f>IF(N155="sníž. přenesená",J155,0)</f>
        <v>0</v>
      </c>
      <c r="BI155" s="205">
        <f>IF(N155="nulová",J155,0)</f>
        <v>0</v>
      </c>
      <c r="BJ155" s="18" t="s">
        <v>91</v>
      </c>
      <c r="BK155" s="205">
        <f>ROUND(I155*H155,2)</f>
        <v>0</v>
      </c>
      <c r="BL155" s="18" t="s">
        <v>378</v>
      </c>
      <c r="BM155" s="204" t="s">
        <v>2800</v>
      </c>
    </row>
    <row r="156" spans="2:63" s="12" customFormat="1" ht="22.8" customHeight="1">
      <c r="B156" s="177"/>
      <c r="C156" s="178"/>
      <c r="D156" s="179" t="s">
        <v>82</v>
      </c>
      <c r="E156" s="191" t="s">
        <v>2666</v>
      </c>
      <c r="F156" s="191" t="s">
        <v>2667</v>
      </c>
      <c r="G156" s="178"/>
      <c r="H156" s="178"/>
      <c r="I156" s="181"/>
      <c r="J156" s="192">
        <f>BK156</f>
        <v>0</v>
      </c>
      <c r="K156" s="178"/>
      <c r="L156" s="183"/>
      <c r="M156" s="184"/>
      <c r="N156" s="185"/>
      <c r="O156" s="185"/>
      <c r="P156" s="186">
        <f>SUM(P157:P176)</f>
        <v>0</v>
      </c>
      <c r="Q156" s="185"/>
      <c r="R156" s="186">
        <f>SUM(R157:R176)</f>
        <v>0.45932</v>
      </c>
      <c r="S156" s="185"/>
      <c r="T156" s="187">
        <f>SUM(T157:T176)</f>
        <v>0</v>
      </c>
      <c r="AR156" s="188" t="s">
        <v>93</v>
      </c>
      <c r="AT156" s="189" t="s">
        <v>82</v>
      </c>
      <c r="AU156" s="189" t="s">
        <v>91</v>
      </c>
      <c r="AY156" s="188" t="s">
        <v>203</v>
      </c>
      <c r="BK156" s="190">
        <f>SUM(BK157:BK176)</f>
        <v>0</v>
      </c>
    </row>
    <row r="157" spans="1:65" s="2" customFormat="1" ht="16.5" customHeight="1">
      <c r="A157" s="36"/>
      <c r="B157" s="37"/>
      <c r="C157" s="193" t="s">
        <v>364</v>
      </c>
      <c r="D157" s="193" t="s">
        <v>206</v>
      </c>
      <c r="E157" s="194" t="s">
        <v>2801</v>
      </c>
      <c r="F157" s="195" t="s">
        <v>2802</v>
      </c>
      <c r="G157" s="196" t="s">
        <v>448</v>
      </c>
      <c r="H157" s="197">
        <v>3</v>
      </c>
      <c r="I157" s="198"/>
      <c r="J157" s="199">
        <f>ROUND(I157*H157,2)</f>
        <v>0</v>
      </c>
      <c r="K157" s="195" t="s">
        <v>210</v>
      </c>
      <c r="L157" s="41"/>
      <c r="M157" s="200" t="s">
        <v>1</v>
      </c>
      <c r="N157" s="201" t="s">
        <v>48</v>
      </c>
      <c r="O157" s="73"/>
      <c r="P157" s="202">
        <f>O157*H157</f>
        <v>0</v>
      </c>
      <c r="Q157" s="202">
        <v>0.01638</v>
      </c>
      <c r="R157" s="202">
        <f>Q157*H157</f>
        <v>0.049139999999999996</v>
      </c>
      <c r="S157" s="202">
        <v>0</v>
      </c>
      <c r="T157" s="203">
        <f>S157*H157</f>
        <v>0</v>
      </c>
      <c r="U157" s="36"/>
      <c r="V157" s="36"/>
      <c r="W157" s="36"/>
      <c r="X157" s="36"/>
      <c r="Y157" s="36"/>
      <c r="Z157" s="36"/>
      <c r="AA157" s="36"/>
      <c r="AB157" s="36"/>
      <c r="AC157" s="36"/>
      <c r="AD157" s="36"/>
      <c r="AE157" s="36"/>
      <c r="AR157" s="204" t="s">
        <v>378</v>
      </c>
      <c r="AT157" s="204" t="s">
        <v>206</v>
      </c>
      <c r="AU157" s="204" t="s">
        <v>93</v>
      </c>
      <c r="AY157" s="18" t="s">
        <v>203</v>
      </c>
      <c r="BE157" s="205">
        <f>IF(N157="základní",J157,0)</f>
        <v>0</v>
      </c>
      <c r="BF157" s="205">
        <f>IF(N157="snížená",J157,0)</f>
        <v>0</v>
      </c>
      <c r="BG157" s="205">
        <f>IF(N157="zákl. přenesená",J157,0)</f>
        <v>0</v>
      </c>
      <c r="BH157" s="205">
        <f>IF(N157="sníž. přenesená",J157,0)</f>
        <v>0</v>
      </c>
      <c r="BI157" s="205">
        <f>IF(N157="nulová",J157,0)</f>
        <v>0</v>
      </c>
      <c r="BJ157" s="18" t="s">
        <v>91</v>
      </c>
      <c r="BK157" s="205">
        <f>ROUND(I157*H157,2)</f>
        <v>0</v>
      </c>
      <c r="BL157" s="18" t="s">
        <v>378</v>
      </c>
      <c r="BM157" s="204" t="s">
        <v>2803</v>
      </c>
    </row>
    <row r="158" spans="2:51" s="14" customFormat="1" ht="10.2">
      <c r="B158" s="225"/>
      <c r="C158" s="226"/>
      <c r="D158" s="206" t="s">
        <v>309</v>
      </c>
      <c r="E158" s="227" t="s">
        <v>1</v>
      </c>
      <c r="F158" s="228" t="s">
        <v>2804</v>
      </c>
      <c r="G158" s="226"/>
      <c r="H158" s="229">
        <v>3</v>
      </c>
      <c r="I158" s="230"/>
      <c r="J158" s="226"/>
      <c r="K158" s="226"/>
      <c r="L158" s="231"/>
      <c r="M158" s="232"/>
      <c r="N158" s="233"/>
      <c r="O158" s="233"/>
      <c r="P158" s="233"/>
      <c r="Q158" s="233"/>
      <c r="R158" s="233"/>
      <c r="S158" s="233"/>
      <c r="T158" s="234"/>
      <c r="AT158" s="235" t="s">
        <v>309</v>
      </c>
      <c r="AU158" s="235" t="s">
        <v>93</v>
      </c>
      <c r="AV158" s="14" t="s">
        <v>93</v>
      </c>
      <c r="AW158" s="14" t="s">
        <v>38</v>
      </c>
      <c r="AX158" s="14" t="s">
        <v>91</v>
      </c>
      <c r="AY158" s="235" t="s">
        <v>203</v>
      </c>
    </row>
    <row r="159" spans="1:65" s="2" customFormat="1" ht="16.5" customHeight="1">
      <c r="A159" s="36"/>
      <c r="B159" s="37"/>
      <c r="C159" s="193" t="s">
        <v>369</v>
      </c>
      <c r="D159" s="193" t="s">
        <v>206</v>
      </c>
      <c r="E159" s="194" t="s">
        <v>2805</v>
      </c>
      <c r="F159" s="195" t="s">
        <v>2806</v>
      </c>
      <c r="G159" s="196" t="s">
        <v>448</v>
      </c>
      <c r="H159" s="197">
        <v>290</v>
      </c>
      <c r="I159" s="198"/>
      <c r="J159" s="199">
        <f>ROUND(I159*H159,2)</f>
        <v>0</v>
      </c>
      <c r="K159" s="195" t="s">
        <v>601</v>
      </c>
      <c r="L159" s="41"/>
      <c r="M159" s="200" t="s">
        <v>1</v>
      </c>
      <c r="N159" s="201" t="s">
        <v>48</v>
      </c>
      <c r="O159" s="73"/>
      <c r="P159" s="202">
        <f>O159*H159</f>
        <v>0</v>
      </c>
      <c r="Q159" s="202">
        <v>0.00072</v>
      </c>
      <c r="R159" s="202">
        <f>Q159*H159</f>
        <v>0.2088</v>
      </c>
      <c r="S159" s="202">
        <v>0</v>
      </c>
      <c r="T159" s="203">
        <f>S159*H159</f>
        <v>0</v>
      </c>
      <c r="U159" s="36"/>
      <c r="V159" s="36"/>
      <c r="W159" s="36"/>
      <c r="X159" s="36"/>
      <c r="Y159" s="36"/>
      <c r="Z159" s="36"/>
      <c r="AA159" s="36"/>
      <c r="AB159" s="36"/>
      <c r="AC159" s="36"/>
      <c r="AD159" s="36"/>
      <c r="AE159" s="36"/>
      <c r="AR159" s="204" t="s">
        <v>378</v>
      </c>
      <c r="AT159" s="204" t="s">
        <v>206</v>
      </c>
      <c r="AU159" s="204" t="s">
        <v>93</v>
      </c>
      <c r="AY159" s="18" t="s">
        <v>203</v>
      </c>
      <c r="BE159" s="205">
        <f>IF(N159="základní",J159,0)</f>
        <v>0</v>
      </c>
      <c r="BF159" s="205">
        <f>IF(N159="snížená",J159,0)</f>
        <v>0</v>
      </c>
      <c r="BG159" s="205">
        <f>IF(N159="zákl. přenesená",J159,0)</f>
        <v>0</v>
      </c>
      <c r="BH159" s="205">
        <f>IF(N159="sníž. přenesená",J159,0)</f>
        <v>0</v>
      </c>
      <c r="BI159" s="205">
        <f>IF(N159="nulová",J159,0)</f>
        <v>0</v>
      </c>
      <c r="BJ159" s="18" t="s">
        <v>91</v>
      </c>
      <c r="BK159" s="205">
        <f>ROUND(I159*H159,2)</f>
        <v>0</v>
      </c>
      <c r="BL159" s="18" t="s">
        <v>378</v>
      </c>
      <c r="BM159" s="204" t="s">
        <v>2807</v>
      </c>
    </row>
    <row r="160" spans="2:51" s="14" customFormat="1" ht="10.2">
      <c r="B160" s="225"/>
      <c r="C160" s="226"/>
      <c r="D160" s="206" t="s">
        <v>309</v>
      </c>
      <c r="E160" s="227" t="s">
        <v>1</v>
      </c>
      <c r="F160" s="228" t="s">
        <v>2808</v>
      </c>
      <c r="G160" s="226"/>
      <c r="H160" s="229">
        <v>290</v>
      </c>
      <c r="I160" s="230"/>
      <c r="J160" s="226"/>
      <c r="K160" s="226"/>
      <c r="L160" s="231"/>
      <c r="M160" s="232"/>
      <c r="N160" s="233"/>
      <c r="O160" s="233"/>
      <c r="P160" s="233"/>
      <c r="Q160" s="233"/>
      <c r="R160" s="233"/>
      <c r="S160" s="233"/>
      <c r="T160" s="234"/>
      <c r="AT160" s="235" t="s">
        <v>309</v>
      </c>
      <c r="AU160" s="235" t="s">
        <v>93</v>
      </c>
      <c r="AV160" s="14" t="s">
        <v>93</v>
      </c>
      <c r="AW160" s="14" t="s">
        <v>38</v>
      </c>
      <c r="AX160" s="14" t="s">
        <v>91</v>
      </c>
      <c r="AY160" s="235" t="s">
        <v>203</v>
      </c>
    </row>
    <row r="161" spans="1:65" s="2" customFormat="1" ht="16.5" customHeight="1">
      <c r="A161" s="36"/>
      <c r="B161" s="37"/>
      <c r="C161" s="193" t="s">
        <v>8</v>
      </c>
      <c r="D161" s="193" t="s">
        <v>206</v>
      </c>
      <c r="E161" s="194" t="s">
        <v>2809</v>
      </c>
      <c r="F161" s="195" t="s">
        <v>2810</v>
      </c>
      <c r="G161" s="196" t="s">
        <v>448</v>
      </c>
      <c r="H161" s="197">
        <v>65</v>
      </c>
      <c r="I161" s="198"/>
      <c r="J161" s="199">
        <f>ROUND(I161*H161,2)</f>
        <v>0</v>
      </c>
      <c r="K161" s="195" t="s">
        <v>601</v>
      </c>
      <c r="L161" s="41"/>
      <c r="M161" s="200" t="s">
        <v>1</v>
      </c>
      <c r="N161" s="201" t="s">
        <v>48</v>
      </c>
      <c r="O161" s="73"/>
      <c r="P161" s="202">
        <f>O161*H161</f>
        <v>0</v>
      </c>
      <c r="Q161" s="202">
        <v>0.00071</v>
      </c>
      <c r="R161" s="202">
        <f>Q161*H161</f>
        <v>0.046150000000000004</v>
      </c>
      <c r="S161" s="202">
        <v>0</v>
      </c>
      <c r="T161" s="203">
        <f>S161*H161</f>
        <v>0</v>
      </c>
      <c r="U161" s="36"/>
      <c r="V161" s="36"/>
      <c r="W161" s="36"/>
      <c r="X161" s="36"/>
      <c r="Y161" s="36"/>
      <c r="Z161" s="36"/>
      <c r="AA161" s="36"/>
      <c r="AB161" s="36"/>
      <c r="AC161" s="36"/>
      <c r="AD161" s="36"/>
      <c r="AE161" s="36"/>
      <c r="AR161" s="204" t="s">
        <v>378</v>
      </c>
      <c r="AT161" s="204" t="s">
        <v>206</v>
      </c>
      <c r="AU161" s="204" t="s">
        <v>93</v>
      </c>
      <c r="AY161" s="18" t="s">
        <v>203</v>
      </c>
      <c r="BE161" s="205">
        <f>IF(N161="základní",J161,0)</f>
        <v>0</v>
      </c>
      <c r="BF161" s="205">
        <f>IF(N161="snížená",J161,0)</f>
        <v>0</v>
      </c>
      <c r="BG161" s="205">
        <f>IF(N161="zákl. přenesená",J161,0)</f>
        <v>0</v>
      </c>
      <c r="BH161" s="205">
        <f>IF(N161="sníž. přenesená",J161,0)</f>
        <v>0</v>
      </c>
      <c r="BI161" s="205">
        <f>IF(N161="nulová",J161,0)</f>
        <v>0</v>
      </c>
      <c r="BJ161" s="18" t="s">
        <v>91</v>
      </c>
      <c r="BK161" s="205">
        <f>ROUND(I161*H161,2)</f>
        <v>0</v>
      </c>
      <c r="BL161" s="18" t="s">
        <v>378</v>
      </c>
      <c r="BM161" s="204" t="s">
        <v>2811</v>
      </c>
    </row>
    <row r="162" spans="2:51" s="14" customFormat="1" ht="10.2">
      <c r="B162" s="225"/>
      <c r="C162" s="226"/>
      <c r="D162" s="206" t="s">
        <v>309</v>
      </c>
      <c r="E162" s="227" t="s">
        <v>1</v>
      </c>
      <c r="F162" s="228" t="s">
        <v>2767</v>
      </c>
      <c r="G162" s="226"/>
      <c r="H162" s="229">
        <v>65</v>
      </c>
      <c r="I162" s="230"/>
      <c r="J162" s="226"/>
      <c r="K162" s="226"/>
      <c r="L162" s="231"/>
      <c r="M162" s="232"/>
      <c r="N162" s="233"/>
      <c r="O162" s="233"/>
      <c r="P162" s="233"/>
      <c r="Q162" s="233"/>
      <c r="R162" s="233"/>
      <c r="S162" s="233"/>
      <c r="T162" s="234"/>
      <c r="AT162" s="235" t="s">
        <v>309</v>
      </c>
      <c r="AU162" s="235" t="s">
        <v>93</v>
      </c>
      <c r="AV162" s="14" t="s">
        <v>93</v>
      </c>
      <c r="AW162" s="14" t="s">
        <v>38</v>
      </c>
      <c r="AX162" s="14" t="s">
        <v>91</v>
      </c>
      <c r="AY162" s="235" t="s">
        <v>203</v>
      </c>
    </row>
    <row r="163" spans="1:65" s="2" customFormat="1" ht="16.5" customHeight="1">
      <c r="A163" s="36"/>
      <c r="B163" s="37"/>
      <c r="C163" s="193" t="s">
        <v>378</v>
      </c>
      <c r="D163" s="193" t="s">
        <v>206</v>
      </c>
      <c r="E163" s="194" t="s">
        <v>2812</v>
      </c>
      <c r="F163" s="195" t="s">
        <v>2813</v>
      </c>
      <c r="G163" s="196" t="s">
        <v>448</v>
      </c>
      <c r="H163" s="197">
        <v>45</v>
      </c>
      <c r="I163" s="198"/>
      <c r="J163" s="199">
        <f>ROUND(I163*H163,2)</f>
        <v>0</v>
      </c>
      <c r="K163" s="195" t="s">
        <v>601</v>
      </c>
      <c r="L163" s="41"/>
      <c r="M163" s="200" t="s">
        <v>1</v>
      </c>
      <c r="N163" s="201" t="s">
        <v>48</v>
      </c>
      <c r="O163" s="73"/>
      <c r="P163" s="202">
        <f>O163*H163</f>
        <v>0</v>
      </c>
      <c r="Q163" s="202">
        <v>0.00128</v>
      </c>
      <c r="R163" s="202">
        <f>Q163*H163</f>
        <v>0.057600000000000005</v>
      </c>
      <c r="S163" s="202">
        <v>0</v>
      </c>
      <c r="T163" s="203">
        <f>S163*H163</f>
        <v>0</v>
      </c>
      <c r="U163" s="36"/>
      <c r="V163" s="36"/>
      <c r="W163" s="36"/>
      <c r="X163" s="36"/>
      <c r="Y163" s="36"/>
      <c r="Z163" s="36"/>
      <c r="AA163" s="36"/>
      <c r="AB163" s="36"/>
      <c r="AC163" s="36"/>
      <c r="AD163" s="36"/>
      <c r="AE163" s="36"/>
      <c r="AR163" s="204" t="s">
        <v>378</v>
      </c>
      <c r="AT163" s="204" t="s">
        <v>206</v>
      </c>
      <c r="AU163" s="204" t="s">
        <v>93</v>
      </c>
      <c r="AY163" s="18" t="s">
        <v>203</v>
      </c>
      <c r="BE163" s="205">
        <f>IF(N163="základní",J163,0)</f>
        <v>0</v>
      </c>
      <c r="BF163" s="205">
        <f>IF(N163="snížená",J163,0)</f>
        <v>0</v>
      </c>
      <c r="BG163" s="205">
        <f>IF(N163="zákl. přenesená",J163,0)</f>
        <v>0</v>
      </c>
      <c r="BH163" s="205">
        <f>IF(N163="sníž. přenesená",J163,0)</f>
        <v>0</v>
      </c>
      <c r="BI163" s="205">
        <f>IF(N163="nulová",J163,0)</f>
        <v>0</v>
      </c>
      <c r="BJ163" s="18" t="s">
        <v>91</v>
      </c>
      <c r="BK163" s="205">
        <f>ROUND(I163*H163,2)</f>
        <v>0</v>
      </c>
      <c r="BL163" s="18" t="s">
        <v>378</v>
      </c>
      <c r="BM163" s="204" t="s">
        <v>2814</v>
      </c>
    </row>
    <row r="164" spans="2:51" s="14" customFormat="1" ht="10.2">
      <c r="B164" s="225"/>
      <c r="C164" s="226"/>
      <c r="D164" s="206" t="s">
        <v>309</v>
      </c>
      <c r="E164" s="227" t="s">
        <v>1</v>
      </c>
      <c r="F164" s="228" t="s">
        <v>2771</v>
      </c>
      <c r="G164" s="226"/>
      <c r="H164" s="229">
        <v>45</v>
      </c>
      <c r="I164" s="230"/>
      <c r="J164" s="226"/>
      <c r="K164" s="226"/>
      <c r="L164" s="231"/>
      <c r="M164" s="232"/>
      <c r="N164" s="233"/>
      <c r="O164" s="233"/>
      <c r="P164" s="233"/>
      <c r="Q164" s="233"/>
      <c r="R164" s="233"/>
      <c r="S164" s="233"/>
      <c r="T164" s="234"/>
      <c r="AT164" s="235" t="s">
        <v>309</v>
      </c>
      <c r="AU164" s="235" t="s">
        <v>93</v>
      </c>
      <c r="AV164" s="14" t="s">
        <v>93</v>
      </c>
      <c r="AW164" s="14" t="s">
        <v>38</v>
      </c>
      <c r="AX164" s="14" t="s">
        <v>91</v>
      </c>
      <c r="AY164" s="235" t="s">
        <v>203</v>
      </c>
    </row>
    <row r="165" spans="1:65" s="2" customFormat="1" ht="16.5" customHeight="1">
      <c r="A165" s="36"/>
      <c r="B165" s="37"/>
      <c r="C165" s="193" t="s">
        <v>383</v>
      </c>
      <c r="D165" s="193" t="s">
        <v>206</v>
      </c>
      <c r="E165" s="194" t="s">
        <v>2815</v>
      </c>
      <c r="F165" s="195" t="s">
        <v>2816</v>
      </c>
      <c r="G165" s="196" t="s">
        <v>448</v>
      </c>
      <c r="H165" s="197">
        <v>35</v>
      </c>
      <c r="I165" s="198"/>
      <c r="J165" s="199">
        <f>ROUND(I165*H165,2)</f>
        <v>0</v>
      </c>
      <c r="K165" s="195" t="s">
        <v>601</v>
      </c>
      <c r="L165" s="41"/>
      <c r="M165" s="200" t="s">
        <v>1</v>
      </c>
      <c r="N165" s="201" t="s">
        <v>48</v>
      </c>
      <c r="O165" s="73"/>
      <c r="P165" s="202">
        <f>O165*H165</f>
        <v>0</v>
      </c>
      <c r="Q165" s="202">
        <v>0.00161</v>
      </c>
      <c r="R165" s="202">
        <f>Q165*H165</f>
        <v>0.056350000000000004</v>
      </c>
      <c r="S165" s="202">
        <v>0</v>
      </c>
      <c r="T165" s="203">
        <f>S165*H165</f>
        <v>0</v>
      </c>
      <c r="U165" s="36"/>
      <c r="V165" s="36"/>
      <c r="W165" s="36"/>
      <c r="X165" s="36"/>
      <c r="Y165" s="36"/>
      <c r="Z165" s="36"/>
      <c r="AA165" s="36"/>
      <c r="AB165" s="36"/>
      <c r="AC165" s="36"/>
      <c r="AD165" s="36"/>
      <c r="AE165" s="36"/>
      <c r="AR165" s="204" t="s">
        <v>378</v>
      </c>
      <c r="AT165" s="204" t="s">
        <v>206</v>
      </c>
      <c r="AU165" s="204" t="s">
        <v>93</v>
      </c>
      <c r="AY165" s="18" t="s">
        <v>203</v>
      </c>
      <c r="BE165" s="205">
        <f>IF(N165="základní",J165,0)</f>
        <v>0</v>
      </c>
      <c r="BF165" s="205">
        <f>IF(N165="snížená",J165,0)</f>
        <v>0</v>
      </c>
      <c r="BG165" s="205">
        <f>IF(N165="zákl. přenesená",J165,0)</f>
        <v>0</v>
      </c>
      <c r="BH165" s="205">
        <f>IF(N165="sníž. přenesená",J165,0)</f>
        <v>0</v>
      </c>
      <c r="BI165" s="205">
        <f>IF(N165="nulová",J165,0)</f>
        <v>0</v>
      </c>
      <c r="BJ165" s="18" t="s">
        <v>91</v>
      </c>
      <c r="BK165" s="205">
        <f>ROUND(I165*H165,2)</f>
        <v>0</v>
      </c>
      <c r="BL165" s="18" t="s">
        <v>378</v>
      </c>
      <c r="BM165" s="204" t="s">
        <v>2817</v>
      </c>
    </row>
    <row r="166" spans="2:51" s="14" customFormat="1" ht="10.2">
      <c r="B166" s="225"/>
      <c r="C166" s="226"/>
      <c r="D166" s="206" t="s">
        <v>309</v>
      </c>
      <c r="E166" s="227" t="s">
        <v>1</v>
      </c>
      <c r="F166" s="228" t="s">
        <v>2775</v>
      </c>
      <c r="G166" s="226"/>
      <c r="H166" s="229">
        <v>35</v>
      </c>
      <c r="I166" s="230"/>
      <c r="J166" s="226"/>
      <c r="K166" s="226"/>
      <c r="L166" s="231"/>
      <c r="M166" s="232"/>
      <c r="N166" s="233"/>
      <c r="O166" s="233"/>
      <c r="P166" s="233"/>
      <c r="Q166" s="233"/>
      <c r="R166" s="233"/>
      <c r="S166" s="233"/>
      <c r="T166" s="234"/>
      <c r="AT166" s="235" t="s">
        <v>309</v>
      </c>
      <c r="AU166" s="235" t="s">
        <v>93</v>
      </c>
      <c r="AV166" s="14" t="s">
        <v>93</v>
      </c>
      <c r="AW166" s="14" t="s">
        <v>38</v>
      </c>
      <c r="AX166" s="14" t="s">
        <v>91</v>
      </c>
      <c r="AY166" s="235" t="s">
        <v>203</v>
      </c>
    </row>
    <row r="167" spans="1:65" s="2" customFormat="1" ht="16.5" customHeight="1">
      <c r="A167" s="36"/>
      <c r="B167" s="37"/>
      <c r="C167" s="193" t="s">
        <v>389</v>
      </c>
      <c r="D167" s="193" t="s">
        <v>206</v>
      </c>
      <c r="E167" s="194" t="s">
        <v>2818</v>
      </c>
      <c r="F167" s="195" t="s">
        <v>2819</v>
      </c>
      <c r="G167" s="196" t="s">
        <v>448</v>
      </c>
      <c r="H167" s="197">
        <v>10</v>
      </c>
      <c r="I167" s="198"/>
      <c r="J167" s="199">
        <f>ROUND(I167*H167,2)</f>
        <v>0</v>
      </c>
      <c r="K167" s="195" t="s">
        <v>601</v>
      </c>
      <c r="L167" s="41"/>
      <c r="M167" s="200" t="s">
        <v>1</v>
      </c>
      <c r="N167" s="201" t="s">
        <v>48</v>
      </c>
      <c r="O167" s="73"/>
      <c r="P167" s="202">
        <f>O167*H167</f>
        <v>0</v>
      </c>
      <c r="Q167" s="202">
        <v>0.00196</v>
      </c>
      <c r="R167" s="202">
        <f>Q167*H167</f>
        <v>0.0196</v>
      </c>
      <c r="S167" s="202">
        <v>0</v>
      </c>
      <c r="T167" s="203">
        <f>S167*H167</f>
        <v>0</v>
      </c>
      <c r="U167" s="36"/>
      <c r="V167" s="36"/>
      <c r="W167" s="36"/>
      <c r="X167" s="36"/>
      <c r="Y167" s="36"/>
      <c r="Z167" s="36"/>
      <c r="AA167" s="36"/>
      <c r="AB167" s="36"/>
      <c r="AC167" s="36"/>
      <c r="AD167" s="36"/>
      <c r="AE167" s="36"/>
      <c r="AR167" s="204" t="s">
        <v>378</v>
      </c>
      <c r="AT167" s="204" t="s">
        <v>206</v>
      </c>
      <c r="AU167" s="204" t="s">
        <v>93</v>
      </c>
      <c r="AY167" s="18" t="s">
        <v>203</v>
      </c>
      <c r="BE167" s="205">
        <f>IF(N167="základní",J167,0)</f>
        <v>0</v>
      </c>
      <c r="BF167" s="205">
        <f>IF(N167="snížená",J167,0)</f>
        <v>0</v>
      </c>
      <c r="BG167" s="205">
        <f>IF(N167="zákl. přenesená",J167,0)</f>
        <v>0</v>
      </c>
      <c r="BH167" s="205">
        <f>IF(N167="sníž. přenesená",J167,0)</f>
        <v>0</v>
      </c>
      <c r="BI167" s="205">
        <f>IF(N167="nulová",J167,0)</f>
        <v>0</v>
      </c>
      <c r="BJ167" s="18" t="s">
        <v>91</v>
      </c>
      <c r="BK167" s="205">
        <f>ROUND(I167*H167,2)</f>
        <v>0</v>
      </c>
      <c r="BL167" s="18" t="s">
        <v>378</v>
      </c>
      <c r="BM167" s="204" t="s">
        <v>2820</v>
      </c>
    </row>
    <row r="168" spans="2:51" s="14" customFormat="1" ht="10.2">
      <c r="B168" s="225"/>
      <c r="C168" s="226"/>
      <c r="D168" s="206" t="s">
        <v>309</v>
      </c>
      <c r="E168" s="227" t="s">
        <v>1</v>
      </c>
      <c r="F168" s="228" t="s">
        <v>2779</v>
      </c>
      <c r="G168" s="226"/>
      <c r="H168" s="229">
        <v>10</v>
      </c>
      <c r="I168" s="230"/>
      <c r="J168" s="226"/>
      <c r="K168" s="226"/>
      <c r="L168" s="231"/>
      <c r="M168" s="232"/>
      <c r="N168" s="233"/>
      <c r="O168" s="233"/>
      <c r="P168" s="233"/>
      <c r="Q168" s="233"/>
      <c r="R168" s="233"/>
      <c r="S168" s="233"/>
      <c r="T168" s="234"/>
      <c r="AT168" s="235" t="s">
        <v>309</v>
      </c>
      <c r="AU168" s="235" t="s">
        <v>93</v>
      </c>
      <c r="AV168" s="14" t="s">
        <v>93</v>
      </c>
      <c r="AW168" s="14" t="s">
        <v>38</v>
      </c>
      <c r="AX168" s="14" t="s">
        <v>91</v>
      </c>
      <c r="AY168" s="235" t="s">
        <v>203</v>
      </c>
    </row>
    <row r="169" spans="1:65" s="2" customFormat="1" ht="16.5" customHeight="1">
      <c r="A169" s="36"/>
      <c r="B169" s="37"/>
      <c r="C169" s="193" t="s">
        <v>394</v>
      </c>
      <c r="D169" s="193" t="s">
        <v>206</v>
      </c>
      <c r="E169" s="194" t="s">
        <v>2821</v>
      </c>
      <c r="F169" s="195" t="s">
        <v>2822</v>
      </c>
      <c r="G169" s="196" t="s">
        <v>448</v>
      </c>
      <c r="H169" s="197">
        <v>6</v>
      </c>
      <c r="I169" s="198"/>
      <c r="J169" s="199">
        <f>ROUND(I169*H169,2)</f>
        <v>0</v>
      </c>
      <c r="K169" s="195" t="s">
        <v>601</v>
      </c>
      <c r="L169" s="41"/>
      <c r="M169" s="200" t="s">
        <v>1</v>
      </c>
      <c r="N169" s="201" t="s">
        <v>48</v>
      </c>
      <c r="O169" s="73"/>
      <c r="P169" s="202">
        <f>O169*H169</f>
        <v>0</v>
      </c>
      <c r="Q169" s="202">
        <v>0.00339</v>
      </c>
      <c r="R169" s="202">
        <f>Q169*H169</f>
        <v>0.020339999999999997</v>
      </c>
      <c r="S169" s="202">
        <v>0</v>
      </c>
      <c r="T169" s="203">
        <f>S169*H169</f>
        <v>0</v>
      </c>
      <c r="U169" s="36"/>
      <c r="V169" s="36"/>
      <c r="W169" s="36"/>
      <c r="X169" s="36"/>
      <c r="Y169" s="36"/>
      <c r="Z169" s="36"/>
      <c r="AA169" s="36"/>
      <c r="AB169" s="36"/>
      <c r="AC169" s="36"/>
      <c r="AD169" s="36"/>
      <c r="AE169" s="36"/>
      <c r="AR169" s="204" t="s">
        <v>378</v>
      </c>
      <c r="AT169" s="204" t="s">
        <v>206</v>
      </c>
      <c r="AU169" s="204" t="s">
        <v>93</v>
      </c>
      <c r="AY169" s="18" t="s">
        <v>203</v>
      </c>
      <c r="BE169" s="205">
        <f>IF(N169="základní",J169,0)</f>
        <v>0</v>
      </c>
      <c r="BF169" s="205">
        <f>IF(N169="snížená",J169,0)</f>
        <v>0</v>
      </c>
      <c r="BG169" s="205">
        <f>IF(N169="zákl. přenesená",J169,0)</f>
        <v>0</v>
      </c>
      <c r="BH169" s="205">
        <f>IF(N169="sníž. přenesená",J169,0)</f>
        <v>0</v>
      </c>
      <c r="BI169" s="205">
        <f>IF(N169="nulová",J169,0)</f>
        <v>0</v>
      </c>
      <c r="BJ169" s="18" t="s">
        <v>91</v>
      </c>
      <c r="BK169" s="205">
        <f>ROUND(I169*H169,2)</f>
        <v>0</v>
      </c>
      <c r="BL169" s="18" t="s">
        <v>378</v>
      </c>
      <c r="BM169" s="204" t="s">
        <v>2823</v>
      </c>
    </row>
    <row r="170" spans="2:51" s="14" customFormat="1" ht="10.2">
      <c r="B170" s="225"/>
      <c r="C170" s="226"/>
      <c r="D170" s="206" t="s">
        <v>309</v>
      </c>
      <c r="E170" s="227" t="s">
        <v>1</v>
      </c>
      <c r="F170" s="228" t="s">
        <v>2824</v>
      </c>
      <c r="G170" s="226"/>
      <c r="H170" s="229">
        <v>6</v>
      </c>
      <c r="I170" s="230"/>
      <c r="J170" s="226"/>
      <c r="K170" s="226"/>
      <c r="L170" s="231"/>
      <c r="M170" s="232"/>
      <c r="N170" s="233"/>
      <c r="O170" s="233"/>
      <c r="P170" s="233"/>
      <c r="Q170" s="233"/>
      <c r="R170" s="233"/>
      <c r="S170" s="233"/>
      <c r="T170" s="234"/>
      <c r="AT170" s="235" t="s">
        <v>309</v>
      </c>
      <c r="AU170" s="235" t="s">
        <v>93</v>
      </c>
      <c r="AV170" s="14" t="s">
        <v>93</v>
      </c>
      <c r="AW170" s="14" t="s">
        <v>38</v>
      </c>
      <c r="AX170" s="14" t="s">
        <v>91</v>
      </c>
      <c r="AY170" s="235" t="s">
        <v>203</v>
      </c>
    </row>
    <row r="171" spans="1:65" s="2" customFormat="1" ht="16.5" customHeight="1">
      <c r="A171" s="36"/>
      <c r="B171" s="37"/>
      <c r="C171" s="193" t="s">
        <v>401</v>
      </c>
      <c r="D171" s="193" t="s">
        <v>206</v>
      </c>
      <c r="E171" s="194" t="s">
        <v>2825</v>
      </c>
      <c r="F171" s="195" t="s">
        <v>2826</v>
      </c>
      <c r="G171" s="196" t="s">
        <v>448</v>
      </c>
      <c r="H171" s="197">
        <v>2</v>
      </c>
      <c r="I171" s="198"/>
      <c r="J171" s="199">
        <f aca="true" t="shared" si="0" ref="J171:J176">ROUND(I171*H171,2)</f>
        <v>0</v>
      </c>
      <c r="K171" s="195" t="s">
        <v>210</v>
      </c>
      <c r="L171" s="41"/>
      <c r="M171" s="200" t="s">
        <v>1</v>
      </c>
      <c r="N171" s="201" t="s">
        <v>48</v>
      </c>
      <c r="O171" s="73"/>
      <c r="P171" s="202">
        <f aca="true" t="shared" si="1" ref="P171:P176">O171*H171</f>
        <v>0</v>
      </c>
      <c r="Q171" s="202">
        <v>0.00024</v>
      </c>
      <c r="R171" s="202">
        <f aca="true" t="shared" si="2" ref="R171:R176">Q171*H171</f>
        <v>0.00048</v>
      </c>
      <c r="S171" s="202">
        <v>0</v>
      </c>
      <c r="T171" s="203">
        <f aca="true" t="shared" si="3" ref="T171:T176">S171*H171</f>
        <v>0</v>
      </c>
      <c r="U171" s="36"/>
      <c r="V171" s="36"/>
      <c r="W171" s="36"/>
      <c r="X171" s="36"/>
      <c r="Y171" s="36"/>
      <c r="Z171" s="36"/>
      <c r="AA171" s="36"/>
      <c r="AB171" s="36"/>
      <c r="AC171" s="36"/>
      <c r="AD171" s="36"/>
      <c r="AE171" s="36"/>
      <c r="AR171" s="204" t="s">
        <v>378</v>
      </c>
      <c r="AT171" s="204" t="s">
        <v>206</v>
      </c>
      <c r="AU171" s="204" t="s">
        <v>93</v>
      </c>
      <c r="AY171" s="18" t="s">
        <v>203</v>
      </c>
      <c r="BE171" s="205">
        <f aca="true" t="shared" si="4" ref="BE171:BE176">IF(N171="základní",J171,0)</f>
        <v>0</v>
      </c>
      <c r="BF171" s="205">
        <f aca="true" t="shared" si="5" ref="BF171:BF176">IF(N171="snížená",J171,0)</f>
        <v>0</v>
      </c>
      <c r="BG171" s="205">
        <f aca="true" t="shared" si="6" ref="BG171:BG176">IF(N171="zákl. přenesená",J171,0)</f>
        <v>0</v>
      </c>
      <c r="BH171" s="205">
        <f aca="true" t="shared" si="7" ref="BH171:BH176">IF(N171="sníž. přenesená",J171,0)</f>
        <v>0</v>
      </c>
      <c r="BI171" s="205">
        <f aca="true" t="shared" si="8" ref="BI171:BI176">IF(N171="nulová",J171,0)</f>
        <v>0</v>
      </c>
      <c r="BJ171" s="18" t="s">
        <v>91</v>
      </c>
      <c r="BK171" s="205">
        <f aca="true" t="shared" si="9" ref="BK171:BK176">ROUND(I171*H171,2)</f>
        <v>0</v>
      </c>
      <c r="BL171" s="18" t="s">
        <v>378</v>
      </c>
      <c r="BM171" s="204" t="s">
        <v>2827</v>
      </c>
    </row>
    <row r="172" spans="1:65" s="2" customFormat="1" ht="16.5" customHeight="1">
      <c r="A172" s="36"/>
      <c r="B172" s="37"/>
      <c r="C172" s="193" t="s">
        <v>7</v>
      </c>
      <c r="D172" s="193" t="s">
        <v>206</v>
      </c>
      <c r="E172" s="194" t="s">
        <v>2828</v>
      </c>
      <c r="F172" s="195" t="s">
        <v>2829</v>
      </c>
      <c r="G172" s="196" t="s">
        <v>404</v>
      </c>
      <c r="H172" s="197">
        <v>66</v>
      </c>
      <c r="I172" s="198"/>
      <c r="J172" s="199">
        <f t="shared" si="0"/>
        <v>0</v>
      </c>
      <c r="K172" s="195" t="s">
        <v>210</v>
      </c>
      <c r="L172" s="41"/>
      <c r="M172" s="200" t="s">
        <v>1</v>
      </c>
      <c r="N172" s="201" t="s">
        <v>48</v>
      </c>
      <c r="O172" s="73"/>
      <c r="P172" s="202">
        <f t="shared" si="1"/>
        <v>0</v>
      </c>
      <c r="Q172" s="202">
        <v>1E-05</v>
      </c>
      <c r="R172" s="202">
        <f t="shared" si="2"/>
        <v>0.0006600000000000001</v>
      </c>
      <c r="S172" s="202">
        <v>0</v>
      </c>
      <c r="T172" s="203">
        <f t="shared" si="3"/>
        <v>0</v>
      </c>
      <c r="U172" s="36"/>
      <c r="V172" s="36"/>
      <c r="W172" s="36"/>
      <c r="X172" s="36"/>
      <c r="Y172" s="36"/>
      <c r="Z172" s="36"/>
      <c r="AA172" s="36"/>
      <c r="AB172" s="36"/>
      <c r="AC172" s="36"/>
      <c r="AD172" s="36"/>
      <c r="AE172" s="36"/>
      <c r="AR172" s="204" t="s">
        <v>378</v>
      </c>
      <c r="AT172" s="204" t="s">
        <v>206</v>
      </c>
      <c r="AU172" s="204" t="s">
        <v>93</v>
      </c>
      <c r="AY172" s="18" t="s">
        <v>203</v>
      </c>
      <c r="BE172" s="205">
        <f t="shared" si="4"/>
        <v>0</v>
      </c>
      <c r="BF172" s="205">
        <f t="shared" si="5"/>
        <v>0</v>
      </c>
      <c r="BG172" s="205">
        <f t="shared" si="6"/>
        <v>0</v>
      </c>
      <c r="BH172" s="205">
        <f t="shared" si="7"/>
        <v>0</v>
      </c>
      <c r="BI172" s="205">
        <f t="shared" si="8"/>
        <v>0</v>
      </c>
      <c r="BJ172" s="18" t="s">
        <v>91</v>
      </c>
      <c r="BK172" s="205">
        <f t="shared" si="9"/>
        <v>0</v>
      </c>
      <c r="BL172" s="18" t="s">
        <v>378</v>
      </c>
      <c r="BM172" s="204" t="s">
        <v>2830</v>
      </c>
    </row>
    <row r="173" spans="1:65" s="2" customFormat="1" ht="16.5" customHeight="1">
      <c r="A173" s="36"/>
      <c r="B173" s="37"/>
      <c r="C173" s="193" t="s">
        <v>409</v>
      </c>
      <c r="D173" s="193" t="s">
        <v>206</v>
      </c>
      <c r="E173" s="194" t="s">
        <v>2831</v>
      </c>
      <c r="F173" s="195" t="s">
        <v>2832</v>
      </c>
      <c r="G173" s="196" t="s">
        <v>404</v>
      </c>
      <c r="H173" s="197">
        <v>2</v>
      </c>
      <c r="I173" s="198"/>
      <c r="J173" s="199">
        <f t="shared" si="0"/>
        <v>0</v>
      </c>
      <c r="K173" s="195" t="s">
        <v>210</v>
      </c>
      <c r="L173" s="41"/>
      <c r="M173" s="200" t="s">
        <v>1</v>
      </c>
      <c r="N173" s="201" t="s">
        <v>48</v>
      </c>
      <c r="O173" s="73"/>
      <c r="P173" s="202">
        <f t="shared" si="1"/>
        <v>0</v>
      </c>
      <c r="Q173" s="202">
        <v>0.0001</v>
      </c>
      <c r="R173" s="202">
        <f t="shared" si="2"/>
        <v>0.0002</v>
      </c>
      <c r="S173" s="202">
        <v>0</v>
      </c>
      <c r="T173" s="203">
        <f t="shared" si="3"/>
        <v>0</v>
      </c>
      <c r="U173" s="36"/>
      <c r="V173" s="36"/>
      <c r="W173" s="36"/>
      <c r="X173" s="36"/>
      <c r="Y173" s="36"/>
      <c r="Z173" s="36"/>
      <c r="AA173" s="36"/>
      <c r="AB173" s="36"/>
      <c r="AC173" s="36"/>
      <c r="AD173" s="36"/>
      <c r="AE173" s="36"/>
      <c r="AR173" s="204" t="s">
        <v>378</v>
      </c>
      <c r="AT173" s="204" t="s">
        <v>206</v>
      </c>
      <c r="AU173" s="204" t="s">
        <v>93</v>
      </c>
      <c r="AY173" s="18" t="s">
        <v>203</v>
      </c>
      <c r="BE173" s="205">
        <f t="shared" si="4"/>
        <v>0</v>
      </c>
      <c r="BF173" s="205">
        <f t="shared" si="5"/>
        <v>0</v>
      </c>
      <c r="BG173" s="205">
        <f t="shared" si="6"/>
        <v>0</v>
      </c>
      <c r="BH173" s="205">
        <f t="shared" si="7"/>
        <v>0</v>
      </c>
      <c r="BI173" s="205">
        <f t="shared" si="8"/>
        <v>0</v>
      </c>
      <c r="BJ173" s="18" t="s">
        <v>91</v>
      </c>
      <c r="BK173" s="205">
        <f t="shared" si="9"/>
        <v>0</v>
      </c>
      <c r="BL173" s="18" t="s">
        <v>378</v>
      </c>
      <c r="BM173" s="204" t="s">
        <v>2833</v>
      </c>
    </row>
    <row r="174" spans="1:65" s="2" customFormat="1" ht="16.5" customHeight="1">
      <c r="A174" s="36"/>
      <c r="B174" s="37"/>
      <c r="C174" s="193" t="s">
        <v>413</v>
      </c>
      <c r="D174" s="193" t="s">
        <v>206</v>
      </c>
      <c r="E174" s="194" t="s">
        <v>2834</v>
      </c>
      <c r="F174" s="195" t="s">
        <v>2835</v>
      </c>
      <c r="G174" s="196" t="s">
        <v>448</v>
      </c>
      <c r="H174" s="197">
        <v>412</v>
      </c>
      <c r="I174" s="198"/>
      <c r="J174" s="199">
        <f t="shared" si="0"/>
        <v>0</v>
      </c>
      <c r="K174" s="195" t="s">
        <v>210</v>
      </c>
      <c r="L174" s="41"/>
      <c r="M174" s="200" t="s">
        <v>1</v>
      </c>
      <c r="N174" s="201" t="s">
        <v>48</v>
      </c>
      <c r="O174" s="73"/>
      <c r="P174" s="202">
        <f t="shared" si="1"/>
        <v>0</v>
      </c>
      <c r="Q174" s="202">
        <v>0</v>
      </c>
      <c r="R174" s="202">
        <f t="shared" si="2"/>
        <v>0</v>
      </c>
      <c r="S174" s="202">
        <v>0</v>
      </c>
      <c r="T174" s="203">
        <f t="shared" si="3"/>
        <v>0</v>
      </c>
      <c r="U174" s="36"/>
      <c r="V174" s="36"/>
      <c r="W174" s="36"/>
      <c r="X174" s="36"/>
      <c r="Y174" s="36"/>
      <c r="Z174" s="36"/>
      <c r="AA174" s="36"/>
      <c r="AB174" s="36"/>
      <c r="AC174" s="36"/>
      <c r="AD174" s="36"/>
      <c r="AE174" s="36"/>
      <c r="AR174" s="204" t="s">
        <v>378</v>
      </c>
      <c r="AT174" s="204" t="s">
        <v>206</v>
      </c>
      <c r="AU174" s="204" t="s">
        <v>93</v>
      </c>
      <c r="AY174" s="18" t="s">
        <v>203</v>
      </c>
      <c r="BE174" s="205">
        <f t="shared" si="4"/>
        <v>0</v>
      </c>
      <c r="BF174" s="205">
        <f t="shared" si="5"/>
        <v>0</v>
      </c>
      <c r="BG174" s="205">
        <f t="shared" si="6"/>
        <v>0</v>
      </c>
      <c r="BH174" s="205">
        <f t="shared" si="7"/>
        <v>0</v>
      </c>
      <c r="BI174" s="205">
        <f t="shared" si="8"/>
        <v>0</v>
      </c>
      <c r="BJ174" s="18" t="s">
        <v>91</v>
      </c>
      <c r="BK174" s="205">
        <f t="shared" si="9"/>
        <v>0</v>
      </c>
      <c r="BL174" s="18" t="s">
        <v>378</v>
      </c>
      <c r="BM174" s="204" t="s">
        <v>2836</v>
      </c>
    </row>
    <row r="175" spans="1:65" s="2" customFormat="1" ht="16.5" customHeight="1">
      <c r="A175" s="36"/>
      <c r="B175" s="37"/>
      <c r="C175" s="193" t="s">
        <v>417</v>
      </c>
      <c r="D175" s="193" t="s">
        <v>206</v>
      </c>
      <c r="E175" s="194" t="s">
        <v>2837</v>
      </c>
      <c r="F175" s="195" t="s">
        <v>2838</v>
      </c>
      <c r="G175" s="196" t="s">
        <v>448</v>
      </c>
      <c r="H175" s="197">
        <v>16</v>
      </c>
      <c r="I175" s="198"/>
      <c r="J175" s="199">
        <f t="shared" si="0"/>
        <v>0</v>
      </c>
      <c r="K175" s="195" t="s">
        <v>210</v>
      </c>
      <c r="L175" s="41"/>
      <c r="M175" s="200" t="s">
        <v>1</v>
      </c>
      <c r="N175" s="201" t="s">
        <v>48</v>
      </c>
      <c r="O175" s="73"/>
      <c r="P175" s="202">
        <f t="shared" si="1"/>
        <v>0</v>
      </c>
      <c r="Q175" s="202">
        <v>0</v>
      </c>
      <c r="R175" s="202">
        <f t="shared" si="2"/>
        <v>0</v>
      </c>
      <c r="S175" s="202">
        <v>0</v>
      </c>
      <c r="T175" s="203">
        <f t="shared" si="3"/>
        <v>0</v>
      </c>
      <c r="U175" s="36"/>
      <c r="V175" s="36"/>
      <c r="W175" s="36"/>
      <c r="X175" s="36"/>
      <c r="Y175" s="36"/>
      <c r="Z175" s="36"/>
      <c r="AA175" s="36"/>
      <c r="AB175" s="36"/>
      <c r="AC175" s="36"/>
      <c r="AD175" s="36"/>
      <c r="AE175" s="36"/>
      <c r="AR175" s="204" t="s">
        <v>378</v>
      </c>
      <c r="AT175" s="204" t="s">
        <v>206</v>
      </c>
      <c r="AU175" s="204" t="s">
        <v>93</v>
      </c>
      <c r="AY175" s="18" t="s">
        <v>203</v>
      </c>
      <c r="BE175" s="205">
        <f t="shared" si="4"/>
        <v>0</v>
      </c>
      <c r="BF175" s="205">
        <f t="shared" si="5"/>
        <v>0</v>
      </c>
      <c r="BG175" s="205">
        <f t="shared" si="6"/>
        <v>0</v>
      </c>
      <c r="BH175" s="205">
        <f t="shared" si="7"/>
        <v>0</v>
      </c>
      <c r="BI175" s="205">
        <f t="shared" si="8"/>
        <v>0</v>
      </c>
      <c r="BJ175" s="18" t="s">
        <v>91</v>
      </c>
      <c r="BK175" s="205">
        <f t="shared" si="9"/>
        <v>0</v>
      </c>
      <c r="BL175" s="18" t="s">
        <v>378</v>
      </c>
      <c r="BM175" s="204" t="s">
        <v>2839</v>
      </c>
    </row>
    <row r="176" spans="1:65" s="2" customFormat="1" ht="16.5" customHeight="1">
      <c r="A176" s="36"/>
      <c r="B176" s="37"/>
      <c r="C176" s="193" t="s">
        <v>421</v>
      </c>
      <c r="D176" s="193" t="s">
        <v>206</v>
      </c>
      <c r="E176" s="194" t="s">
        <v>2840</v>
      </c>
      <c r="F176" s="195" t="s">
        <v>2841</v>
      </c>
      <c r="G176" s="196" t="s">
        <v>338</v>
      </c>
      <c r="H176" s="197">
        <v>0.461</v>
      </c>
      <c r="I176" s="198"/>
      <c r="J176" s="199">
        <f t="shared" si="0"/>
        <v>0</v>
      </c>
      <c r="K176" s="195" t="s">
        <v>210</v>
      </c>
      <c r="L176" s="41"/>
      <c r="M176" s="200" t="s">
        <v>1</v>
      </c>
      <c r="N176" s="201" t="s">
        <v>48</v>
      </c>
      <c r="O176" s="73"/>
      <c r="P176" s="202">
        <f t="shared" si="1"/>
        <v>0</v>
      </c>
      <c r="Q176" s="202">
        <v>0</v>
      </c>
      <c r="R176" s="202">
        <f t="shared" si="2"/>
        <v>0</v>
      </c>
      <c r="S176" s="202">
        <v>0</v>
      </c>
      <c r="T176" s="203">
        <f t="shared" si="3"/>
        <v>0</v>
      </c>
      <c r="U176" s="36"/>
      <c r="V176" s="36"/>
      <c r="W176" s="36"/>
      <c r="X176" s="36"/>
      <c r="Y176" s="36"/>
      <c r="Z176" s="36"/>
      <c r="AA176" s="36"/>
      <c r="AB176" s="36"/>
      <c r="AC176" s="36"/>
      <c r="AD176" s="36"/>
      <c r="AE176" s="36"/>
      <c r="AR176" s="204" t="s">
        <v>378</v>
      </c>
      <c r="AT176" s="204" t="s">
        <v>206</v>
      </c>
      <c r="AU176" s="204" t="s">
        <v>93</v>
      </c>
      <c r="AY176" s="18" t="s">
        <v>203</v>
      </c>
      <c r="BE176" s="205">
        <f t="shared" si="4"/>
        <v>0</v>
      </c>
      <c r="BF176" s="205">
        <f t="shared" si="5"/>
        <v>0</v>
      </c>
      <c r="BG176" s="205">
        <f t="shared" si="6"/>
        <v>0</v>
      </c>
      <c r="BH176" s="205">
        <f t="shared" si="7"/>
        <v>0</v>
      </c>
      <c r="BI176" s="205">
        <f t="shared" si="8"/>
        <v>0</v>
      </c>
      <c r="BJ176" s="18" t="s">
        <v>91</v>
      </c>
      <c r="BK176" s="205">
        <f t="shared" si="9"/>
        <v>0</v>
      </c>
      <c r="BL176" s="18" t="s">
        <v>378</v>
      </c>
      <c r="BM176" s="204" t="s">
        <v>2842</v>
      </c>
    </row>
    <row r="177" spans="2:63" s="12" customFormat="1" ht="22.8" customHeight="1">
      <c r="B177" s="177"/>
      <c r="C177" s="178"/>
      <c r="D177" s="179" t="s">
        <v>82</v>
      </c>
      <c r="E177" s="191" t="s">
        <v>2689</v>
      </c>
      <c r="F177" s="191" t="s">
        <v>2690</v>
      </c>
      <c r="G177" s="178"/>
      <c r="H177" s="178"/>
      <c r="I177" s="181"/>
      <c r="J177" s="192">
        <f>BK177</f>
        <v>0</v>
      </c>
      <c r="K177" s="178"/>
      <c r="L177" s="183"/>
      <c r="M177" s="184"/>
      <c r="N177" s="185"/>
      <c r="O177" s="185"/>
      <c r="P177" s="186">
        <f>SUM(P178:P215)</f>
        <v>0</v>
      </c>
      <c r="Q177" s="185"/>
      <c r="R177" s="186">
        <f>SUM(R178:R215)</f>
        <v>0.09788</v>
      </c>
      <c r="S177" s="185"/>
      <c r="T177" s="187">
        <f>SUM(T178:T215)</f>
        <v>0</v>
      </c>
      <c r="AR177" s="188" t="s">
        <v>93</v>
      </c>
      <c r="AT177" s="189" t="s">
        <v>82</v>
      </c>
      <c r="AU177" s="189" t="s">
        <v>91</v>
      </c>
      <c r="AY177" s="188" t="s">
        <v>203</v>
      </c>
      <c r="BK177" s="190">
        <f>SUM(BK178:BK215)</f>
        <v>0</v>
      </c>
    </row>
    <row r="178" spans="1:65" s="2" customFormat="1" ht="16.5" customHeight="1">
      <c r="A178" s="36"/>
      <c r="B178" s="37"/>
      <c r="C178" s="193" t="s">
        <v>425</v>
      </c>
      <c r="D178" s="193" t="s">
        <v>206</v>
      </c>
      <c r="E178" s="194" t="s">
        <v>2843</v>
      </c>
      <c r="F178" s="195" t="s">
        <v>2844</v>
      </c>
      <c r="G178" s="196" t="s">
        <v>404</v>
      </c>
      <c r="H178" s="197">
        <v>35</v>
      </c>
      <c r="I178" s="198"/>
      <c r="J178" s="199">
        <f>ROUND(I178*H178,2)</f>
        <v>0</v>
      </c>
      <c r="K178" s="195" t="s">
        <v>601</v>
      </c>
      <c r="L178" s="41"/>
      <c r="M178" s="200" t="s">
        <v>1</v>
      </c>
      <c r="N178" s="201" t="s">
        <v>48</v>
      </c>
      <c r="O178" s="73"/>
      <c r="P178" s="202">
        <f>O178*H178</f>
        <v>0</v>
      </c>
      <c r="Q178" s="202">
        <v>3E-05</v>
      </c>
      <c r="R178" s="202">
        <f>Q178*H178</f>
        <v>0.00105</v>
      </c>
      <c r="S178" s="202">
        <v>0</v>
      </c>
      <c r="T178" s="203">
        <f>S178*H178</f>
        <v>0</v>
      </c>
      <c r="U178" s="36"/>
      <c r="V178" s="36"/>
      <c r="W178" s="36"/>
      <c r="X178" s="36"/>
      <c r="Y178" s="36"/>
      <c r="Z178" s="36"/>
      <c r="AA178" s="36"/>
      <c r="AB178" s="36"/>
      <c r="AC178" s="36"/>
      <c r="AD178" s="36"/>
      <c r="AE178" s="36"/>
      <c r="AR178" s="204" t="s">
        <v>378</v>
      </c>
      <c r="AT178" s="204" t="s">
        <v>206</v>
      </c>
      <c r="AU178" s="204" t="s">
        <v>93</v>
      </c>
      <c r="AY178" s="18" t="s">
        <v>203</v>
      </c>
      <c r="BE178" s="205">
        <f>IF(N178="základní",J178,0)</f>
        <v>0</v>
      </c>
      <c r="BF178" s="205">
        <f>IF(N178="snížená",J178,0)</f>
        <v>0</v>
      </c>
      <c r="BG178" s="205">
        <f>IF(N178="zákl. přenesená",J178,0)</f>
        <v>0</v>
      </c>
      <c r="BH178" s="205">
        <f>IF(N178="sníž. přenesená",J178,0)</f>
        <v>0</v>
      </c>
      <c r="BI178" s="205">
        <f>IF(N178="nulová",J178,0)</f>
        <v>0</v>
      </c>
      <c r="BJ178" s="18" t="s">
        <v>91</v>
      </c>
      <c r="BK178" s="205">
        <f>ROUND(I178*H178,2)</f>
        <v>0</v>
      </c>
      <c r="BL178" s="18" t="s">
        <v>378</v>
      </c>
      <c r="BM178" s="204" t="s">
        <v>2845</v>
      </c>
    </row>
    <row r="179" spans="1:65" s="2" customFormat="1" ht="16.5" customHeight="1">
      <c r="A179" s="36"/>
      <c r="B179" s="37"/>
      <c r="C179" s="247" t="s">
        <v>429</v>
      </c>
      <c r="D179" s="247" t="s">
        <v>350</v>
      </c>
      <c r="E179" s="248" t="s">
        <v>2846</v>
      </c>
      <c r="F179" s="249" t="s">
        <v>2847</v>
      </c>
      <c r="G179" s="250" t="s">
        <v>1422</v>
      </c>
      <c r="H179" s="251">
        <v>12</v>
      </c>
      <c r="I179" s="252"/>
      <c r="J179" s="253">
        <f>ROUND(I179*H179,2)</f>
        <v>0</v>
      </c>
      <c r="K179" s="249" t="s">
        <v>601</v>
      </c>
      <c r="L179" s="254"/>
      <c r="M179" s="255" t="s">
        <v>1</v>
      </c>
      <c r="N179" s="256" t="s">
        <v>48</v>
      </c>
      <c r="O179" s="73"/>
      <c r="P179" s="202">
        <f>O179*H179</f>
        <v>0</v>
      </c>
      <c r="Q179" s="202">
        <v>0</v>
      </c>
      <c r="R179" s="202">
        <f>Q179*H179</f>
        <v>0</v>
      </c>
      <c r="S179" s="202">
        <v>0</v>
      </c>
      <c r="T179" s="203">
        <f>S179*H179</f>
        <v>0</v>
      </c>
      <c r="U179" s="36"/>
      <c r="V179" s="36"/>
      <c r="W179" s="36"/>
      <c r="X179" s="36"/>
      <c r="Y179" s="36"/>
      <c r="Z179" s="36"/>
      <c r="AA179" s="36"/>
      <c r="AB179" s="36"/>
      <c r="AC179" s="36"/>
      <c r="AD179" s="36"/>
      <c r="AE179" s="36"/>
      <c r="AR179" s="204" t="s">
        <v>450</v>
      </c>
      <c r="AT179" s="204" t="s">
        <v>350</v>
      </c>
      <c r="AU179" s="204" t="s">
        <v>93</v>
      </c>
      <c r="AY179" s="18" t="s">
        <v>203</v>
      </c>
      <c r="BE179" s="205">
        <f>IF(N179="základní",J179,0)</f>
        <v>0</v>
      </c>
      <c r="BF179" s="205">
        <f>IF(N179="snížená",J179,0)</f>
        <v>0</v>
      </c>
      <c r="BG179" s="205">
        <f>IF(N179="zákl. přenesená",J179,0)</f>
        <v>0</v>
      </c>
      <c r="BH179" s="205">
        <f>IF(N179="sníž. přenesená",J179,0)</f>
        <v>0</v>
      </c>
      <c r="BI179" s="205">
        <f>IF(N179="nulová",J179,0)</f>
        <v>0</v>
      </c>
      <c r="BJ179" s="18" t="s">
        <v>91</v>
      </c>
      <c r="BK179" s="205">
        <f>ROUND(I179*H179,2)</f>
        <v>0</v>
      </c>
      <c r="BL179" s="18" t="s">
        <v>378</v>
      </c>
      <c r="BM179" s="204" t="s">
        <v>2848</v>
      </c>
    </row>
    <row r="180" spans="2:51" s="14" customFormat="1" ht="10.2">
      <c r="B180" s="225"/>
      <c r="C180" s="226"/>
      <c r="D180" s="206" t="s">
        <v>309</v>
      </c>
      <c r="E180" s="227" t="s">
        <v>1</v>
      </c>
      <c r="F180" s="228" t="s">
        <v>2849</v>
      </c>
      <c r="G180" s="226"/>
      <c r="H180" s="229">
        <v>12</v>
      </c>
      <c r="I180" s="230"/>
      <c r="J180" s="226"/>
      <c r="K180" s="226"/>
      <c r="L180" s="231"/>
      <c r="M180" s="232"/>
      <c r="N180" s="233"/>
      <c r="O180" s="233"/>
      <c r="P180" s="233"/>
      <c r="Q180" s="233"/>
      <c r="R180" s="233"/>
      <c r="S180" s="233"/>
      <c r="T180" s="234"/>
      <c r="AT180" s="235" t="s">
        <v>309</v>
      </c>
      <c r="AU180" s="235" t="s">
        <v>93</v>
      </c>
      <c r="AV180" s="14" t="s">
        <v>93</v>
      </c>
      <c r="AW180" s="14" t="s">
        <v>38</v>
      </c>
      <c r="AX180" s="14" t="s">
        <v>91</v>
      </c>
      <c r="AY180" s="235" t="s">
        <v>203</v>
      </c>
    </row>
    <row r="181" spans="1:65" s="2" customFormat="1" ht="16.5" customHeight="1">
      <c r="A181" s="36"/>
      <c r="B181" s="37"/>
      <c r="C181" s="247" t="s">
        <v>433</v>
      </c>
      <c r="D181" s="247" t="s">
        <v>350</v>
      </c>
      <c r="E181" s="248" t="s">
        <v>2850</v>
      </c>
      <c r="F181" s="249" t="s">
        <v>2851</v>
      </c>
      <c r="G181" s="250" t="s">
        <v>1422</v>
      </c>
      <c r="H181" s="251">
        <v>21</v>
      </c>
      <c r="I181" s="252"/>
      <c r="J181" s="253">
        <f>ROUND(I181*H181,2)</f>
        <v>0</v>
      </c>
      <c r="K181" s="249" t="s">
        <v>601</v>
      </c>
      <c r="L181" s="254"/>
      <c r="M181" s="255" t="s">
        <v>1</v>
      </c>
      <c r="N181" s="256" t="s">
        <v>48</v>
      </c>
      <c r="O181" s="73"/>
      <c r="P181" s="202">
        <f>O181*H181</f>
        <v>0</v>
      </c>
      <c r="Q181" s="202">
        <v>0</v>
      </c>
      <c r="R181" s="202">
        <f>Q181*H181</f>
        <v>0</v>
      </c>
      <c r="S181" s="202">
        <v>0</v>
      </c>
      <c r="T181" s="203">
        <f>S181*H181</f>
        <v>0</v>
      </c>
      <c r="U181" s="36"/>
      <c r="V181" s="36"/>
      <c r="W181" s="36"/>
      <c r="X181" s="36"/>
      <c r="Y181" s="36"/>
      <c r="Z181" s="36"/>
      <c r="AA181" s="36"/>
      <c r="AB181" s="36"/>
      <c r="AC181" s="36"/>
      <c r="AD181" s="36"/>
      <c r="AE181" s="36"/>
      <c r="AR181" s="204" t="s">
        <v>450</v>
      </c>
      <c r="AT181" s="204" t="s">
        <v>350</v>
      </c>
      <c r="AU181" s="204" t="s">
        <v>93</v>
      </c>
      <c r="AY181" s="18" t="s">
        <v>203</v>
      </c>
      <c r="BE181" s="205">
        <f>IF(N181="základní",J181,0)</f>
        <v>0</v>
      </c>
      <c r="BF181" s="205">
        <f>IF(N181="snížená",J181,0)</f>
        <v>0</v>
      </c>
      <c r="BG181" s="205">
        <f>IF(N181="zákl. přenesená",J181,0)</f>
        <v>0</v>
      </c>
      <c r="BH181" s="205">
        <f>IF(N181="sníž. přenesená",J181,0)</f>
        <v>0</v>
      </c>
      <c r="BI181" s="205">
        <f>IF(N181="nulová",J181,0)</f>
        <v>0</v>
      </c>
      <c r="BJ181" s="18" t="s">
        <v>91</v>
      </c>
      <c r="BK181" s="205">
        <f>ROUND(I181*H181,2)</f>
        <v>0</v>
      </c>
      <c r="BL181" s="18" t="s">
        <v>378</v>
      </c>
      <c r="BM181" s="204" t="s">
        <v>2852</v>
      </c>
    </row>
    <row r="182" spans="2:51" s="14" customFormat="1" ht="10.2">
      <c r="B182" s="225"/>
      <c r="C182" s="226"/>
      <c r="D182" s="206" t="s">
        <v>309</v>
      </c>
      <c r="E182" s="227" t="s">
        <v>1</v>
      </c>
      <c r="F182" s="228" t="s">
        <v>2853</v>
      </c>
      <c r="G182" s="226"/>
      <c r="H182" s="229">
        <v>21</v>
      </c>
      <c r="I182" s="230"/>
      <c r="J182" s="226"/>
      <c r="K182" s="226"/>
      <c r="L182" s="231"/>
      <c r="M182" s="232"/>
      <c r="N182" s="233"/>
      <c r="O182" s="233"/>
      <c r="P182" s="233"/>
      <c r="Q182" s="233"/>
      <c r="R182" s="233"/>
      <c r="S182" s="233"/>
      <c r="T182" s="234"/>
      <c r="AT182" s="235" t="s">
        <v>309</v>
      </c>
      <c r="AU182" s="235" t="s">
        <v>93</v>
      </c>
      <c r="AV182" s="14" t="s">
        <v>93</v>
      </c>
      <c r="AW182" s="14" t="s">
        <v>38</v>
      </c>
      <c r="AX182" s="14" t="s">
        <v>91</v>
      </c>
      <c r="AY182" s="235" t="s">
        <v>203</v>
      </c>
    </row>
    <row r="183" spans="1:65" s="2" customFormat="1" ht="16.5" customHeight="1">
      <c r="A183" s="36"/>
      <c r="B183" s="37"/>
      <c r="C183" s="247" t="s">
        <v>437</v>
      </c>
      <c r="D183" s="247" t="s">
        <v>350</v>
      </c>
      <c r="E183" s="248" t="s">
        <v>2854</v>
      </c>
      <c r="F183" s="249" t="s">
        <v>2855</v>
      </c>
      <c r="G183" s="250" t="s">
        <v>404</v>
      </c>
      <c r="H183" s="251">
        <v>2</v>
      </c>
      <c r="I183" s="252"/>
      <c r="J183" s="253">
        <f>ROUND(I183*H183,2)</f>
        <v>0</v>
      </c>
      <c r="K183" s="249" t="s">
        <v>210</v>
      </c>
      <c r="L183" s="254"/>
      <c r="M183" s="255" t="s">
        <v>1</v>
      </c>
      <c r="N183" s="256" t="s">
        <v>48</v>
      </c>
      <c r="O183" s="73"/>
      <c r="P183" s="202">
        <f>O183*H183</f>
        <v>0</v>
      </c>
      <c r="Q183" s="202">
        <v>0.0002</v>
      </c>
      <c r="R183" s="202">
        <f>Q183*H183</f>
        <v>0.0004</v>
      </c>
      <c r="S183" s="202">
        <v>0</v>
      </c>
      <c r="T183" s="203">
        <f>S183*H183</f>
        <v>0</v>
      </c>
      <c r="U183" s="36"/>
      <c r="V183" s="36"/>
      <c r="W183" s="36"/>
      <c r="X183" s="36"/>
      <c r="Y183" s="36"/>
      <c r="Z183" s="36"/>
      <c r="AA183" s="36"/>
      <c r="AB183" s="36"/>
      <c r="AC183" s="36"/>
      <c r="AD183" s="36"/>
      <c r="AE183" s="36"/>
      <c r="AR183" s="204" t="s">
        <v>450</v>
      </c>
      <c r="AT183" s="204" t="s">
        <v>350</v>
      </c>
      <c r="AU183" s="204" t="s">
        <v>93</v>
      </c>
      <c r="AY183" s="18" t="s">
        <v>203</v>
      </c>
      <c r="BE183" s="205">
        <f>IF(N183="základní",J183,0)</f>
        <v>0</v>
      </c>
      <c r="BF183" s="205">
        <f>IF(N183="snížená",J183,0)</f>
        <v>0</v>
      </c>
      <c r="BG183" s="205">
        <f>IF(N183="zákl. přenesená",J183,0)</f>
        <v>0</v>
      </c>
      <c r="BH183" s="205">
        <f>IF(N183="sníž. přenesená",J183,0)</f>
        <v>0</v>
      </c>
      <c r="BI183" s="205">
        <f>IF(N183="nulová",J183,0)</f>
        <v>0</v>
      </c>
      <c r="BJ183" s="18" t="s">
        <v>91</v>
      </c>
      <c r="BK183" s="205">
        <f>ROUND(I183*H183,2)</f>
        <v>0</v>
      </c>
      <c r="BL183" s="18" t="s">
        <v>378</v>
      </c>
      <c r="BM183" s="204" t="s">
        <v>2856</v>
      </c>
    </row>
    <row r="184" spans="2:51" s="14" customFormat="1" ht="10.2">
      <c r="B184" s="225"/>
      <c r="C184" s="226"/>
      <c r="D184" s="206" t="s">
        <v>309</v>
      </c>
      <c r="E184" s="227" t="s">
        <v>1</v>
      </c>
      <c r="F184" s="228" t="s">
        <v>2857</v>
      </c>
      <c r="G184" s="226"/>
      <c r="H184" s="229">
        <v>2</v>
      </c>
      <c r="I184" s="230"/>
      <c r="J184" s="226"/>
      <c r="K184" s="226"/>
      <c r="L184" s="231"/>
      <c r="M184" s="232"/>
      <c r="N184" s="233"/>
      <c r="O184" s="233"/>
      <c r="P184" s="233"/>
      <c r="Q184" s="233"/>
      <c r="R184" s="233"/>
      <c r="S184" s="233"/>
      <c r="T184" s="234"/>
      <c r="AT184" s="235" t="s">
        <v>309</v>
      </c>
      <c r="AU184" s="235" t="s">
        <v>93</v>
      </c>
      <c r="AV184" s="14" t="s">
        <v>93</v>
      </c>
      <c r="AW184" s="14" t="s">
        <v>38</v>
      </c>
      <c r="AX184" s="14" t="s">
        <v>91</v>
      </c>
      <c r="AY184" s="235" t="s">
        <v>203</v>
      </c>
    </row>
    <row r="185" spans="1:65" s="2" customFormat="1" ht="16.5" customHeight="1">
      <c r="A185" s="36"/>
      <c r="B185" s="37"/>
      <c r="C185" s="193" t="s">
        <v>441</v>
      </c>
      <c r="D185" s="193" t="s">
        <v>206</v>
      </c>
      <c r="E185" s="194" t="s">
        <v>2858</v>
      </c>
      <c r="F185" s="195" t="s">
        <v>2859</v>
      </c>
      <c r="G185" s="196" t="s">
        <v>404</v>
      </c>
      <c r="H185" s="197">
        <v>4</v>
      </c>
      <c r="I185" s="198"/>
      <c r="J185" s="199">
        <f>ROUND(I185*H185,2)</f>
        <v>0</v>
      </c>
      <c r="K185" s="195" t="s">
        <v>210</v>
      </c>
      <c r="L185" s="41"/>
      <c r="M185" s="200" t="s">
        <v>1</v>
      </c>
      <c r="N185" s="201" t="s">
        <v>48</v>
      </c>
      <c r="O185" s="73"/>
      <c r="P185" s="202">
        <f>O185*H185</f>
        <v>0</v>
      </c>
      <c r="Q185" s="202">
        <v>3E-05</v>
      </c>
      <c r="R185" s="202">
        <f>Q185*H185</f>
        <v>0.00012</v>
      </c>
      <c r="S185" s="202">
        <v>0</v>
      </c>
      <c r="T185" s="203">
        <f>S185*H185</f>
        <v>0</v>
      </c>
      <c r="U185" s="36"/>
      <c r="V185" s="36"/>
      <c r="W185" s="36"/>
      <c r="X185" s="36"/>
      <c r="Y185" s="36"/>
      <c r="Z185" s="36"/>
      <c r="AA185" s="36"/>
      <c r="AB185" s="36"/>
      <c r="AC185" s="36"/>
      <c r="AD185" s="36"/>
      <c r="AE185" s="36"/>
      <c r="AR185" s="204" t="s">
        <v>378</v>
      </c>
      <c r="AT185" s="204" t="s">
        <v>206</v>
      </c>
      <c r="AU185" s="204" t="s">
        <v>93</v>
      </c>
      <c r="AY185" s="18" t="s">
        <v>203</v>
      </c>
      <c r="BE185" s="205">
        <f>IF(N185="základní",J185,0)</f>
        <v>0</v>
      </c>
      <c r="BF185" s="205">
        <f>IF(N185="snížená",J185,0)</f>
        <v>0</v>
      </c>
      <c r="BG185" s="205">
        <f>IF(N185="zákl. přenesená",J185,0)</f>
        <v>0</v>
      </c>
      <c r="BH185" s="205">
        <f>IF(N185="sníž. přenesená",J185,0)</f>
        <v>0</v>
      </c>
      <c r="BI185" s="205">
        <f>IF(N185="nulová",J185,0)</f>
        <v>0</v>
      </c>
      <c r="BJ185" s="18" t="s">
        <v>91</v>
      </c>
      <c r="BK185" s="205">
        <f>ROUND(I185*H185,2)</f>
        <v>0</v>
      </c>
      <c r="BL185" s="18" t="s">
        <v>378</v>
      </c>
      <c r="BM185" s="204" t="s">
        <v>2860</v>
      </c>
    </row>
    <row r="186" spans="1:65" s="2" customFormat="1" ht="16.5" customHeight="1">
      <c r="A186" s="36"/>
      <c r="B186" s="37"/>
      <c r="C186" s="247" t="s">
        <v>445</v>
      </c>
      <c r="D186" s="247" t="s">
        <v>350</v>
      </c>
      <c r="E186" s="248" t="s">
        <v>2861</v>
      </c>
      <c r="F186" s="249" t="s">
        <v>2862</v>
      </c>
      <c r="G186" s="250" t="s">
        <v>404</v>
      </c>
      <c r="H186" s="251">
        <v>4</v>
      </c>
      <c r="I186" s="252"/>
      <c r="J186" s="253">
        <f>ROUND(I186*H186,2)</f>
        <v>0</v>
      </c>
      <c r="K186" s="249" t="s">
        <v>210</v>
      </c>
      <c r="L186" s="254"/>
      <c r="M186" s="255" t="s">
        <v>1</v>
      </c>
      <c r="N186" s="256" t="s">
        <v>48</v>
      </c>
      <c r="O186" s="73"/>
      <c r="P186" s="202">
        <f>O186*H186</f>
        <v>0</v>
      </c>
      <c r="Q186" s="202">
        <v>0.00019</v>
      </c>
      <c r="R186" s="202">
        <f>Q186*H186</f>
        <v>0.00076</v>
      </c>
      <c r="S186" s="202">
        <v>0</v>
      </c>
      <c r="T186" s="203">
        <f>S186*H186</f>
        <v>0</v>
      </c>
      <c r="U186" s="36"/>
      <c r="V186" s="36"/>
      <c r="W186" s="36"/>
      <c r="X186" s="36"/>
      <c r="Y186" s="36"/>
      <c r="Z186" s="36"/>
      <c r="AA186" s="36"/>
      <c r="AB186" s="36"/>
      <c r="AC186" s="36"/>
      <c r="AD186" s="36"/>
      <c r="AE186" s="36"/>
      <c r="AR186" s="204" t="s">
        <v>450</v>
      </c>
      <c r="AT186" s="204" t="s">
        <v>350</v>
      </c>
      <c r="AU186" s="204" t="s">
        <v>93</v>
      </c>
      <c r="AY186" s="18" t="s">
        <v>203</v>
      </c>
      <c r="BE186" s="205">
        <f>IF(N186="základní",J186,0)</f>
        <v>0</v>
      </c>
      <c r="BF186" s="205">
        <f>IF(N186="snížená",J186,0)</f>
        <v>0</v>
      </c>
      <c r="BG186" s="205">
        <f>IF(N186="zákl. přenesená",J186,0)</f>
        <v>0</v>
      </c>
      <c r="BH186" s="205">
        <f>IF(N186="sníž. přenesená",J186,0)</f>
        <v>0</v>
      </c>
      <c r="BI186" s="205">
        <f>IF(N186="nulová",J186,0)</f>
        <v>0</v>
      </c>
      <c r="BJ186" s="18" t="s">
        <v>91</v>
      </c>
      <c r="BK186" s="205">
        <f>ROUND(I186*H186,2)</f>
        <v>0</v>
      </c>
      <c r="BL186" s="18" t="s">
        <v>378</v>
      </c>
      <c r="BM186" s="204" t="s">
        <v>2863</v>
      </c>
    </row>
    <row r="187" spans="2:51" s="14" customFormat="1" ht="10.2">
      <c r="B187" s="225"/>
      <c r="C187" s="226"/>
      <c r="D187" s="206" t="s">
        <v>309</v>
      </c>
      <c r="E187" s="227" t="s">
        <v>1</v>
      </c>
      <c r="F187" s="228" t="s">
        <v>2864</v>
      </c>
      <c r="G187" s="226"/>
      <c r="H187" s="229">
        <v>4</v>
      </c>
      <c r="I187" s="230"/>
      <c r="J187" s="226"/>
      <c r="K187" s="226"/>
      <c r="L187" s="231"/>
      <c r="M187" s="232"/>
      <c r="N187" s="233"/>
      <c r="O187" s="233"/>
      <c r="P187" s="233"/>
      <c r="Q187" s="233"/>
      <c r="R187" s="233"/>
      <c r="S187" s="233"/>
      <c r="T187" s="234"/>
      <c r="AT187" s="235" t="s">
        <v>309</v>
      </c>
      <c r="AU187" s="235" t="s">
        <v>93</v>
      </c>
      <c r="AV187" s="14" t="s">
        <v>93</v>
      </c>
      <c r="AW187" s="14" t="s">
        <v>38</v>
      </c>
      <c r="AX187" s="14" t="s">
        <v>91</v>
      </c>
      <c r="AY187" s="235" t="s">
        <v>203</v>
      </c>
    </row>
    <row r="188" spans="1:65" s="2" customFormat="1" ht="16.5" customHeight="1">
      <c r="A188" s="36"/>
      <c r="B188" s="37"/>
      <c r="C188" s="193" t="s">
        <v>450</v>
      </c>
      <c r="D188" s="193" t="s">
        <v>206</v>
      </c>
      <c r="E188" s="194" t="s">
        <v>2865</v>
      </c>
      <c r="F188" s="195" t="s">
        <v>2866</v>
      </c>
      <c r="G188" s="196" t="s">
        <v>404</v>
      </c>
      <c r="H188" s="197">
        <v>127</v>
      </c>
      <c r="I188" s="198"/>
      <c r="J188" s="199">
        <f>ROUND(I188*H188,2)</f>
        <v>0</v>
      </c>
      <c r="K188" s="195" t="s">
        <v>210</v>
      </c>
      <c r="L188" s="41"/>
      <c r="M188" s="200" t="s">
        <v>1</v>
      </c>
      <c r="N188" s="201" t="s">
        <v>48</v>
      </c>
      <c r="O188" s="73"/>
      <c r="P188" s="202">
        <f>O188*H188</f>
        <v>0</v>
      </c>
      <c r="Q188" s="202">
        <v>8E-05</v>
      </c>
      <c r="R188" s="202">
        <f>Q188*H188</f>
        <v>0.01016</v>
      </c>
      <c r="S188" s="202">
        <v>0</v>
      </c>
      <c r="T188" s="203">
        <f>S188*H188</f>
        <v>0</v>
      </c>
      <c r="U188" s="36"/>
      <c r="V188" s="36"/>
      <c r="W188" s="36"/>
      <c r="X188" s="36"/>
      <c r="Y188" s="36"/>
      <c r="Z188" s="36"/>
      <c r="AA188" s="36"/>
      <c r="AB188" s="36"/>
      <c r="AC188" s="36"/>
      <c r="AD188" s="36"/>
      <c r="AE188" s="36"/>
      <c r="AR188" s="204" t="s">
        <v>378</v>
      </c>
      <c r="AT188" s="204" t="s">
        <v>206</v>
      </c>
      <c r="AU188" s="204" t="s">
        <v>93</v>
      </c>
      <c r="AY188" s="18" t="s">
        <v>203</v>
      </c>
      <c r="BE188" s="205">
        <f>IF(N188="základní",J188,0)</f>
        <v>0</v>
      </c>
      <c r="BF188" s="205">
        <f>IF(N188="snížená",J188,0)</f>
        <v>0</v>
      </c>
      <c r="BG188" s="205">
        <f>IF(N188="zákl. přenesená",J188,0)</f>
        <v>0</v>
      </c>
      <c r="BH188" s="205">
        <f>IF(N188="sníž. přenesená",J188,0)</f>
        <v>0</v>
      </c>
      <c r="BI188" s="205">
        <f>IF(N188="nulová",J188,0)</f>
        <v>0</v>
      </c>
      <c r="BJ188" s="18" t="s">
        <v>91</v>
      </c>
      <c r="BK188" s="205">
        <f>ROUND(I188*H188,2)</f>
        <v>0</v>
      </c>
      <c r="BL188" s="18" t="s">
        <v>378</v>
      </c>
      <c r="BM188" s="204" t="s">
        <v>2867</v>
      </c>
    </row>
    <row r="189" spans="1:65" s="2" customFormat="1" ht="16.5" customHeight="1">
      <c r="A189" s="36"/>
      <c r="B189" s="37"/>
      <c r="C189" s="247" t="s">
        <v>456</v>
      </c>
      <c r="D189" s="247" t="s">
        <v>350</v>
      </c>
      <c r="E189" s="248" t="s">
        <v>2868</v>
      </c>
      <c r="F189" s="249" t="s">
        <v>2869</v>
      </c>
      <c r="G189" s="250" t="s">
        <v>1422</v>
      </c>
      <c r="H189" s="251">
        <v>14</v>
      </c>
      <c r="I189" s="252"/>
      <c r="J189" s="253">
        <f>ROUND(I189*H189,2)</f>
        <v>0</v>
      </c>
      <c r="K189" s="249" t="s">
        <v>601</v>
      </c>
      <c r="L189" s="254"/>
      <c r="M189" s="255" t="s">
        <v>1</v>
      </c>
      <c r="N189" s="256" t="s">
        <v>48</v>
      </c>
      <c r="O189" s="73"/>
      <c r="P189" s="202">
        <f>O189*H189</f>
        <v>0</v>
      </c>
      <c r="Q189" s="202">
        <v>0</v>
      </c>
      <c r="R189" s="202">
        <f>Q189*H189</f>
        <v>0</v>
      </c>
      <c r="S189" s="202">
        <v>0</v>
      </c>
      <c r="T189" s="203">
        <f>S189*H189</f>
        <v>0</v>
      </c>
      <c r="U189" s="36"/>
      <c r="V189" s="36"/>
      <c r="W189" s="36"/>
      <c r="X189" s="36"/>
      <c r="Y189" s="36"/>
      <c r="Z189" s="36"/>
      <c r="AA189" s="36"/>
      <c r="AB189" s="36"/>
      <c r="AC189" s="36"/>
      <c r="AD189" s="36"/>
      <c r="AE189" s="36"/>
      <c r="AR189" s="204" t="s">
        <v>450</v>
      </c>
      <c r="AT189" s="204" t="s">
        <v>350</v>
      </c>
      <c r="AU189" s="204" t="s">
        <v>93</v>
      </c>
      <c r="AY189" s="18" t="s">
        <v>203</v>
      </c>
      <c r="BE189" s="205">
        <f>IF(N189="základní",J189,0)</f>
        <v>0</v>
      </c>
      <c r="BF189" s="205">
        <f>IF(N189="snížená",J189,0)</f>
        <v>0</v>
      </c>
      <c r="BG189" s="205">
        <f>IF(N189="zákl. přenesená",J189,0)</f>
        <v>0</v>
      </c>
      <c r="BH189" s="205">
        <f>IF(N189="sníž. přenesená",J189,0)</f>
        <v>0</v>
      </c>
      <c r="BI189" s="205">
        <f>IF(N189="nulová",J189,0)</f>
        <v>0</v>
      </c>
      <c r="BJ189" s="18" t="s">
        <v>91</v>
      </c>
      <c r="BK189" s="205">
        <f>ROUND(I189*H189,2)</f>
        <v>0</v>
      </c>
      <c r="BL189" s="18" t="s">
        <v>378</v>
      </c>
      <c r="BM189" s="204" t="s">
        <v>2870</v>
      </c>
    </row>
    <row r="190" spans="2:51" s="14" customFormat="1" ht="10.2">
      <c r="B190" s="225"/>
      <c r="C190" s="226"/>
      <c r="D190" s="206" t="s">
        <v>309</v>
      </c>
      <c r="E190" s="227" t="s">
        <v>1</v>
      </c>
      <c r="F190" s="228" t="s">
        <v>2871</v>
      </c>
      <c r="G190" s="226"/>
      <c r="H190" s="229">
        <v>14</v>
      </c>
      <c r="I190" s="230"/>
      <c r="J190" s="226"/>
      <c r="K190" s="226"/>
      <c r="L190" s="231"/>
      <c r="M190" s="232"/>
      <c r="N190" s="233"/>
      <c r="O190" s="233"/>
      <c r="P190" s="233"/>
      <c r="Q190" s="233"/>
      <c r="R190" s="233"/>
      <c r="S190" s="233"/>
      <c r="T190" s="234"/>
      <c r="AT190" s="235" t="s">
        <v>309</v>
      </c>
      <c r="AU190" s="235" t="s">
        <v>93</v>
      </c>
      <c r="AV190" s="14" t="s">
        <v>93</v>
      </c>
      <c r="AW190" s="14" t="s">
        <v>38</v>
      </c>
      <c r="AX190" s="14" t="s">
        <v>91</v>
      </c>
      <c r="AY190" s="235" t="s">
        <v>203</v>
      </c>
    </row>
    <row r="191" spans="1:65" s="2" customFormat="1" ht="16.5" customHeight="1">
      <c r="A191" s="36"/>
      <c r="B191" s="37"/>
      <c r="C191" s="247" t="s">
        <v>461</v>
      </c>
      <c r="D191" s="247" t="s">
        <v>350</v>
      </c>
      <c r="E191" s="248" t="s">
        <v>2872</v>
      </c>
      <c r="F191" s="249" t="s">
        <v>2873</v>
      </c>
      <c r="G191" s="250" t="s">
        <v>1422</v>
      </c>
      <c r="H191" s="251">
        <v>7</v>
      </c>
      <c r="I191" s="252"/>
      <c r="J191" s="253">
        <f>ROUND(I191*H191,2)</f>
        <v>0</v>
      </c>
      <c r="K191" s="249" t="s">
        <v>601</v>
      </c>
      <c r="L191" s="254"/>
      <c r="M191" s="255" t="s">
        <v>1</v>
      </c>
      <c r="N191" s="256" t="s">
        <v>48</v>
      </c>
      <c r="O191" s="73"/>
      <c r="P191" s="202">
        <f>O191*H191</f>
        <v>0</v>
      </c>
      <c r="Q191" s="202">
        <v>0</v>
      </c>
      <c r="R191" s="202">
        <f>Q191*H191</f>
        <v>0</v>
      </c>
      <c r="S191" s="202">
        <v>0</v>
      </c>
      <c r="T191" s="203">
        <f>S191*H191</f>
        <v>0</v>
      </c>
      <c r="U191" s="36"/>
      <c r="V191" s="36"/>
      <c r="W191" s="36"/>
      <c r="X191" s="36"/>
      <c r="Y191" s="36"/>
      <c r="Z191" s="36"/>
      <c r="AA191" s="36"/>
      <c r="AB191" s="36"/>
      <c r="AC191" s="36"/>
      <c r="AD191" s="36"/>
      <c r="AE191" s="36"/>
      <c r="AR191" s="204" t="s">
        <v>450</v>
      </c>
      <c r="AT191" s="204" t="s">
        <v>350</v>
      </c>
      <c r="AU191" s="204" t="s">
        <v>93</v>
      </c>
      <c r="AY191" s="18" t="s">
        <v>203</v>
      </c>
      <c r="BE191" s="205">
        <f>IF(N191="základní",J191,0)</f>
        <v>0</v>
      </c>
      <c r="BF191" s="205">
        <f>IF(N191="snížená",J191,0)</f>
        <v>0</v>
      </c>
      <c r="BG191" s="205">
        <f>IF(N191="zákl. přenesená",J191,0)</f>
        <v>0</v>
      </c>
      <c r="BH191" s="205">
        <f>IF(N191="sníž. přenesená",J191,0)</f>
        <v>0</v>
      </c>
      <c r="BI191" s="205">
        <f>IF(N191="nulová",J191,0)</f>
        <v>0</v>
      </c>
      <c r="BJ191" s="18" t="s">
        <v>91</v>
      </c>
      <c r="BK191" s="205">
        <f>ROUND(I191*H191,2)</f>
        <v>0</v>
      </c>
      <c r="BL191" s="18" t="s">
        <v>378</v>
      </c>
      <c r="BM191" s="204" t="s">
        <v>2874</v>
      </c>
    </row>
    <row r="192" spans="2:51" s="14" customFormat="1" ht="10.2">
      <c r="B192" s="225"/>
      <c r="C192" s="226"/>
      <c r="D192" s="206" t="s">
        <v>309</v>
      </c>
      <c r="E192" s="227" t="s">
        <v>1</v>
      </c>
      <c r="F192" s="228" t="s">
        <v>2875</v>
      </c>
      <c r="G192" s="226"/>
      <c r="H192" s="229">
        <v>7</v>
      </c>
      <c r="I192" s="230"/>
      <c r="J192" s="226"/>
      <c r="K192" s="226"/>
      <c r="L192" s="231"/>
      <c r="M192" s="232"/>
      <c r="N192" s="233"/>
      <c r="O192" s="233"/>
      <c r="P192" s="233"/>
      <c r="Q192" s="233"/>
      <c r="R192" s="233"/>
      <c r="S192" s="233"/>
      <c r="T192" s="234"/>
      <c r="AT192" s="235" t="s">
        <v>309</v>
      </c>
      <c r="AU192" s="235" t="s">
        <v>93</v>
      </c>
      <c r="AV192" s="14" t="s">
        <v>93</v>
      </c>
      <c r="AW192" s="14" t="s">
        <v>38</v>
      </c>
      <c r="AX192" s="14" t="s">
        <v>91</v>
      </c>
      <c r="AY192" s="235" t="s">
        <v>203</v>
      </c>
    </row>
    <row r="193" spans="1:65" s="2" customFormat="1" ht="16.5" customHeight="1">
      <c r="A193" s="36"/>
      <c r="B193" s="37"/>
      <c r="C193" s="247" t="s">
        <v>466</v>
      </c>
      <c r="D193" s="247" t="s">
        <v>350</v>
      </c>
      <c r="E193" s="248" t="s">
        <v>2876</v>
      </c>
      <c r="F193" s="249" t="s">
        <v>2877</v>
      </c>
      <c r="G193" s="250" t="s">
        <v>1422</v>
      </c>
      <c r="H193" s="251">
        <v>14</v>
      </c>
      <c r="I193" s="252"/>
      <c r="J193" s="253">
        <f>ROUND(I193*H193,2)</f>
        <v>0</v>
      </c>
      <c r="K193" s="249" t="s">
        <v>601</v>
      </c>
      <c r="L193" s="254"/>
      <c r="M193" s="255" t="s">
        <v>1</v>
      </c>
      <c r="N193" s="256" t="s">
        <v>48</v>
      </c>
      <c r="O193" s="73"/>
      <c r="P193" s="202">
        <f>O193*H193</f>
        <v>0</v>
      </c>
      <c r="Q193" s="202">
        <v>0</v>
      </c>
      <c r="R193" s="202">
        <f>Q193*H193</f>
        <v>0</v>
      </c>
      <c r="S193" s="202">
        <v>0</v>
      </c>
      <c r="T193" s="203">
        <f>S193*H193</f>
        <v>0</v>
      </c>
      <c r="U193" s="36"/>
      <c r="V193" s="36"/>
      <c r="W193" s="36"/>
      <c r="X193" s="36"/>
      <c r="Y193" s="36"/>
      <c r="Z193" s="36"/>
      <c r="AA193" s="36"/>
      <c r="AB193" s="36"/>
      <c r="AC193" s="36"/>
      <c r="AD193" s="36"/>
      <c r="AE193" s="36"/>
      <c r="AR193" s="204" t="s">
        <v>450</v>
      </c>
      <c r="AT193" s="204" t="s">
        <v>350</v>
      </c>
      <c r="AU193" s="204" t="s">
        <v>93</v>
      </c>
      <c r="AY193" s="18" t="s">
        <v>203</v>
      </c>
      <c r="BE193" s="205">
        <f>IF(N193="základní",J193,0)</f>
        <v>0</v>
      </c>
      <c r="BF193" s="205">
        <f>IF(N193="snížená",J193,0)</f>
        <v>0</v>
      </c>
      <c r="BG193" s="205">
        <f>IF(N193="zákl. přenesená",J193,0)</f>
        <v>0</v>
      </c>
      <c r="BH193" s="205">
        <f>IF(N193="sníž. přenesená",J193,0)</f>
        <v>0</v>
      </c>
      <c r="BI193" s="205">
        <f>IF(N193="nulová",J193,0)</f>
        <v>0</v>
      </c>
      <c r="BJ193" s="18" t="s">
        <v>91</v>
      </c>
      <c r="BK193" s="205">
        <f>ROUND(I193*H193,2)</f>
        <v>0</v>
      </c>
      <c r="BL193" s="18" t="s">
        <v>378</v>
      </c>
      <c r="BM193" s="204" t="s">
        <v>2878</v>
      </c>
    </row>
    <row r="194" spans="2:51" s="14" customFormat="1" ht="10.2">
      <c r="B194" s="225"/>
      <c r="C194" s="226"/>
      <c r="D194" s="206" t="s">
        <v>309</v>
      </c>
      <c r="E194" s="227" t="s">
        <v>1</v>
      </c>
      <c r="F194" s="228" t="s">
        <v>2871</v>
      </c>
      <c r="G194" s="226"/>
      <c r="H194" s="229">
        <v>14</v>
      </c>
      <c r="I194" s="230"/>
      <c r="J194" s="226"/>
      <c r="K194" s="226"/>
      <c r="L194" s="231"/>
      <c r="M194" s="232"/>
      <c r="N194" s="233"/>
      <c r="O194" s="233"/>
      <c r="P194" s="233"/>
      <c r="Q194" s="233"/>
      <c r="R194" s="233"/>
      <c r="S194" s="233"/>
      <c r="T194" s="234"/>
      <c r="AT194" s="235" t="s">
        <v>309</v>
      </c>
      <c r="AU194" s="235" t="s">
        <v>93</v>
      </c>
      <c r="AV194" s="14" t="s">
        <v>93</v>
      </c>
      <c r="AW194" s="14" t="s">
        <v>38</v>
      </c>
      <c r="AX194" s="14" t="s">
        <v>91</v>
      </c>
      <c r="AY194" s="235" t="s">
        <v>203</v>
      </c>
    </row>
    <row r="195" spans="1:65" s="2" customFormat="1" ht="16.5" customHeight="1">
      <c r="A195" s="36"/>
      <c r="B195" s="37"/>
      <c r="C195" s="247" t="s">
        <v>471</v>
      </c>
      <c r="D195" s="247" t="s">
        <v>350</v>
      </c>
      <c r="E195" s="248" t="s">
        <v>2879</v>
      </c>
      <c r="F195" s="249" t="s">
        <v>2880</v>
      </c>
      <c r="G195" s="250" t="s">
        <v>1422</v>
      </c>
      <c r="H195" s="251">
        <v>12</v>
      </c>
      <c r="I195" s="252"/>
      <c r="J195" s="253">
        <f>ROUND(I195*H195,2)</f>
        <v>0</v>
      </c>
      <c r="K195" s="249" t="s">
        <v>601</v>
      </c>
      <c r="L195" s="254"/>
      <c r="M195" s="255" t="s">
        <v>1</v>
      </c>
      <c r="N195" s="256" t="s">
        <v>48</v>
      </c>
      <c r="O195" s="73"/>
      <c r="P195" s="202">
        <f>O195*H195</f>
        <v>0</v>
      </c>
      <c r="Q195" s="202">
        <v>0.0002</v>
      </c>
      <c r="R195" s="202">
        <f>Q195*H195</f>
        <v>0.0024000000000000002</v>
      </c>
      <c r="S195" s="202">
        <v>0</v>
      </c>
      <c r="T195" s="203">
        <f>S195*H195</f>
        <v>0</v>
      </c>
      <c r="U195" s="36"/>
      <c r="V195" s="36"/>
      <c r="W195" s="36"/>
      <c r="X195" s="36"/>
      <c r="Y195" s="36"/>
      <c r="Z195" s="36"/>
      <c r="AA195" s="36"/>
      <c r="AB195" s="36"/>
      <c r="AC195" s="36"/>
      <c r="AD195" s="36"/>
      <c r="AE195" s="36"/>
      <c r="AR195" s="204" t="s">
        <v>450</v>
      </c>
      <c r="AT195" s="204" t="s">
        <v>350</v>
      </c>
      <c r="AU195" s="204" t="s">
        <v>93</v>
      </c>
      <c r="AY195" s="18" t="s">
        <v>203</v>
      </c>
      <c r="BE195" s="205">
        <f>IF(N195="základní",J195,0)</f>
        <v>0</v>
      </c>
      <c r="BF195" s="205">
        <f>IF(N195="snížená",J195,0)</f>
        <v>0</v>
      </c>
      <c r="BG195" s="205">
        <f>IF(N195="zákl. přenesená",J195,0)</f>
        <v>0</v>
      </c>
      <c r="BH195" s="205">
        <f>IF(N195="sníž. přenesená",J195,0)</f>
        <v>0</v>
      </c>
      <c r="BI195" s="205">
        <f>IF(N195="nulová",J195,0)</f>
        <v>0</v>
      </c>
      <c r="BJ195" s="18" t="s">
        <v>91</v>
      </c>
      <c r="BK195" s="205">
        <f>ROUND(I195*H195,2)</f>
        <v>0</v>
      </c>
      <c r="BL195" s="18" t="s">
        <v>378</v>
      </c>
      <c r="BM195" s="204" t="s">
        <v>2881</v>
      </c>
    </row>
    <row r="196" spans="2:51" s="14" customFormat="1" ht="10.2">
      <c r="B196" s="225"/>
      <c r="C196" s="226"/>
      <c r="D196" s="206" t="s">
        <v>309</v>
      </c>
      <c r="E196" s="227" t="s">
        <v>1</v>
      </c>
      <c r="F196" s="228" t="s">
        <v>2882</v>
      </c>
      <c r="G196" s="226"/>
      <c r="H196" s="229">
        <v>12</v>
      </c>
      <c r="I196" s="230"/>
      <c r="J196" s="226"/>
      <c r="K196" s="226"/>
      <c r="L196" s="231"/>
      <c r="M196" s="232"/>
      <c r="N196" s="233"/>
      <c r="O196" s="233"/>
      <c r="P196" s="233"/>
      <c r="Q196" s="233"/>
      <c r="R196" s="233"/>
      <c r="S196" s="233"/>
      <c r="T196" s="234"/>
      <c r="AT196" s="235" t="s">
        <v>309</v>
      </c>
      <c r="AU196" s="235" t="s">
        <v>93</v>
      </c>
      <c r="AV196" s="14" t="s">
        <v>93</v>
      </c>
      <c r="AW196" s="14" t="s">
        <v>38</v>
      </c>
      <c r="AX196" s="14" t="s">
        <v>91</v>
      </c>
      <c r="AY196" s="235" t="s">
        <v>203</v>
      </c>
    </row>
    <row r="197" spans="1:65" s="2" customFormat="1" ht="16.5" customHeight="1">
      <c r="A197" s="36"/>
      <c r="B197" s="37"/>
      <c r="C197" s="247" t="s">
        <v>477</v>
      </c>
      <c r="D197" s="247" t="s">
        <v>350</v>
      </c>
      <c r="E197" s="248" t="s">
        <v>2883</v>
      </c>
      <c r="F197" s="249" t="s">
        <v>2884</v>
      </c>
      <c r="G197" s="250" t="s">
        <v>1422</v>
      </c>
      <c r="H197" s="251">
        <v>7</v>
      </c>
      <c r="I197" s="252"/>
      <c r="J197" s="253">
        <f>ROUND(I197*H197,2)</f>
        <v>0</v>
      </c>
      <c r="K197" s="249" t="s">
        <v>601</v>
      </c>
      <c r="L197" s="254"/>
      <c r="M197" s="255" t="s">
        <v>1</v>
      </c>
      <c r="N197" s="256" t="s">
        <v>48</v>
      </c>
      <c r="O197" s="73"/>
      <c r="P197" s="202">
        <f>O197*H197</f>
        <v>0</v>
      </c>
      <c r="Q197" s="202">
        <v>0</v>
      </c>
      <c r="R197" s="202">
        <f>Q197*H197</f>
        <v>0</v>
      </c>
      <c r="S197" s="202">
        <v>0</v>
      </c>
      <c r="T197" s="203">
        <f>S197*H197</f>
        <v>0</v>
      </c>
      <c r="U197" s="36"/>
      <c r="V197" s="36"/>
      <c r="W197" s="36"/>
      <c r="X197" s="36"/>
      <c r="Y197" s="36"/>
      <c r="Z197" s="36"/>
      <c r="AA197" s="36"/>
      <c r="AB197" s="36"/>
      <c r="AC197" s="36"/>
      <c r="AD197" s="36"/>
      <c r="AE197" s="36"/>
      <c r="AR197" s="204" t="s">
        <v>450</v>
      </c>
      <c r="AT197" s="204" t="s">
        <v>350</v>
      </c>
      <c r="AU197" s="204" t="s">
        <v>93</v>
      </c>
      <c r="AY197" s="18" t="s">
        <v>203</v>
      </c>
      <c r="BE197" s="205">
        <f>IF(N197="základní",J197,0)</f>
        <v>0</v>
      </c>
      <c r="BF197" s="205">
        <f>IF(N197="snížená",J197,0)</f>
        <v>0</v>
      </c>
      <c r="BG197" s="205">
        <f>IF(N197="zákl. přenesená",J197,0)</f>
        <v>0</v>
      </c>
      <c r="BH197" s="205">
        <f>IF(N197="sníž. přenesená",J197,0)</f>
        <v>0</v>
      </c>
      <c r="BI197" s="205">
        <f>IF(N197="nulová",J197,0)</f>
        <v>0</v>
      </c>
      <c r="BJ197" s="18" t="s">
        <v>91</v>
      </c>
      <c r="BK197" s="205">
        <f>ROUND(I197*H197,2)</f>
        <v>0</v>
      </c>
      <c r="BL197" s="18" t="s">
        <v>378</v>
      </c>
      <c r="BM197" s="204" t="s">
        <v>2885</v>
      </c>
    </row>
    <row r="198" spans="2:51" s="14" customFormat="1" ht="10.2">
      <c r="B198" s="225"/>
      <c r="C198" s="226"/>
      <c r="D198" s="206" t="s">
        <v>309</v>
      </c>
      <c r="E198" s="227" t="s">
        <v>1</v>
      </c>
      <c r="F198" s="228" t="s">
        <v>2875</v>
      </c>
      <c r="G198" s="226"/>
      <c r="H198" s="229">
        <v>7</v>
      </c>
      <c r="I198" s="230"/>
      <c r="J198" s="226"/>
      <c r="K198" s="226"/>
      <c r="L198" s="231"/>
      <c r="M198" s="232"/>
      <c r="N198" s="233"/>
      <c r="O198" s="233"/>
      <c r="P198" s="233"/>
      <c r="Q198" s="233"/>
      <c r="R198" s="233"/>
      <c r="S198" s="233"/>
      <c r="T198" s="234"/>
      <c r="AT198" s="235" t="s">
        <v>309</v>
      </c>
      <c r="AU198" s="235" t="s">
        <v>93</v>
      </c>
      <c r="AV198" s="14" t="s">
        <v>93</v>
      </c>
      <c r="AW198" s="14" t="s">
        <v>38</v>
      </c>
      <c r="AX198" s="14" t="s">
        <v>91</v>
      </c>
      <c r="AY198" s="235" t="s">
        <v>203</v>
      </c>
    </row>
    <row r="199" spans="1:65" s="2" customFormat="1" ht="16.5" customHeight="1">
      <c r="A199" s="36"/>
      <c r="B199" s="37"/>
      <c r="C199" s="247" t="s">
        <v>481</v>
      </c>
      <c r="D199" s="247" t="s">
        <v>350</v>
      </c>
      <c r="E199" s="248" t="s">
        <v>2886</v>
      </c>
      <c r="F199" s="249" t="s">
        <v>2887</v>
      </c>
      <c r="G199" s="250" t="s">
        <v>1422</v>
      </c>
      <c r="H199" s="251">
        <v>66</v>
      </c>
      <c r="I199" s="252"/>
      <c r="J199" s="253">
        <f>ROUND(I199*H199,2)</f>
        <v>0</v>
      </c>
      <c r="K199" s="249" t="s">
        <v>601</v>
      </c>
      <c r="L199" s="254"/>
      <c r="M199" s="255" t="s">
        <v>1</v>
      </c>
      <c r="N199" s="256" t="s">
        <v>48</v>
      </c>
      <c r="O199" s="73"/>
      <c r="P199" s="202">
        <f>O199*H199</f>
        <v>0</v>
      </c>
      <c r="Q199" s="202">
        <v>0.001</v>
      </c>
      <c r="R199" s="202">
        <f>Q199*H199</f>
        <v>0.066</v>
      </c>
      <c r="S199" s="202">
        <v>0</v>
      </c>
      <c r="T199" s="203">
        <f>S199*H199</f>
        <v>0</v>
      </c>
      <c r="U199" s="36"/>
      <c r="V199" s="36"/>
      <c r="W199" s="36"/>
      <c r="X199" s="36"/>
      <c r="Y199" s="36"/>
      <c r="Z199" s="36"/>
      <c r="AA199" s="36"/>
      <c r="AB199" s="36"/>
      <c r="AC199" s="36"/>
      <c r="AD199" s="36"/>
      <c r="AE199" s="36"/>
      <c r="AR199" s="204" t="s">
        <v>450</v>
      </c>
      <c r="AT199" s="204" t="s">
        <v>350</v>
      </c>
      <c r="AU199" s="204" t="s">
        <v>93</v>
      </c>
      <c r="AY199" s="18" t="s">
        <v>203</v>
      </c>
      <c r="BE199" s="205">
        <f>IF(N199="základní",J199,0)</f>
        <v>0</v>
      </c>
      <c r="BF199" s="205">
        <f>IF(N199="snížená",J199,0)</f>
        <v>0</v>
      </c>
      <c r="BG199" s="205">
        <f>IF(N199="zákl. přenesená",J199,0)</f>
        <v>0</v>
      </c>
      <c r="BH199" s="205">
        <f>IF(N199="sníž. přenesená",J199,0)</f>
        <v>0</v>
      </c>
      <c r="BI199" s="205">
        <f>IF(N199="nulová",J199,0)</f>
        <v>0</v>
      </c>
      <c r="BJ199" s="18" t="s">
        <v>91</v>
      </c>
      <c r="BK199" s="205">
        <f>ROUND(I199*H199,2)</f>
        <v>0</v>
      </c>
      <c r="BL199" s="18" t="s">
        <v>378</v>
      </c>
      <c r="BM199" s="204" t="s">
        <v>2888</v>
      </c>
    </row>
    <row r="200" spans="2:51" s="14" customFormat="1" ht="10.2">
      <c r="B200" s="225"/>
      <c r="C200" s="226"/>
      <c r="D200" s="206" t="s">
        <v>309</v>
      </c>
      <c r="E200" s="227" t="s">
        <v>1</v>
      </c>
      <c r="F200" s="228" t="s">
        <v>2889</v>
      </c>
      <c r="G200" s="226"/>
      <c r="H200" s="229">
        <v>66</v>
      </c>
      <c r="I200" s="230"/>
      <c r="J200" s="226"/>
      <c r="K200" s="226"/>
      <c r="L200" s="231"/>
      <c r="M200" s="232"/>
      <c r="N200" s="233"/>
      <c r="O200" s="233"/>
      <c r="P200" s="233"/>
      <c r="Q200" s="233"/>
      <c r="R200" s="233"/>
      <c r="S200" s="233"/>
      <c r="T200" s="234"/>
      <c r="AT200" s="235" t="s">
        <v>309</v>
      </c>
      <c r="AU200" s="235" t="s">
        <v>93</v>
      </c>
      <c r="AV200" s="14" t="s">
        <v>93</v>
      </c>
      <c r="AW200" s="14" t="s">
        <v>38</v>
      </c>
      <c r="AX200" s="14" t="s">
        <v>91</v>
      </c>
      <c r="AY200" s="235" t="s">
        <v>203</v>
      </c>
    </row>
    <row r="201" spans="1:65" s="2" customFormat="1" ht="16.5" customHeight="1">
      <c r="A201" s="36"/>
      <c r="B201" s="37"/>
      <c r="C201" s="193" t="s">
        <v>485</v>
      </c>
      <c r="D201" s="193" t="s">
        <v>206</v>
      </c>
      <c r="E201" s="194" t="s">
        <v>2890</v>
      </c>
      <c r="F201" s="195" t="s">
        <v>2891</v>
      </c>
      <c r="G201" s="196" t="s">
        <v>404</v>
      </c>
      <c r="H201" s="197">
        <v>5</v>
      </c>
      <c r="I201" s="198"/>
      <c r="J201" s="199">
        <f>ROUND(I201*H201,2)</f>
        <v>0</v>
      </c>
      <c r="K201" s="195" t="s">
        <v>210</v>
      </c>
      <c r="L201" s="41"/>
      <c r="M201" s="200" t="s">
        <v>1</v>
      </c>
      <c r="N201" s="201" t="s">
        <v>48</v>
      </c>
      <c r="O201" s="73"/>
      <c r="P201" s="202">
        <f>O201*H201</f>
        <v>0</v>
      </c>
      <c r="Q201" s="202">
        <v>0.00024</v>
      </c>
      <c r="R201" s="202">
        <f>Q201*H201</f>
        <v>0.0012000000000000001</v>
      </c>
      <c r="S201" s="202">
        <v>0</v>
      </c>
      <c r="T201" s="203">
        <f>S201*H201</f>
        <v>0</v>
      </c>
      <c r="U201" s="36"/>
      <c r="V201" s="36"/>
      <c r="W201" s="36"/>
      <c r="X201" s="36"/>
      <c r="Y201" s="36"/>
      <c r="Z201" s="36"/>
      <c r="AA201" s="36"/>
      <c r="AB201" s="36"/>
      <c r="AC201" s="36"/>
      <c r="AD201" s="36"/>
      <c r="AE201" s="36"/>
      <c r="AR201" s="204" t="s">
        <v>378</v>
      </c>
      <c r="AT201" s="204" t="s">
        <v>206</v>
      </c>
      <c r="AU201" s="204" t="s">
        <v>93</v>
      </c>
      <c r="AY201" s="18" t="s">
        <v>203</v>
      </c>
      <c r="BE201" s="205">
        <f>IF(N201="základní",J201,0)</f>
        <v>0</v>
      </c>
      <c r="BF201" s="205">
        <f>IF(N201="snížená",J201,0)</f>
        <v>0</v>
      </c>
      <c r="BG201" s="205">
        <f>IF(N201="zákl. přenesená",J201,0)</f>
        <v>0</v>
      </c>
      <c r="BH201" s="205">
        <f>IF(N201="sníž. přenesená",J201,0)</f>
        <v>0</v>
      </c>
      <c r="BI201" s="205">
        <f>IF(N201="nulová",J201,0)</f>
        <v>0</v>
      </c>
      <c r="BJ201" s="18" t="s">
        <v>91</v>
      </c>
      <c r="BK201" s="205">
        <f>ROUND(I201*H201,2)</f>
        <v>0</v>
      </c>
      <c r="BL201" s="18" t="s">
        <v>378</v>
      </c>
      <c r="BM201" s="204" t="s">
        <v>2892</v>
      </c>
    </row>
    <row r="202" spans="1:65" s="2" customFormat="1" ht="16.5" customHeight="1">
      <c r="A202" s="36"/>
      <c r="B202" s="37"/>
      <c r="C202" s="247" t="s">
        <v>490</v>
      </c>
      <c r="D202" s="247" t="s">
        <v>350</v>
      </c>
      <c r="E202" s="248" t="s">
        <v>2893</v>
      </c>
      <c r="F202" s="249" t="s">
        <v>2894</v>
      </c>
      <c r="G202" s="250" t="s">
        <v>404</v>
      </c>
      <c r="H202" s="251">
        <v>1</v>
      </c>
      <c r="I202" s="252"/>
      <c r="J202" s="253">
        <f>ROUND(I202*H202,2)</f>
        <v>0</v>
      </c>
      <c r="K202" s="249" t="s">
        <v>210</v>
      </c>
      <c r="L202" s="254"/>
      <c r="M202" s="255" t="s">
        <v>1</v>
      </c>
      <c r="N202" s="256" t="s">
        <v>48</v>
      </c>
      <c r="O202" s="73"/>
      <c r="P202" s="202">
        <f>O202*H202</f>
        <v>0</v>
      </c>
      <c r="Q202" s="202">
        <v>0.00048</v>
      </c>
      <c r="R202" s="202">
        <f>Q202*H202</f>
        <v>0.00048</v>
      </c>
      <c r="S202" s="202">
        <v>0</v>
      </c>
      <c r="T202" s="203">
        <f>S202*H202</f>
        <v>0</v>
      </c>
      <c r="U202" s="36"/>
      <c r="V202" s="36"/>
      <c r="W202" s="36"/>
      <c r="X202" s="36"/>
      <c r="Y202" s="36"/>
      <c r="Z202" s="36"/>
      <c r="AA202" s="36"/>
      <c r="AB202" s="36"/>
      <c r="AC202" s="36"/>
      <c r="AD202" s="36"/>
      <c r="AE202" s="36"/>
      <c r="AR202" s="204" t="s">
        <v>450</v>
      </c>
      <c r="AT202" s="204" t="s">
        <v>350</v>
      </c>
      <c r="AU202" s="204" t="s">
        <v>93</v>
      </c>
      <c r="AY202" s="18" t="s">
        <v>203</v>
      </c>
      <c r="BE202" s="205">
        <f>IF(N202="základní",J202,0)</f>
        <v>0</v>
      </c>
      <c r="BF202" s="205">
        <f>IF(N202="snížená",J202,0)</f>
        <v>0</v>
      </c>
      <c r="BG202" s="205">
        <f>IF(N202="zákl. přenesená",J202,0)</f>
        <v>0</v>
      </c>
      <c r="BH202" s="205">
        <f>IF(N202="sníž. přenesená",J202,0)</f>
        <v>0</v>
      </c>
      <c r="BI202" s="205">
        <f>IF(N202="nulová",J202,0)</f>
        <v>0</v>
      </c>
      <c r="BJ202" s="18" t="s">
        <v>91</v>
      </c>
      <c r="BK202" s="205">
        <f>ROUND(I202*H202,2)</f>
        <v>0</v>
      </c>
      <c r="BL202" s="18" t="s">
        <v>378</v>
      </c>
      <c r="BM202" s="204" t="s">
        <v>2895</v>
      </c>
    </row>
    <row r="203" spans="2:51" s="14" customFormat="1" ht="10.2">
      <c r="B203" s="225"/>
      <c r="C203" s="226"/>
      <c r="D203" s="206" t="s">
        <v>309</v>
      </c>
      <c r="E203" s="227" t="s">
        <v>1</v>
      </c>
      <c r="F203" s="228" t="s">
        <v>2896</v>
      </c>
      <c r="G203" s="226"/>
      <c r="H203" s="229">
        <v>1</v>
      </c>
      <c r="I203" s="230"/>
      <c r="J203" s="226"/>
      <c r="K203" s="226"/>
      <c r="L203" s="231"/>
      <c r="M203" s="232"/>
      <c r="N203" s="233"/>
      <c r="O203" s="233"/>
      <c r="P203" s="233"/>
      <c r="Q203" s="233"/>
      <c r="R203" s="233"/>
      <c r="S203" s="233"/>
      <c r="T203" s="234"/>
      <c r="AT203" s="235" t="s">
        <v>309</v>
      </c>
      <c r="AU203" s="235" t="s">
        <v>93</v>
      </c>
      <c r="AV203" s="14" t="s">
        <v>93</v>
      </c>
      <c r="AW203" s="14" t="s">
        <v>38</v>
      </c>
      <c r="AX203" s="14" t="s">
        <v>91</v>
      </c>
      <c r="AY203" s="235" t="s">
        <v>203</v>
      </c>
    </row>
    <row r="204" spans="1:65" s="2" customFormat="1" ht="16.5" customHeight="1">
      <c r="A204" s="36"/>
      <c r="B204" s="37"/>
      <c r="C204" s="247" t="s">
        <v>494</v>
      </c>
      <c r="D204" s="247" t="s">
        <v>350</v>
      </c>
      <c r="E204" s="248" t="s">
        <v>2897</v>
      </c>
      <c r="F204" s="249" t="s">
        <v>2898</v>
      </c>
      <c r="G204" s="250" t="s">
        <v>1422</v>
      </c>
      <c r="H204" s="251">
        <v>1</v>
      </c>
      <c r="I204" s="252"/>
      <c r="J204" s="253">
        <f>ROUND(I204*H204,2)</f>
        <v>0</v>
      </c>
      <c r="K204" s="249" t="s">
        <v>601</v>
      </c>
      <c r="L204" s="254"/>
      <c r="M204" s="255" t="s">
        <v>1</v>
      </c>
      <c r="N204" s="256" t="s">
        <v>48</v>
      </c>
      <c r="O204" s="73"/>
      <c r="P204" s="202">
        <f>O204*H204</f>
        <v>0</v>
      </c>
      <c r="Q204" s="202">
        <v>0.006</v>
      </c>
      <c r="R204" s="202">
        <f>Q204*H204</f>
        <v>0.006</v>
      </c>
      <c r="S204" s="202">
        <v>0</v>
      </c>
      <c r="T204" s="203">
        <f>S204*H204</f>
        <v>0</v>
      </c>
      <c r="U204" s="36"/>
      <c r="V204" s="36"/>
      <c r="W204" s="36"/>
      <c r="X204" s="36"/>
      <c r="Y204" s="36"/>
      <c r="Z204" s="36"/>
      <c r="AA204" s="36"/>
      <c r="AB204" s="36"/>
      <c r="AC204" s="36"/>
      <c r="AD204" s="36"/>
      <c r="AE204" s="36"/>
      <c r="AR204" s="204" t="s">
        <v>450</v>
      </c>
      <c r="AT204" s="204" t="s">
        <v>350</v>
      </c>
      <c r="AU204" s="204" t="s">
        <v>93</v>
      </c>
      <c r="AY204" s="18" t="s">
        <v>203</v>
      </c>
      <c r="BE204" s="205">
        <f>IF(N204="základní",J204,0)</f>
        <v>0</v>
      </c>
      <c r="BF204" s="205">
        <f>IF(N204="snížená",J204,0)</f>
        <v>0</v>
      </c>
      <c r="BG204" s="205">
        <f>IF(N204="zákl. přenesená",J204,0)</f>
        <v>0</v>
      </c>
      <c r="BH204" s="205">
        <f>IF(N204="sníž. přenesená",J204,0)</f>
        <v>0</v>
      </c>
      <c r="BI204" s="205">
        <f>IF(N204="nulová",J204,0)</f>
        <v>0</v>
      </c>
      <c r="BJ204" s="18" t="s">
        <v>91</v>
      </c>
      <c r="BK204" s="205">
        <f>ROUND(I204*H204,2)</f>
        <v>0</v>
      </c>
      <c r="BL204" s="18" t="s">
        <v>378</v>
      </c>
      <c r="BM204" s="204" t="s">
        <v>2899</v>
      </c>
    </row>
    <row r="205" spans="2:51" s="14" customFormat="1" ht="10.2">
      <c r="B205" s="225"/>
      <c r="C205" s="226"/>
      <c r="D205" s="206" t="s">
        <v>309</v>
      </c>
      <c r="E205" s="227" t="s">
        <v>1</v>
      </c>
      <c r="F205" s="228" t="s">
        <v>2896</v>
      </c>
      <c r="G205" s="226"/>
      <c r="H205" s="229">
        <v>1</v>
      </c>
      <c r="I205" s="230"/>
      <c r="J205" s="226"/>
      <c r="K205" s="226"/>
      <c r="L205" s="231"/>
      <c r="M205" s="232"/>
      <c r="N205" s="233"/>
      <c r="O205" s="233"/>
      <c r="P205" s="233"/>
      <c r="Q205" s="233"/>
      <c r="R205" s="233"/>
      <c r="S205" s="233"/>
      <c r="T205" s="234"/>
      <c r="AT205" s="235" t="s">
        <v>309</v>
      </c>
      <c r="AU205" s="235" t="s">
        <v>93</v>
      </c>
      <c r="AV205" s="14" t="s">
        <v>93</v>
      </c>
      <c r="AW205" s="14" t="s">
        <v>38</v>
      </c>
      <c r="AX205" s="14" t="s">
        <v>91</v>
      </c>
      <c r="AY205" s="235" t="s">
        <v>203</v>
      </c>
    </row>
    <row r="206" spans="1:65" s="2" customFormat="1" ht="16.5" customHeight="1">
      <c r="A206" s="36"/>
      <c r="B206" s="37"/>
      <c r="C206" s="247" t="s">
        <v>498</v>
      </c>
      <c r="D206" s="247" t="s">
        <v>350</v>
      </c>
      <c r="E206" s="248" t="s">
        <v>2900</v>
      </c>
      <c r="F206" s="249" t="s">
        <v>2901</v>
      </c>
      <c r="G206" s="250" t="s">
        <v>404</v>
      </c>
      <c r="H206" s="251">
        <v>3</v>
      </c>
      <c r="I206" s="252"/>
      <c r="J206" s="253">
        <f>ROUND(I206*H206,2)</f>
        <v>0</v>
      </c>
      <c r="K206" s="249" t="s">
        <v>601</v>
      </c>
      <c r="L206" s="254"/>
      <c r="M206" s="255" t="s">
        <v>1</v>
      </c>
      <c r="N206" s="256" t="s">
        <v>48</v>
      </c>
      <c r="O206" s="73"/>
      <c r="P206" s="202">
        <f>O206*H206</f>
        <v>0</v>
      </c>
      <c r="Q206" s="202">
        <v>0.0011</v>
      </c>
      <c r="R206" s="202">
        <f>Q206*H206</f>
        <v>0.0033</v>
      </c>
      <c r="S206" s="202">
        <v>0</v>
      </c>
      <c r="T206" s="203">
        <f>S206*H206</f>
        <v>0</v>
      </c>
      <c r="U206" s="36"/>
      <c r="V206" s="36"/>
      <c r="W206" s="36"/>
      <c r="X206" s="36"/>
      <c r="Y206" s="36"/>
      <c r="Z206" s="36"/>
      <c r="AA206" s="36"/>
      <c r="AB206" s="36"/>
      <c r="AC206" s="36"/>
      <c r="AD206" s="36"/>
      <c r="AE206" s="36"/>
      <c r="AR206" s="204" t="s">
        <v>450</v>
      </c>
      <c r="AT206" s="204" t="s">
        <v>350</v>
      </c>
      <c r="AU206" s="204" t="s">
        <v>93</v>
      </c>
      <c r="AY206" s="18" t="s">
        <v>203</v>
      </c>
      <c r="BE206" s="205">
        <f>IF(N206="základní",J206,0)</f>
        <v>0</v>
      </c>
      <c r="BF206" s="205">
        <f>IF(N206="snížená",J206,0)</f>
        <v>0</v>
      </c>
      <c r="BG206" s="205">
        <f>IF(N206="zákl. přenesená",J206,0)</f>
        <v>0</v>
      </c>
      <c r="BH206" s="205">
        <f>IF(N206="sníž. přenesená",J206,0)</f>
        <v>0</v>
      </c>
      <c r="BI206" s="205">
        <f>IF(N206="nulová",J206,0)</f>
        <v>0</v>
      </c>
      <c r="BJ206" s="18" t="s">
        <v>91</v>
      </c>
      <c r="BK206" s="205">
        <f>ROUND(I206*H206,2)</f>
        <v>0</v>
      </c>
      <c r="BL206" s="18" t="s">
        <v>378</v>
      </c>
      <c r="BM206" s="204" t="s">
        <v>2902</v>
      </c>
    </row>
    <row r="207" spans="2:51" s="14" customFormat="1" ht="10.2">
      <c r="B207" s="225"/>
      <c r="C207" s="226"/>
      <c r="D207" s="206" t="s">
        <v>309</v>
      </c>
      <c r="E207" s="227" t="s">
        <v>1</v>
      </c>
      <c r="F207" s="228" t="s">
        <v>2903</v>
      </c>
      <c r="G207" s="226"/>
      <c r="H207" s="229">
        <v>3</v>
      </c>
      <c r="I207" s="230"/>
      <c r="J207" s="226"/>
      <c r="K207" s="226"/>
      <c r="L207" s="231"/>
      <c r="M207" s="232"/>
      <c r="N207" s="233"/>
      <c r="O207" s="233"/>
      <c r="P207" s="233"/>
      <c r="Q207" s="233"/>
      <c r="R207" s="233"/>
      <c r="S207" s="233"/>
      <c r="T207" s="234"/>
      <c r="AT207" s="235" t="s">
        <v>309</v>
      </c>
      <c r="AU207" s="235" t="s">
        <v>93</v>
      </c>
      <c r="AV207" s="14" t="s">
        <v>93</v>
      </c>
      <c r="AW207" s="14" t="s">
        <v>38</v>
      </c>
      <c r="AX207" s="14" t="s">
        <v>91</v>
      </c>
      <c r="AY207" s="235" t="s">
        <v>203</v>
      </c>
    </row>
    <row r="208" spans="1:65" s="2" customFormat="1" ht="16.5" customHeight="1">
      <c r="A208" s="36"/>
      <c r="B208" s="37"/>
      <c r="C208" s="193" t="s">
        <v>503</v>
      </c>
      <c r="D208" s="193" t="s">
        <v>206</v>
      </c>
      <c r="E208" s="194" t="s">
        <v>2904</v>
      </c>
      <c r="F208" s="195" t="s">
        <v>2905</v>
      </c>
      <c r="G208" s="196" t="s">
        <v>404</v>
      </c>
      <c r="H208" s="197">
        <v>1</v>
      </c>
      <c r="I208" s="198"/>
      <c r="J208" s="199">
        <f>ROUND(I208*H208,2)</f>
        <v>0</v>
      </c>
      <c r="K208" s="195" t="s">
        <v>210</v>
      </c>
      <c r="L208" s="41"/>
      <c r="M208" s="200" t="s">
        <v>1</v>
      </c>
      <c r="N208" s="201" t="s">
        <v>48</v>
      </c>
      <c r="O208" s="73"/>
      <c r="P208" s="202">
        <f>O208*H208</f>
        <v>0</v>
      </c>
      <c r="Q208" s="202">
        <v>0.00015</v>
      </c>
      <c r="R208" s="202">
        <f>Q208*H208</f>
        <v>0.00015</v>
      </c>
      <c r="S208" s="202">
        <v>0</v>
      </c>
      <c r="T208" s="203">
        <f>S208*H208</f>
        <v>0</v>
      </c>
      <c r="U208" s="36"/>
      <c r="V208" s="36"/>
      <c r="W208" s="36"/>
      <c r="X208" s="36"/>
      <c r="Y208" s="36"/>
      <c r="Z208" s="36"/>
      <c r="AA208" s="36"/>
      <c r="AB208" s="36"/>
      <c r="AC208" s="36"/>
      <c r="AD208" s="36"/>
      <c r="AE208" s="36"/>
      <c r="AR208" s="204" t="s">
        <v>378</v>
      </c>
      <c r="AT208" s="204" t="s">
        <v>206</v>
      </c>
      <c r="AU208" s="204" t="s">
        <v>93</v>
      </c>
      <c r="AY208" s="18" t="s">
        <v>203</v>
      </c>
      <c r="BE208" s="205">
        <f>IF(N208="základní",J208,0)</f>
        <v>0</v>
      </c>
      <c r="BF208" s="205">
        <f>IF(N208="snížená",J208,0)</f>
        <v>0</v>
      </c>
      <c r="BG208" s="205">
        <f>IF(N208="zákl. přenesená",J208,0)</f>
        <v>0</v>
      </c>
      <c r="BH208" s="205">
        <f>IF(N208="sníž. přenesená",J208,0)</f>
        <v>0</v>
      </c>
      <c r="BI208" s="205">
        <f>IF(N208="nulová",J208,0)</f>
        <v>0</v>
      </c>
      <c r="BJ208" s="18" t="s">
        <v>91</v>
      </c>
      <c r="BK208" s="205">
        <f>ROUND(I208*H208,2)</f>
        <v>0</v>
      </c>
      <c r="BL208" s="18" t="s">
        <v>378</v>
      </c>
      <c r="BM208" s="204" t="s">
        <v>2906</v>
      </c>
    </row>
    <row r="209" spans="1:65" s="2" customFormat="1" ht="16.5" customHeight="1">
      <c r="A209" s="36"/>
      <c r="B209" s="37"/>
      <c r="C209" s="193" t="s">
        <v>507</v>
      </c>
      <c r="D209" s="193" t="s">
        <v>206</v>
      </c>
      <c r="E209" s="194" t="s">
        <v>2907</v>
      </c>
      <c r="F209" s="195" t="s">
        <v>2908</v>
      </c>
      <c r="G209" s="196" t="s">
        <v>404</v>
      </c>
      <c r="H209" s="197">
        <v>1</v>
      </c>
      <c r="I209" s="198"/>
      <c r="J209" s="199">
        <f>ROUND(I209*H209,2)</f>
        <v>0</v>
      </c>
      <c r="K209" s="195" t="s">
        <v>210</v>
      </c>
      <c r="L209" s="41"/>
      <c r="M209" s="200" t="s">
        <v>1</v>
      </c>
      <c r="N209" s="201" t="s">
        <v>48</v>
      </c>
      <c r="O209" s="73"/>
      <c r="P209" s="202">
        <f>O209*H209</f>
        <v>0</v>
      </c>
      <c r="Q209" s="202">
        <v>0.00022</v>
      </c>
      <c r="R209" s="202">
        <f>Q209*H209</f>
        <v>0.00022</v>
      </c>
      <c r="S209" s="202">
        <v>0</v>
      </c>
      <c r="T209" s="203">
        <f>S209*H209</f>
        <v>0</v>
      </c>
      <c r="U209" s="36"/>
      <c r="V209" s="36"/>
      <c r="W209" s="36"/>
      <c r="X209" s="36"/>
      <c r="Y209" s="36"/>
      <c r="Z209" s="36"/>
      <c r="AA209" s="36"/>
      <c r="AB209" s="36"/>
      <c r="AC209" s="36"/>
      <c r="AD209" s="36"/>
      <c r="AE209" s="36"/>
      <c r="AR209" s="204" t="s">
        <v>378</v>
      </c>
      <c r="AT209" s="204" t="s">
        <v>206</v>
      </c>
      <c r="AU209" s="204" t="s">
        <v>93</v>
      </c>
      <c r="AY209" s="18" t="s">
        <v>203</v>
      </c>
      <c r="BE209" s="205">
        <f>IF(N209="základní",J209,0)</f>
        <v>0</v>
      </c>
      <c r="BF209" s="205">
        <f>IF(N209="snížená",J209,0)</f>
        <v>0</v>
      </c>
      <c r="BG209" s="205">
        <f>IF(N209="zákl. přenesená",J209,0)</f>
        <v>0</v>
      </c>
      <c r="BH209" s="205">
        <f>IF(N209="sníž. přenesená",J209,0)</f>
        <v>0</v>
      </c>
      <c r="BI209" s="205">
        <f>IF(N209="nulová",J209,0)</f>
        <v>0</v>
      </c>
      <c r="BJ209" s="18" t="s">
        <v>91</v>
      </c>
      <c r="BK209" s="205">
        <f>ROUND(I209*H209,2)</f>
        <v>0</v>
      </c>
      <c r="BL209" s="18" t="s">
        <v>378</v>
      </c>
      <c r="BM209" s="204" t="s">
        <v>2909</v>
      </c>
    </row>
    <row r="210" spans="1:65" s="2" customFormat="1" ht="16.5" customHeight="1">
      <c r="A210" s="36"/>
      <c r="B210" s="37"/>
      <c r="C210" s="193" t="s">
        <v>511</v>
      </c>
      <c r="D210" s="193" t="s">
        <v>206</v>
      </c>
      <c r="E210" s="194" t="s">
        <v>2910</v>
      </c>
      <c r="F210" s="195" t="s">
        <v>2911</v>
      </c>
      <c r="G210" s="196" t="s">
        <v>404</v>
      </c>
      <c r="H210" s="197">
        <v>2</v>
      </c>
      <c r="I210" s="198"/>
      <c r="J210" s="199">
        <f>ROUND(I210*H210,2)</f>
        <v>0</v>
      </c>
      <c r="K210" s="195" t="s">
        <v>210</v>
      </c>
      <c r="L210" s="41"/>
      <c r="M210" s="200" t="s">
        <v>1</v>
      </c>
      <c r="N210" s="201" t="s">
        <v>48</v>
      </c>
      <c r="O210" s="73"/>
      <c r="P210" s="202">
        <f>O210*H210</f>
        <v>0</v>
      </c>
      <c r="Q210" s="202">
        <v>0.00027</v>
      </c>
      <c r="R210" s="202">
        <f>Q210*H210</f>
        <v>0.00054</v>
      </c>
      <c r="S210" s="202">
        <v>0</v>
      </c>
      <c r="T210" s="203">
        <f>S210*H210</f>
        <v>0</v>
      </c>
      <c r="U210" s="36"/>
      <c r="V210" s="36"/>
      <c r="W210" s="36"/>
      <c r="X210" s="36"/>
      <c r="Y210" s="36"/>
      <c r="Z210" s="36"/>
      <c r="AA210" s="36"/>
      <c r="AB210" s="36"/>
      <c r="AC210" s="36"/>
      <c r="AD210" s="36"/>
      <c r="AE210" s="36"/>
      <c r="AR210" s="204" t="s">
        <v>378</v>
      </c>
      <c r="AT210" s="204" t="s">
        <v>206</v>
      </c>
      <c r="AU210" s="204" t="s">
        <v>93</v>
      </c>
      <c r="AY210" s="18" t="s">
        <v>203</v>
      </c>
      <c r="BE210" s="205">
        <f>IF(N210="základní",J210,0)</f>
        <v>0</v>
      </c>
      <c r="BF210" s="205">
        <f>IF(N210="snížená",J210,0)</f>
        <v>0</v>
      </c>
      <c r="BG210" s="205">
        <f>IF(N210="zákl. přenesená",J210,0)</f>
        <v>0</v>
      </c>
      <c r="BH210" s="205">
        <f>IF(N210="sníž. přenesená",J210,0)</f>
        <v>0</v>
      </c>
      <c r="BI210" s="205">
        <f>IF(N210="nulová",J210,0)</f>
        <v>0</v>
      </c>
      <c r="BJ210" s="18" t="s">
        <v>91</v>
      </c>
      <c r="BK210" s="205">
        <f>ROUND(I210*H210,2)</f>
        <v>0</v>
      </c>
      <c r="BL210" s="18" t="s">
        <v>378</v>
      </c>
      <c r="BM210" s="204" t="s">
        <v>2912</v>
      </c>
    </row>
    <row r="211" spans="1:65" s="2" customFormat="1" ht="16.5" customHeight="1">
      <c r="A211" s="36"/>
      <c r="B211" s="37"/>
      <c r="C211" s="247" t="s">
        <v>515</v>
      </c>
      <c r="D211" s="247" t="s">
        <v>350</v>
      </c>
      <c r="E211" s="248" t="s">
        <v>2913</v>
      </c>
      <c r="F211" s="249" t="s">
        <v>2914</v>
      </c>
      <c r="G211" s="250" t="s">
        <v>404</v>
      </c>
      <c r="H211" s="251">
        <v>2</v>
      </c>
      <c r="I211" s="252"/>
      <c r="J211" s="253">
        <f>ROUND(I211*H211,2)</f>
        <v>0</v>
      </c>
      <c r="K211" s="249" t="s">
        <v>210</v>
      </c>
      <c r="L211" s="254"/>
      <c r="M211" s="255" t="s">
        <v>1</v>
      </c>
      <c r="N211" s="256" t="s">
        <v>48</v>
      </c>
      <c r="O211" s="73"/>
      <c r="P211" s="202">
        <f>O211*H211</f>
        <v>0</v>
      </c>
      <c r="Q211" s="202">
        <v>0.00034</v>
      </c>
      <c r="R211" s="202">
        <f>Q211*H211</f>
        <v>0.00068</v>
      </c>
      <c r="S211" s="202">
        <v>0</v>
      </c>
      <c r="T211" s="203">
        <f>S211*H211</f>
        <v>0</v>
      </c>
      <c r="U211" s="36"/>
      <c r="V211" s="36"/>
      <c r="W211" s="36"/>
      <c r="X211" s="36"/>
      <c r="Y211" s="36"/>
      <c r="Z211" s="36"/>
      <c r="AA211" s="36"/>
      <c r="AB211" s="36"/>
      <c r="AC211" s="36"/>
      <c r="AD211" s="36"/>
      <c r="AE211" s="36"/>
      <c r="AR211" s="204" t="s">
        <v>450</v>
      </c>
      <c r="AT211" s="204" t="s">
        <v>350</v>
      </c>
      <c r="AU211" s="204" t="s">
        <v>93</v>
      </c>
      <c r="AY211" s="18" t="s">
        <v>203</v>
      </c>
      <c r="BE211" s="205">
        <f>IF(N211="základní",J211,0)</f>
        <v>0</v>
      </c>
      <c r="BF211" s="205">
        <f>IF(N211="snížená",J211,0)</f>
        <v>0</v>
      </c>
      <c r="BG211" s="205">
        <f>IF(N211="zákl. přenesená",J211,0)</f>
        <v>0</v>
      </c>
      <c r="BH211" s="205">
        <f>IF(N211="sníž. přenesená",J211,0)</f>
        <v>0</v>
      </c>
      <c r="BI211" s="205">
        <f>IF(N211="nulová",J211,0)</f>
        <v>0</v>
      </c>
      <c r="BJ211" s="18" t="s">
        <v>91</v>
      </c>
      <c r="BK211" s="205">
        <f>ROUND(I211*H211,2)</f>
        <v>0</v>
      </c>
      <c r="BL211" s="18" t="s">
        <v>378</v>
      </c>
      <c r="BM211" s="204" t="s">
        <v>2915</v>
      </c>
    </row>
    <row r="212" spans="2:51" s="14" customFormat="1" ht="10.2">
      <c r="B212" s="225"/>
      <c r="C212" s="226"/>
      <c r="D212" s="206" t="s">
        <v>309</v>
      </c>
      <c r="E212" s="227" t="s">
        <v>1</v>
      </c>
      <c r="F212" s="228" t="s">
        <v>2916</v>
      </c>
      <c r="G212" s="226"/>
      <c r="H212" s="229">
        <v>2</v>
      </c>
      <c r="I212" s="230"/>
      <c r="J212" s="226"/>
      <c r="K212" s="226"/>
      <c r="L212" s="231"/>
      <c r="M212" s="232"/>
      <c r="N212" s="233"/>
      <c r="O212" s="233"/>
      <c r="P212" s="233"/>
      <c r="Q212" s="233"/>
      <c r="R212" s="233"/>
      <c r="S212" s="233"/>
      <c r="T212" s="234"/>
      <c r="AT212" s="235" t="s">
        <v>309</v>
      </c>
      <c r="AU212" s="235" t="s">
        <v>93</v>
      </c>
      <c r="AV212" s="14" t="s">
        <v>93</v>
      </c>
      <c r="AW212" s="14" t="s">
        <v>38</v>
      </c>
      <c r="AX212" s="14" t="s">
        <v>91</v>
      </c>
      <c r="AY212" s="235" t="s">
        <v>203</v>
      </c>
    </row>
    <row r="213" spans="1:65" s="2" customFormat="1" ht="16.5" customHeight="1">
      <c r="A213" s="36"/>
      <c r="B213" s="37"/>
      <c r="C213" s="193" t="s">
        <v>519</v>
      </c>
      <c r="D213" s="193" t="s">
        <v>206</v>
      </c>
      <c r="E213" s="194" t="s">
        <v>2917</v>
      </c>
      <c r="F213" s="195" t="s">
        <v>2918</v>
      </c>
      <c r="G213" s="196" t="s">
        <v>404</v>
      </c>
      <c r="H213" s="197">
        <v>2</v>
      </c>
      <c r="I213" s="198"/>
      <c r="J213" s="199">
        <f>ROUND(I213*H213,2)</f>
        <v>0</v>
      </c>
      <c r="K213" s="195" t="s">
        <v>210</v>
      </c>
      <c r="L213" s="41"/>
      <c r="M213" s="200" t="s">
        <v>1</v>
      </c>
      <c r="N213" s="201" t="s">
        <v>48</v>
      </c>
      <c r="O213" s="73"/>
      <c r="P213" s="202">
        <f>O213*H213</f>
        <v>0</v>
      </c>
      <c r="Q213" s="202">
        <v>0.00221</v>
      </c>
      <c r="R213" s="202">
        <f>Q213*H213</f>
        <v>0.00442</v>
      </c>
      <c r="S213" s="202">
        <v>0</v>
      </c>
      <c r="T213" s="203">
        <f>S213*H213</f>
        <v>0</v>
      </c>
      <c r="U213" s="36"/>
      <c r="V213" s="36"/>
      <c r="W213" s="36"/>
      <c r="X213" s="36"/>
      <c r="Y213" s="36"/>
      <c r="Z213" s="36"/>
      <c r="AA213" s="36"/>
      <c r="AB213" s="36"/>
      <c r="AC213" s="36"/>
      <c r="AD213" s="36"/>
      <c r="AE213" s="36"/>
      <c r="AR213" s="204" t="s">
        <v>378</v>
      </c>
      <c r="AT213" s="204" t="s">
        <v>206</v>
      </c>
      <c r="AU213" s="204" t="s">
        <v>93</v>
      </c>
      <c r="AY213" s="18" t="s">
        <v>203</v>
      </c>
      <c r="BE213" s="205">
        <f>IF(N213="základní",J213,0)</f>
        <v>0</v>
      </c>
      <c r="BF213" s="205">
        <f>IF(N213="snížená",J213,0)</f>
        <v>0</v>
      </c>
      <c r="BG213" s="205">
        <f>IF(N213="zákl. přenesená",J213,0)</f>
        <v>0</v>
      </c>
      <c r="BH213" s="205">
        <f>IF(N213="sníž. přenesená",J213,0)</f>
        <v>0</v>
      </c>
      <c r="BI213" s="205">
        <f>IF(N213="nulová",J213,0)</f>
        <v>0</v>
      </c>
      <c r="BJ213" s="18" t="s">
        <v>91</v>
      </c>
      <c r="BK213" s="205">
        <f>ROUND(I213*H213,2)</f>
        <v>0</v>
      </c>
      <c r="BL213" s="18" t="s">
        <v>378</v>
      </c>
      <c r="BM213" s="204" t="s">
        <v>2919</v>
      </c>
    </row>
    <row r="214" spans="2:51" s="14" customFormat="1" ht="10.2">
      <c r="B214" s="225"/>
      <c r="C214" s="226"/>
      <c r="D214" s="206" t="s">
        <v>309</v>
      </c>
      <c r="E214" s="227" t="s">
        <v>1</v>
      </c>
      <c r="F214" s="228" t="s">
        <v>2916</v>
      </c>
      <c r="G214" s="226"/>
      <c r="H214" s="229">
        <v>2</v>
      </c>
      <c r="I214" s="230"/>
      <c r="J214" s="226"/>
      <c r="K214" s="226"/>
      <c r="L214" s="231"/>
      <c r="M214" s="232"/>
      <c r="N214" s="233"/>
      <c r="O214" s="233"/>
      <c r="P214" s="233"/>
      <c r="Q214" s="233"/>
      <c r="R214" s="233"/>
      <c r="S214" s="233"/>
      <c r="T214" s="234"/>
      <c r="AT214" s="235" t="s">
        <v>309</v>
      </c>
      <c r="AU214" s="235" t="s">
        <v>93</v>
      </c>
      <c r="AV214" s="14" t="s">
        <v>93</v>
      </c>
      <c r="AW214" s="14" t="s">
        <v>38</v>
      </c>
      <c r="AX214" s="14" t="s">
        <v>91</v>
      </c>
      <c r="AY214" s="235" t="s">
        <v>203</v>
      </c>
    </row>
    <row r="215" spans="1:65" s="2" customFormat="1" ht="16.5" customHeight="1">
      <c r="A215" s="36"/>
      <c r="B215" s="37"/>
      <c r="C215" s="193" t="s">
        <v>525</v>
      </c>
      <c r="D215" s="193" t="s">
        <v>206</v>
      </c>
      <c r="E215" s="194" t="s">
        <v>2920</v>
      </c>
      <c r="F215" s="195" t="s">
        <v>2921</v>
      </c>
      <c r="G215" s="196" t="s">
        <v>338</v>
      </c>
      <c r="H215" s="197">
        <v>0.098</v>
      </c>
      <c r="I215" s="198"/>
      <c r="J215" s="199">
        <f>ROUND(I215*H215,2)</f>
        <v>0</v>
      </c>
      <c r="K215" s="195" t="s">
        <v>210</v>
      </c>
      <c r="L215" s="41"/>
      <c r="M215" s="200" t="s">
        <v>1</v>
      </c>
      <c r="N215" s="201" t="s">
        <v>48</v>
      </c>
      <c r="O215" s="73"/>
      <c r="P215" s="202">
        <f>O215*H215</f>
        <v>0</v>
      </c>
      <c r="Q215" s="202">
        <v>0</v>
      </c>
      <c r="R215" s="202">
        <f>Q215*H215</f>
        <v>0</v>
      </c>
      <c r="S215" s="202">
        <v>0</v>
      </c>
      <c r="T215" s="203">
        <f>S215*H215</f>
        <v>0</v>
      </c>
      <c r="U215" s="36"/>
      <c r="V215" s="36"/>
      <c r="W215" s="36"/>
      <c r="X215" s="36"/>
      <c r="Y215" s="36"/>
      <c r="Z215" s="36"/>
      <c r="AA215" s="36"/>
      <c r="AB215" s="36"/>
      <c r="AC215" s="36"/>
      <c r="AD215" s="36"/>
      <c r="AE215" s="36"/>
      <c r="AR215" s="204" t="s">
        <v>378</v>
      </c>
      <c r="AT215" s="204" t="s">
        <v>206</v>
      </c>
      <c r="AU215" s="204" t="s">
        <v>93</v>
      </c>
      <c r="AY215" s="18" t="s">
        <v>203</v>
      </c>
      <c r="BE215" s="205">
        <f>IF(N215="základní",J215,0)</f>
        <v>0</v>
      </c>
      <c r="BF215" s="205">
        <f>IF(N215="snížená",J215,0)</f>
        <v>0</v>
      </c>
      <c r="BG215" s="205">
        <f>IF(N215="zákl. přenesená",J215,0)</f>
        <v>0</v>
      </c>
      <c r="BH215" s="205">
        <f>IF(N215="sníž. přenesená",J215,0)</f>
        <v>0</v>
      </c>
      <c r="BI215" s="205">
        <f>IF(N215="nulová",J215,0)</f>
        <v>0</v>
      </c>
      <c r="BJ215" s="18" t="s">
        <v>91</v>
      </c>
      <c r="BK215" s="205">
        <f>ROUND(I215*H215,2)</f>
        <v>0</v>
      </c>
      <c r="BL215" s="18" t="s">
        <v>378</v>
      </c>
      <c r="BM215" s="204" t="s">
        <v>2922</v>
      </c>
    </row>
    <row r="216" spans="2:63" s="12" customFormat="1" ht="22.8" customHeight="1">
      <c r="B216" s="177"/>
      <c r="C216" s="178"/>
      <c r="D216" s="179" t="s">
        <v>82</v>
      </c>
      <c r="E216" s="191" t="s">
        <v>2715</v>
      </c>
      <c r="F216" s="191" t="s">
        <v>2716</v>
      </c>
      <c r="G216" s="178"/>
      <c r="H216" s="178"/>
      <c r="I216" s="181"/>
      <c r="J216" s="192">
        <f>BK216</f>
        <v>0</v>
      </c>
      <c r="K216" s="178"/>
      <c r="L216" s="183"/>
      <c r="M216" s="184"/>
      <c r="N216" s="185"/>
      <c r="O216" s="185"/>
      <c r="P216" s="186">
        <f>SUM(P217:P268)</f>
        <v>0</v>
      </c>
      <c r="Q216" s="185"/>
      <c r="R216" s="186">
        <f>SUM(R217:R268)</f>
        <v>1.52042</v>
      </c>
      <c r="S216" s="185"/>
      <c r="T216" s="187">
        <f>SUM(T217:T268)</f>
        <v>0</v>
      </c>
      <c r="AR216" s="188" t="s">
        <v>93</v>
      </c>
      <c r="AT216" s="189" t="s">
        <v>82</v>
      </c>
      <c r="AU216" s="189" t="s">
        <v>91</v>
      </c>
      <c r="AY216" s="188" t="s">
        <v>203</v>
      </c>
      <c r="BK216" s="190">
        <f>SUM(BK217:BK268)</f>
        <v>0</v>
      </c>
    </row>
    <row r="217" spans="1:65" s="2" customFormat="1" ht="16.5" customHeight="1">
      <c r="A217" s="36"/>
      <c r="B217" s="37"/>
      <c r="C217" s="193" t="s">
        <v>529</v>
      </c>
      <c r="D217" s="193" t="s">
        <v>206</v>
      </c>
      <c r="E217" s="194" t="s">
        <v>2923</v>
      </c>
      <c r="F217" s="195" t="s">
        <v>2924</v>
      </c>
      <c r="G217" s="196" t="s">
        <v>404</v>
      </c>
      <c r="H217" s="197">
        <v>1</v>
      </c>
      <c r="I217" s="198"/>
      <c r="J217" s="199">
        <f>ROUND(I217*H217,2)</f>
        <v>0</v>
      </c>
      <c r="K217" s="195" t="s">
        <v>210</v>
      </c>
      <c r="L217" s="41"/>
      <c r="M217" s="200" t="s">
        <v>1</v>
      </c>
      <c r="N217" s="201" t="s">
        <v>48</v>
      </c>
      <c r="O217" s="73"/>
      <c r="P217" s="202">
        <f>O217*H217</f>
        <v>0</v>
      </c>
      <c r="Q217" s="202">
        <v>0</v>
      </c>
      <c r="R217" s="202">
        <f>Q217*H217</f>
        <v>0</v>
      </c>
      <c r="S217" s="202">
        <v>0</v>
      </c>
      <c r="T217" s="203">
        <f>S217*H217</f>
        <v>0</v>
      </c>
      <c r="U217" s="36"/>
      <c r="V217" s="36"/>
      <c r="W217" s="36"/>
      <c r="X217" s="36"/>
      <c r="Y217" s="36"/>
      <c r="Z217" s="36"/>
      <c r="AA217" s="36"/>
      <c r="AB217" s="36"/>
      <c r="AC217" s="36"/>
      <c r="AD217" s="36"/>
      <c r="AE217" s="36"/>
      <c r="AR217" s="204" t="s">
        <v>378</v>
      </c>
      <c r="AT217" s="204" t="s">
        <v>206</v>
      </c>
      <c r="AU217" s="204" t="s">
        <v>93</v>
      </c>
      <c r="AY217" s="18" t="s">
        <v>203</v>
      </c>
      <c r="BE217" s="205">
        <f>IF(N217="základní",J217,0)</f>
        <v>0</v>
      </c>
      <c r="BF217" s="205">
        <f>IF(N217="snížená",J217,0)</f>
        <v>0</v>
      </c>
      <c r="BG217" s="205">
        <f>IF(N217="zákl. přenesená",J217,0)</f>
        <v>0</v>
      </c>
      <c r="BH217" s="205">
        <f>IF(N217="sníž. přenesená",J217,0)</f>
        <v>0</v>
      </c>
      <c r="BI217" s="205">
        <f>IF(N217="nulová",J217,0)</f>
        <v>0</v>
      </c>
      <c r="BJ217" s="18" t="s">
        <v>91</v>
      </c>
      <c r="BK217" s="205">
        <f>ROUND(I217*H217,2)</f>
        <v>0</v>
      </c>
      <c r="BL217" s="18" t="s">
        <v>378</v>
      </c>
      <c r="BM217" s="204" t="s">
        <v>2925</v>
      </c>
    </row>
    <row r="218" spans="1:65" s="2" customFormat="1" ht="16.5" customHeight="1">
      <c r="A218" s="36"/>
      <c r="B218" s="37"/>
      <c r="C218" s="193" t="s">
        <v>534</v>
      </c>
      <c r="D218" s="193" t="s">
        <v>206</v>
      </c>
      <c r="E218" s="194" t="s">
        <v>2926</v>
      </c>
      <c r="F218" s="195" t="s">
        <v>2927</v>
      </c>
      <c r="G218" s="196" t="s">
        <v>404</v>
      </c>
      <c r="H218" s="197">
        <v>33</v>
      </c>
      <c r="I218" s="198"/>
      <c r="J218" s="199">
        <f>ROUND(I218*H218,2)</f>
        <v>0</v>
      </c>
      <c r="K218" s="195" t="s">
        <v>210</v>
      </c>
      <c r="L218" s="41"/>
      <c r="M218" s="200" t="s">
        <v>1</v>
      </c>
      <c r="N218" s="201" t="s">
        <v>48</v>
      </c>
      <c r="O218" s="73"/>
      <c r="P218" s="202">
        <f>O218*H218</f>
        <v>0</v>
      </c>
      <c r="Q218" s="202">
        <v>0</v>
      </c>
      <c r="R218" s="202">
        <f>Q218*H218</f>
        <v>0</v>
      </c>
      <c r="S218" s="202">
        <v>0</v>
      </c>
      <c r="T218" s="203">
        <f>S218*H218</f>
        <v>0</v>
      </c>
      <c r="U218" s="36"/>
      <c r="V218" s="36"/>
      <c r="W218" s="36"/>
      <c r="X218" s="36"/>
      <c r="Y218" s="36"/>
      <c r="Z218" s="36"/>
      <c r="AA218" s="36"/>
      <c r="AB218" s="36"/>
      <c r="AC218" s="36"/>
      <c r="AD218" s="36"/>
      <c r="AE218" s="36"/>
      <c r="AR218" s="204" t="s">
        <v>378</v>
      </c>
      <c r="AT218" s="204" t="s">
        <v>206</v>
      </c>
      <c r="AU218" s="204" t="s">
        <v>93</v>
      </c>
      <c r="AY218" s="18" t="s">
        <v>203</v>
      </c>
      <c r="BE218" s="205">
        <f>IF(N218="základní",J218,0)</f>
        <v>0</v>
      </c>
      <c r="BF218" s="205">
        <f>IF(N218="snížená",J218,0)</f>
        <v>0</v>
      </c>
      <c r="BG218" s="205">
        <f>IF(N218="zákl. přenesená",J218,0)</f>
        <v>0</v>
      </c>
      <c r="BH218" s="205">
        <f>IF(N218="sníž. přenesená",J218,0)</f>
        <v>0</v>
      </c>
      <c r="BI218" s="205">
        <f>IF(N218="nulová",J218,0)</f>
        <v>0</v>
      </c>
      <c r="BJ218" s="18" t="s">
        <v>91</v>
      </c>
      <c r="BK218" s="205">
        <f>ROUND(I218*H218,2)</f>
        <v>0</v>
      </c>
      <c r="BL218" s="18" t="s">
        <v>378</v>
      </c>
      <c r="BM218" s="204" t="s">
        <v>2928</v>
      </c>
    </row>
    <row r="219" spans="1:65" s="2" customFormat="1" ht="16.5" customHeight="1">
      <c r="A219" s="36"/>
      <c r="B219" s="37"/>
      <c r="C219" s="193" t="s">
        <v>538</v>
      </c>
      <c r="D219" s="193" t="s">
        <v>206</v>
      </c>
      <c r="E219" s="194" t="s">
        <v>2929</v>
      </c>
      <c r="F219" s="195" t="s">
        <v>2930</v>
      </c>
      <c r="G219" s="196" t="s">
        <v>404</v>
      </c>
      <c r="H219" s="197">
        <v>1</v>
      </c>
      <c r="I219" s="198"/>
      <c r="J219" s="199">
        <f>ROUND(I219*H219,2)</f>
        <v>0</v>
      </c>
      <c r="K219" s="195" t="s">
        <v>601</v>
      </c>
      <c r="L219" s="41"/>
      <c r="M219" s="200" t="s">
        <v>1</v>
      </c>
      <c r="N219" s="201" t="s">
        <v>48</v>
      </c>
      <c r="O219" s="73"/>
      <c r="P219" s="202">
        <f>O219*H219</f>
        <v>0</v>
      </c>
      <c r="Q219" s="202">
        <v>0.02176</v>
      </c>
      <c r="R219" s="202">
        <f>Q219*H219</f>
        <v>0.02176</v>
      </c>
      <c r="S219" s="202">
        <v>0</v>
      </c>
      <c r="T219" s="203">
        <f>S219*H219</f>
        <v>0</v>
      </c>
      <c r="U219" s="36"/>
      <c r="V219" s="36"/>
      <c r="W219" s="36"/>
      <c r="X219" s="36"/>
      <c r="Y219" s="36"/>
      <c r="Z219" s="36"/>
      <c r="AA219" s="36"/>
      <c r="AB219" s="36"/>
      <c r="AC219" s="36"/>
      <c r="AD219" s="36"/>
      <c r="AE219" s="36"/>
      <c r="AR219" s="204" t="s">
        <v>378</v>
      </c>
      <c r="AT219" s="204" t="s">
        <v>206</v>
      </c>
      <c r="AU219" s="204" t="s">
        <v>93</v>
      </c>
      <c r="AY219" s="18" t="s">
        <v>203</v>
      </c>
      <c r="BE219" s="205">
        <f>IF(N219="základní",J219,0)</f>
        <v>0</v>
      </c>
      <c r="BF219" s="205">
        <f>IF(N219="snížená",J219,0)</f>
        <v>0</v>
      </c>
      <c r="BG219" s="205">
        <f>IF(N219="zákl. přenesená",J219,0)</f>
        <v>0</v>
      </c>
      <c r="BH219" s="205">
        <f>IF(N219="sníž. přenesená",J219,0)</f>
        <v>0</v>
      </c>
      <c r="BI219" s="205">
        <f>IF(N219="nulová",J219,0)</f>
        <v>0</v>
      </c>
      <c r="BJ219" s="18" t="s">
        <v>91</v>
      </c>
      <c r="BK219" s="205">
        <f>ROUND(I219*H219,2)</f>
        <v>0</v>
      </c>
      <c r="BL219" s="18" t="s">
        <v>378</v>
      </c>
      <c r="BM219" s="204" t="s">
        <v>2931</v>
      </c>
    </row>
    <row r="220" spans="2:51" s="14" customFormat="1" ht="10.2">
      <c r="B220" s="225"/>
      <c r="C220" s="226"/>
      <c r="D220" s="206" t="s">
        <v>309</v>
      </c>
      <c r="E220" s="227" t="s">
        <v>1</v>
      </c>
      <c r="F220" s="228" t="s">
        <v>2932</v>
      </c>
      <c r="G220" s="226"/>
      <c r="H220" s="229">
        <v>1</v>
      </c>
      <c r="I220" s="230"/>
      <c r="J220" s="226"/>
      <c r="K220" s="226"/>
      <c r="L220" s="231"/>
      <c r="M220" s="232"/>
      <c r="N220" s="233"/>
      <c r="O220" s="233"/>
      <c r="P220" s="233"/>
      <c r="Q220" s="233"/>
      <c r="R220" s="233"/>
      <c r="S220" s="233"/>
      <c r="T220" s="234"/>
      <c r="AT220" s="235" t="s">
        <v>309</v>
      </c>
      <c r="AU220" s="235" t="s">
        <v>93</v>
      </c>
      <c r="AV220" s="14" t="s">
        <v>93</v>
      </c>
      <c r="AW220" s="14" t="s">
        <v>38</v>
      </c>
      <c r="AX220" s="14" t="s">
        <v>91</v>
      </c>
      <c r="AY220" s="235" t="s">
        <v>203</v>
      </c>
    </row>
    <row r="221" spans="1:65" s="2" customFormat="1" ht="16.5" customHeight="1">
      <c r="A221" s="36"/>
      <c r="B221" s="37"/>
      <c r="C221" s="193" t="s">
        <v>542</v>
      </c>
      <c r="D221" s="193" t="s">
        <v>206</v>
      </c>
      <c r="E221" s="194" t="s">
        <v>2933</v>
      </c>
      <c r="F221" s="195" t="s">
        <v>2934</v>
      </c>
      <c r="G221" s="196" t="s">
        <v>404</v>
      </c>
      <c r="H221" s="197">
        <v>1</v>
      </c>
      <c r="I221" s="198"/>
      <c r="J221" s="199">
        <f>ROUND(I221*H221,2)</f>
        <v>0</v>
      </c>
      <c r="K221" s="195" t="s">
        <v>601</v>
      </c>
      <c r="L221" s="41"/>
      <c r="M221" s="200" t="s">
        <v>1</v>
      </c>
      <c r="N221" s="201" t="s">
        <v>48</v>
      </c>
      <c r="O221" s="73"/>
      <c r="P221" s="202">
        <f>O221*H221</f>
        <v>0</v>
      </c>
      <c r="Q221" s="202">
        <v>0.02502</v>
      </c>
      <c r="R221" s="202">
        <f>Q221*H221</f>
        <v>0.02502</v>
      </c>
      <c r="S221" s="202">
        <v>0</v>
      </c>
      <c r="T221" s="203">
        <f>S221*H221</f>
        <v>0</v>
      </c>
      <c r="U221" s="36"/>
      <c r="V221" s="36"/>
      <c r="W221" s="36"/>
      <c r="X221" s="36"/>
      <c r="Y221" s="36"/>
      <c r="Z221" s="36"/>
      <c r="AA221" s="36"/>
      <c r="AB221" s="36"/>
      <c r="AC221" s="36"/>
      <c r="AD221" s="36"/>
      <c r="AE221" s="36"/>
      <c r="AR221" s="204" t="s">
        <v>378</v>
      </c>
      <c r="AT221" s="204" t="s">
        <v>206</v>
      </c>
      <c r="AU221" s="204" t="s">
        <v>93</v>
      </c>
      <c r="AY221" s="18" t="s">
        <v>203</v>
      </c>
      <c r="BE221" s="205">
        <f>IF(N221="základní",J221,0)</f>
        <v>0</v>
      </c>
      <c r="BF221" s="205">
        <f>IF(N221="snížená",J221,0)</f>
        <v>0</v>
      </c>
      <c r="BG221" s="205">
        <f>IF(N221="zákl. přenesená",J221,0)</f>
        <v>0</v>
      </c>
      <c r="BH221" s="205">
        <f>IF(N221="sníž. přenesená",J221,0)</f>
        <v>0</v>
      </c>
      <c r="BI221" s="205">
        <f>IF(N221="nulová",J221,0)</f>
        <v>0</v>
      </c>
      <c r="BJ221" s="18" t="s">
        <v>91</v>
      </c>
      <c r="BK221" s="205">
        <f>ROUND(I221*H221,2)</f>
        <v>0</v>
      </c>
      <c r="BL221" s="18" t="s">
        <v>378</v>
      </c>
      <c r="BM221" s="204" t="s">
        <v>2935</v>
      </c>
    </row>
    <row r="222" spans="2:51" s="14" customFormat="1" ht="10.2">
      <c r="B222" s="225"/>
      <c r="C222" s="226"/>
      <c r="D222" s="206" t="s">
        <v>309</v>
      </c>
      <c r="E222" s="227" t="s">
        <v>1</v>
      </c>
      <c r="F222" s="228" t="s">
        <v>2932</v>
      </c>
      <c r="G222" s="226"/>
      <c r="H222" s="229">
        <v>1</v>
      </c>
      <c r="I222" s="230"/>
      <c r="J222" s="226"/>
      <c r="K222" s="226"/>
      <c r="L222" s="231"/>
      <c r="M222" s="232"/>
      <c r="N222" s="233"/>
      <c r="O222" s="233"/>
      <c r="P222" s="233"/>
      <c r="Q222" s="233"/>
      <c r="R222" s="233"/>
      <c r="S222" s="233"/>
      <c r="T222" s="234"/>
      <c r="AT222" s="235" t="s">
        <v>309</v>
      </c>
      <c r="AU222" s="235" t="s">
        <v>93</v>
      </c>
      <c r="AV222" s="14" t="s">
        <v>93</v>
      </c>
      <c r="AW222" s="14" t="s">
        <v>38</v>
      </c>
      <c r="AX222" s="14" t="s">
        <v>91</v>
      </c>
      <c r="AY222" s="235" t="s">
        <v>203</v>
      </c>
    </row>
    <row r="223" spans="1:65" s="2" customFormat="1" ht="24.15" customHeight="1">
      <c r="A223" s="36"/>
      <c r="B223" s="37"/>
      <c r="C223" s="247" t="s">
        <v>546</v>
      </c>
      <c r="D223" s="247" t="s">
        <v>350</v>
      </c>
      <c r="E223" s="248" t="s">
        <v>2936</v>
      </c>
      <c r="F223" s="249" t="s">
        <v>2937</v>
      </c>
      <c r="G223" s="250" t="s">
        <v>1422</v>
      </c>
      <c r="H223" s="251">
        <v>1</v>
      </c>
      <c r="I223" s="252"/>
      <c r="J223" s="253">
        <f>ROUND(I223*H223,2)</f>
        <v>0</v>
      </c>
      <c r="K223" s="249" t="s">
        <v>601</v>
      </c>
      <c r="L223" s="254"/>
      <c r="M223" s="255" t="s">
        <v>1</v>
      </c>
      <c r="N223" s="256" t="s">
        <v>48</v>
      </c>
      <c r="O223" s="73"/>
      <c r="P223" s="202">
        <f>O223*H223</f>
        <v>0</v>
      </c>
      <c r="Q223" s="202">
        <v>0.0065</v>
      </c>
      <c r="R223" s="202">
        <f>Q223*H223</f>
        <v>0.0065</v>
      </c>
      <c r="S223" s="202">
        <v>0</v>
      </c>
      <c r="T223" s="203">
        <f>S223*H223</f>
        <v>0</v>
      </c>
      <c r="U223" s="36"/>
      <c r="V223" s="36"/>
      <c r="W223" s="36"/>
      <c r="X223" s="36"/>
      <c r="Y223" s="36"/>
      <c r="Z223" s="36"/>
      <c r="AA223" s="36"/>
      <c r="AB223" s="36"/>
      <c r="AC223" s="36"/>
      <c r="AD223" s="36"/>
      <c r="AE223" s="36"/>
      <c r="AR223" s="204" t="s">
        <v>450</v>
      </c>
      <c r="AT223" s="204" t="s">
        <v>350</v>
      </c>
      <c r="AU223" s="204" t="s">
        <v>93</v>
      </c>
      <c r="AY223" s="18" t="s">
        <v>203</v>
      </c>
      <c r="BE223" s="205">
        <f>IF(N223="základní",J223,0)</f>
        <v>0</v>
      </c>
      <c r="BF223" s="205">
        <f>IF(N223="snížená",J223,0)</f>
        <v>0</v>
      </c>
      <c r="BG223" s="205">
        <f>IF(N223="zákl. přenesená",J223,0)</f>
        <v>0</v>
      </c>
      <c r="BH223" s="205">
        <f>IF(N223="sníž. přenesená",J223,0)</f>
        <v>0</v>
      </c>
      <c r="BI223" s="205">
        <f>IF(N223="nulová",J223,0)</f>
        <v>0</v>
      </c>
      <c r="BJ223" s="18" t="s">
        <v>91</v>
      </c>
      <c r="BK223" s="205">
        <f>ROUND(I223*H223,2)</f>
        <v>0</v>
      </c>
      <c r="BL223" s="18" t="s">
        <v>378</v>
      </c>
      <c r="BM223" s="204" t="s">
        <v>2938</v>
      </c>
    </row>
    <row r="224" spans="2:51" s="14" customFormat="1" ht="10.2">
      <c r="B224" s="225"/>
      <c r="C224" s="226"/>
      <c r="D224" s="206" t="s">
        <v>309</v>
      </c>
      <c r="E224" s="227" t="s">
        <v>1</v>
      </c>
      <c r="F224" s="228" t="s">
        <v>2939</v>
      </c>
      <c r="G224" s="226"/>
      <c r="H224" s="229">
        <v>1</v>
      </c>
      <c r="I224" s="230"/>
      <c r="J224" s="226"/>
      <c r="K224" s="226"/>
      <c r="L224" s="231"/>
      <c r="M224" s="232"/>
      <c r="N224" s="233"/>
      <c r="O224" s="233"/>
      <c r="P224" s="233"/>
      <c r="Q224" s="233"/>
      <c r="R224" s="233"/>
      <c r="S224" s="233"/>
      <c r="T224" s="234"/>
      <c r="AT224" s="235" t="s">
        <v>309</v>
      </c>
      <c r="AU224" s="235" t="s">
        <v>93</v>
      </c>
      <c r="AV224" s="14" t="s">
        <v>93</v>
      </c>
      <c r="AW224" s="14" t="s">
        <v>38</v>
      </c>
      <c r="AX224" s="14" t="s">
        <v>91</v>
      </c>
      <c r="AY224" s="235" t="s">
        <v>203</v>
      </c>
    </row>
    <row r="225" spans="1:65" s="2" customFormat="1" ht="16.5" customHeight="1">
      <c r="A225" s="36"/>
      <c r="B225" s="37"/>
      <c r="C225" s="193" t="s">
        <v>551</v>
      </c>
      <c r="D225" s="193" t="s">
        <v>206</v>
      </c>
      <c r="E225" s="194" t="s">
        <v>2940</v>
      </c>
      <c r="F225" s="195" t="s">
        <v>2941</v>
      </c>
      <c r="G225" s="196" t="s">
        <v>404</v>
      </c>
      <c r="H225" s="197">
        <v>1</v>
      </c>
      <c r="I225" s="198"/>
      <c r="J225" s="199">
        <f>ROUND(I225*H225,2)</f>
        <v>0</v>
      </c>
      <c r="K225" s="195" t="s">
        <v>601</v>
      </c>
      <c r="L225" s="41"/>
      <c r="M225" s="200" t="s">
        <v>1</v>
      </c>
      <c r="N225" s="201" t="s">
        <v>48</v>
      </c>
      <c r="O225" s="73"/>
      <c r="P225" s="202">
        <f>O225*H225</f>
        <v>0</v>
      </c>
      <c r="Q225" s="202">
        <v>0.04784</v>
      </c>
      <c r="R225" s="202">
        <f>Q225*H225</f>
        <v>0.04784</v>
      </c>
      <c r="S225" s="202">
        <v>0</v>
      </c>
      <c r="T225" s="203">
        <f>S225*H225</f>
        <v>0</v>
      </c>
      <c r="U225" s="36"/>
      <c r="V225" s="36"/>
      <c r="W225" s="36"/>
      <c r="X225" s="36"/>
      <c r="Y225" s="36"/>
      <c r="Z225" s="36"/>
      <c r="AA225" s="36"/>
      <c r="AB225" s="36"/>
      <c r="AC225" s="36"/>
      <c r="AD225" s="36"/>
      <c r="AE225" s="36"/>
      <c r="AR225" s="204" t="s">
        <v>378</v>
      </c>
      <c r="AT225" s="204" t="s">
        <v>206</v>
      </c>
      <c r="AU225" s="204" t="s">
        <v>93</v>
      </c>
      <c r="AY225" s="18" t="s">
        <v>203</v>
      </c>
      <c r="BE225" s="205">
        <f>IF(N225="základní",J225,0)</f>
        <v>0</v>
      </c>
      <c r="BF225" s="205">
        <f>IF(N225="snížená",J225,0)</f>
        <v>0</v>
      </c>
      <c r="BG225" s="205">
        <f>IF(N225="zákl. přenesená",J225,0)</f>
        <v>0</v>
      </c>
      <c r="BH225" s="205">
        <f>IF(N225="sníž. přenesená",J225,0)</f>
        <v>0</v>
      </c>
      <c r="BI225" s="205">
        <f>IF(N225="nulová",J225,0)</f>
        <v>0</v>
      </c>
      <c r="BJ225" s="18" t="s">
        <v>91</v>
      </c>
      <c r="BK225" s="205">
        <f>ROUND(I225*H225,2)</f>
        <v>0</v>
      </c>
      <c r="BL225" s="18" t="s">
        <v>378</v>
      </c>
      <c r="BM225" s="204" t="s">
        <v>2942</v>
      </c>
    </row>
    <row r="226" spans="2:51" s="14" customFormat="1" ht="10.2">
      <c r="B226" s="225"/>
      <c r="C226" s="226"/>
      <c r="D226" s="206" t="s">
        <v>309</v>
      </c>
      <c r="E226" s="227" t="s">
        <v>1</v>
      </c>
      <c r="F226" s="228" t="s">
        <v>2932</v>
      </c>
      <c r="G226" s="226"/>
      <c r="H226" s="229">
        <v>1</v>
      </c>
      <c r="I226" s="230"/>
      <c r="J226" s="226"/>
      <c r="K226" s="226"/>
      <c r="L226" s="231"/>
      <c r="M226" s="232"/>
      <c r="N226" s="233"/>
      <c r="O226" s="233"/>
      <c r="P226" s="233"/>
      <c r="Q226" s="233"/>
      <c r="R226" s="233"/>
      <c r="S226" s="233"/>
      <c r="T226" s="234"/>
      <c r="AT226" s="235" t="s">
        <v>309</v>
      </c>
      <c r="AU226" s="235" t="s">
        <v>93</v>
      </c>
      <c r="AV226" s="14" t="s">
        <v>93</v>
      </c>
      <c r="AW226" s="14" t="s">
        <v>38</v>
      </c>
      <c r="AX226" s="14" t="s">
        <v>91</v>
      </c>
      <c r="AY226" s="235" t="s">
        <v>203</v>
      </c>
    </row>
    <row r="227" spans="1:65" s="2" customFormat="1" ht="16.5" customHeight="1">
      <c r="A227" s="36"/>
      <c r="B227" s="37"/>
      <c r="C227" s="193" t="s">
        <v>558</v>
      </c>
      <c r="D227" s="193" t="s">
        <v>206</v>
      </c>
      <c r="E227" s="194" t="s">
        <v>2943</v>
      </c>
      <c r="F227" s="195" t="s">
        <v>2944</v>
      </c>
      <c r="G227" s="196" t="s">
        <v>404</v>
      </c>
      <c r="H227" s="197">
        <v>1</v>
      </c>
      <c r="I227" s="198"/>
      <c r="J227" s="199">
        <f>ROUND(I227*H227,2)</f>
        <v>0</v>
      </c>
      <c r="K227" s="195" t="s">
        <v>601</v>
      </c>
      <c r="L227" s="41"/>
      <c r="M227" s="200" t="s">
        <v>1</v>
      </c>
      <c r="N227" s="201" t="s">
        <v>48</v>
      </c>
      <c r="O227" s="73"/>
      <c r="P227" s="202">
        <f>O227*H227</f>
        <v>0</v>
      </c>
      <c r="Q227" s="202">
        <v>0.07324</v>
      </c>
      <c r="R227" s="202">
        <f>Q227*H227</f>
        <v>0.07324</v>
      </c>
      <c r="S227" s="202">
        <v>0</v>
      </c>
      <c r="T227" s="203">
        <f>S227*H227</f>
        <v>0</v>
      </c>
      <c r="U227" s="36"/>
      <c r="V227" s="36"/>
      <c r="W227" s="36"/>
      <c r="X227" s="36"/>
      <c r="Y227" s="36"/>
      <c r="Z227" s="36"/>
      <c r="AA227" s="36"/>
      <c r="AB227" s="36"/>
      <c r="AC227" s="36"/>
      <c r="AD227" s="36"/>
      <c r="AE227" s="36"/>
      <c r="AR227" s="204" t="s">
        <v>378</v>
      </c>
      <c r="AT227" s="204" t="s">
        <v>206</v>
      </c>
      <c r="AU227" s="204" t="s">
        <v>93</v>
      </c>
      <c r="AY227" s="18" t="s">
        <v>203</v>
      </c>
      <c r="BE227" s="205">
        <f>IF(N227="základní",J227,0)</f>
        <v>0</v>
      </c>
      <c r="BF227" s="205">
        <f>IF(N227="snížená",J227,0)</f>
        <v>0</v>
      </c>
      <c r="BG227" s="205">
        <f>IF(N227="zákl. přenesená",J227,0)</f>
        <v>0</v>
      </c>
      <c r="BH227" s="205">
        <f>IF(N227="sníž. přenesená",J227,0)</f>
        <v>0</v>
      </c>
      <c r="BI227" s="205">
        <f>IF(N227="nulová",J227,0)</f>
        <v>0</v>
      </c>
      <c r="BJ227" s="18" t="s">
        <v>91</v>
      </c>
      <c r="BK227" s="205">
        <f>ROUND(I227*H227,2)</f>
        <v>0</v>
      </c>
      <c r="BL227" s="18" t="s">
        <v>378</v>
      </c>
      <c r="BM227" s="204" t="s">
        <v>2945</v>
      </c>
    </row>
    <row r="228" spans="2:51" s="14" customFormat="1" ht="10.2">
      <c r="B228" s="225"/>
      <c r="C228" s="226"/>
      <c r="D228" s="206" t="s">
        <v>309</v>
      </c>
      <c r="E228" s="227" t="s">
        <v>1</v>
      </c>
      <c r="F228" s="228" t="s">
        <v>2939</v>
      </c>
      <c r="G228" s="226"/>
      <c r="H228" s="229">
        <v>1</v>
      </c>
      <c r="I228" s="230"/>
      <c r="J228" s="226"/>
      <c r="K228" s="226"/>
      <c r="L228" s="231"/>
      <c r="M228" s="232"/>
      <c r="N228" s="233"/>
      <c r="O228" s="233"/>
      <c r="P228" s="233"/>
      <c r="Q228" s="233"/>
      <c r="R228" s="233"/>
      <c r="S228" s="233"/>
      <c r="T228" s="234"/>
      <c r="AT228" s="235" t="s">
        <v>309</v>
      </c>
      <c r="AU228" s="235" t="s">
        <v>93</v>
      </c>
      <c r="AV228" s="14" t="s">
        <v>93</v>
      </c>
      <c r="AW228" s="14" t="s">
        <v>38</v>
      </c>
      <c r="AX228" s="14" t="s">
        <v>91</v>
      </c>
      <c r="AY228" s="235" t="s">
        <v>203</v>
      </c>
    </row>
    <row r="229" spans="1:65" s="2" customFormat="1" ht="24.15" customHeight="1">
      <c r="A229" s="36"/>
      <c r="B229" s="37"/>
      <c r="C229" s="247" t="s">
        <v>563</v>
      </c>
      <c r="D229" s="247" t="s">
        <v>350</v>
      </c>
      <c r="E229" s="248" t="s">
        <v>2946</v>
      </c>
      <c r="F229" s="249" t="s">
        <v>2947</v>
      </c>
      <c r="G229" s="250" t="s">
        <v>1422</v>
      </c>
      <c r="H229" s="251">
        <v>1</v>
      </c>
      <c r="I229" s="252"/>
      <c r="J229" s="253">
        <f>ROUND(I229*H229,2)</f>
        <v>0</v>
      </c>
      <c r="K229" s="249" t="s">
        <v>601</v>
      </c>
      <c r="L229" s="254"/>
      <c r="M229" s="255" t="s">
        <v>1</v>
      </c>
      <c r="N229" s="256" t="s">
        <v>48</v>
      </c>
      <c r="O229" s="73"/>
      <c r="P229" s="202">
        <f>O229*H229</f>
        <v>0</v>
      </c>
      <c r="Q229" s="202">
        <v>0.0065</v>
      </c>
      <c r="R229" s="202">
        <f>Q229*H229</f>
        <v>0.0065</v>
      </c>
      <c r="S229" s="202">
        <v>0</v>
      </c>
      <c r="T229" s="203">
        <f>S229*H229</f>
        <v>0</v>
      </c>
      <c r="U229" s="36"/>
      <c r="V229" s="36"/>
      <c r="W229" s="36"/>
      <c r="X229" s="36"/>
      <c r="Y229" s="36"/>
      <c r="Z229" s="36"/>
      <c r="AA229" s="36"/>
      <c r="AB229" s="36"/>
      <c r="AC229" s="36"/>
      <c r="AD229" s="36"/>
      <c r="AE229" s="36"/>
      <c r="AR229" s="204" t="s">
        <v>450</v>
      </c>
      <c r="AT229" s="204" t="s">
        <v>350</v>
      </c>
      <c r="AU229" s="204" t="s">
        <v>93</v>
      </c>
      <c r="AY229" s="18" t="s">
        <v>203</v>
      </c>
      <c r="BE229" s="205">
        <f>IF(N229="základní",J229,0)</f>
        <v>0</v>
      </c>
      <c r="BF229" s="205">
        <f>IF(N229="snížená",J229,0)</f>
        <v>0</v>
      </c>
      <c r="BG229" s="205">
        <f>IF(N229="zákl. přenesená",J229,0)</f>
        <v>0</v>
      </c>
      <c r="BH229" s="205">
        <f>IF(N229="sníž. přenesená",J229,0)</f>
        <v>0</v>
      </c>
      <c r="BI229" s="205">
        <f>IF(N229="nulová",J229,0)</f>
        <v>0</v>
      </c>
      <c r="BJ229" s="18" t="s">
        <v>91</v>
      </c>
      <c r="BK229" s="205">
        <f>ROUND(I229*H229,2)</f>
        <v>0</v>
      </c>
      <c r="BL229" s="18" t="s">
        <v>378</v>
      </c>
      <c r="BM229" s="204" t="s">
        <v>2948</v>
      </c>
    </row>
    <row r="230" spans="2:51" s="14" customFormat="1" ht="10.2">
      <c r="B230" s="225"/>
      <c r="C230" s="226"/>
      <c r="D230" s="206" t="s">
        <v>309</v>
      </c>
      <c r="E230" s="227" t="s">
        <v>1</v>
      </c>
      <c r="F230" s="228" t="s">
        <v>2949</v>
      </c>
      <c r="G230" s="226"/>
      <c r="H230" s="229">
        <v>1</v>
      </c>
      <c r="I230" s="230"/>
      <c r="J230" s="226"/>
      <c r="K230" s="226"/>
      <c r="L230" s="231"/>
      <c r="M230" s="232"/>
      <c r="N230" s="233"/>
      <c r="O230" s="233"/>
      <c r="P230" s="233"/>
      <c r="Q230" s="233"/>
      <c r="R230" s="233"/>
      <c r="S230" s="233"/>
      <c r="T230" s="234"/>
      <c r="AT230" s="235" t="s">
        <v>309</v>
      </c>
      <c r="AU230" s="235" t="s">
        <v>93</v>
      </c>
      <c r="AV230" s="14" t="s">
        <v>93</v>
      </c>
      <c r="AW230" s="14" t="s">
        <v>38</v>
      </c>
      <c r="AX230" s="14" t="s">
        <v>91</v>
      </c>
      <c r="AY230" s="235" t="s">
        <v>203</v>
      </c>
    </row>
    <row r="231" spans="1:65" s="2" customFormat="1" ht="16.5" customHeight="1">
      <c r="A231" s="36"/>
      <c r="B231" s="37"/>
      <c r="C231" s="193" t="s">
        <v>567</v>
      </c>
      <c r="D231" s="193" t="s">
        <v>206</v>
      </c>
      <c r="E231" s="194" t="s">
        <v>2950</v>
      </c>
      <c r="F231" s="195" t="s">
        <v>2951</v>
      </c>
      <c r="G231" s="196" t="s">
        <v>404</v>
      </c>
      <c r="H231" s="197">
        <v>5</v>
      </c>
      <c r="I231" s="198"/>
      <c r="J231" s="199">
        <f>ROUND(I231*H231,2)</f>
        <v>0</v>
      </c>
      <c r="K231" s="195" t="s">
        <v>601</v>
      </c>
      <c r="L231" s="41"/>
      <c r="M231" s="200" t="s">
        <v>1</v>
      </c>
      <c r="N231" s="201" t="s">
        <v>48</v>
      </c>
      <c r="O231" s="73"/>
      <c r="P231" s="202">
        <f>O231*H231</f>
        <v>0</v>
      </c>
      <c r="Q231" s="202">
        <v>0.01956</v>
      </c>
      <c r="R231" s="202">
        <f>Q231*H231</f>
        <v>0.0978</v>
      </c>
      <c r="S231" s="202">
        <v>0</v>
      </c>
      <c r="T231" s="203">
        <f>S231*H231</f>
        <v>0</v>
      </c>
      <c r="U231" s="36"/>
      <c r="V231" s="36"/>
      <c r="W231" s="36"/>
      <c r="X231" s="36"/>
      <c r="Y231" s="36"/>
      <c r="Z231" s="36"/>
      <c r="AA231" s="36"/>
      <c r="AB231" s="36"/>
      <c r="AC231" s="36"/>
      <c r="AD231" s="36"/>
      <c r="AE231" s="36"/>
      <c r="AR231" s="204" t="s">
        <v>378</v>
      </c>
      <c r="AT231" s="204" t="s">
        <v>206</v>
      </c>
      <c r="AU231" s="204" t="s">
        <v>93</v>
      </c>
      <c r="AY231" s="18" t="s">
        <v>203</v>
      </c>
      <c r="BE231" s="205">
        <f>IF(N231="základní",J231,0)</f>
        <v>0</v>
      </c>
      <c r="BF231" s="205">
        <f>IF(N231="snížená",J231,0)</f>
        <v>0</v>
      </c>
      <c r="BG231" s="205">
        <f>IF(N231="zákl. přenesená",J231,0)</f>
        <v>0</v>
      </c>
      <c r="BH231" s="205">
        <f>IF(N231="sníž. přenesená",J231,0)</f>
        <v>0</v>
      </c>
      <c r="BI231" s="205">
        <f>IF(N231="nulová",J231,0)</f>
        <v>0</v>
      </c>
      <c r="BJ231" s="18" t="s">
        <v>91</v>
      </c>
      <c r="BK231" s="205">
        <f>ROUND(I231*H231,2)</f>
        <v>0</v>
      </c>
      <c r="BL231" s="18" t="s">
        <v>378</v>
      </c>
      <c r="BM231" s="204" t="s">
        <v>2952</v>
      </c>
    </row>
    <row r="232" spans="2:51" s="14" customFormat="1" ht="10.2">
      <c r="B232" s="225"/>
      <c r="C232" s="226"/>
      <c r="D232" s="206" t="s">
        <v>309</v>
      </c>
      <c r="E232" s="227" t="s">
        <v>1</v>
      </c>
      <c r="F232" s="228" t="s">
        <v>2953</v>
      </c>
      <c r="G232" s="226"/>
      <c r="H232" s="229">
        <v>5</v>
      </c>
      <c r="I232" s="230"/>
      <c r="J232" s="226"/>
      <c r="K232" s="226"/>
      <c r="L232" s="231"/>
      <c r="M232" s="232"/>
      <c r="N232" s="233"/>
      <c r="O232" s="233"/>
      <c r="P232" s="233"/>
      <c r="Q232" s="233"/>
      <c r="R232" s="233"/>
      <c r="S232" s="233"/>
      <c r="T232" s="234"/>
      <c r="AT232" s="235" t="s">
        <v>309</v>
      </c>
      <c r="AU232" s="235" t="s">
        <v>93</v>
      </c>
      <c r="AV232" s="14" t="s">
        <v>93</v>
      </c>
      <c r="AW232" s="14" t="s">
        <v>38</v>
      </c>
      <c r="AX232" s="14" t="s">
        <v>91</v>
      </c>
      <c r="AY232" s="235" t="s">
        <v>203</v>
      </c>
    </row>
    <row r="233" spans="1:65" s="2" customFormat="1" ht="16.5" customHeight="1">
      <c r="A233" s="36"/>
      <c r="B233" s="37"/>
      <c r="C233" s="193" t="s">
        <v>571</v>
      </c>
      <c r="D233" s="193" t="s">
        <v>206</v>
      </c>
      <c r="E233" s="194" t="s">
        <v>2954</v>
      </c>
      <c r="F233" s="195" t="s">
        <v>2955</v>
      </c>
      <c r="G233" s="196" t="s">
        <v>404</v>
      </c>
      <c r="H233" s="197">
        <v>4</v>
      </c>
      <c r="I233" s="198"/>
      <c r="J233" s="199">
        <f>ROUND(I233*H233,2)</f>
        <v>0</v>
      </c>
      <c r="K233" s="195" t="s">
        <v>601</v>
      </c>
      <c r="L233" s="41"/>
      <c r="M233" s="200" t="s">
        <v>1</v>
      </c>
      <c r="N233" s="201" t="s">
        <v>48</v>
      </c>
      <c r="O233" s="73"/>
      <c r="P233" s="202">
        <f>O233*H233</f>
        <v>0</v>
      </c>
      <c r="Q233" s="202">
        <v>0.02452</v>
      </c>
      <c r="R233" s="202">
        <f>Q233*H233</f>
        <v>0.09808</v>
      </c>
      <c r="S233" s="202">
        <v>0</v>
      </c>
      <c r="T233" s="203">
        <f>S233*H233</f>
        <v>0</v>
      </c>
      <c r="U233" s="36"/>
      <c r="V233" s="36"/>
      <c r="W233" s="36"/>
      <c r="X233" s="36"/>
      <c r="Y233" s="36"/>
      <c r="Z233" s="36"/>
      <c r="AA233" s="36"/>
      <c r="AB233" s="36"/>
      <c r="AC233" s="36"/>
      <c r="AD233" s="36"/>
      <c r="AE233" s="36"/>
      <c r="AR233" s="204" t="s">
        <v>378</v>
      </c>
      <c r="AT233" s="204" t="s">
        <v>206</v>
      </c>
      <c r="AU233" s="204" t="s">
        <v>93</v>
      </c>
      <c r="AY233" s="18" t="s">
        <v>203</v>
      </c>
      <c r="BE233" s="205">
        <f>IF(N233="základní",J233,0)</f>
        <v>0</v>
      </c>
      <c r="BF233" s="205">
        <f>IF(N233="snížená",J233,0)</f>
        <v>0</v>
      </c>
      <c r="BG233" s="205">
        <f>IF(N233="zákl. přenesená",J233,0)</f>
        <v>0</v>
      </c>
      <c r="BH233" s="205">
        <f>IF(N233="sníž. přenesená",J233,0)</f>
        <v>0</v>
      </c>
      <c r="BI233" s="205">
        <f>IF(N233="nulová",J233,0)</f>
        <v>0</v>
      </c>
      <c r="BJ233" s="18" t="s">
        <v>91</v>
      </c>
      <c r="BK233" s="205">
        <f>ROUND(I233*H233,2)</f>
        <v>0</v>
      </c>
      <c r="BL233" s="18" t="s">
        <v>378</v>
      </c>
      <c r="BM233" s="204" t="s">
        <v>2956</v>
      </c>
    </row>
    <row r="234" spans="2:51" s="14" customFormat="1" ht="10.2">
      <c r="B234" s="225"/>
      <c r="C234" s="226"/>
      <c r="D234" s="206" t="s">
        <v>309</v>
      </c>
      <c r="E234" s="227" t="s">
        <v>1</v>
      </c>
      <c r="F234" s="228" t="s">
        <v>2957</v>
      </c>
      <c r="G234" s="226"/>
      <c r="H234" s="229">
        <v>4</v>
      </c>
      <c r="I234" s="230"/>
      <c r="J234" s="226"/>
      <c r="K234" s="226"/>
      <c r="L234" s="231"/>
      <c r="M234" s="232"/>
      <c r="N234" s="233"/>
      <c r="O234" s="233"/>
      <c r="P234" s="233"/>
      <c r="Q234" s="233"/>
      <c r="R234" s="233"/>
      <c r="S234" s="233"/>
      <c r="T234" s="234"/>
      <c r="AT234" s="235" t="s">
        <v>309</v>
      </c>
      <c r="AU234" s="235" t="s">
        <v>93</v>
      </c>
      <c r="AV234" s="14" t="s">
        <v>93</v>
      </c>
      <c r="AW234" s="14" t="s">
        <v>38</v>
      </c>
      <c r="AX234" s="14" t="s">
        <v>91</v>
      </c>
      <c r="AY234" s="235" t="s">
        <v>203</v>
      </c>
    </row>
    <row r="235" spans="1:65" s="2" customFormat="1" ht="16.5" customHeight="1">
      <c r="A235" s="36"/>
      <c r="B235" s="37"/>
      <c r="C235" s="193" t="s">
        <v>576</v>
      </c>
      <c r="D235" s="193" t="s">
        <v>206</v>
      </c>
      <c r="E235" s="194" t="s">
        <v>2958</v>
      </c>
      <c r="F235" s="195" t="s">
        <v>2959</v>
      </c>
      <c r="G235" s="196" t="s">
        <v>404</v>
      </c>
      <c r="H235" s="197">
        <v>3</v>
      </c>
      <c r="I235" s="198"/>
      <c r="J235" s="199">
        <f>ROUND(I235*H235,2)</f>
        <v>0</v>
      </c>
      <c r="K235" s="195" t="s">
        <v>601</v>
      </c>
      <c r="L235" s="41"/>
      <c r="M235" s="200" t="s">
        <v>1</v>
      </c>
      <c r="N235" s="201" t="s">
        <v>48</v>
      </c>
      <c r="O235" s="73"/>
      <c r="P235" s="202">
        <f>O235*H235</f>
        <v>0</v>
      </c>
      <c r="Q235" s="202">
        <v>0.03</v>
      </c>
      <c r="R235" s="202">
        <f>Q235*H235</f>
        <v>0.09</v>
      </c>
      <c r="S235" s="202">
        <v>0</v>
      </c>
      <c r="T235" s="203">
        <f>S235*H235</f>
        <v>0</v>
      </c>
      <c r="U235" s="36"/>
      <c r="V235" s="36"/>
      <c r="W235" s="36"/>
      <c r="X235" s="36"/>
      <c r="Y235" s="36"/>
      <c r="Z235" s="36"/>
      <c r="AA235" s="36"/>
      <c r="AB235" s="36"/>
      <c r="AC235" s="36"/>
      <c r="AD235" s="36"/>
      <c r="AE235" s="36"/>
      <c r="AR235" s="204" t="s">
        <v>378</v>
      </c>
      <c r="AT235" s="204" t="s">
        <v>206</v>
      </c>
      <c r="AU235" s="204" t="s">
        <v>93</v>
      </c>
      <c r="AY235" s="18" t="s">
        <v>203</v>
      </c>
      <c r="BE235" s="205">
        <f>IF(N235="základní",J235,0)</f>
        <v>0</v>
      </c>
      <c r="BF235" s="205">
        <f>IF(N235="snížená",J235,0)</f>
        <v>0</v>
      </c>
      <c r="BG235" s="205">
        <f>IF(N235="zákl. přenesená",J235,0)</f>
        <v>0</v>
      </c>
      <c r="BH235" s="205">
        <f>IF(N235="sníž. přenesená",J235,0)</f>
        <v>0</v>
      </c>
      <c r="BI235" s="205">
        <f>IF(N235="nulová",J235,0)</f>
        <v>0</v>
      </c>
      <c r="BJ235" s="18" t="s">
        <v>91</v>
      </c>
      <c r="BK235" s="205">
        <f>ROUND(I235*H235,2)</f>
        <v>0</v>
      </c>
      <c r="BL235" s="18" t="s">
        <v>378</v>
      </c>
      <c r="BM235" s="204" t="s">
        <v>2960</v>
      </c>
    </row>
    <row r="236" spans="2:51" s="14" customFormat="1" ht="10.2">
      <c r="B236" s="225"/>
      <c r="C236" s="226"/>
      <c r="D236" s="206" t="s">
        <v>309</v>
      </c>
      <c r="E236" s="227" t="s">
        <v>1</v>
      </c>
      <c r="F236" s="228" t="s">
        <v>2961</v>
      </c>
      <c r="G236" s="226"/>
      <c r="H236" s="229">
        <v>3</v>
      </c>
      <c r="I236" s="230"/>
      <c r="J236" s="226"/>
      <c r="K236" s="226"/>
      <c r="L236" s="231"/>
      <c r="M236" s="232"/>
      <c r="N236" s="233"/>
      <c r="O236" s="233"/>
      <c r="P236" s="233"/>
      <c r="Q236" s="233"/>
      <c r="R236" s="233"/>
      <c r="S236" s="233"/>
      <c r="T236" s="234"/>
      <c r="AT236" s="235" t="s">
        <v>309</v>
      </c>
      <c r="AU236" s="235" t="s">
        <v>93</v>
      </c>
      <c r="AV236" s="14" t="s">
        <v>93</v>
      </c>
      <c r="AW236" s="14" t="s">
        <v>38</v>
      </c>
      <c r="AX236" s="14" t="s">
        <v>91</v>
      </c>
      <c r="AY236" s="235" t="s">
        <v>203</v>
      </c>
    </row>
    <row r="237" spans="1:65" s="2" customFormat="1" ht="16.5" customHeight="1">
      <c r="A237" s="36"/>
      <c r="B237" s="37"/>
      <c r="C237" s="193" t="s">
        <v>581</v>
      </c>
      <c r="D237" s="193" t="s">
        <v>206</v>
      </c>
      <c r="E237" s="194" t="s">
        <v>2962</v>
      </c>
      <c r="F237" s="195" t="s">
        <v>2963</v>
      </c>
      <c r="G237" s="196" t="s">
        <v>404</v>
      </c>
      <c r="H237" s="197">
        <v>14</v>
      </c>
      <c r="I237" s="198"/>
      <c r="J237" s="199">
        <f aca="true" t="shared" si="10" ref="J237:J243">ROUND(I237*H237,2)</f>
        <v>0</v>
      </c>
      <c r="K237" s="195" t="s">
        <v>210</v>
      </c>
      <c r="L237" s="41"/>
      <c r="M237" s="200" t="s">
        <v>1</v>
      </c>
      <c r="N237" s="201" t="s">
        <v>48</v>
      </c>
      <c r="O237" s="73"/>
      <c r="P237" s="202">
        <f aca="true" t="shared" si="11" ref="P237:P243">O237*H237</f>
        <v>0</v>
      </c>
      <c r="Q237" s="202">
        <v>0</v>
      </c>
      <c r="R237" s="202">
        <f aca="true" t="shared" si="12" ref="R237:R243">Q237*H237</f>
        <v>0</v>
      </c>
      <c r="S237" s="202">
        <v>0</v>
      </c>
      <c r="T237" s="203">
        <f aca="true" t="shared" si="13" ref="T237:T243">S237*H237</f>
        <v>0</v>
      </c>
      <c r="U237" s="36"/>
      <c r="V237" s="36"/>
      <c r="W237" s="36"/>
      <c r="X237" s="36"/>
      <c r="Y237" s="36"/>
      <c r="Z237" s="36"/>
      <c r="AA237" s="36"/>
      <c r="AB237" s="36"/>
      <c r="AC237" s="36"/>
      <c r="AD237" s="36"/>
      <c r="AE237" s="36"/>
      <c r="AR237" s="204" t="s">
        <v>378</v>
      </c>
      <c r="AT237" s="204" t="s">
        <v>206</v>
      </c>
      <c r="AU237" s="204" t="s">
        <v>93</v>
      </c>
      <c r="AY237" s="18" t="s">
        <v>203</v>
      </c>
      <c r="BE237" s="205">
        <f aca="true" t="shared" si="14" ref="BE237:BE243">IF(N237="základní",J237,0)</f>
        <v>0</v>
      </c>
      <c r="BF237" s="205">
        <f aca="true" t="shared" si="15" ref="BF237:BF243">IF(N237="snížená",J237,0)</f>
        <v>0</v>
      </c>
      <c r="BG237" s="205">
        <f aca="true" t="shared" si="16" ref="BG237:BG243">IF(N237="zákl. přenesená",J237,0)</f>
        <v>0</v>
      </c>
      <c r="BH237" s="205">
        <f aca="true" t="shared" si="17" ref="BH237:BH243">IF(N237="sníž. přenesená",J237,0)</f>
        <v>0</v>
      </c>
      <c r="BI237" s="205">
        <f aca="true" t="shared" si="18" ref="BI237:BI243">IF(N237="nulová",J237,0)</f>
        <v>0</v>
      </c>
      <c r="BJ237" s="18" t="s">
        <v>91</v>
      </c>
      <c r="BK237" s="205">
        <f aca="true" t="shared" si="19" ref="BK237:BK243">ROUND(I237*H237,2)</f>
        <v>0</v>
      </c>
      <c r="BL237" s="18" t="s">
        <v>378</v>
      </c>
      <c r="BM237" s="204" t="s">
        <v>2964</v>
      </c>
    </row>
    <row r="238" spans="1:65" s="2" customFormat="1" ht="16.5" customHeight="1">
      <c r="A238" s="36"/>
      <c r="B238" s="37"/>
      <c r="C238" s="193" t="s">
        <v>585</v>
      </c>
      <c r="D238" s="193" t="s">
        <v>206</v>
      </c>
      <c r="E238" s="194" t="s">
        <v>2965</v>
      </c>
      <c r="F238" s="195" t="s">
        <v>2966</v>
      </c>
      <c r="G238" s="196" t="s">
        <v>404</v>
      </c>
      <c r="H238" s="197">
        <v>2</v>
      </c>
      <c r="I238" s="198"/>
      <c r="J238" s="199">
        <f t="shared" si="10"/>
        <v>0</v>
      </c>
      <c r="K238" s="195" t="s">
        <v>210</v>
      </c>
      <c r="L238" s="41"/>
      <c r="M238" s="200" t="s">
        <v>1</v>
      </c>
      <c r="N238" s="201" t="s">
        <v>48</v>
      </c>
      <c r="O238" s="73"/>
      <c r="P238" s="202">
        <f t="shared" si="11"/>
        <v>0</v>
      </c>
      <c r="Q238" s="202">
        <v>0</v>
      </c>
      <c r="R238" s="202">
        <f t="shared" si="12"/>
        <v>0</v>
      </c>
      <c r="S238" s="202">
        <v>0</v>
      </c>
      <c r="T238" s="203">
        <f t="shared" si="13"/>
        <v>0</v>
      </c>
      <c r="U238" s="36"/>
      <c r="V238" s="36"/>
      <c r="W238" s="36"/>
      <c r="X238" s="36"/>
      <c r="Y238" s="36"/>
      <c r="Z238" s="36"/>
      <c r="AA238" s="36"/>
      <c r="AB238" s="36"/>
      <c r="AC238" s="36"/>
      <c r="AD238" s="36"/>
      <c r="AE238" s="36"/>
      <c r="AR238" s="204" t="s">
        <v>378</v>
      </c>
      <c r="AT238" s="204" t="s">
        <v>206</v>
      </c>
      <c r="AU238" s="204" t="s">
        <v>93</v>
      </c>
      <c r="AY238" s="18" t="s">
        <v>203</v>
      </c>
      <c r="BE238" s="205">
        <f t="shared" si="14"/>
        <v>0</v>
      </c>
      <c r="BF238" s="205">
        <f t="shared" si="15"/>
        <v>0</v>
      </c>
      <c r="BG238" s="205">
        <f t="shared" si="16"/>
        <v>0</v>
      </c>
      <c r="BH238" s="205">
        <f t="shared" si="17"/>
        <v>0</v>
      </c>
      <c r="BI238" s="205">
        <f t="shared" si="18"/>
        <v>0</v>
      </c>
      <c r="BJ238" s="18" t="s">
        <v>91</v>
      </c>
      <c r="BK238" s="205">
        <f t="shared" si="19"/>
        <v>0</v>
      </c>
      <c r="BL238" s="18" t="s">
        <v>378</v>
      </c>
      <c r="BM238" s="204" t="s">
        <v>2967</v>
      </c>
    </row>
    <row r="239" spans="1:65" s="2" customFormat="1" ht="16.5" customHeight="1">
      <c r="A239" s="36"/>
      <c r="B239" s="37"/>
      <c r="C239" s="193" t="s">
        <v>589</v>
      </c>
      <c r="D239" s="193" t="s">
        <v>206</v>
      </c>
      <c r="E239" s="194" t="s">
        <v>2968</v>
      </c>
      <c r="F239" s="195" t="s">
        <v>2969</v>
      </c>
      <c r="G239" s="196" t="s">
        <v>404</v>
      </c>
      <c r="H239" s="197">
        <v>1</v>
      </c>
      <c r="I239" s="198"/>
      <c r="J239" s="199">
        <f t="shared" si="10"/>
        <v>0</v>
      </c>
      <c r="K239" s="195" t="s">
        <v>210</v>
      </c>
      <c r="L239" s="41"/>
      <c r="M239" s="200" t="s">
        <v>1</v>
      </c>
      <c r="N239" s="201" t="s">
        <v>48</v>
      </c>
      <c r="O239" s="73"/>
      <c r="P239" s="202">
        <f t="shared" si="11"/>
        <v>0</v>
      </c>
      <c r="Q239" s="202">
        <v>0</v>
      </c>
      <c r="R239" s="202">
        <f t="shared" si="12"/>
        <v>0</v>
      </c>
      <c r="S239" s="202">
        <v>0</v>
      </c>
      <c r="T239" s="203">
        <f t="shared" si="13"/>
        <v>0</v>
      </c>
      <c r="U239" s="36"/>
      <c r="V239" s="36"/>
      <c r="W239" s="36"/>
      <c r="X239" s="36"/>
      <c r="Y239" s="36"/>
      <c r="Z239" s="36"/>
      <c r="AA239" s="36"/>
      <c r="AB239" s="36"/>
      <c r="AC239" s="36"/>
      <c r="AD239" s="36"/>
      <c r="AE239" s="36"/>
      <c r="AR239" s="204" t="s">
        <v>378</v>
      </c>
      <c r="AT239" s="204" t="s">
        <v>206</v>
      </c>
      <c r="AU239" s="204" t="s">
        <v>93</v>
      </c>
      <c r="AY239" s="18" t="s">
        <v>203</v>
      </c>
      <c r="BE239" s="205">
        <f t="shared" si="14"/>
        <v>0</v>
      </c>
      <c r="BF239" s="205">
        <f t="shared" si="15"/>
        <v>0</v>
      </c>
      <c r="BG239" s="205">
        <f t="shared" si="16"/>
        <v>0</v>
      </c>
      <c r="BH239" s="205">
        <f t="shared" si="17"/>
        <v>0</v>
      </c>
      <c r="BI239" s="205">
        <f t="shared" si="18"/>
        <v>0</v>
      </c>
      <c r="BJ239" s="18" t="s">
        <v>91</v>
      </c>
      <c r="BK239" s="205">
        <f t="shared" si="19"/>
        <v>0</v>
      </c>
      <c r="BL239" s="18" t="s">
        <v>378</v>
      </c>
      <c r="BM239" s="204" t="s">
        <v>2970</v>
      </c>
    </row>
    <row r="240" spans="1:65" s="2" customFormat="1" ht="16.5" customHeight="1">
      <c r="A240" s="36"/>
      <c r="B240" s="37"/>
      <c r="C240" s="193" t="s">
        <v>594</v>
      </c>
      <c r="D240" s="193" t="s">
        <v>206</v>
      </c>
      <c r="E240" s="194" t="s">
        <v>2971</v>
      </c>
      <c r="F240" s="195" t="s">
        <v>2972</v>
      </c>
      <c r="G240" s="196" t="s">
        <v>404</v>
      </c>
      <c r="H240" s="197">
        <v>1</v>
      </c>
      <c r="I240" s="198"/>
      <c r="J240" s="199">
        <f t="shared" si="10"/>
        <v>0</v>
      </c>
      <c r="K240" s="195" t="s">
        <v>210</v>
      </c>
      <c r="L240" s="41"/>
      <c r="M240" s="200" t="s">
        <v>1</v>
      </c>
      <c r="N240" s="201" t="s">
        <v>48</v>
      </c>
      <c r="O240" s="73"/>
      <c r="P240" s="202">
        <f t="shared" si="11"/>
        <v>0</v>
      </c>
      <c r="Q240" s="202">
        <v>0</v>
      </c>
      <c r="R240" s="202">
        <f t="shared" si="12"/>
        <v>0</v>
      </c>
      <c r="S240" s="202">
        <v>0</v>
      </c>
      <c r="T240" s="203">
        <f t="shared" si="13"/>
        <v>0</v>
      </c>
      <c r="U240" s="36"/>
      <c r="V240" s="36"/>
      <c r="W240" s="36"/>
      <c r="X240" s="36"/>
      <c r="Y240" s="36"/>
      <c r="Z240" s="36"/>
      <c r="AA240" s="36"/>
      <c r="AB240" s="36"/>
      <c r="AC240" s="36"/>
      <c r="AD240" s="36"/>
      <c r="AE240" s="36"/>
      <c r="AR240" s="204" t="s">
        <v>378</v>
      </c>
      <c r="AT240" s="204" t="s">
        <v>206</v>
      </c>
      <c r="AU240" s="204" t="s">
        <v>93</v>
      </c>
      <c r="AY240" s="18" t="s">
        <v>203</v>
      </c>
      <c r="BE240" s="205">
        <f t="shared" si="14"/>
        <v>0</v>
      </c>
      <c r="BF240" s="205">
        <f t="shared" si="15"/>
        <v>0</v>
      </c>
      <c r="BG240" s="205">
        <f t="shared" si="16"/>
        <v>0</v>
      </c>
      <c r="BH240" s="205">
        <f t="shared" si="17"/>
        <v>0</v>
      </c>
      <c r="BI240" s="205">
        <f t="shared" si="18"/>
        <v>0</v>
      </c>
      <c r="BJ240" s="18" t="s">
        <v>91</v>
      </c>
      <c r="BK240" s="205">
        <f t="shared" si="19"/>
        <v>0</v>
      </c>
      <c r="BL240" s="18" t="s">
        <v>378</v>
      </c>
      <c r="BM240" s="204" t="s">
        <v>2973</v>
      </c>
    </row>
    <row r="241" spans="1:65" s="2" customFormat="1" ht="16.5" customHeight="1">
      <c r="A241" s="36"/>
      <c r="B241" s="37"/>
      <c r="C241" s="193" t="s">
        <v>598</v>
      </c>
      <c r="D241" s="193" t="s">
        <v>206</v>
      </c>
      <c r="E241" s="194" t="s">
        <v>2974</v>
      </c>
      <c r="F241" s="195" t="s">
        <v>2975</v>
      </c>
      <c r="G241" s="196" t="s">
        <v>404</v>
      </c>
      <c r="H241" s="197">
        <v>1</v>
      </c>
      <c r="I241" s="198"/>
      <c r="J241" s="199">
        <f t="shared" si="10"/>
        <v>0</v>
      </c>
      <c r="K241" s="195" t="s">
        <v>210</v>
      </c>
      <c r="L241" s="41"/>
      <c r="M241" s="200" t="s">
        <v>1</v>
      </c>
      <c r="N241" s="201" t="s">
        <v>48</v>
      </c>
      <c r="O241" s="73"/>
      <c r="P241" s="202">
        <f t="shared" si="11"/>
        <v>0</v>
      </c>
      <c r="Q241" s="202">
        <v>0</v>
      </c>
      <c r="R241" s="202">
        <f t="shared" si="12"/>
        <v>0</v>
      </c>
      <c r="S241" s="202">
        <v>0</v>
      </c>
      <c r="T241" s="203">
        <f t="shared" si="13"/>
        <v>0</v>
      </c>
      <c r="U241" s="36"/>
      <c r="V241" s="36"/>
      <c r="W241" s="36"/>
      <c r="X241" s="36"/>
      <c r="Y241" s="36"/>
      <c r="Z241" s="36"/>
      <c r="AA241" s="36"/>
      <c r="AB241" s="36"/>
      <c r="AC241" s="36"/>
      <c r="AD241" s="36"/>
      <c r="AE241" s="36"/>
      <c r="AR241" s="204" t="s">
        <v>378</v>
      </c>
      <c r="AT241" s="204" t="s">
        <v>206</v>
      </c>
      <c r="AU241" s="204" t="s">
        <v>93</v>
      </c>
      <c r="AY241" s="18" t="s">
        <v>203</v>
      </c>
      <c r="BE241" s="205">
        <f t="shared" si="14"/>
        <v>0</v>
      </c>
      <c r="BF241" s="205">
        <f t="shared" si="15"/>
        <v>0</v>
      </c>
      <c r="BG241" s="205">
        <f t="shared" si="16"/>
        <v>0</v>
      </c>
      <c r="BH241" s="205">
        <f t="shared" si="17"/>
        <v>0</v>
      </c>
      <c r="BI241" s="205">
        <f t="shared" si="18"/>
        <v>0</v>
      </c>
      <c r="BJ241" s="18" t="s">
        <v>91</v>
      </c>
      <c r="BK241" s="205">
        <f t="shared" si="19"/>
        <v>0</v>
      </c>
      <c r="BL241" s="18" t="s">
        <v>378</v>
      </c>
      <c r="BM241" s="204" t="s">
        <v>2976</v>
      </c>
    </row>
    <row r="242" spans="1:65" s="2" customFormat="1" ht="16.5" customHeight="1">
      <c r="A242" s="36"/>
      <c r="B242" s="37"/>
      <c r="C242" s="193" t="s">
        <v>605</v>
      </c>
      <c r="D242" s="193" t="s">
        <v>206</v>
      </c>
      <c r="E242" s="194" t="s">
        <v>2977</v>
      </c>
      <c r="F242" s="195" t="s">
        <v>2978</v>
      </c>
      <c r="G242" s="196" t="s">
        <v>404</v>
      </c>
      <c r="H242" s="197">
        <v>1</v>
      </c>
      <c r="I242" s="198"/>
      <c r="J242" s="199">
        <f t="shared" si="10"/>
        <v>0</v>
      </c>
      <c r="K242" s="195" t="s">
        <v>210</v>
      </c>
      <c r="L242" s="41"/>
      <c r="M242" s="200" t="s">
        <v>1</v>
      </c>
      <c r="N242" s="201" t="s">
        <v>48</v>
      </c>
      <c r="O242" s="73"/>
      <c r="P242" s="202">
        <f t="shared" si="11"/>
        <v>0</v>
      </c>
      <c r="Q242" s="202">
        <v>0</v>
      </c>
      <c r="R242" s="202">
        <f t="shared" si="12"/>
        <v>0</v>
      </c>
      <c r="S242" s="202">
        <v>0</v>
      </c>
      <c r="T242" s="203">
        <f t="shared" si="13"/>
        <v>0</v>
      </c>
      <c r="U242" s="36"/>
      <c r="V242" s="36"/>
      <c r="W242" s="36"/>
      <c r="X242" s="36"/>
      <c r="Y242" s="36"/>
      <c r="Z242" s="36"/>
      <c r="AA242" s="36"/>
      <c r="AB242" s="36"/>
      <c r="AC242" s="36"/>
      <c r="AD242" s="36"/>
      <c r="AE242" s="36"/>
      <c r="AR242" s="204" t="s">
        <v>378</v>
      </c>
      <c r="AT242" s="204" t="s">
        <v>206</v>
      </c>
      <c r="AU242" s="204" t="s">
        <v>93</v>
      </c>
      <c r="AY242" s="18" t="s">
        <v>203</v>
      </c>
      <c r="BE242" s="205">
        <f t="shared" si="14"/>
        <v>0</v>
      </c>
      <c r="BF242" s="205">
        <f t="shared" si="15"/>
        <v>0</v>
      </c>
      <c r="BG242" s="205">
        <f t="shared" si="16"/>
        <v>0</v>
      </c>
      <c r="BH242" s="205">
        <f t="shared" si="17"/>
        <v>0</v>
      </c>
      <c r="BI242" s="205">
        <f t="shared" si="18"/>
        <v>0</v>
      </c>
      <c r="BJ242" s="18" t="s">
        <v>91</v>
      </c>
      <c r="BK242" s="205">
        <f t="shared" si="19"/>
        <v>0</v>
      </c>
      <c r="BL242" s="18" t="s">
        <v>378</v>
      </c>
      <c r="BM242" s="204" t="s">
        <v>2979</v>
      </c>
    </row>
    <row r="243" spans="1:65" s="2" customFormat="1" ht="16.5" customHeight="1">
      <c r="A243" s="36"/>
      <c r="B243" s="37"/>
      <c r="C243" s="247" t="s">
        <v>611</v>
      </c>
      <c r="D243" s="247" t="s">
        <v>350</v>
      </c>
      <c r="E243" s="248" t="s">
        <v>2980</v>
      </c>
      <c r="F243" s="249" t="s">
        <v>2981</v>
      </c>
      <c r="G243" s="250" t="s">
        <v>1422</v>
      </c>
      <c r="H243" s="251">
        <v>1</v>
      </c>
      <c r="I243" s="252"/>
      <c r="J243" s="253">
        <f t="shared" si="10"/>
        <v>0</v>
      </c>
      <c r="K243" s="249" t="s">
        <v>601</v>
      </c>
      <c r="L243" s="254"/>
      <c r="M243" s="255" t="s">
        <v>1</v>
      </c>
      <c r="N243" s="256" t="s">
        <v>48</v>
      </c>
      <c r="O243" s="73"/>
      <c r="P243" s="202">
        <f t="shared" si="11"/>
        <v>0</v>
      </c>
      <c r="Q243" s="202">
        <v>0.002</v>
      </c>
      <c r="R243" s="202">
        <f t="shared" si="12"/>
        <v>0.002</v>
      </c>
      <c r="S243" s="202">
        <v>0</v>
      </c>
      <c r="T243" s="203">
        <f t="shared" si="13"/>
        <v>0</v>
      </c>
      <c r="U243" s="36"/>
      <c r="V243" s="36"/>
      <c r="W243" s="36"/>
      <c r="X243" s="36"/>
      <c r="Y243" s="36"/>
      <c r="Z243" s="36"/>
      <c r="AA243" s="36"/>
      <c r="AB243" s="36"/>
      <c r="AC243" s="36"/>
      <c r="AD243" s="36"/>
      <c r="AE243" s="36"/>
      <c r="AR243" s="204" t="s">
        <v>450</v>
      </c>
      <c r="AT243" s="204" t="s">
        <v>350</v>
      </c>
      <c r="AU243" s="204" t="s">
        <v>93</v>
      </c>
      <c r="AY243" s="18" t="s">
        <v>203</v>
      </c>
      <c r="BE243" s="205">
        <f t="shared" si="14"/>
        <v>0</v>
      </c>
      <c r="BF243" s="205">
        <f t="shared" si="15"/>
        <v>0</v>
      </c>
      <c r="BG243" s="205">
        <f t="shared" si="16"/>
        <v>0</v>
      </c>
      <c r="BH243" s="205">
        <f t="shared" si="17"/>
        <v>0</v>
      </c>
      <c r="BI243" s="205">
        <f t="shared" si="18"/>
        <v>0</v>
      </c>
      <c r="BJ243" s="18" t="s">
        <v>91</v>
      </c>
      <c r="BK243" s="205">
        <f t="shared" si="19"/>
        <v>0</v>
      </c>
      <c r="BL243" s="18" t="s">
        <v>378</v>
      </c>
      <c r="BM243" s="204" t="s">
        <v>2982</v>
      </c>
    </row>
    <row r="244" spans="2:51" s="14" customFormat="1" ht="10.2">
      <c r="B244" s="225"/>
      <c r="C244" s="226"/>
      <c r="D244" s="206" t="s">
        <v>309</v>
      </c>
      <c r="E244" s="227" t="s">
        <v>1</v>
      </c>
      <c r="F244" s="228" t="s">
        <v>2932</v>
      </c>
      <c r="G244" s="226"/>
      <c r="H244" s="229">
        <v>1</v>
      </c>
      <c r="I244" s="230"/>
      <c r="J244" s="226"/>
      <c r="K244" s="226"/>
      <c r="L244" s="231"/>
      <c r="M244" s="232"/>
      <c r="N244" s="233"/>
      <c r="O244" s="233"/>
      <c r="P244" s="233"/>
      <c r="Q244" s="233"/>
      <c r="R244" s="233"/>
      <c r="S244" s="233"/>
      <c r="T244" s="234"/>
      <c r="AT244" s="235" t="s">
        <v>309</v>
      </c>
      <c r="AU244" s="235" t="s">
        <v>93</v>
      </c>
      <c r="AV244" s="14" t="s">
        <v>93</v>
      </c>
      <c r="AW244" s="14" t="s">
        <v>38</v>
      </c>
      <c r="AX244" s="14" t="s">
        <v>91</v>
      </c>
      <c r="AY244" s="235" t="s">
        <v>203</v>
      </c>
    </row>
    <row r="245" spans="1:65" s="2" customFormat="1" ht="16.5" customHeight="1">
      <c r="A245" s="36"/>
      <c r="B245" s="37"/>
      <c r="C245" s="193" t="s">
        <v>616</v>
      </c>
      <c r="D245" s="193" t="s">
        <v>206</v>
      </c>
      <c r="E245" s="194" t="s">
        <v>2983</v>
      </c>
      <c r="F245" s="195" t="s">
        <v>2984</v>
      </c>
      <c r="G245" s="196" t="s">
        <v>404</v>
      </c>
      <c r="H245" s="197">
        <v>26</v>
      </c>
      <c r="I245" s="198"/>
      <c r="J245" s="199">
        <f>ROUND(I245*H245,2)</f>
        <v>0</v>
      </c>
      <c r="K245" s="195" t="s">
        <v>210</v>
      </c>
      <c r="L245" s="41"/>
      <c r="M245" s="200" t="s">
        <v>1</v>
      </c>
      <c r="N245" s="201" t="s">
        <v>48</v>
      </c>
      <c r="O245" s="73"/>
      <c r="P245" s="202">
        <f>O245*H245</f>
        <v>0</v>
      </c>
      <c r="Q245" s="202">
        <v>0</v>
      </c>
      <c r="R245" s="202">
        <f>Q245*H245</f>
        <v>0</v>
      </c>
      <c r="S245" s="202">
        <v>0</v>
      </c>
      <c r="T245" s="203">
        <f>S245*H245</f>
        <v>0</v>
      </c>
      <c r="U245" s="36"/>
      <c r="V245" s="36"/>
      <c r="W245" s="36"/>
      <c r="X245" s="36"/>
      <c r="Y245" s="36"/>
      <c r="Z245" s="36"/>
      <c r="AA245" s="36"/>
      <c r="AB245" s="36"/>
      <c r="AC245" s="36"/>
      <c r="AD245" s="36"/>
      <c r="AE245" s="36"/>
      <c r="AR245" s="204" t="s">
        <v>378</v>
      </c>
      <c r="AT245" s="204" t="s">
        <v>206</v>
      </c>
      <c r="AU245" s="204" t="s">
        <v>93</v>
      </c>
      <c r="AY245" s="18" t="s">
        <v>203</v>
      </c>
      <c r="BE245" s="205">
        <f>IF(N245="základní",J245,0)</f>
        <v>0</v>
      </c>
      <c r="BF245" s="205">
        <f>IF(N245="snížená",J245,0)</f>
        <v>0</v>
      </c>
      <c r="BG245" s="205">
        <f>IF(N245="zákl. přenesená",J245,0)</f>
        <v>0</v>
      </c>
      <c r="BH245" s="205">
        <f>IF(N245="sníž. přenesená",J245,0)</f>
        <v>0</v>
      </c>
      <c r="BI245" s="205">
        <f>IF(N245="nulová",J245,0)</f>
        <v>0</v>
      </c>
      <c r="BJ245" s="18" t="s">
        <v>91</v>
      </c>
      <c r="BK245" s="205">
        <f>ROUND(I245*H245,2)</f>
        <v>0</v>
      </c>
      <c r="BL245" s="18" t="s">
        <v>378</v>
      </c>
      <c r="BM245" s="204" t="s">
        <v>2985</v>
      </c>
    </row>
    <row r="246" spans="1:65" s="2" customFormat="1" ht="16.5" customHeight="1">
      <c r="A246" s="36"/>
      <c r="B246" s="37"/>
      <c r="C246" s="193" t="s">
        <v>621</v>
      </c>
      <c r="D246" s="193" t="s">
        <v>206</v>
      </c>
      <c r="E246" s="194" t="s">
        <v>2986</v>
      </c>
      <c r="F246" s="195" t="s">
        <v>2987</v>
      </c>
      <c r="G246" s="196" t="s">
        <v>357</v>
      </c>
      <c r="H246" s="197">
        <v>600</v>
      </c>
      <c r="I246" s="198"/>
      <c r="J246" s="199">
        <f>ROUND(I246*H246,2)</f>
        <v>0</v>
      </c>
      <c r="K246" s="195" t="s">
        <v>210</v>
      </c>
      <c r="L246" s="41"/>
      <c r="M246" s="200" t="s">
        <v>1</v>
      </c>
      <c r="N246" s="201" t="s">
        <v>48</v>
      </c>
      <c r="O246" s="73"/>
      <c r="P246" s="202">
        <f>O246*H246</f>
        <v>0</v>
      </c>
      <c r="Q246" s="202">
        <v>0</v>
      </c>
      <c r="R246" s="202">
        <f>Q246*H246</f>
        <v>0</v>
      </c>
      <c r="S246" s="202">
        <v>0</v>
      </c>
      <c r="T246" s="203">
        <f>S246*H246</f>
        <v>0</v>
      </c>
      <c r="U246" s="36"/>
      <c r="V246" s="36"/>
      <c r="W246" s="36"/>
      <c r="X246" s="36"/>
      <c r="Y246" s="36"/>
      <c r="Z246" s="36"/>
      <c r="AA246" s="36"/>
      <c r="AB246" s="36"/>
      <c r="AC246" s="36"/>
      <c r="AD246" s="36"/>
      <c r="AE246" s="36"/>
      <c r="AR246" s="204" t="s">
        <v>378</v>
      </c>
      <c r="AT246" s="204" t="s">
        <v>206</v>
      </c>
      <c r="AU246" s="204" t="s">
        <v>93</v>
      </c>
      <c r="AY246" s="18" t="s">
        <v>203</v>
      </c>
      <c r="BE246" s="205">
        <f>IF(N246="základní",J246,0)</f>
        <v>0</v>
      </c>
      <c r="BF246" s="205">
        <f>IF(N246="snížená",J246,0)</f>
        <v>0</v>
      </c>
      <c r="BG246" s="205">
        <f>IF(N246="zákl. přenesená",J246,0)</f>
        <v>0</v>
      </c>
      <c r="BH246" s="205">
        <f>IF(N246="sníž. přenesená",J246,0)</f>
        <v>0</v>
      </c>
      <c r="BI246" s="205">
        <f>IF(N246="nulová",J246,0)</f>
        <v>0</v>
      </c>
      <c r="BJ246" s="18" t="s">
        <v>91</v>
      </c>
      <c r="BK246" s="205">
        <f>ROUND(I246*H246,2)</f>
        <v>0</v>
      </c>
      <c r="BL246" s="18" t="s">
        <v>378</v>
      </c>
      <c r="BM246" s="204" t="s">
        <v>2988</v>
      </c>
    </row>
    <row r="247" spans="1:65" s="2" customFormat="1" ht="16.5" customHeight="1">
      <c r="A247" s="36"/>
      <c r="B247" s="37"/>
      <c r="C247" s="193" t="s">
        <v>626</v>
      </c>
      <c r="D247" s="193" t="s">
        <v>206</v>
      </c>
      <c r="E247" s="194" t="s">
        <v>2989</v>
      </c>
      <c r="F247" s="195" t="s">
        <v>2990</v>
      </c>
      <c r="G247" s="196" t="s">
        <v>2314</v>
      </c>
      <c r="H247" s="197">
        <v>5</v>
      </c>
      <c r="I247" s="198"/>
      <c r="J247" s="199">
        <f>ROUND(I247*H247,2)</f>
        <v>0</v>
      </c>
      <c r="K247" s="195" t="s">
        <v>601</v>
      </c>
      <c r="L247" s="41"/>
      <c r="M247" s="200" t="s">
        <v>1</v>
      </c>
      <c r="N247" s="201" t="s">
        <v>48</v>
      </c>
      <c r="O247" s="73"/>
      <c r="P247" s="202">
        <f>O247*H247</f>
        <v>0</v>
      </c>
      <c r="Q247" s="202">
        <v>0</v>
      </c>
      <c r="R247" s="202">
        <f>Q247*H247</f>
        <v>0</v>
      </c>
      <c r="S247" s="202">
        <v>0</v>
      </c>
      <c r="T247" s="203">
        <f>S247*H247</f>
        <v>0</v>
      </c>
      <c r="U247" s="36"/>
      <c r="V247" s="36"/>
      <c r="W247" s="36"/>
      <c r="X247" s="36"/>
      <c r="Y247" s="36"/>
      <c r="Z247" s="36"/>
      <c r="AA247" s="36"/>
      <c r="AB247" s="36"/>
      <c r="AC247" s="36"/>
      <c r="AD247" s="36"/>
      <c r="AE247" s="36"/>
      <c r="AR247" s="204" t="s">
        <v>378</v>
      </c>
      <c r="AT247" s="204" t="s">
        <v>206</v>
      </c>
      <c r="AU247" s="204" t="s">
        <v>93</v>
      </c>
      <c r="AY247" s="18" t="s">
        <v>203</v>
      </c>
      <c r="BE247" s="205">
        <f>IF(N247="základní",J247,0)</f>
        <v>0</v>
      </c>
      <c r="BF247" s="205">
        <f>IF(N247="snížená",J247,0)</f>
        <v>0</v>
      </c>
      <c r="BG247" s="205">
        <f>IF(N247="zákl. přenesená",J247,0)</f>
        <v>0</v>
      </c>
      <c r="BH247" s="205">
        <f>IF(N247="sníž. přenesená",J247,0)</f>
        <v>0</v>
      </c>
      <c r="BI247" s="205">
        <f>IF(N247="nulová",J247,0)</f>
        <v>0</v>
      </c>
      <c r="BJ247" s="18" t="s">
        <v>91</v>
      </c>
      <c r="BK247" s="205">
        <f>ROUND(I247*H247,2)</f>
        <v>0</v>
      </c>
      <c r="BL247" s="18" t="s">
        <v>378</v>
      </c>
      <c r="BM247" s="204" t="s">
        <v>2991</v>
      </c>
    </row>
    <row r="248" spans="1:65" s="2" customFormat="1" ht="16.5" customHeight="1">
      <c r="A248" s="36"/>
      <c r="B248" s="37"/>
      <c r="C248" s="247" t="s">
        <v>631</v>
      </c>
      <c r="D248" s="247" t="s">
        <v>350</v>
      </c>
      <c r="E248" s="248" t="s">
        <v>2992</v>
      </c>
      <c r="F248" s="249" t="s">
        <v>2993</v>
      </c>
      <c r="G248" s="250" t="s">
        <v>1422</v>
      </c>
      <c r="H248" s="251">
        <v>3</v>
      </c>
      <c r="I248" s="252"/>
      <c r="J248" s="253">
        <f>ROUND(I248*H248,2)</f>
        <v>0</v>
      </c>
      <c r="K248" s="249" t="s">
        <v>601</v>
      </c>
      <c r="L248" s="254"/>
      <c r="M248" s="255" t="s">
        <v>1</v>
      </c>
      <c r="N248" s="256" t="s">
        <v>48</v>
      </c>
      <c r="O248" s="73"/>
      <c r="P248" s="202">
        <f>O248*H248</f>
        <v>0</v>
      </c>
      <c r="Q248" s="202">
        <v>0.13</v>
      </c>
      <c r="R248" s="202">
        <f>Q248*H248</f>
        <v>0.39</v>
      </c>
      <c r="S248" s="202">
        <v>0</v>
      </c>
      <c r="T248" s="203">
        <f>S248*H248</f>
        <v>0</v>
      </c>
      <c r="U248" s="36"/>
      <c r="V248" s="36"/>
      <c r="W248" s="36"/>
      <c r="X248" s="36"/>
      <c r="Y248" s="36"/>
      <c r="Z248" s="36"/>
      <c r="AA248" s="36"/>
      <c r="AB248" s="36"/>
      <c r="AC248" s="36"/>
      <c r="AD248" s="36"/>
      <c r="AE248" s="36"/>
      <c r="AR248" s="204" t="s">
        <v>450</v>
      </c>
      <c r="AT248" s="204" t="s">
        <v>350</v>
      </c>
      <c r="AU248" s="204" t="s">
        <v>93</v>
      </c>
      <c r="AY248" s="18" t="s">
        <v>203</v>
      </c>
      <c r="BE248" s="205">
        <f>IF(N248="základní",J248,0)</f>
        <v>0</v>
      </c>
      <c r="BF248" s="205">
        <f>IF(N248="snížená",J248,0)</f>
        <v>0</v>
      </c>
      <c r="BG248" s="205">
        <f>IF(N248="zákl. přenesená",J248,0)</f>
        <v>0</v>
      </c>
      <c r="BH248" s="205">
        <f>IF(N248="sníž. přenesená",J248,0)</f>
        <v>0</v>
      </c>
      <c r="BI248" s="205">
        <f>IF(N248="nulová",J248,0)</f>
        <v>0</v>
      </c>
      <c r="BJ248" s="18" t="s">
        <v>91</v>
      </c>
      <c r="BK248" s="205">
        <f>ROUND(I248*H248,2)</f>
        <v>0</v>
      </c>
      <c r="BL248" s="18" t="s">
        <v>378</v>
      </c>
      <c r="BM248" s="204" t="s">
        <v>2994</v>
      </c>
    </row>
    <row r="249" spans="2:51" s="14" customFormat="1" ht="10.2">
      <c r="B249" s="225"/>
      <c r="C249" s="226"/>
      <c r="D249" s="206" t="s">
        <v>309</v>
      </c>
      <c r="E249" s="227" t="s">
        <v>1</v>
      </c>
      <c r="F249" s="228" t="s">
        <v>2961</v>
      </c>
      <c r="G249" s="226"/>
      <c r="H249" s="229">
        <v>3</v>
      </c>
      <c r="I249" s="230"/>
      <c r="J249" s="226"/>
      <c r="K249" s="226"/>
      <c r="L249" s="231"/>
      <c r="M249" s="232"/>
      <c r="N249" s="233"/>
      <c r="O249" s="233"/>
      <c r="P249" s="233"/>
      <c r="Q249" s="233"/>
      <c r="R249" s="233"/>
      <c r="S249" s="233"/>
      <c r="T249" s="234"/>
      <c r="AT249" s="235" t="s">
        <v>309</v>
      </c>
      <c r="AU249" s="235" t="s">
        <v>93</v>
      </c>
      <c r="AV249" s="14" t="s">
        <v>93</v>
      </c>
      <c r="AW249" s="14" t="s">
        <v>38</v>
      </c>
      <c r="AX249" s="14" t="s">
        <v>91</v>
      </c>
      <c r="AY249" s="235" t="s">
        <v>203</v>
      </c>
    </row>
    <row r="250" spans="1:65" s="2" customFormat="1" ht="16.5" customHeight="1">
      <c r="A250" s="36"/>
      <c r="B250" s="37"/>
      <c r="C250" s="247" t="s">
        <v>637</v>
      </c>
      <c r="D250" s="247" t="s">
        <v>350</v>
      </c>
      <c r="E250" s="248" t="s">
        <v>2995</v>
      </c>
      <c r="F250" s="249" t="s">
        <v>2996</v>
      </c>
      <c r="G250" s="250" t="s">
        <v>1422</v>
      </c>
      <c r="H250" s="251">
        <v>2</v>
      </c>
      <c r="I250" s="252"/>
      <c r="J250" s="253">
        <f>ROUND(I250*H250,2)</f>
        <v>0</v>
      </c>
      <c r="K250" s="249" t="s">
        <v>601</v>
      </c>
      <c r="L250" s="254"/>
      <c r="M250" s="255" t="s">
        <v>1</v>
      </c>
      <c r="N250" s="256" t="s">
        <v>48</v>
      </c>
      <c r="O250" s="73"/>
      <c r="P250" s="202">
        <f>O250*H250</f>
        <v>0</v>
      </c>
      <c r="Q250" s="202">
        <v>0.13</v>
      </c>
      <c r="R250" s="202">
        <f>Q250*H250</f>
        <v>0.26</v>
      </c>
      <c r="S250" s="202">
        <v>0</v>
      </c>
      <c r="T250" s="203">
        <f>S250*H250</f>
        <v>0</v>
      </c>
      <c r="U250" s="36"/>
      <c r="V250" s="36"/>
      <c r="W250" s="36"/>
      <c r="X250" s="36"/>
      <c r="Y250" s="36"/>
      <c r="Z250" s="36"/>
      <c r="AA250" s="36"/>
      <c r="AB250" s="36"/>
      <c r="AC250" s="36"/>
      <c r="AD250" s="36"/>
      <c r="AE250" s="36"/>
      <c r="AR250" s="204" t="s">
        <v>450</v>
      </c>
      <c r="AT250" s="204" t="s">
        <v>350</v>
      </c>
      <c r="AU250" s="204" t="s">
        <v>93</v>
      </c>
      <c r="AY250" s="18" t="s">
        <v>203</v>
      </c>
      <c r="BE250" s="205">
        <f>IF(N250="základní",J250,0)</f>
        <v>0</v>
      </c>
      <c r="BF250" s="205">
        <f>IF(N250="snížená",J250,0)</f>
        <v>0</v>
      </c>
      <c r="BG250" s="205">
        <f>IF(N250="zákl. přenesená",J250,0)</f>
        <v>0</v>
      </c>
      <c r="BH250" s="205">
        <f>IF(N250="sníž. přenesená",J250,0)</f>
        <v>0</v>
      </c>
      <c r="BI250" s="205">
        <f>IF(N250="nulová",J250,0)</f>
        <v>0</v>
      </c>
      <c r="BJ250" s="18" t="s">
        <v>91</v>
      </c>
      <c r="BK250" s="205">
        <f>ROUND(I250*H250,2)</f>
        <v>0</v>
      </c>
      <c r="BL250" s="18" t="s">
        <v>378</v>
      </c>
      <c r="BM250" s="204" t="s">
        <v>2997</v>
      </c>
    </row>
    <row r="251" spans="2:51" s="14" customFormat="1" ht="10.2">
      <c r="B251" s="225"/>
      <c r="C251" s="226"/>
      <c r="D251" s="206" t="s">
        <v>309</v>
      </c>
      <c r="E251" s="227" t="s">
        <v>1</v>
      </c>
      <c r="F251" s="228" t="s">
        <v>2998</v>
      </c>
      <c r="G251" s="226"/>
      <c r="H251" s="229">
        <v>2</v>
      </c>
      <c r="I251" s="230"/>
      <c r="J251" s="226"/>
      <c r="K251" s="226"/>
      <c r="L251" s="231"/>
      <c r="M251" s="232"/>
      <c r="N251" s="233"/>
      <c r="O251" s="233"/>
      <c r="P251" s="233"/>
      <c r="Q251" s="233"/>
      <c r="R251" s="233"/>
      <c r="S251" s="233"/>
      <c r="T251" s="234"/>
      <c r="AT251" s="235" t="s">
        <v>309</v>
      </c>
      <c r="AU251" s="235" t="s">
        <v>93</v>
      </c>
      <c r="AV251" s="14" t="s">
        <v>93</v>
      </c>
      <c r="AW251" s="14" t="s">
        <v>38</v>
      </c>
      <c r="AX251" s="14" t="s">
        <v>91</v>
      </c>
      <c r="AY251" s="235" t="s">
        <v>203</v>
      </c>
    </row>
    <row r="252" spans="1:65" s="2" customFormat="1" ht="16.5" customHeight="1">
      <c r="A252" s="36"/>
      <c r="B252" s="37"/>
      <c r="C252" s="193" t="s">
        <v>642</v>
      </c>
      <c r="D252" s="193" t="s">
        <v>206</v>
      </c>
      <c r="E252" s="194" t="s">
        <v>2999</v>
      </c>
      <c r="F252" s="195" t="s">
        <v>3000</v>
      </c>
      <c r="G252" s="196" t="s">
        <v>2314</v>
      </c>
      <c r="H252" s="197">
        <v>2</v>
      </c>
      <c r="I252" s="198"/>
      <c r="J252" s="199">
        <f>ROUND(I252*H252,2)</f>
        <v>0</v>
      </c>
      <c r="K252" s="195" t="s">
        <v>601</v>
      </c>
      <c r="L252" s="41"/>
      <c r="M252" s="200" t="s">
        <v>1</v>
      </c>
      <c r="N252" s="201" t="s">
        <v>48</v>
      </c>
      <c r="O252" s="73"/>
      <c r="P252" s="202">
        <f>O252*H252</f>
        <v>0</v>
      </c>
      <c r="Q252" s="202">
        <v>0</v>
      </c>
      <c r="R252" s="202">
        <f>Q252*H252</f>
        <v>0</v>
      </c>
      <c r="S252" s="202">
        <v>0</v>
      </c>
      <c r="T252" s="203">
        <f>S252*H252</f>
        <v>0</v>
      </c>
      <c r="U252" s="36"/>
      <c r="V252" s="36"/>
      <c r="W252" s="36"/>
      <c r="X252" s="36"/>
      <c r="Y252" s="36"/>
      <c r="Z252" s="36"/>
      <c r="AA252" s="36"/>
      <c r="AB252" s="36"/>
      <c r="AC252" s="36"/>
      <c r="AD252" s="36"/>
      <c r="AE252" s="36"/>
      <c r="AR252" s="204" t="s">
        <v>378</v>
      </c>
      <c r="AT252" s="204" t="s">
        <v>206</v>
      </c>
      <c r="AU252" s="204" t="s">
        <v>93</v>
      </c>
      <c r="AY252" s="18" t="s">
        <v>203</v>
      </c>
      <c r="BE252" s="205">
        <f>IF(N252="základní",J252,0)</f>
        <v>0</v>
      </c>
      <c r="BF252" s="205">
        <f>IF(N252="snížená",J252,0)</f>
        <v>0</v>
      </c>
      <c r="BG252" s="205">
        <f>IF(N252="zákl. přenesená",J252,0)</f>
        <v>0</v>
      </c>
      <c r="BH252" s="205">
        <f>IF(N252="sníž. přenesená",J252,0)</f>
        <v>0</v>
      </c>
      <c r="BI252" s="205">
        <f>IF(N252="nulová",J252,0)</f>
        <v>0</v>
      </c>
      <c r="BJ252" s="18" t="s">
        <v>91</v>
      </c>
      <c r="BK252" s="205">
        <f>ROUND(I252*H252,2)</f>
        <v>0</v>
      </c>
      <c r="BL252" s="18" t="s">
        <v>378</v>
      </c>
      <c r="BM252" s="204" t="s">
        <v>3001</v>
      </c>
    </row>
    <row r="253" spans="1:65" s="2" customFormat="1" ht="16.5" customHeight="1">
      <c r="A253" s="36"/>
      <c r="B253" s="37"/>
      <c r="C253" s="247" t="s">
        <v>645</v>
      </c>
      <c r="D253" s="247" t="s">
        <v>350</v>
      </c>
      <c r="E253" s="248" t="s">
        <v>3002</v>
      </c>
      <c r="F253" s="249" t="s">
        <v>3003</v>
      </c>
      <c r="G253" s="250" t="s">
        <v>1422</v>
      </c>
      <c r="H253" s="251">
        <v>1</v>
      </c>
      <c r="I253" s="252"/>
      <c r="J253" s="253">
        <f>ROUND(I253*H253,2)</f>
        <v>0</v>
      </c>
      <c r="K253" s="249" t="s">
        <v>601</v>
      </c>
      <c r="L253" s="254"/>
      <c r="M253" s="255" t="s">
        <v>1</v>
      </c>
      <c r="N253" s="256" t="s">
        <v>48</v>
      </c>
      <c r="O253" s="73"/>
      <c r="P253" s="202">
        <f>O253*H253</f>
        <v>0</v>
      </c>
      <c r="Q253" s="202">
        <v>0.13</v>
      </c>
      <c r="R253" s="202">
        <f>Q253*H253</f>
        <v>0.13</v>
      </c>
      <c r="S253" s="202">
        <v>0</v>
      </c>
      <c r="T253" s="203">
        <f>S253*H253</f>
        <v>0</v>
      </c>
      <c r="U253" s="36"/>
      <c r="V253" s="36"/>
      <c r="W253" s="36"/>
      <c r="X253" s="36"/>
      <c r="Y253" s="36"/>
      <c r="Z253" s="36"/>
      <c r="AA253" s="36"/>
      <c r="AB253" s="36"/>
      <c r="AC253" s="36"/>
      <c r="AD253" s="36"/>
      <c r="AE253" s="36"/>
      <c r="AR253" s="204" t="s">
        <v>450</v>
      </c>
      <c r="AT253" s="204" t="s">
        <v>350</v>
      </c>
      <c r="AU253" s="204" t="s">
        <v>93</v>
      </c>
      <c r="AY253" s="18" t="s">
        <v>203</v>
      </c>
      <c r="BE253" s="205">
        <f>IF(N253="základní",J253,0)</f>
        <v>0</v>
      </c>
      <c r="BF253" s="205">
        <f>IF(N253="snížená",J253,0)</f>
        <v>0</v>
      </c>
      <c r="BG253" s="205">
        <f>IF(N253="zákl. přenesená",J253,0)</f>
        <v>0</v>
      </c>
      <c r="BH253" s="205">
        <f>IF(N253="sníž. přenesená",J253,0)</f>
        <v>0</v>
      </c>
      <c r="BI253" s="205">
        <f>IF(N253="nulová",J253,0)</f>
        <v>0</v>
      </c>
      <c r="BJ253" s="18" t="s">
        <v>91</v>
      </c>
      <c r="BK253" s="205">
        <f>ROUND(I253*H253,2)</f>
        <v>0</v>
      </c>
      <c r="BL253" s="18" t="s">
        <v>378</v>
      </c>
      <c r="BM253" s="204" t="s">
        <v>3004</v>
      </c>
    </row>
    <row r="254" spans="2:51" s="14" customFormat="1" ht="10.2">
      <c r="B254" s="225"/>
      <c r="C254" s="226"/>
      <c r="D254" s="206" t="s">
        <v>309</v>
      </c>
      <c r="E254" s="227" t="s">
        <v>1</v>
      </c>
      <c r="F254" s="228" t="s">
        <v>2932</v>
      </c>
      <c r="G254" s="226"/>
      <c r="H254" s="229">
        <v>1</v>
      </c>
      <c r="I254" s="230"/>
      <c r="J254" s="226"/>
      <c r="K254" s="226"/>
      <c r="L254" s="231"/>
      <c r="M254" s="232"/>
      <c r="N254" s="233"/>
      <c r="O254" s="233"/>
      <c r="P254" s="233"/>
      <c r="Q254" s="233"/>
      <c r="R254" s="233"/>
      <c r="S254" s="233"/>
      <c r="T254" s="234"/>
      <c r="AT254" s="235" t="s">
        <v>309</v>
      </c>
      <c r="AU254" s="235" t="s">
        <v>93</v>
      </c>
      <c r="AV254" s="14" t="s">
        <v>93</v>
      </c>
      <c r="AW254" s="14" t="s">
        <v>38</v>
      </c>
      <c r="AX254" s="14" t="s">
        <v>91</v>
      </c>
      <c r="AY254" s="235" t="s">
        <v>203</v>
      </c>
    </row>
    <row r="255" spans="1:65" s="2" customFormat="1" ht="16.5" customHeight="1">
      <c r="A255" s="36"/>
      <c r="B255" s="37"/>
      <c r="C255" s="247" t="s">
        <v>650</v>
      </c>
      <c r="D255" s="247" t="s">
        <v>350</v>
      </c>
      <c r="E255" s="248" t="s">
        <v>3005</v>
      </c>
      <c r="F255" s="249" t="s">
        <v>3006</v>
      </c>
      <c r="G255" s="250" t="s">
        <v>1422</v>
      </c>
      <c r="H255" s="251">
        <v>1</v>
      </c>
      <c r="I255" s="252"/>
      <c r="J255" s="253">
        <f>ROUND(I255*H255,2)</f>
        <v>0</v>
      </c>
      <c r="K255" s="249" t="s">
        <v>601</v>
      </c>
      <c r="L255" s="254"/>
      <c r="M255" s="255" t="s">
        <v>1</v>
      </c>
      <c r="N255" s="256" t="s">
        <v>48</v>
      </c>
      <c r="O255" s="73"/>
      <c r="P255" s="202">
        <f>O255*H255</f>
        <v>0</v>
      </c>
      <c r="Q255" s="202">
        <v>0.13</v>
      </c>
      <c r="R255" s="202">
        <f>Q255*H255</f>
        <v>0.13</v>
      </c>
      <c r="S255" s="202">
        <v>0</v>
      </c>
      <c r="T255" s="203">
        <f>S255*H255</f>
        <v>0</v>
      </c>
      <c r="U255" s="36"/>
      <c r="V255" s="36"/>
      <c r="W255" s="36"/>
      <c r="X255" s="36"/>
      <c r="Y255" s="36"/>
      <c r="Z255" s="36"/>
      <c r="AA255" s="36"/>
      <c r="AB255" s="36"/>
      <c r="AC255" s="36"/>
      <c r="AD255" s="36"/>
      <c r="AE255" s="36"/>
      <c r="AR255" s="204" t="s">
        <v>450</v>
      </c>
      <c r="AT255" s="204" t="s">
        <v>350</v>
      </c>
      <c r="AU255" s="204" t="s">
        <v>93</v>
      </c>
      <c r="AY255" s="18" t="s">
        <v>203</v>
      </c>
      <c r="BE255" s="205">
        <f>IF(N255="základní",J255,0)</f>
        <v>0</v>
      </c>
      <c r="BF255" s="205">
        <f>IF(N255="snížená",J255,0)</f>
        <v>0</v>
      </c>
      <c r="BG255" s="205">
        <f>IF(N255="zákl. přenesená",J255,0)</f>
        <v>0</v>
      </c>
      <c r="BH255" s="205">
        <f>IF(N255="sníž. přenesená",J255,0)</f>
        <v>0</v>
      </c>
      <c r="BI255" s="205">
        <f>IF(N255="nulová",J255,0)</f>
        <v>0</v>
      </c>
      <c r="BJ255" s="18" t="s">
        <v>91</v>
      </c>
      <c r="BK255" s="205">
        <f>ROUND(I255*H255,2)</f>
        <v>0</v>
      </c>
      <c r="BL255" s="18" t="s">
        <v>378</v>
      </c>
      <c r="BM255" s="204" t="s">
        <v>3007</v>
      </c>
    </row>
    <row r="256" spans="2:51" s="14" customFormat="1" ht="10.2">
      <c r="B256" s="225"/>
      <c r="C256" s="226"/>
      <c r="D256" s="206" t="s">
        <v>309</v>
      </c>
      <c r="E256" s="227" t="s">
        <v>1</v>
      </c>
      <c r="F256" s="228" t="s">
        <v>2932</v>
      </c>
      <c r="G256" s="226"/>
      <c r="H256" s="229">
        <v>1</v>
      </c>
      <c r="I256" s="230"/>
      <c r="J256" s="226"/>
      <c r="K256" s="226"/>
      <c r="L256" s="231"/>
      <c r="M256" s="232"/>
      <c r="N256" s="233"/>
      <c r="O256" s="233"/>
      <c r="P256" s="233"/>
      <c r="Q256" s="233"/>
      <c r="R256" s="233"/>
      <c r="S256" s="233"/>
      <c r="T256" s="234"/>
      <c r="AT256" s="235" t="s">
        <v>309</v>
      </c>
      <c r="AU256" s="235" t="s">
        <v>93</v>
      </c>
      <c r="AV256" s="14" t="s">
        <v>93</v>
      </c>
      <c r="AW256" s="14" t="s">
        <v>38</v>
      </c>
      <c r="AX256" s="14" t="s">
        <v>91</v>
      </c>
      <c r="AY256" s="235" t="s">
        <v>203</v>
      </c>
    </row>
    <row r="257" spans="1:65" s="2" customFormat="1" ht="16.5" customHeight="1">
      <c r="A257" s="36"/>
      <c r="B257" s="37"/>
      <c r="C257" s="193" t="s">
        <v>654</v>
      </c>
      <c r="D257" s="193" t="s">
        <v>206</v>
      </c>
      <c r="E257" s="194" t="s">
        <v>3008</v>
      </c>
      <c r="F257" s="195" t="s">
        <v>3009</v>
      </c>
      <c r="G257" s="196" t="s">
        <v>2314</v>
      </c>
      <c r="H257" s="197">
        <v>7</v>
      </c>
      <c r="I257" s="198"/>
      <c r="J257" s="199">
        <f>ROUND(I257*H257,2)</f>
        <v>0</v>
      </c>
      <c r="K257" s="195" t="s">
        <v>601</v>
      </c>
      <c r="L257" s="41"/>
      <c r="M257" s="200" t="s">
        <v>1</v>
      </c>
      <c r="N257" s="201" t="s">
        <v>48</v>
      </c>
      <c r="O257" s="73"/>
      <c r="P257" s="202">
        <f>O257*H257</f>
        <v>0</v>
      </c>
      <c r="Q257" s="202">
        <v>0.00334</v>
      </c>
      <c r="R257" s="202">
        <f>Q257*H257</f>
        <v>0.02338</v>
      </c>
      <c r="S257" s="202">
        <v>0</v>
      </c>
      <c r="T257" s="203">
        <f>S257*H257</f>
        <v>0</v>
      </c>
      <c r="U257" s="36"/>
      <c r="V257" s="36"/>
      <c r="W257" s="36"/>
      <c r="X257" s="36"/>
      <c r="Y257" s="36"/>
      <c r="Z257" s="36"/>
      <c r="AA257" s="36"/>
      <c r="AB257" s="36"/>
      <c r="AC257" s="36"/>
      <c r="AD257" s="36"/>
      <c r="AE257" s="36"/>
      <c r="AR257" s="204" t="s">
        <v>378</v>
      </c>
      <c r="AT257" s="204" t="s">
        <v>206</v>
      </c>
      <c r="AU257" s="204" t="s">
        <v>93</v>
      </c>
      <c r="AY257" s="18" t="s">
        <v>203</v>
      </c>
      <c r="BE257" s="205">
        <f>IF(N257="základní",J257,0)</f>
        <v>0</v>
      </c>
      <c r="BF257" s="205">
        <f>IF(N257="snížená",J257,0)</f>
        <v>0</v>
      </c>
      <c r="BG257" s="205">
        <f>IF(N257="zákl. přenesená",J257,0)</f>
        <v>0</v>
      </c>
      <c r="BH257" s="205">
        <f>IF(N257="sníž. přenesená",J257,0)</f>
        <v>0</v>
      </c>
      <c r="BI257" s="205">
        <f>IF(N257="nulová",J257,0)</f>
        <v>0</v>
      </c>
      <c r="BJ257" s="18" t="s">
        <v>91</v>
      </c>
      <c r="BK257" s="205">
        <f>ROUND(I257*H257,2)</f>
        <v>0</v>
      </c>
      <c r="BL257" s="18" t="s">
        <v>378</v>
      </c>
      <c r="BM257" s="204" t="s">
        <v>3010</v>
      </c>
    </row>
    <row r="258" spans="1:65" s="2" customFormat="1" ht="16.5" customHeight="1">
      <c r="A258" s="36"/>
      <c r="B258" s="37"/>
      <c r="C258" s="247" t="s">
        <v>659</v>
      </c>
      <c r="D258" s="247" t="s">
        <v>350</v>
      </c>
      <c r="E258" s="248" t="s">
        <v>3011</v>
      </c>
      <c r="F258" s="249" t="s">
        <v>3012</v>
      </c>
      <c r="G258" s="250" t="s">
        <v>1422</v>
      </c>
      <c r="H258" s="251">
        <v>2</v>
      </c>
      <c r="I258" s="252"/>
      <c r="J258" s="253">
        <f>ROUND(I258*H258,2)</f>
        <v>0</v>
      </c>
      <c r="K258" s="249" t="s">
        <v>601</v>
      </c>
      <c r="L258" s="254"/>
      <c r="M258" s="255" t="s">
        <v>1</v>
      </c>
      <c r="N258" s="256" t="s">
        <v>48</v>
      </c>
      <c r="O258" s="73"/>
      <c r="P258" s="202">
        <f>O258*H258</f>
        <v>0</v>
      </c>
      <c r="Q258" s="202">
        <v>0.013</v>
      </c>
      <c r="R258" s="202">
        <f>Q258*H258</f>
        <v>0.026</v>
      </c>
      <c r="S258" s="202">
        <v>0</v>
      </c>
      <c r="T258" s="203">
        <f>S258*H258</f>
        <v>0</v>
      </c>
      <c r="U258" s="36"/>
      <c r="V258" s="36"/>
      <c r="W258" s="36"/>
      <c r="X258" s="36"/>
      <c r="Y258" s="36"/>
      <c r="Z258" s="36"/>
      <c r="AA258" s="36"/>
      <c r="AB258" s="36"/>
      <c r="AC258" s="36"/>
      <c r="AD258" s="36"/>
      <c r="AE258" s="36"/>
      <c r="AR258" s="204" t="s">
        <v>450</v>
      </c>
      <c r="AT258" s="204" t="s">
        <v>350</v>
      </c>
      <c r="AU258" s="204" t="s">
        <v>93</v>
      </c>
      <c r="AY258" s="18" t="s">
        <v>203</v>
      </c>
      <c r="BE258" s="205">
        <f>IF(N258="základní",J258,0)</f>
        <v>0</v>
      </c>
      <c r="BF258" s="205">
        <f>IF(N258="snížená",J258,0)</f>
        <v>0</v>
      </c>
      <c r="BG258" s="205">
        <f>IF(N258="zákl. přenesená",J258,0)</f>
        <v>0</v>
      </c>
      <c r="BH258" s="205">
        <f>IF(N258="sníž. přenesená",J258,0)</f>
        <v>0</v>
      </c>
      <c r="BI258" s="205">
        <f>IF(N258="nulová",J258,0)</f>
        <v>0</v>
      </c>
      <c r="BJ258" s="18" t="s">
        <v>91</v>
      </c>
      <c r="BK258" s="205">
        <f>ROUND(I258*H258,2)</f>
        <v>0</v>
      </c>
      <c r="BL258" s="18" t="s">
        <v>378</v>
      </c>
      <c r="BM258" s="204" t="s">
        <v>3013</v>
      </c>
    </row>
    <row r="259" spans="2:51" s="14" customFormat="1" ht="10.2">
      <c r="B259" s="225"/>
      <c r="C259" s="226"/>
      <c r="D259" s="206" t="s">
        <v>309</v>
      </c>
      <c r="E259" s="227" t="s">
        <v>1</v>
      </c>
      <c r="F259" s="228" t="s">
        <v>2998</v>
      </c>
      <c r="G259" s="226"/>
      <c r="H259" s="229">
        <v>2</v>
      </c>
      <c r="I259" s="230"/>
      <c r="J259" s="226"/>
      <c r="K259" s="226"/>
      <c r="L259" s="231"/>
      <c r="M259" s="232"/>
      <c r="N259" s="233"/>
      <c r="O259" s="233"/>
      <c r="P259" s="233"/>
      <c r="Q259" s="233"/>
      <c r="R259" s="233"/>
      <c r="S259" s="233"/>
      <c r="T259" s="234"/>
      <c r="AT259" s="235" t="s">
        <v>309</v>
      </c>
      <c r="AU259" s="235" t="s">
        <v>93</v>
      </c>
      <c r="AV259" s="14" t="s">
        <v>93</v>
      </c>
      <c r="AW259" s="14" t="s">
        <v>38</v>
      </c>
      <c r="AX259" s="14" t="s">
        <v>91</v>
      </c>
      <c r="AY259" s="235" t="s">
        <v>203</v>
      </c>
    </row>
    <row r="260" spans="1:65" s="2" customFormat="1" ht="16.5" customHeight="1">
      <c r="A260" s="36"/>
      <c r="B260" s="37"/>
      <c r="C260" s="247" t="s">
        <v>662</v>
      </c>
      <c r="D260" s="247" t="s">
        <v>350</v>
      </c>
      <c r="E260" s="248" t="s">
        <v>3014</v>
      </c>
      <c r="F260" s="249" t="s">
        <v>3015</v>
      </c>
      <c r="G260" s="250" t="s">
        <v>1422</v>
      </c>
      <c r="H260" s="251">
        <v>2</v>
      </c>
      <c r="I260" s="252"/>
      <c r="J260" s="253">
        <f>ROUND(I260*H260,2)</f>
        <v>0</v>
      </c>
      <c r="K260" s="249" t="s">
        <v>601</v>
      </c>
      <c r="L260" s="254"/>
      <c r="M260" s="255" t="s">
        <v>1</v>
      </c>
      <c r="N260" s="256" t="s">
        <v>48</v>
      </c>
      <c r="O260" s="73"/>
      <c r="P260" s="202">
        <f>O260*H260</f>
        <v>0</v>
      </c>
      <c r="Q260" s="202">
        <v>0.013</v>
      </c>
      <c r="R260" s="202">
        <f>Q260*H260</f>
        <v>0.026</v>
      </c>
      <c r="S260" s="202">
        <v>0</v>
      </c>
      <c r="T260" s="203">
        <f>S260*H260</f>
        <v>0</v>
      </c>
      <c r="U260" s="36"/>
      <c r="V260" s="36"/>
      <c r="W260" s="36"/>
      <c r="X260" s="36"/>
      <c r="Y260" s="36"/>
      <c r="Z260" s="36"/>
      <c r="AA260" s="36"/>
      <c r="AB260" s="36"/>
      <c r="AC260" s="36"/>
      <c r="AD260" s="36"/>
      <c r="AE260" s="36"/>
      <c r="AR260" s="204" t="s">
        <v>450</v>
      </c>
      <c r="AT260" s="204" t="s">
        <v>350</v>
      </c>
      <c r="AU260" s="204" t="s">
        <v>93</v>
      </c>
      <c r="AY260" s="18" t="s">
        <v>203</v>
      </c>
      <c r="BE260" s="205">
        <f>IF(N260="základní",J260,0)</f>
        <v>0</v>
      </c>
      <c r="BF260" s="205">
        <f>IF(N260="snížená",J260,0)</f>
        <v>0</v>
      </c>
      <c r="BG260" s="205">
        <f>IF(N260="zákl. přenesená",J260,0)</f>
        <v>0</v>
      </c>
      <c r="BH260" s="205">
        <f>IF(N260="sníž. přenesená",J260,0)</f>
        <v>0</v>
      </c>
      <c r="BI260" s="205">
        <f>IF(N260="nulová",J260,0)</f>
        <v>0</v>
      </c>
      <c r="BJ260" s="18" t="s">
        <v>91</v>
      </c>
      <c r="BK260" s="205">
        <f>ROUND(I260*H260,2)</f>
        <v>0</v>
      </c>
      <c r="BL260" s="18" t="s">
        <v>378</v>
      </c>
      <c r="BM260" s="204" t="s">
        <v>3016</v>
      </c>
    </row>
    <row r="261" spans="2:51" s="14" customFormat="1" ht="10.2">
      <c r="B261" s="225"/>
      <c r="C261" s="226"/>
      <c r="D261" s="206" t="s">
        <v>309</v>
      </c>
      <c r="E261" s="227" t="s">
        <v>1</v>
      </c>
      <c r="F261" s="228" t="s">
        <v>2998</v>
      </c>
      <c r="G261" s="226"/>
      <c r="H261" s="229">
        <v>2</v>
      </c>
      <c r="I261" s="230"/>
      <c r="J261" s="226"/>
      <c r="K261" s="226"/>
      <c r="L261" s="231"/>
      <c r="M261" s="232"/>
      <c r="N261" s="233"/>
      <c r="O261" s="233"/>
      <c r="P261" s="233"/>
      <c r="Q261" s="233"/>
      <c r="R261" s="233"/>
      <c r="S261" s="233"/>
      <c r="T261" s="234"/>
      <c r="AT261" s="235" t="s">
        <v>309</v>
      </c>
      <c r="AU261" s="235" t="s">
        <v>93</v>
      </c>
      <c r="AV261" s="14" t="s">
        <v>93</v>
      </c>
      <c r="AW261" s="14" t="s">
        <v>38</v>
      </c>
      <c r="AX261" s="14" t="s">
        <v>91</v>
      </c>
      <c r="AY261" s="235" t="s">
        <v>203</v>
      </c>
    </row>
    <row r="262" spans="1:65" s="2" customFormat="1" ht="16.5" customHeight="1">
      <c r="A262" s="36"/>
      <c r="B262" s="37"/>
      <c r="C262" s="247" t="s">
        <v>667</v>
      </c>
      <c r="D262" s="247" t="s">
        <v>350</v>
      </c>
      <c r="E262" s="248" t="s">
        <v>3017</v>
      </c>
      <c r="F262" s="249" t="s">
        <v>3018</v>
      </c>
      <c r="G262" s="250" t="s">
        <v>1422</v>
      </c>
      <c r="H262" s="251">
        <v>1</v>
      </c>
      <c r="I262" s="252"/>
      <c r="J262" s="253">
        <f>ROUND(I262*H262,2)</f>
        <v>0</v>
      </c>
      <c r="K262" s="249" t="s">
        <v>601</v>
      </c>
      <c r="L262" s="254"/>
      <c r="M262" s="255" t="s">
        <v>1</v>
      </c>
      <c r="N262" s="256" t="s">
        <v>48</v>
      </c>
      <c r="O262" s="73"/>
      <c r="P262" s="202">
        <f>O262*H262</f>
        <v>0</v>
      </c>
      <c r="Q262" s="202">
        <v>0.013</v>
      </c>
      <c r="R262" s="202">
        <f>Q262*H262</f>
        <v>0.013</v>
      </c>
      <c r="S262" s="202">
        <v>0</v>
      </c>
      <c r="T262" s="203">
        <f>S262*H262</f>
        <v>0</v>
      </c>
      <c r="U262" s="36"/>
      <c r="V262" s="36"/>
      <c r="W262" s="36"/>
      <c r="X262" s="36"/>
      <c r="Y262" s="36"/>
      <c r="Z262" s="36"/>
      <c r="AA262" s="36"/>
      <c r="AB262" s="36"/>
      <c r="AC262" s="36"/>
      <c r="AD262" s="36"/>
      <c r="AE262" s="36"/>
      <c r="AR262" s="204" t="s">
        <v>450</v>
      </c>
      <c r="AT262" s="204" t="s">
        <v>350</v>
      </c>
      <c r="AU262" s="204" t="s">
        <v>93</v>
      </c>
      <c r="AY262" s="18" t="s">
        <v>203</v>
      </c>
      <c r="BE262" s="205">
        <f>IF(N262="základní",J262,0)</f>
        <v>0</v>
      </c>
      <c r="BF262" s="205">
        <f>IF(N262="snížená",J262,0)</f>
        <v>0</v>
      </c>
      <c r="BG262" s="205">
        <f>IF(N262="zákl. přenesená",J262,0)</f>
        <v>0</v>
      </c>
      <c r="BH262" s="205">
        <f>IF(N262="sníž. přenesená",J262,0)</f>
        <v>0</v>
      </c>
      <c r="BI262" s="205">
        <f>IF(N262="nulová",J262,0)</f>
        <v>0</v>
      </c>
      <c r="BJ262" s="18" t="s">
        <v>91</v>
      </c>
      <c r="BK262" s="205">
        <f>ROUND(I262*H262,2)</f>
        <v>0</v>
      </c>
      <c r="BL262" s="18" t="s">
        <v>378</v>
      </c>
      <c r="BM262" s="204" t="s">
        <v>3019</v>
      </c>
    </row>
    <row r="263" spans="2:51" s="14" customFormat="1" ht="10.2">
      <c r="B263" s="225"/>
      <c r="C263" s="226"/>
      <c r="D263" s="206" t="s">
        <v>309</v>
      </c>
      <c r="E263" s="227" t="s">
        <v>1</v>
      </c>
      <c r="F263" s="228" t="s">
        <v>2932</v>
      </c>
      <c r="G263" s="226"/>
      <c r="H263" s="229">
        <v>1</v>
      </c>
      <c r="I263" s="230"/>
      <c r="J263" s="226"/>
      <c r="K263" s="226"/>
      <c r="L263" s="231"/>
      <c r="M263" s="232"/>
      <c r="N263" s="233"/>
      <c r="O263" s="233"/>
      <c r="P263" s="233"/>
      <c r="Q263" s="233"/>
      <c r="R263" s="233"/>
      <c r="S263" s="233"/>
      <c r="T263" s="234"/>
      <c r="AT263" s="235" t="s">
        <v>309</v>
      </c>
      <c r="AU263" s="235" t="s">
        <v>93</v>
      </c>
      <c r="AV263" s="14" t="s">
        <v>93</v>
      </c>
      <c r="AW263" s="14" t="s">
        <v>38</v>
      </c>
      <c r="AX263" s="14" t="s">
        <v>91</v>
      </c>
      <c r="AY263" s="235" t="s">
        <v>203</v>
      </c>
    </row>
    <row r="264" spans="1:65" s="2" customFormat="1" ht="16.5" customHeight="1">
      <c r="A264" s="36"/>
      <c r="B264" s="37"/>
      <c r="C264" s="247" t="s">
        <v>672</v>
      </c>
      <c r="D264" s="247" t="s">
        <v>350</v>
      </c>
      <c r="E264" s="248" t="s">
        <v>3020</v>
      </c>
      <c r="F264" s="249" t="s">
        <v>3021</v>
      </c>
      <c r="G264" s="250" t="s">
        <v>1422</v>
      </c>
      <c r="H264" s="251">
        <v>2</v>
      </c>
      <c r="I264" s="252"/>
      <c r="J264" s="253">
        <f>ROUND(I264*H264,2)</f>
        <v>0</v>
      </c>
      <c r="K264" s="249" t="s">
        <v>601</v>
      </c>
      <c r="L264" s="254"/>
      <c r="M264" s="255" t="s">
        <v>1</v>
      </c>
      <c r="N264" s="256" t="s">
        <v>48</v>
      </c>
      <c r="O264" s="73"/>
      <c r="P264" s="202">
        <f>O264*H264</f>
        <v>0</v>
      </c>
      <c r="Q264" s="202">
        <v>0.013</v>
      </c>
      <c r="R264" s="202">
        <f>Q264*H264</f>
        <v>0.026</v>
      </c>
      <c r="S264" s="202">
        <v>0</v>
      </c>
      <c r="T264" s="203">
        <f>S264*H264</f>
        <v>0</v>
      </c>
      <c r="U264" s="36"/>
      <c r="V264" s="36"/>
      <c r="W264" s="36"/>
      <c r="X264" s="36"/>
      <c r="Y264" s="36"/>
      <c r="Z264" s="36"/>
      <c r="AA264" s="36"/>
      <c r="AB264" s="36"/>
      <c r="AC264" s="36"/>
      <c r="AD264" s="36"/>
      <c r="AE264" s="36"/>
      <c r="AR264" s="204" t="s">
        <v>450</v>
      </c>
      <c r="AT264" s="204" t="s">
        <v>350</v>
      </c>
      <c r="AU264" s="204" t="s">
        <v>93</v>
      </c>
      <c r="AY264" s="18" t="s">
        <v>203</v>
      </c>
      <c r="BE264" s="205">
        <f>IF(N264="základní",J264,0)</f>
        <v>0</v>
      </c>
      <c r="BF264" s="205">
        <f>IF(N264="snížená",J264,0)</f>
        <v>0</v>
      </c>
      <c r="BG264" s="205">
        <f>IF(N264="zákl. přenesená",J264,0)</f>
        <v>0</v>
      </c>
      <c r="BH264" s="205">
        <f>IF(N264="sníž. přenesená",J264,0)</f>
        <v>0</v>
      </c>
      <c r="BI264" s="205">
        <f>IF(N264="nulová",J264,0)</f>
        <v>0</v>
      </c>
      <c r="BJ264" s="18" t="s">
        <v>91</v>
      </c>
      <c r="BK264" s="205">
        <f>ROUND(I264*H264,2)</f>
        <v>0</v>
      </c>
      <c r="BL264" s="18" t="s">
        <v>378</v>
      </c>
      <c r="BM264" s="204" t="s">
        <v>3022</v>
      </c>
    </row>
    <row r="265" spans="2:51" s="14" customFormat="1" ht="10.2">
      <c r="B265" s="225"/>
      <c r="C265" s="226"/>
      <c r="D265" s="206" t="s">
        <v>309</v>
      </c>
      <c r="E265" s="227" t="s">
        <v>1</v>
      </c>
      <c r="F265" s="228" t="s">
        <v>2998</v>
      </c>
      <c r="G265" s="226"/>
      <c r="H265" s="229">
        <v>2</v>
      </c>
      <c r="I265" s="230"/>
      <c r="J265" s="226"/>
      <c r="K265" s="226"/>
      <c r="L265" s="231"/>
      <c r="M265" s="232"/>
      <c r="N265" s="233"/>
      <c r="O265" s="233"/>
      <c r="P265" s="233"/>
      <c r="Q265" s="233"/>
      <c r="R265" s="233"/>
      <c r="S265" s="233"/>
      <c r="T265" s="234"/>
      <c r="AT265" s="235" t="s">
        <v>309</v>
      </c>
      <c r="AU265" s="235" t="s">
        <v>93</v>
      </c>
      <c r="AV265" s="14" t="s">
        <v>93</v>
      </c>
      <c r="AW265" s="14" t="s">
        <v>38</v>
      </c>
      <c r="AX265" s="14" t="s">
        <v>91</v>
      </c>
      <c r="AY265" s="235" t="s">
        <v>203</v>
      </c>
    </row>
    <row r="266" spans="1:65" s="2" customFormat="1" ht="16.5" customHeight="1">
      <c r="A266" s="36"/>
      <c r="B266" s="37"/>
      <c r="C266" s="247" t="s">
        <v>675</v>
      </c>
      <c r="D266" s="247" t="s">
        <v>350</v>
      </c>
      <c r="E266" s="248" t="s">
        <v>3023</v>
      </c>
      <c r="F266" s="249" t="s">
        <v>3024</v>
      </c>
      <c r="G266" s="250" t="s">
        <v>1422</v>
      </c>
      <c r="H266" s="251">
        <v>21</v>
      </c>
      <c r="I266" s="252"/>
      <c r="J266" s="253">
        <f>ROUND(I266*H266,2)</f>
        <v>0</v>
      </c>
      <c r="K266" s="249" t="s">
        <v>601</v>
      </c>
      <c r="L266" s="254"/>
      <c r="M266" s="255" t="s">
        <v>1</v>
      </c>
      <c r="N266" s="256" t="s">
        <v>48</v>
      </c>
      <c r="O266" s="73"/>
      <c r="P266" s="202">
        <f>O266*H266</f>
        <v>0</v>
      </c>
      <c r="Q266" s="202">
        <v>0.0013</v>
      </c>
      <c r="R266" s="202">
        <f>Q266*H266</f>
        <v>0.027299999999999998</v>
      </c>
      <c r="S266" s="202">
        <v>0</v>
      </c>
      <c r="T266" s="203">
        <f>S266*H266</f>
        <v>0</v>
      </c>
      <c r="U266" s="36"/>
      <c r="V266" s="36"/>
      <c r="W266" s="36"/>
      <c r="X266" s="36"/>
      <c r="Y266" s="36"/>
      <c r="Z266" s="36"/>
      <c r="AA266" s="36"/>
      <c r="AB266" s="36"/>
      <c r="AC266" s="36"/>
      <c r="AD266" s="36"/>
      <c r="AE266" s="36"/>
      <c r="AR266" s="204" t="s">
        <v>450</v>
      </c>
      <c r="AT266" s="204" t="s">
        <v>350</v>
      </c>
      <c r="AU266" s="204" t="s">
        <v>93</v>
      </c>
      <c r="AY266" s="18" t="s">
        <v>203</v>
      </c>
      <c r="BE266" s="205">
        <f>IF(N266="základní",J266,0)</f>
        <v>0</v>
      </c>
      <c r="BF266" s="205">
        <f>IF(N266="snížená",J266,0)</f>
        <v>0</v>
      </c>
      <c r="BG266" s="205">
        <f>IF(N266="zákl. přenesená",J266,0)</f>
        <v>0</v>
      </c>
      <c r="BH266" s="205">
        <f>IF(N266="sníž. přenesená",J266,0)</f>
        <v>0</v>
      </c>
      <c r="BI266" s="205">
        <f>IF(N266="nulová",J266,0)</f>
        <v>0</v>
      </c>
      <c r="BJ266" s="18" t="s">
        <v>91</v>
      </c>
      <c r="BK266" s="205">
        <f>ROUND(I266*H266,2)</f>
        <v>0</v>
      </c>
      <c r="BL266" s="18" t="s">
        <v>378</v>
      </c>
      <c r="BM266" s="204" t="s">
        <v>3025</v>
      </c>
    </row>
    <row r="267" spans="2:51" s="14" customFormat="1" ht="10.2">
      <c r="B267" s="225"/>
      <c r="C267" s="226"/>
      <c r="D267" s="206" t="s">
        <v>309</v>
      </c>
      <c r="E267" s="227" t="s">
        <v>1</v>
      </c>
      <c r="F267" s="228" t="s">
        <v>3026</v>
      </c>
      <c r="G267" s="226"/>
      <c r="H267" s="229">
        <v>21</v>
      </c>
      <c r="I267" s="230"/>
      <c r="J267" s="226"/>
      <c r="K267" s="226"/>
      <c r="L267" s="231"/>
      <c r="M267" s="232"/>
      <c r="N267" s="233"/>
      <c r="O267" s="233"/>
      <c r="P267" s="233"/>
      <c r="Q267" s="233"/>
      <c r="R267" s="233"/>
      <c r="S267" s="233"/>
      <c r="T267" s="234"/>
      <c r="AT267" s="235" t="s">
        <v>309</v>
      </c>
      <c r="AU267" s="235" t="s">
        <v>93</v>
      </c>
      <c r="AV267" s="14" t="s">
        <v>93</v>
      </c>
      <c r="AW267" s="14" t="s">
        <v>38</v>
      </c>
      <c r="AX267" s="14" t="s">
        <v>91</v>
      </c>
      <c r="AY267" s="235" t="s">
        <v>203</v>
      </c>
    </row>
    <row r="268" spans="1:65" s="2" customFormat="1" ht="16.5" customHeight="1">
      <c r="A268" s="36"/>
      <c r="B268" s="37"/>
      <c r="C268" s="193" t="s">
        <v>680</v>
      </c>
      <c r="D268" s="193" t="s">
        <v>206</v>
      </c>
      <c r="E268" s="194" t="s">
        <v>3027</v>
      </c>
      <c r="F268" s="195" t="s">
        <v>3028</v>
      </c>
      <c r="G268" s="196" t="s">
        <v>338</v>
      </c>
      <c r="H268" s="197">
        <v>1.52</v>
      </c>
      <c r="I268" s="198"/>
      <c r="J268" s="199">
        <f>ROUND(I268*H268,2)</f>
        <v>0</v>
      </c>
      <c r="K268" s="195" t="s">
        <v>210</v>
      </c>
      <c r="L268" s="41"/>
      <c r="M268" s="200" t="s">
        <v>1</v>
      </c>
      <c r="N268" s="201" t="s">
        <v>48</v>
      </c>
      <c r="O268" s="73"/>
      <c r="P268" s="202">
        <f>O268*H268</f>
        <v>0</v>
      </c>
      <c r="Q268" s="202">
        <v>0</v>
      </c>
      <c r="R268" s="202">
        <f>Q268*H268</f>
        <v>0</v>
      </c>
      <c r="S268" s="202">
        <v>0</v>
      </c>
      <c r="T268" s="203">
        <f>S268*H268</f>
        <v>0</v>
      </c>
      <c r="U268" s="36"/>
      <c r="V268" s="36"/>
      <c r="W268" s="36"/>
      <c r="X268" s="36"/>
      <c r="Y268" s="36"/>
      <c r="Z268" s="36"/>
      <c r="AA268" s="36"/>
      <c r="AB268" s="36"/>
      <c r="AC268" s="36"/>
      <c r="AD268" s="36"/>
      <c r="AE268" s="36"/>
      <c r="AR268" s="204" t="s">
        <v>378</v>
      </c>
      <c r="AT268" s="204" t="s">
        <v>206</v>
      </c>
      <c r="AU268" s="204" t="s">
        <v>93</v>
      </c>
      <c r="AY268" s="18" t="s">
        <v>203</v>
      </c>
      <c r="BE268" s="205">
        <f>IF(N268="základní",J268,0)</f>
        <v>0</v>
      </c>
      <c r="BF268" s="205">
        <f>IF(N268="snížená",J268,0)</f>
        <v>0</v>
      </c>
      <c r="BG268" s="205">
        <f>IF(N268="zákl. přenesená",J268,0)</f>
        <v>0</v>
      </c>
      <c r="BH268" s="205">
        <f>IF(N268="sníž. přenesená",J268,0)</f>
        <v>0</v>
      </c>
      <c r="BI268" s="205">
        <f>IF(N268="nulová",J268,0)</f>
        <v>0</v>
      </c>
      <c r="BJ268" s="18" t="s">
        <v>91</v>
      </c>
      <c r="BK268" s="205">
        <f>ROUND(I268*H268,2)</f>
        <v>0</v>
      </c>
      <c r="BL268" s="18" t="s">
        <v>378</v>
      </c>
      <c r="BM268" s="204" t="s">
        <v>3029</v>
      </c>
    </row>
    <row r="269" spans="2:63" s="12" customFormat="1" ht="22.8" customHeight="1">
      <c r="B269" s="177"/>
      <c r="C269" s="178"/>
      <c r="D269" s="179" t="s">
        <v>82</v>
      </c>
      <c r="E269" s="191" t="s">
        <v>1474</v>
      </c>
      <c r="F269" s="191" t="s">
        <v>1475</v>
      </c>
      <c r="G269" s="178"/>
      <c r="H269" s="178"/>
      <c r="I269" s="181"/>
      <c r="J269" s="192">
        <f>BK269</f>
        <v>0</v>
      </c>
      <c r="K269" s="178"/>
      <c r="L269" s="183"/>
      <c r="M269" s="184"/>
      <c r="N269" s="185"/>
      <c r="O269" s="185"/>
      <c r="P269" s="186">
        <f>SUM(P270:P273)</f>
        <v>0</v>
      </c>
      <c r="Q269" s="185"/>
      <c r="R269" s="186">
        <f>SUM(R270:R273)</f>
        <v>0.04</v>
      </c>
      <c r="S269" s="185"/>
      <c r="T269" s="187">
        <f>SUM(T270:T273)</f>
        <v>0</v>
      </c>
      <c r="AR269" s="188" t="s">
        <v>93</v>
      </c>
      <c r="AT269" s="189" t="s">
        <v>82</v>
      </c>
      <c r="AU269" s="189" t="s">
        <v>91</v>
      </c>
      <c r="AY269" s="188" t="s">
        <v>203</v>
      </c>
      <c r="BK269" s="190">
        <f>SUM(BK270:BK273)</f>
        <v>0</v>
      </c>
    </row>
    <row r="270" spans="1:65" s="2" customFormat="1" ht="16.5" customHeight="1">
      <c r="A270" s="36"/>
      <c r="B270" s="37"/>
      <c r="C270" s="193" t="s">
        <v>684</v>
      </c>
      <c r="D270" s="193" t="s">
        <v>206</v>
      </c>
      <c r="E270" s="194" t="s">
        <v>3030</v>
      </c>
      <c r="F270" s="195" t="s">
        <v>3031</v>
      </c>
      <c r="G270" s="196" t="s">
        <v>1479</v>
      </c>
      <c r="H270" s="197">
        <v>40</v>
      </c>
      <c r="I270" s="198"/>
      <c r="J270" s="199">
        <f>ROUND(I270*H270,2)</f>
        <v>0</v>
      </c>
      <c r="K270" s="195" t="s">
        <v>601</v>
      </c>
      <c r="L270" s="41"/>
      <c r="M270" s="200" t="s">
        <v>1</v>
      </c>
      <c r="N270" s="201" t="s">
        <v>48</v>
      </c>
      <c r="O270" s="73"/>
      <c r="P270" s="202">
        <f>O270*H270</f>
        <v>0</v>
      </c>
      <c r="Q270" s="202">
        <v>0</v>
      </c>
      <c r="R270" s="202">
        <f>Q270*H270</f>
        <v>0</v>
      </c>
      <c r="S270" s="202">
        <v>0</v>
      </c>
      <c r="T270" s="203">
        <f>S270*H270</f>
        <v>0</v>
      </c>
      <c r="U270" s="36"/>
      <c r="V270" s="36"/>
      <c r="W270" s="36"/>
      <c r="X270" s="36"/>
      <c r="Y270" s="36"/>
      <c r="Z270" s="36"/>
      <c r="AA270" s="36"/>
      <c r="AB270" s="36"/>
      <c r="AC270" s="36"/>
      <c r="AD270" s="36"/>
      <c r="AE270" s="36"/>
      <c r="AR270" s="204" t="s">
        <v>378</v>
      </c>
      <c r="AT270" s="204" t="s">
        <v>206</v>
      </c>
      <c r="AU270" s="204" t="s">
        <v>93</v>
      </c>
      <c r="AY270" s="18" t="s">
        <v>203</v>
      </c>
      <c r="BE270" s="205">
        <f>IF(N270="základní",J270,0)</f>
        <v>0</v>
      </c>
      <c r="BF270" s="205">
        <f>IF(N270="snížená",J270,0)</f>
        <v>0</v>
      </c>
      <c r="BG270" s="205">
        <f>IF(N270="zákl. přenesená",J270,0)</f>
        <v>0</v>
      </c>
      <c r="BH270" s="205">
        <f>IF(N270="sníž. přenesená",J270,0)</f>
        <v>0</v>
      </c>
      <c r="BI270" s="205">
        <f>IF(N270="nulová",J270,0)</f>
        <v>0</v>
      </c>
      <c r="BJ270" s="18" t="s">
        <v>91</v>
      </c>
      <c r="BK270" s="205">
        <f>ROUND(I270*H270,2)</f>
        <v>0</v>
      </c>
      <c r="BL270" s="18" t="s">
        <v>378</v>
      </c>
      <c r="BM270" s="204" t="s">
        <v>3032</v>
      </c>
    </row>
    <row r="271" spans="1:65" s="2" customFormat="1" ht="16.5" customHeight="1">
      <c r="A271" s="36"/>
      <c r="B271" s="37"/>
      <c r="C271" s="247" t="s">
        <v>689</v>
      </c>
      <c r="D271" s="247" t="s">
        <v>350</v>
      </c>
      <c r="E271" s="248" t="s">
        <v>3033</v>
      </c>
      <c r="F271" s="249" t="s">
        <v>3034</v>
      </c>
      <c r="G271" s="250" t="s">
        <v>2314</v>
      </c>
      <c r="H271" s="251">
        <v>1</v>
      </c>
      <c r="I271" s="252"/>
      <c r="J271" s="253">
        <f>ROUND(I271*H271,2)</f>
        <v>0</v>
      </c>
      <c r="K271" s="249" t="s">
        <v>601</v>
      </c>
      <c r="L271" s="254"/>
      <c r="M271" s="255" t="s">
        <v>1</v>
      </c>
      <c r="N271" s="256" t="s">
        <v>48</v>
      </c>
      <c r="O271" s="73"/>
      <c r="P271" s="202">
        <f>O271*H271</f>
        <v>0</v>
      </c>
      <c r="Q271" s="202">
        <v>0.04</v>
      </c>
      <c r="R271" s="202">
        <f>Q271*H271</f>
        <v>0.04</v>
      </c>
      <c r="S271" s="202">
        <v>0</v>
      </c>
      <c r="T271" s="203">
        <f>S271*H271</f>
        <v>0</v>
      </c>
      <c r="U271" s="36"/>
      <c r="V271" s="36"/>
      <c r="W271" s="36"/>
      <c r="X271" s="36"/>
      <c r="Y271" s="36"/>
      <c r="Z271" s="36"/>
      <c r="AA271" s="36"/>
      <c r="AB271" s="36"/>
      <c r="AC271" s="36"/>
      <c r="AD271" s="36"/>
      <c r="AE271" s="36"/>
      <c r="AR271" s="204" t="s">
        <v>450</v>
      </c>
      <c r="AT271" s="204" t="s">
        <v>350</v>
      </c>
      <c r="AU271" s="204" t="s">
        <v>93</v>
      </c>
      <c r="AY271" s="18" t="s">
        <v>203</v>
      </c>
      <c r="BE271" s="205">
        <f>IF(N271="základní",J271,0)</f>
        <v>0</v>
      </c>
      <c r="BF271" s="205">
        <f>IF(N271="snížená",J271,0)</f>
        <v>0</v>
      </c>
      <c r="BG271" s="205">
        <f>IF(N271="zákl. přenesená",J271,0)</f>
        <v>0</v>
      </c>
      <c r="BH271" s="205">
        <f>IF(N271="sníž. přenesená",J271,0)</f>
        <v>0</v>
      </c>
      <c r="BI271" s="205">
        <f>IF(N271="nulová",J271,0)</f>
        <v>0</v>
      </c>
      <c r="BJ271" s="18" t="s">
        <v>91</v>
      </c>
      <c r="BK271" s="205">
        <f>ROUND(I271*H271,2)</f>
        <v>0</v>
      </c>
      <c r="BL271" s="18" t="s">
        <v>378</v>
      </c>
      <c r="BM271" s="204" t="s">
        <v>3035</v>
      </c>
    </row>
    <row r="272" spans="2:51" s="14" customFormat="1" ht="10.2">
      <c r="B272" s="225"/>
      <c r="C272" s="226"/>
      <c r="D272" s="206" t="s">
        <v>309</v>
      </c>
      <c r="E272" s="227" t="s">
        <v>1</v>
      </c>
      <c r="F272" s="228" t="s">
        <v>3036</v>
      </c>
      <c r="G272" s="226"/>
      <c r="H272" s="229">
        <v>1</v>
      </c>
      <c r="I272" s="230"/>
      <c r="J272" s="226"/>
      <c r="K272" s="226"/>
      <c r="L272" s="231"/>
      <c r="M272" s="232"/>
      <c r="N272" s="233"/>
      <c r="O272" s="233"/>
      <c r="P272" s="233"/>
      <c r="Q272" s="233"/>
      <c r="R272" s="233"/>
      <c r="S272" s="233"/>
      <c r="T272" s="234"/>
      <c r="AT272" s="235" t="s">
        <v>309</v>
      </c>
      <c r="AU272" s="235" t="s">
        <v>93</v>
      </c>
      <c r="AV272" s="14" t="s">
        <v>93</v>
      </c>
      <c r="AW272" s="14" t="s">
        <v>38</v>
      </c>
      <c r="AX272" s="14" t="s">
        <v>91</v>
      </c>
      <c r="AY272" s="235" t="s">
        <v>203</v>
      </c>
    </row>
    <row r="273" spans="1:65" s="2" customFormat="1" ht="16.5" customHeight="1">
      <c r="A273" s="36"/>
      <c r="B273" s="37"/>
      <c r="C273" s="193" t="s">
        <v>698</v>
      </c>
      <c r="D273" s="193" t="s">
        <v>206</v>
      </c>
      <c r="E273" s="194" t="s">
        <v>3037</v>
      </c>
      <c r="F273" s="195" t="s">
        <v>3038</v>
      </c>
      <c r="G273" s="196" t="s">
        <v>338</v>
      </c>
      <c r="H273" s="197">
        <v>0.04</v>
      </c>
      <c r="I273" s="198"/>
      <c r="J273" s="199">
        <f>ROUND(I273*H273,2)</f>
        <v>0</v>
      </c>
      <c r="K273" s="195" t="s">
        <v>210</v>
      </c>
      <c r="L273" s="41"/>
      <c r="M273" s="200" t="s">
        <v>1</v>
      </c>
      <c r="N273" s="201" t="s">
        <v>48</v>
      </c>
      <c r="O273" s="73"/>
      <c r="P273" s="202">
        <f>O273*H273</f>
        <v>0</v>
      </c>
      <c r="Q273" s="202">
        <v>0</v>
      </c>
      <c r="R273" s="202">
        <f>Q273*H273</f>
        <v>0</v>
      </c>
      <c r="S273" s="202">
        <v>0</v>
      </c>
      <c r="T273" s="203">
        <f>S273*H273</f>
        <v>0</v>
      </c>
      <c r="U273" s="36"/>
      <c r="V273" s="36"/>
      <c r="W273" s="36"/>
      <c r="X273" s="36"/>
      <c r="Y273" s="36"/>
      <c r="Z273" s="36"/>
      <c r="AA273" s="36"/>
      <c r="AB273" s="36"/>
      <c r="AC273" s="36"/>
      <c r="AD273" s="36"/>
      <c r="AE273" s="36"/>
      <c r="AR273" s="204" t="s">
        <v>378</v>
      </c>
      <c r="AT273" s="204" t="s">
        <v>206</v>
      </c>
      <c r="AU273" s="204" t="s">
        <v>93</v>
      </c>
      <c r="AY273" s="18" t="s">
        <v>203</v>
      </c>
      <c r="BE273" s="205">
        <f>IF(N273="základní",J273,0)</f>
        <v>0</v>
      </c>
      <c r="BF273" s="205">
        <f>IF(N273="snížená",J273,0)</f>
        <v>0</v>
      </c>
      <c r="BG273" s="205">
        <f>IF(N273="zákl. přenesená",J273,0)</f>
        <v>0</v>
      </c>
      <c r="BH273" s="205">
        <f>IF(N273="sníž. přenesená",J273,0)</f>
        <v>0</v>
      </c>
      <c r="BI273" s="205">
        <f>IF(N273="nulová",J273,0)</f>
        <v>0</v>
      </c>
      <c r="BJ273" s="18" t="s">
        <v>91</v>
      </c>
      <c r="BK273" s="205">
        <f>ROUND(I273*H273,2)</f>
        <v>0</v>
      </c>
      <c r="BL273" s="18" t="s">
        <v>378</v>
      </c>
      <c r="BM273" s="204" t="s">
        <v>3039</v>
      </c>
    </row>
    <row r="274" spans="2:63" s="12" customFormat="1" ht="25.95" customHeight="1">
      <c r="B274" s="177"/>
      <c r="C274" s="178"/>
      <c r="D274" s="179" t="s">
        <v>82</v>
      </c>
      <c r="E274" s="180" t="s">
        <v>2738</v>
      </c>
      <c r="F274" s="180" t="s">
        <v>1868</v>
      </c>
      <c r="G274" s="178"/>
      <c r="H274" s="178"/>
      <c r="I274" s="181"/>
      <c r="J274" s="182">
        <f>BK274</f>
        <v>0</v>
      </c>
      <c r="K274" s="178"/>
      <c r="L274" s="183"/>
      <c r="M274" s="184"/>
      <c r="N274" s="185"/>
      <c r="O274" s="185"/>
      <c r="P274" s="186">
        <f>SUM(P275:P276)</f>
        <v>0</v>
      </c>
      <c r="Q274" s="185"/>
      <c r="R274" s="186">
        <f>SUM(R275:R276)</f>
        <v>0</v>
      </c>
      <c r="S274" s="185"/>
      <c r="T274" s="187">
        <f>SUM(T275:T276)</f>
        <v>0</v>
      </c>
      <c r="AR274" s="188" t="s">
        <v>121</v>
      </c>
      <c r="AT274" s="189" t="s">
        <v>82</v>
      </c>
      <c r="AU274" s="189" t="s">
        <v>83</v>
      </c>
      <c r="AY274" s="188" t="s">
        <v>203</v>
      </c>
      <c r="BK274" s="190">
        <f>SUM(BK275:BK276)</f>
        <v>0</v>
      </c>
    </row>
    <row r="275" spans="1:65" s="2" customFormat="1" ht="16.5" customHeight="1">
      <c r="A275" s="36"/>
      <c r="B275" s="37"/>
      <c r="C275" s="193" t="s">
        <v>702</v>
      </c>
      <c r="D275" s="193" t="s">
        <v>206</v>
      </c>
      <c r="E275" s="194" t="s">
        <v>3040</v>
      </c>
      <c r="F275" s="195" t="s">
        <v>3041</v>
      </c>
      <c r="G275" s="196" t="s">
        <v>2741</v>
      </c>
      <c r="H275" s="197">
        <v>72</v>
      </c>
      <c r="I275" s="198"/>
      <c r="J275" s="199">
        <f>ROUND(I275*H275,2)</f>
        <v>0</v>
      </c>
      <c r="K275" s="195" t="s">
        <v>601</v>
      </c>
      <c r="L275" s="41"/>
      <c r="M275" s="200" t="s">
        <v>1</v>
      </c>
      <c r="N275" s="201" t="s">
        <v>48</v>
      </c>
      <c r="O275" s="73"/>
      <c r="P275" s="202">
        <f>O275*H275</f>
        <v>0</v>
      </c>
      <c r="Q275" s="202">
        <v>0</v>
      </c>
      <c r="R275" s="202">
        <f>Q275*H275</f>
        <v>0</v>
      </c>
      <c r="S275" s="202">
        <v>0</v>
      </c>
      <c r="T275" s="203">
        <f>S275*H275</f>
        <v>0</v>
      </c>
      <c r="U275" s="36"/>
      <c r="V275" s="36"/>
      <c r="W275" s="36"/>
      <c r="X275" s="36"/>
      <c r="Y275" s="36"/>
      <c r="Z275" s="36"/>
      <c r="AA275" s="36"/>
      <c r="AB275" s="36"/>
      <c r="AC275" s="36"/>
      <c r="AD275" s="36"/>
      <c r="AE275" s="36"/>
      <c r="AR275" s="204" t="s">
        <v>1859</v>
      </c>
      <c r="AT275" s="204" t="s">
        <v>206</v>
      </c>
      <c r="AU275" s="204" t="s">
        <v>91</v>
      </c>
      <c r="AY275" s="18" t="s">
        <v>203</v>
      </c>
      <c r="BE275" s="205">
        <f>IF(N275="základní",J275,0)</f>
        <v>0</v>
      </c>
      <c r="BF275" s="205">
        <f>IF(N275="snížená",J275,0)</f>
        <v>0</v>
      </c>
      <c r="BG275" s="205">
        <f>IF(N275="zákl. přenesená",J275,0)</f>
        <v>0</v>
      </c>
      <c r="BH275" s="205">
        <f>IF(N275="sníž. přenesená",J275,0)</f>
        <v>0</v>
      </c>
      <c r="BI275" s="205">
        <f>IF(N275="nulová",J275,0)</f>
        <v>0</v>
      </c>
      <c r="BJ275" s="18" t="s">
        <v>91</v>
      </c>
      <c r="BK275" s="205">
        <f>ROUND(I275*H275,2)</f>
        <v>0</v>
      </c>
      <c r="BL275" s="18" t="s">
        <v>1859</v>
      </c>
      <c r="BM275" s="204" t="s">
        <v>3042</v>
      </c>
    </row>
    <row r="276" spans="1:65" s="2" customFormat="1" ht="16.5" customHeight="1">
      <c r="A276" s="36"/>
      <c r="B276" s="37"/>
      <c r="C276" s="193" t="s">
        <v>711</v>
      </c>
      <c r="D276" s="193" t="s">
        <v>206</v>
      </c>
      <c r="E276" s="194" t="s">
        <v>3043</v>
      </c>
      <c r="F276" s="195" t="s">
        <v>3044</v>
      </c>
      <c r="G276" s="196" t="s">
        <v>2741</v>
      </c>
      <c r="H276" s="197">
        <v>30</v>
      </c>
      <c r="I276" s="198"/>
      <c r="J276" s="199">
        <f>ROUND(I276*H276,2)</f>
        <v>0</v>
      </c>
      <c r="K276" s="195" t="s">
        <v>601</v>
      </c>
      <c r="L276" s="41"/>
      <c r="M276" s="269" t="s">
        <v>1</v>
      </c>
      <c r="N276" s="270" t="s">
        <v>48</v>
      </c>
      <c r="O276" s="213"/>
      <c r="P276" s="271">
        <f>O276*H276</f>
        <v>0</v>
      </c>
      <c r="Q276" s="271">
        <v>0</v>
      </c>
      <c r="R276" s="271">
        <f>Q276*H276</f>
        <v>0</v>
      </c>
      <c r="S276" s="271">
        <v>0</v>
      </c>
      <c r="T276" s="272">
        <f>S276*H276</f>
        <v>0</v>
      </c>
      <c r="U276" s="36"/>
      <c r="V276" s="36"/>
      <c r="W276" s="36"/>
      <c r="X276" s="36"/>
      <c r="Y276" s="36"/>
      <c r="Z276" s="36"/>
      <c r="AA276" s="36"/>
      <c r="AB276" s="36"/>
      <c r="AC276" s="36"/>
      <c r="AD276" s="36"/>
      <c r="AE276" s="36"/>
      <c r="AR276" s="204" t="s">
        <v>1859</v>
      </c>
      <c r="AT276" s="204" t="s">
        <v>206</v>
      </c>
      <c r="AU276" s="204" t="s">
        <v>91</v>
      </c>
      <c r="AY276" s="18" t="s">
        <v>203</v>
      </c>
      <c r="BE276" s="205">
        <f>IF(N276="základní",J276,0)</f>
        <v>0</v>
      </c>
      <c r="BF276" s="205">
        <f>IF(N276="snížená",J276,0)</f>
        <v>0</v>
      </c>
      <c r="BG276" s="205">
        <f>IF(N276="zákl. přenesená",J276,0)</f>
        <v>0</v>
      </c>
      <c r="BH276" s="205">
        <f>IF(N276="sníž. přenesená",J276,0)</f>
        <v>0</v>
      </c>
      <c r="BI276" s="205">
        <f>IF(N276="nulová",J276,0)</f>
        <v>0</v>
      </c>
      <c r="BJ276" s="18" t="s">
        <v>91</v>
      </c>
      <c r="BK276" s="205">
        <f>ROUND(I276*H276,2)</f>
        <v>0</v>
      </c>
      <c r="BL276" s="18" t="s">
        <v>1859</v>
      </c>
      <c r="BM276" s="204" t="s">
        <v>3045</v>
      </c>
    </row>
    <row r="277" spans="1:31" s="2" customFormat="1" ht="6.9" customHeight="1">
      <c r="A277" s="36"/>
      <c r="B277" s="56"/>
      <c r="C277" s="57"/>
      <c r="D277" s="57"/>
      <c r="E277" s="57"/>
      <c r="F277" s="57"/>
      <c r="G277" s="57"/>
      <c r="H277" s="57"/>
      <c r="I277" s="57"/>
      <c r="J277" s="57"/>
      <c r="K277" s="57"/>
      <c r="L277" s="41"/>
      <c r="M277" s="36"/>
      <c r="O277" s="36"/>
      <c r="P277" s="36"/>
      <c r="Q277" s="36"/>
      <c r="R277" s="36"/>
      <c r="S277" s="36"/>
      <c r="T277" s="36"/>
      <c r="U277" s="36"/>
      <c r="V277" s="36"/>
      <c r="W277" s="36"/>
      <c r="X277" s="36"/>
      <c r="Y277" s="36"/>
      <c r="Z277" s="36"/>
      <c r="AA277" s="36"/>
      <c r="AB277" s="36"/>
      <c r="AC277" s="36"/>
      <c r="AD277" s="36"/>
      <c r="AE277" s="36"/>
    </row>
  </sheetData>
  <sheetProtection algorithmName="SHA-512" hashValue="c10uCGzvviDX7jb0I4H8ZJFBOKfDYf4bnF5KCHCpkk11EMtjLCgnJDsKLCMLZriLNHCNGo7wmJAqJtzZ4rdDmg==" saltValue="0M1wB8NKxgyybTJIvSin7oCc5HFmb7LqEbG8FniLaGLRSiavu5fCcVQm/NS1ueFGLqaz8yG/wO39Buq1gK2OLg==" spinCount="100000" sheet="1" objects="1" scenarios="1" formatColumns="0" formatRows="0" autoFilter="0"/>
  <autoFilter ref="C131:K276"/>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reneata_pdf</cp:lastModifiedBy>
  <dcterms:created xsi:type="dcterms:W3CDTF">2021-08-04T09:11:59Z</dcterms:created>
  <dcterms:modified xsi:type="dcterms:W3CDTF">2021-08-04T10:20:05Z</dcterms:modified>
  <cp:category/>
  <cp:version/>
  <cp:contentType/>
  <cp:contentStatus/>
</cp:coreProperties>
</file>