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práce" sheetId="2" r:id="rId2"/>
    <sheet name="02 - VZT+KLM" sheetId="3" r:id="rId3"/>
    <sheet name="C21M - Elektromontáže" sheetId="4" r:id="rId4"/>
    <sheet name="C22M - M" sheetId="5" r:id="rId5"/>
    <sheet name="C24 - Stavební práce - výsek" sheetId="6" r:id="rId6"/>
    <sheet name="C23 - Materiály" sheetId="7" r:id="rId7"/>
    <sheet name="C25 - Práce v HZS" sheetId="8" r:id="rId8"/>
    <sheet name="VC - Výchozí revize elektro" sheetId="9" r:id="rId9"/>
    <sheet name="VC 722289 - Pravidelné re..." sheetId="10" r:id="rId10"/>
    <sheet name="VC 732 - Rozvaděče" sheetId="11" r:id="rId11"/>
    <sheet name="04 - Zařízení zdravotně t..." sheetId="12" r:id="rId12"/>
    <sheet name="05 - Vytápění" sheetId="13" r:id="rId13"/>
    <sheet name="06 - VRN" sheetId="14" r:id="rId14"/>
    <sheet name="Pokyny pro vyplnění" sheetId="15" r:id="rId15"/>
  </sheets>
  <definedNames>
    <definedName name="_xlnm.Print_Area" localSheetId="0">'Rekapitulace stavby'!$D$4:$AO$36,'Rekapitulace stavby'!$C$42:$AQ$69</definedName>
    <definedName name="_xlnm._FilterDatabase" localSheetId="1" hidden="1">'01 - Stavební práce'!$C$109:$K$756</definedName>
    <definedName name="_xlnm.Print_Area" localSheetId="1">'01 - Stavební práce'!$C$4:$J$39,'01 - Stavební práce'!$C$45:$J$91,'01 - Stavební práce'!$C$97:$K$756</definedName>
    <definedName name="_xlnm._FilterDatabase" localSheetId="2" hidden="1">'02 - VZT+KLM'!$C$86:$K$337</definedName>
    <definedName name="_xlnm.Print_Area" localSheetId="2">'02 - VZT+KLM'!$C$4:$J$39,'02 - VZT+KLM'!$C$45:$J$68,'02 - VZT+KLM'!$C$74:$K$337</definedName>
    <definedName name="_xlnm._FilterDatabase" localSheetId="3" hidden="1">'C21M - Elektromontáže'!$C$84:$K$137</definedName>
    <definedName name="_xlnm.Print_Area" localSheetId="3">'C21M - Elektromontáže'!$C$4:$J$41,'C21M - Elektromontáže'!$C$47:$J$64,'C21M - Elektromontáže'!$C$70:$K$137</definedName>
    <definedName name="_xlnm._FilterDatabase" localSheetId="4" hidden="1">'C22M - M'!$C$84:$K$127</definedName>
    <definedName name="_xlnm.Print_Area" localSheetId="4">'C22M - M'!$C$4:$J$41,'C22M - M'!$C$47:$J$64,'C22M - M'!$C$70:$K$127</definedName>
    <definedName name="_xlnm._FilterDatabase" localSheetId="5" hidden="1">'C24 - Stavební práce - výsek'!$C$84:$K$105</definedName>
    <definedName name="_xlnm.Print_Area" localSheetId="5">'C24 - Stavební práce - výsek'!$C$4:$J$41,'C24 - Stavební práce - výsek'!$C$47:$J$64,'C24 - Stavební práce - výsek'!$C$70:$K$105</definedName>
    <definedName name="_xlnm._FilterDatabase" localSheetId="6" hidden="1">'C23 - Materiály'!$C$84:$K$191</definedName>
    <definedName name="_xlnm.Print_Area" localSheetId="6">'C23 - Materiály'!$C$4:$J$41,'C23 - Materiály'!$C$47:$J$64,'C23 - Materiály'!$C$70:$K$191</definedName>
    <definedName name="_xlnm._FilterDatabase" localSheetId="7" hidden="1">'C25 - Práce v HZS'!$C$84:$K$87</definedName>
    <definedName name="_xlnm.Print_Area" localSheetId="7">'C25 - Práce v HZS'!$C$4:$J$41,'C25 - Práce v HZS'!$C$47:$J$64,'C25 - Práce v HZS'!$C$70:$K$87</definedName>
    <definedName name="_xlnm._FilterDatabase" localSheetId="8" hidden="1">'VC - Výchozí revize elektro'!$C$84:$K$87</definedName>
    <definedName name="_xlnm.Print_Area" localSheetId="8">'VC - Výchozí revize elektro'!$C$4:$J$41,'VC - Výchozí revize elektro'!$C$47:$J$64,'VC - Výchozí revize elektro'!$C$70:$K$87</definedName>
    <definedName name="_xlnm._FilterDatabase" localSheetId="9" hidden="1">'VC 722289 - Pravidelné re...'!$C$84:$K$91</definedName>
    <definedName name="_xlnm.Print_Area" localSheetId="9">'VC 722289 - Pravidelné re...'!$C$4:$J$41,'VC 722289 - Pravidelné re...'!$C$47:$J$64,'VC 722289 - Pravidelné re...'!$C$70:$K$91</definedName>
    <definedName name="_xlnm._FilterDatabase" localSheetId="10" hidden="1">'VC 732 - Rozvaděče'!$C$84:$K$89</definedName>
    <definedName name="_xlnm.Print_Area" localSheetId="10">'VC 732 - Rozvaděče'!$C$4:$J$41,'VC 732 - Rozvaděče'!$C$47:$J$64,'VC 732 - Rozvaděče'!$C$70:$K$89</definedName>
    <definedName name="_xlnm._FilterDatabase" localSheetId="11" hidden="1">'04 - Zařízení zdravotně t...'!$C$85:$K$481</definedName>
    <definedName name="_xlnm.Print_Area" localSheetId="11">'04 - Zařízení zdravotně t...'!$C$4:$J$39,'04 - Zařízení zdravotně t...'!$C$45:$J$67,'04 - Zařízení zdravotně t...'!$C$73:$K$481</definedName>
    <definedName name="_xlnm._FilterDatabase" localSheetId="12" hidden="1">'05 - Vytápění'!$C$84:$K$332</definedName>
    <definedName name="_xlnm.Print_Area" localSheetId="12">'05 - Vytápění'!$C$4:$J$39,'05 - Vytápění'!$C$45:$J$66,'05 - Vytápění'!$C$72:$K$332</definedName>
    <definedName name="_xlnm._FilterDatabase" localSheetId="13" hidden="1">'06 - VRN'!$C$83:$K$107</definedName>
    <definedName name="_xlnm.Print_Area" localSheetId="13">'06 - VRN'!$C$4:$J$39,'06 - VRN'!$C$45:$J$65,'06 - VRN'!$C$71:$K$107</definedName>
    <definedName name="_xlnm.Print_Area" localSheetId="1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Stavební práce'!$109:$109</definedName>
    <definedName name="_xlnm.Print_Titles" localSheetId="2">'02 - VZT+KLM'!$86:$86</definedName>
    <definedName name="_xlnm.Print_Titles" localSheetId="3">'C21M - Elektromontáže'!$84:$84</definedName>
    <definedName name="_xlnm.Print_Titles" localSheetId="4">'C22M - M'!$84:$84</definedName>
    <definedName name="_xlnm.Print_Titles" localSheetId="5">'C24 - Stavební práce - výsek'!$84:$84</definedName>
    <definedName name="_xlnm.Print_Titles" localSheetId="6">'C23 - Materiály'!$84:$84</definedName>
    <definedName name="_xlnm.Print_Titles" localSheetId="7">'C25 - Práce v HZS'!$84:$84</definedName>
    <definedName name="_xlnm.Print_Titles" localSheetId="8">'VC - Výchozí revize elektro'!$84:$84</definedName>
    <definedName name="_xlnm.Print_Titles" localSheetId="9">'VC 722289 - Pravidelné re...'!$84:$84</definedName>
    <definedName name="_xlnm.Print_Titles" localSheetId="10">'VC 732 - Rozvaděče'!$84:$84</definedName>
    <definedName name="_xlnm.Print_Titles" localSheetId="11">'04 - Zařízení zdravotně t...'!$85:$85</definedName>
    <definedName name="_xlnm.Print_Titles" localSheetId="12">'05 - Vytápění'!$84:$84</definedName>
    <definedName name="_xlnm.Print_Titles" localSheetId="13">'06 - VRN'!$83:$83</definedName>
  </definedNames>
  <calcPr fullCalcOnLoad="1"/>
</workbook>
</file>

<file path=xl/sharedStrings.xml><?xml version="1.0" encoding="utf-8"?>
<sst xmlns="http://schemas.openxmlformats.org/spreadsheetml/2006/main" count="17008" uniqueCount="2676">
  <si>
    <t>Export Komplet</t>
  </si>
  <si>
    <t>VZ</t>
  </si>
  <si>
    <t>2.0</t>
  </si>
  <si>
    <t>ZAMOK</t>
  </si>
  <si>
    <t>False</t>
  </si>
  <si>
    <t>{22310ef2-9c07-4133-98b9-5abbe7eacbca}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</si>
  <si>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</si>
  <si>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</si>
  <si>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</si>
  <si>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</si>
  <si>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</si>
  <si>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</si>
  <si>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</si>
  <si>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</si>
  <si>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Stonava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</si>
  <si>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</si>
  <si>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</si>
  <si>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2022_MŠ HOŘANY REKONSTRUKCE</t>
  </si>
  <si>
    <t>KSO:</t>
  </si>
  <si>
    <t/>
  </si>
  <si>
    <t>CC-CZ:</t>
  </si>
  <si>
    <t>Místo:</t>
  </si>
  <si>
    <t>Stonava 1014</t>
  </si>
  <si>
    <t>Datum:</t>
  </si>
  <si>
    <t>26. 4. 2022</t>
  </si>
  <si>
    <t>Zadavatel:</t>
  </si>
  <si>
    <t>IČ:</t>
  </si>
  <si>
    <t>Obec Stonava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</si>
  <si>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</si>
  <si>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</si>
  <si>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</si>
  <si>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</si>
  <si>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</si>
  <si>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</si>
  <si>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</si>
  <si>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06369201</t>
  </si>
  <si>
    <t>Amun Pro s.r.o.</t>
  </si>
  <si>
    <t>CZ06369201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</si>
  <si>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</si>
  <si>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</si>
  <si>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</si>
  <si>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</si>
  <si>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</si>
  <si>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</si>
  <si>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</si>
  <si>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</si>
  <si>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</si>
  <si>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</si>
  <si>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</si>
  <si>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</si>
  <si>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</si>
  <si>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</si>
  <si>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</si>
  <si>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</si>
  <si>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</si>
  <si>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</si>
  <si>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</si>
  <si>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</si>
  <si>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</si>
  <si>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</si>
  <si>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</si>
  <si>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</si>
  <si>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</si>
  <si>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</si>
  <si>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</si>
  <si>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</si>
  <si>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</si>
  <si>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</si>
  <si>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</si>
  <si>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</si>
  <si>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</si>
  <si>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</si>
  <si>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</si>
  <si>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</si>
  <si>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</si>
  <si>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</si>
  <si>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</si>
  <si>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</si>
  <si>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</si>
  <si>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</si>
  <si>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práce</t>
  </si>
  <si>
    <t>STA</t>
  </si>
  <si>
    <t>1</t>
  </si>
  <si>
    <t>{acde4469-ff85-4397-976a-9030942ffc2c}</t>
  </si>
  <si>
    <t>2</t>
  </si>
  <si>
    <t>02</t>
  </si>
  <si>
    <t>VZT+KLM</t>
  </si>
  <si>
    <t>{cf760863-858a-4606-83a5-f8aec7990bc0}</t>
  </si>
  <si>
    <t>03</t>
  </si>
  <si>
    <t>ELEKTRO</t>
  </si>
  <si>
    <t>{48c9261e-a948-4082-b1fb-565286eec71e}</t>
  </si>
  <si>
    <t>C21M</t>
  </si>
  <si>
    <t>Elektromontáže</t>
  </si>
  <si>
    <t>Soupis</t>
  </si>
  <si>
    <t>{3e800a0c-3d76-4cb0-95ed-c7d08eb9e9cc}</t>
  </si>
  <si>
    <t>C22M</t>
  </si>
  <si>
    <t>M</t>
  </si>
  <si>
    <t>{be3d344c-db3c-4f70-8d7f-1b0370ea8ba7}</t>
  </si>
  <si>
    <t>C24</t>
  </si>
  <si>
    <t>Stavební práce - výsek</t>
  </si>
  <si>
    <t>{523a1296-3374-42cd-a8b5-4b2471f5732e}</t>
  </si>
  <si>
    <t>C23</t>
  </si>
  <si>
    <t>Materiály</t>
  </si>
  <si>
    <t>{930470d0-5d9b-446d-8cac-04879c5d822b}</t>
  </si>
  <si>
    <t>C25</t>
  </si>
  <si>
    <t>Práce v HZS</t>
  </si>
  <si>
    <t>{dab03627-afc9-4ce0-9876-0ecbbbefdda5}</t>
  </si>
  <si>
    <t>VC</t>
  </si>
  <si>
    <t>Výchozí revize elektro</t>
  </si>
  <si>
    <t>{fb504d4d-0913-49fc-93b1-7f34491754d4}</t>
  </si>
  <si>
    <t>VC 722289</t>
  </si>
  <si>
    <t>Pravidelné revize</t>
  </si>
  <si>
    <t>{9137a4a9-1b4d-4e40-82b7-5758491ad95d}</t>
  </si>
  <si>
    <t>VC 732</t>
  </si>
  <si>
    <t>Rozvaděče</t>
  </si>
  <si>
    <t>{08f04e56-f52c-448b-bd43-3a8200f7bb53}</t>
  </si>
  <si>
    <t>04</t>
  </si>
  <si>
    <t>Zařízení zdravotně technických instalací</t>
  </si>
  <si>
    <t>{91c7459d-afa8-46ea-a783-3e6d09fe4fcf}</t>
  </si>
  <si>
    <t>05</t>
  </si>
  <si>
    <t>Vytápění</t>
  </si>
  <si>
    <t>{23804c17-1fbc-4305-a1e7-1ef1aeccdd33}</t>
  </si>
  <si>
    <t>06</t>
  </si>
  <si>
    <t>VRN</t>
  </si>
  <si>
    <t>{dd6a19f6-3e48-46a2-8174-abb0174dcec1}</t>
  </si>
  <si>
    <t>KRYCÍ LIST SOUPISU PRACÍ</t>
  </si>
  <si>
    <t>Objekt:</t>
  </si>
  <si>
    <t>01 - Stavební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</si>
  <si>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</si>
  <si>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</si>
  <si>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</si>
  <si>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</si>
  <si>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</si>
  <si>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</si>
  <si>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</si>
  <si>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</si>
  <si>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17 - Zemní práce - konstrukce ze zemin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</si>
  <si>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</si>
  <si>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</si>
  <si>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</si>
  <si>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</si>
  <si>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</si>
  <si>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</si>
  <si>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</si>
  <si>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</si>
  <si>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</si>
  <si>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</si>
  <si>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</si>
  <si>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</si>
  <si>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</si>
  <si>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</si>
  <si>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</si>
  <si>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</si>
  <si>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</si>
  <si>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</si>
  <si>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</si>
  <si>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</si>
  <si>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</si>
  <si>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</si>
  <si>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</si>
  <si>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</si>
  <si>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</si>
  <si>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</si>
  <si>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</si>
  <si>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</si>
  <si>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</si>
  <si>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</si>
  <si>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</si>
  <si>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</si>
  <si>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</si>
  <si>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</si>
  <si>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</si>
  <si>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</si>
  <si>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</si>
  <si>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</si>
  <si>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</si>
  <si>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</si>
  <si>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</si>
  <si>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</si>
  <si>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</si>
  <si>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</si>
  <si>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131213701</t>
  </si>
  <si>
    <t>Hloubení nezapažených jam v soudržných horninách třídy těžitelnosti I skupiny 3 ručně</t>
  </si>
  <si>
    <t>m3</t>
  </si>
  <si>
    <t>CS ÚRS 2022 02</t>
  </si>
  <si>
    <t>4</t>
  </si>
  <si>
    <t>-1657600537</t>
  </si>
  <si>
    <t>PP</t>
  </si>
  <si>
    <t>Hloubení nezapažených jam ručně s urovnáním dna do předepsaného profilu a spádu v hornině třídy těžitelnosti I skupiny 3 soudržných</t>
  </si>
  <si>
    <t>Online PSC</t>
  </si>
  <si>
    <t>https://podminky.urs.cz/item/CS_URS_2022_02/131213701</t>
  </si>
  <si>
    <t>162706111</t>
  </si>
  <si>
    <t>Vodorovné přemístění do 6000 m bez naložení výkopku ze zemin schopných zúrodnění</t>
  </si>
  <si>
    <t>1909566429</t>
  </si>
  <si>
    <t>Vodorovné přemístění výkopku bez naložení, avšak se složením zemin schopných zúrodnění, na vzdálenost přes 5000 do 6000 m</t>
  </si>
  <si>
    <t>https://podminky.urs.cz/item/CS_URS_2022_02/162706111</t>
  </si>
  <si>
    <t>3</t>
  </si>
  <si>
    <t>167103101</t>
  </si>
  <si>
    <t>Nakládání výkopku ze zemin schopných zúrodnění</t>
  </si>
  <si>
    <t>-221755180</t>
  </si>
  <si>
    <t>Nakládání neulehlého výkopku z hromad zeminy schopné zúrodnění</t>
  </si>
  <si>
    <t>https://podminky.urs.cz/item/CS_URS_2022_02/167103101</t>
  </si>
  <si>
    <t>P</t>
  </si>
  <si>
    <t>Poznámka k položce:
Povrchové úpravy terénu</t>
  </si>
  <si>
    <t>181311103</t>
  </si>
  <si>
    <t>Rozprostření ornice tl vrstvy do 200 mm v rovině nebo ve svahu do 1:5 ručně</t>
  </si>
  <si>
    <t>m2</t>
  </si>
  <si>
    <t>-1862435706</t>
  </si>
  <si>
    <t>Rozprostření a urovnání ornice v rovině nebo ve svahu sklonu do 1:5 ručně při souvislé ploše, tl. vrstvy do 200 mm</t>
  </si>
  <si>
    <t>https://podminky.urs.cz/item/CS_URS_2022_02/181311103</t>
  </si>
  <si>
    <t>5</t>
  </si>
  <si>
    <t>181411132</t>
  </si>
  <si>
    <t>Založení parkového trávníku výsevem pl do 1000 m2 ve svahu přes 1:5 do 1:2</t>
  </si>
  <si>
    <t>-856771353</t>
  </si>
  <si>
    <t>Založení trávníku na půdě předem připravené plochy do 1000 m2 výsevem včetně utažení parkového na svahu přes 1:5 do 1:2</t>
  </si>
  <si>
    <t>https://podminky.urs.cz/item/CS_URS_2022_02/181411132</t>
  </si>
  <si>
    <t>6</t>
  </si>
  <si>
    <t>00572410</t>
  </si>
  <si>
    <t>osivo směs travní parková</t>
  </si>
  <si>
    <t>kg</t>
  </si>
  <si>
    <t>8</t>
  </si>
  <si>
    <t>453463094</t>
  </si>
  <si>
    <t>7</t>
  </si>
  <si>
    <t>183403253</t>
  </si>
  <si>
    <t>Obdělání půdy hrabáním ve svahu přes 1:5 do 1:2</t>
  </si>
  <si>
    <t>133271506</t>
  </si>
  <si>
    <t>Obdělání půdy hrabáním na svahu přes 1:5 do 1:2</t>
  </si>
  <si>
    <t>https://podminky.urs.cz/item/CS_URS_2022_02/183403253</t>
  </si>
  <si>
    <t>11</t>
  </si>
  <si>
    <t>Zemní práce - přípravné a přidružené práce</t>
  </si>
  <si>
    <t>113106123</t>
  </si>
  <si>
    <t>Rozebrání dlažeb ze zámkových dlaždic komunikací pro pěší ručně</t>
  </si>
  <si>
    <t>182950142</t>
  </si>
  <si>
    <t>https://podminky.urs.cz/item/CS_URS_2022_02/113106123</t>
  </si>
  <si>
    <t>9</t>
  </si>
  <si>
    <t>113202111</t>
  </si>
  <si>
    <t>Vytrhání obrub krajníků obrubníků stojatých</t>
  </si>
  <si>
    <t>m</t>
  </si>
  <si>
    <t>-1526635328</t>
  </si>
  <si>
    <t>https://podminky.urs.cz/item/CS_URS_2022_02/113202111</t>
  </si>
  <si>
    <t>Poznámka k položce:
vč. odříznutí obrub</t>
  </si>
  <si>
    <t>12</t>
  </si>
  <si>
    <t>Zemní práce - odkopávky a prokopávky</t>
  </si>
  <si>
    <t>10</t>
  </si>
  <si>
    <t>121101101</t>
  </si>
  <si>
    <t>Sejmutí ornice s přemístěním na vzdálenost do 50 m</t>
  </si>
  <si>
    <t>-458948706</t>
  </si>
  <si>
    <t>https://podminky.urs.cz/item/CS_URS_2022_02/121101101</t>
  </si>
  <si>
    <t>17</t>
  </si>
  <si>
    <t>Zemní práce - konstrukce ze zemin</t>
  </si>
  <si>
    <t>171201211</t>
  </si>
  <si>
    <t>Poplatek za uložení stavebního odpadu - zeminy a kameniva na skládce</t>
  </si>
  <si>
    <t>t</t>
  </si>
  <si>
    <t>1063768650</t>
  </si>
  <si>
    <t>https://podminky.urs.cz/item/CS_URS_2022_02/171201211</t>
  </si>
  <si>
    <t>Zakládání</t>
  </si>
  <si>
    <t>275313711</t>
  </si>
  <si>
    <t>Základové patky z betonu tř. C 20/25</t>
  </si>
  <si>
    <t>-762686044</t>
  </si>
  <si>
    <t>Základy z betonu prostého patky a bloky z betonu kamenem neprokládaného tř. C 20/25</t>
  </si>
  <si>
    <t>https://podminky.urs.cz/item/CS_URS_2022_02/275313711</t>
  </si>
  <si>
    <t>Svislé a kompletní konstrukce</t>
  </si>
  <si>
    <t>13</t>
  </si>
  <si>
    <t>311272221</t>
  </si>
  <si>
    <t>Zdivo z pórobetonových tvárnic na pero a drážku do P2 do 450 kg/m3 na tenkovrstvou maltu tl 300 mm</t>
  </si>
  <si>
    <t>-1267271241</t>
  </si>
  <si>
    <t>Zdivo z pórobetonových tvárnic na tenké maltové lože, tl. zdiva 300 mm pevnost tvárnic do P2, objemová hmotnost do 450 kg/m3 na pero a drážku</t>
  </si>
  <si>
    <t>https://podminky.urs.cz/item/CS_URS_2022_02/311272221</t>
  </si>
  <si>
    <t>14</t>
  </si>
  <si>
    <t>338171123</t>
  </si>
  <si>
    <t>Osazování sloupků a vzpěr plotových ocelových v do 2,60 m se zabetonováním</t>
  </si>
  <si>
    <t>kus</t>
  </si>
  <si>
    <t>-916690388</t>
  </si>
  <si>
    <t>Montáž sloupků a vzpěr plotových ocelových trubkových nebo profilovaných výšky do 2,60 m se zabetonováním do 0,08 m3 do připravených jamek</t>
  </si>
  <si>
    <t>https://podminky.urs.cz/item/CS_URS_2022_02/338171123</t>
  </si>
  <si>
    <t>Poznámka k položce:
Dokončovací práce inženýrských staveb</t>
  </si>
  <si>
    <t>55342263</t>
  </si>
  <si>
    <t>sloupek plotový koncový Pz a komaxitový 2500/48x1,5mm</t>
  </si>
  <si>
    <t>-943853280</t>
  </si>
  <si>
    <t>16</t>
  </si>
  <si>
    <t>55342255</t>
  </si>
  <si>
    <t>sloupek plotový průběžný Pz a komaxitový 2500/38x1,5mm</t>
  </si>
  <si>
    <t>1082984666</t>
  </si>
  <si>
    <t>342272245</t>
  </si>
  <si>
    <t>Příčka z pórobetonových hladkých tvárnic na tenkovrstvou maltu tl 150 mm</t>
  </si>
  <si>
    <t>487494980</t>
  </si>
  <si>
    <t>Příčky z pórobetonových tvárnic hladkých na tenké maltové lože objemová hmotnost do 500 kg/m3, tloušťka příčky 150 mm</t>
  </si>
  <si>
    <t>https://podminky.urs.cz/item/CS_URS_2022_02/342272245</t>
  </si>
  <si>
    <t>VV</t>
  </si>
  <si>
    <t>6*2,3+8*2,65+4*2,7</t>
  </si>
  <si>
    <t>18</t>
  </si>
  <si>
    <t>348101210</t>
  </si>
  <si>
    <t>Osazení vrat nebo vrátek k oplocení na ocelové sloupky pl do 2 m2</t>
  </si>
  <si>
    <t>-360661587</t>
  </si>
  <si>
    <t>Osazení vrat nebo vrátek k oplocení na sloupky ocelové, plochy jednotlivě do 2 m2</t>
  </si>
  <si>
    <t>https://podminky.urs.cz/item/CS_URS_2022_02/348101210</t>
  </si>
  <si>
    <t>19</t>
  </si>
  <si>
    <t>55342320</t>
  </si>
  <si>
    <t>branka vchodová kovová 1200x940 mm</t>
  </si>
  <si>
    <t>-1600020887</t>
  </si>
  <si>
    <t>20</t>
  </si>
  <si>
    <t>348171310</t>
  </si>
  <si>
    <t>Montáž oplocení z profilové oceli, trubek nebo tenkostěnných profilů do 15 kg na 1 m oplocení</t>
  </si>
  <si>
    <t>1389676499</t>
  </si>
  <si>
    <t>Montáž oplocení z dílců kovových z profilové oceli, trubek nebo tenkostěnných profilů hmotnosti 1 m oplocení do 15 kg</t>
  </si>
  <si>
    <t>https://podminky.urs.cz/item/CS_URS_2022_02/348171310</t>
  </si>
  <si>
    <t>15619100.1</t>
  </si>
  <si>
    <t>drát poplastovaný kruhový napínací 2,5/3,5mm</t>
  </si>
  <si>
    <t>975743512</t>
  </si>
  <si>
    <t>22</t>
  </si>
  <si>
    <t>348401220</t>
  </si>
  <si>
    <t>Montáž oplocení ze strojového pletiva bez napínacích drátů v do 1,6 m</t>
  </si>
  <si>
    <t>1604940811</t>
  </si>
  <si>
    <t>Montáž oplocení z pletiva strojového bez napínacích drátů do 1,6 m</t>
  </si>
  <si>
    <t>https://podminky.urs.cz/item/CS_URS_2022_02/348401220</t>
  </si>
  <si>
    <t>23</t>
  </si>
  <si>
    <t>31327511</t>
  </si>
  <si>
    <t>pletivo drátěné plastifikované se čtvercovými oky 55/2,5mm v 1250mm</t>
  </si>
  <si>
    <t>-1775021609</t>
  </si>
  <si>
    <t>240*1,05 'Přepočtené koeficientem množství</t>
  </si>
  <si>
    <t>Vodorovné konstrukce</t>
  </si>
  <si>
    <t>24</t>
  </si>
  <si>
    <t>413232221</t>
  </si>
  <si>
    <t>Zazdívka zhlaví válcovaných nosníků v přes 150 do 300 mm</t>
  </si>
  <si>
    <t>-1475534204</t>
  </si>
  <si>
    <t>Zazdívka zhlaví stropních trámů nebo válcovaných nosníků pálenými cihlami válcovaných nosníků, výšky přes 150 do 300 mm</t>
  </si>
  <si>
    <t>https://podminky.urs.cz/item/CS_URS_2022_02/413232221</t>
  </si>
  <si>
    <t>25</t>
  </si>
  <si>
    <t>317944323</t>
  </si>
  <si>
    <t>Válcované nosníky č.14 až 22 dodatečně osazované do připravených otvorů</t>
  </si>
  <si>
    <t>-827548959</t>
  </si>
  <si>
    <t>Válcované nosníky dodatečně osazované do připravených otvorů bez zazdění hlav č. 14 až 22</t>
  </si>
  <si>
    <t>https://podminky.urs.cz/item/CS_URS_2022_02/317944323</t>
  </si>
  <si>
    <t>26</t>
  </si>
  <si>
    <t>13010716</t>
  </si>
  <si>
    <t>ocel profilová jakost S235JR (11 375) průřez I (IPN) 140</t>
  </si>
  <si>
    <t>-1832483463</t>
  </si>
  <si>
    <t>27</t>
  </si>
  <si>
    <t>13010724</t>
  </si>
  <si>
    <t>ocel profilová jakost S235JR (11 375) průřez I (IPN) 220</t>
  </si>
  <si>
    <t>-1174059387</t>
  </si>
  <si>
    <t>28</t>
  </si>
  <si>
    <t>13010446</t>
  </si>
  <si>
    <t>úhelník ocelový rovnostranný jakost S235JR (11 375) 140x140x10mm</t>
  </si>
  <si>
    <t>-1139502201</t>
  </si>
  <si>
    <t>Komunikace pozemní</t>
  </si>
  <si>
    <t>29</t>
  </si>
  <si>
    <t>564760111</t>
  </si>
  <si>
    <t>Podklad z kameniva hrubého drceného vel. 16-32 mm tl 200 mm</t>
  </si>
  <si>
    <t>-677529221</t>
  </si>
  <si>
    <t>Podklad nebo kryt z kameniva hrubého drceného vel. 16-32 mm s rozprostřením a zhutněním, po zhutnění tl. 200 mm</t>
  </si>
  <si>
    <t>https://podminky.urs.cz/item/CS_URS_2022_02/564760111</t>
  </si>
  <si>
    <t>Poznámka k položce:
Komunikace</t>
  </si>
  <si>
    <t>30</t>
  </si>
  <si>
    <t>564851111</t>
  </si>
  <si>
    <t>Podklad ze štěrkodrtě ŠD tl 150 mm</t>
  </si>
  <si>
    <t>-1175838684</t>
  </si>
  <si>
    <t>Podklad ze štěrkodrti ŠD s rozprostřením a zhutněním, po zhutnění tl. 150 mm, f 0-63</t>
  </si>
  <si>
    <t>https://podminky.urs.cz/item/CS_URS_2022_02/564851111</t>
  </si>
  <si>
    <t>31</t>
  </si>
  <si>
    <t>596211210</t>
  </si>
  <si>
    <t>Kladení zámkové dlažby komunikací pro pěší tl 80 mm skupiny A pl do 50 m2</t>
  </si>
  <si>
    <t>51834873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</si>
  <si>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</si>
  <si>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https://podminky.urs.cz/item/CS_URS_2022_02/596211210</t>
  </si>
  <si>
    <t>32</t>
  </si>
  <si>
    <t>59245213</t>
  </si>
  <si>
    <t>dlažba zámková tvaru I 196x161x80mm přírodní</t>
  </si>
  <si>
    <t>-1637845972</t>
  </si>
  <si>
    <t>33</t>
  </si>
  <si>
    <t>58337403</t>
  </si>
  <si>
    <t>kamenivo dekorační (kačírek) frakce 16/32</t>
  </si>
  <si>
    <t>515173308</t>
  </si>
  <si>
    <t>34</t>
  </si>
  <si>
    <t>69311081</t>
  </si>
  <si>
    <t>geotextilie netkaná separační, ochranná, filtrační, drenážní PES 300g/m2</t>
  </si>
  <si>
    <t>-1938911529</t>
  </si>
  <si>
    <t>Úpravy povrchů, podlahy a osazování výplní</t>
  </si>
  <si>
    <t>35</t>
  </si>
  <si>
    <t>612131101</t>
  </si>
  <si>
    <t>Cementový postřik vnitřních stěn nanášený celoplošně ručně</t>
  </si>
  <si>
    <t>2060933951</t>
  </si>
  <si>
    <t>Podkladní a spojovací vrstva vnitřních omítaných ploch cementový postřik nanášený ručně celoplošně stěn</t>
  </si>
  <si>
    <t>https://podminky.urs.cz/item/CS_URS_2022_02/612131101</t>
  </si>
  <si>
    <t>265*2,65+175*2,7</t>
  </si>
  <si>
    <t>-(13*2,1*1,5+3*1,5*1,5+1,55*2,47)</t>
  </si>
  <si>
    <t>Součet</t>
  </si>
  <si>
    <t>36</t>
  </si>
  <si>
    <t>612135002</t>
  </si>
  <si>
    <t>Vyrovnání podkladu vnitřních stěn maltou cementovou tl do 10 mm</t>
  </si>
  <si>
    <t>2130246199</t>
  </si>
  <si>
    <t>Vyrovnání nerovností podkladu vnitřních omítaných ploch maltou, tloušťky do 10 mm cementovou stěn</t>
  </si>
  <si>
    <t>https://podminky.urs.cz/item/CS_URS_2022_02/612135002</t>
  </si>
  <si>
    <t>37</t>
  </si>
  <si>
    <t>612135092</t>
  </si>
  <si>
    <t>Příplatek k vyrovnání vnitřních stěn maltou cementovou za každých dalších 5 mm tl</t>
  </si>
  <si>
    <t>1044496271</t>
  </si>
  <si>
    <t>Vyrovnání nerovností podkladu vnitřních omítaných ploch Příplatek k ceně za každých dalších 5 mm tloušťky podkladní vrstvy přes 10 mm maltou cementovou stěn</t>
  </si>
  <si>
    <t>https://podminky.urs.cz/item/CS_URS_2022_02/612135092</t>
  </si>
  <si>
    <t>1123,221*4</t>
  </si>
  <si>
    <t>38</t>
  </si>
  <si>
    <t>612142001</t>
  </si>
  <si>
    <t>Potažení vnitřních stěn sklovláknitým pletivem vtlačeným do tenkovrstvé hmoty</t>
  </si>
  <si>
    <t>-733197935</t>
  </si>
  <si>
    <t>Potažení vnitřních ploch pletivem v ploše nebo pruzích, na plném podkladu sklovláknitým vtlačením do tmelu stěn</t>
  </si>
  <si>
    <t>https://podminky.urs.cz/item/CS_URS_2022_02/612142001</t>
  </si>
  <si>
    <t>1123,221*1,3</t>
  </si>
  <si>
    <t>39</t>
  </si>
  <si>
    <t>612321131</t>
  </si>
  <si>
    <t>Potažení vnitřních stěn vápenocementovým štukem tloušťky do 3 mm</t>
  </si>
  <si>
    <t>605264202</t>
  </si>
  <si>
    <t>Potažení vnitřních ploch vápenocementovým štukem tloušťky do 3 mm svislých konstrukcí stěn</t>
  </si>
  <si>
    <t>https://podminky.urs.cz/item/CS_URS_2022_02/612321131</t>
  </si>
  <si>
    <t>40</t>
  </si>
  <si>
    <t>612325302</t>
  </si>
  <si>
    <t>Vápenocementová štuková omítka ostění nebo nadpraží</t>
  </si>
  <si>
    <t>310301105</t>
  </si>
  <si>
    <t>https://podminky.urs.cz/item/CS_URS_2022_02/612325302</t>
  </si>
  <si>
    <t>(13*2,1+1,5+1,5)*0,3</t>
  </si>
  <si>
    <t>(3*1,5+1,5+1,5)*0,3</t>
  </si>
  <si>
    <t>(1,55+2,47+2,47)*0,3</t>
  </si>
  <si>
    <t>41</t>
  </si>
  <si>
    <t>629135102</t>
  </si>
  <si>
    <t>Vyrovnávací vrstva pod klempířské prvky z MC š přes 150 do 300 mm</t>
  </si>
  <si>
    <t>-447326928</t>
  </si>
  <si>
    <t>Vyrovnávací vrstva z cementové malty pod parapety šířky přes 150 do 300 mm</t>
  </si>
  <si>
    <t>https://podminky.urs.cz/item/CS_URS_2022_02/629135102</t>
  </si>
  <si>
    <t>42</t>
  </si>
  <si>
    <t>55331557</t>
  </si>
  <si>
    <t>zárubeň jednokřídlá ocelová pro zdění s protipožární úpravou tl stěny 75-100mm rozměru 800/1970, 2100mm</t>
  </si>
  <si>
    <t>691466509</t>
  </si>
  <si>
    <t>43</t>
  </si>
  <si>
    <t>55331558</t>
  </si>
  <si>
    <t>zárubeň jednokřídlá ocelová pro zdění s protipožární úpravou tl stěny 75-100mm rozměru 900/1970, 2100mm</t>
  </si>
  <si>
    <t>1920221859</t>
  </si>
  <si>
    <t>44</t>
  </si>
  <si>
    <t>632451234</t>
  </si>
  <si>
    <t>Potěr cementový samonivelační litý C25 tl přes 45 do 50 mm</t>
  </si>
  <si>
    <t>-2046822641</t>
  </si>
  <si>
    <t>https://podminky.urs.cz/item/CS_URS_2022_02/632451234</t>
  </si>
  <si>
    <t>184,27+109,06</t>
  </si>
  <si>
    <t>45</t>
  </si>
  <si>
    <t>632451292</t>
  </si>
  <si>
    <t>Příplatek k cementovému samonivelačnímu litému potěru C25 ZKD 5 mm tl přes 50 mm</t>
  </si>
  <si>
    <t>1101505230</t>
  </si>
  <si>
    <t>https://podminky.urs.cz/item/CS_URS_2022_02/632451292</t>
  </si>
  <si>
    <t>293,33*3</t>
  </si>
  <si>
    <t>46</t>
  </si>
  <si>
    <t>632481213</t>
  </si>
  <si>
    <t>Separační vrstva z PE fólie</t>
  </si>
  <si>
    <t>-1596788309</t>
  </si>
  <si>
    <t>https://podminky.urs.cz/item/CS_URS_2022_02/632481213</t>
  </si>
  <si>
    <t>293,33*1,2</t>
  </si>
  <si>
    <t>47</t>
  </si>
  <si>
    <t>633811111</t>
  </si>
  <si>
    <t>Broušení nerovností betonových podlah do 2 mm - stržení šlemu</t>
  </si>
  <si>
    <t>1711805666</t>
  </si>
  <si>
    <t>https://podminky.urs.cz/item/CS_URS_2022_02/633811111</t>
  </si>
  <si>
    <t>48</t>
  </si>
  <si>
    <t>634112113</t>
  </si>
  <si>
    <t>Obvodová dilatace podlahovým páskem z pěnového PE mezi stěnou a mazaninou nebo potěrem v 80 mm</t>
  </si>
  <si>
    <t>-1558023178</t>
  </si>
  <si>
    <t>https://podminky.urs.cz/item/CS_URS_2022_02/634112113</t>
  </si>
  <si>
    <t>265+175</t>
  </si>
  <si>
    <t>49</t>
  </si>
  <si>
    <t>642944121</t>
  </si>
  <si>
    <t>Osazování ocelových zárubní dodatečné pl do 2,5 m2</t>
  </si>
  <si>
    <t>-431632869</t>
  </si>
  <si>
    <t>Osazení ocelových dveřních zárubní lisovaných nebo z úhelníků dodatečně s vybetonováním prahu, plochy do 2,5 m2</t>
  </si>
  <si>
    <t>https://podminky.urs.cz/item/CS_URS_2022_02/642944121</t>
  </si>
  <si>
    <t>50</t>
  </si>
  <si>
    <t>55331430</t>
  </si>
  <si>
    <t>zárubeň jednokřídlá ocelová pro dodatečnou montáž tl stěny 75-100mm rozměru 600/1970, 2100mm</t>
  </si>
  <si>
    <t>482524241</t>
  </si>
  <si>
    <t>51</t>
  </si>
  <si>
    <t>55331431</t>
  </si>
  <si>
    <t>zárubeň jednokřídlá ocelová pro dodatečnou montáž tl stěny 75-100mm rozměru 700/1970, 2100mm</t>
  </si>
  <si>
    <t>-1671003017</t>
  </si>
  <si>
    <t>52</t>
  </si>
  <si>
    <t>55331432</t>
  </si>
  <si>
    <t>zárubeň jednokřídlá ocelová pro dodatečnou montáž tl stěny 75-100mm rozměru 800/1970, 2100mm</t>
  </si>
  <si>
    <t>-202469425</t>
  </si>
  <si>
    <t>53</t>
  </si>
  <si>
    <t>55331433</t>
  </si>
  <si>
    <t>zárubeň jednokřídlá ocelová pro dodatečnou montáž tl stěny 75-100mm rozměru 900/1970, 2100mm</t>
  </si>
  <si>
    <t>69095007</t>
  </si>
  <si>
    <t>54</t>
  </si>
  <si>
    <t>642944221</t>
  </si>
  <si>
    <t>Osazování ocelových zárubní dodatečné pl přes 2,5 m2</t>
  </si>
  <si>
    <t>-1162263527</t>
  </si>
  <si>
    <t>Osazení ocelových dveřních zárubní lisovaných nebo z úhelníků dodatečně s vybetonováním prahu, plochy přes 2,5 m2</t>
  </si>
  <si>
    <t>https://podminky.urs.cz/item/CS_URS_2022_02/642944221</t>
  </si>
  <si>
    <t>55</t>
  </si>
  <si>
    <t>55331717</t>
  </si>
  <si>
    <t>zárubeň dvoukřídlá ocelová pro dodatečnou montáž tl stěny 110-150mm rozměru 1450/1970, 2100mm</t>
  </si>
  <si>
    <t>-122632598</t>
  </si>
  <si>
    <t>56</t>
  </si>
  <si>
    <t>61161031</t>
  </si>
  <si>
    <t>dveře dvoukřídlé voštinové povrch lakovaný plné 1450x1970-2100mm</t>
  </si>
  <si>
    <t>-9511104</t>
  </si>
  <si>
    <t>Ostatní konstrukce a práce, bourání</t>
  </si>
  <si>
    <t>57</t>
  </si>
  <si>
    <t>916131213</t>
  </si>
  <si>
    <t>Osazení silničního obrubníku betonového stojatého s boční opěrou do lože z betonu prostého</t>
  </si>
  <si>
    <t>-1596379751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</si>
  <si>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</si>
  <si>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https://podminky.urs.cz/item/CS_URS_2022_02/916131213</t>
  </si>
  <si>
    <t>Poznámka k položce:
Doplňující práce na komunikaci</t>
  </si>
  <si>
    <t>58</t>
  </si>
  <si>
    <t>59217017</t>
  </si>
  <si>
    <t>obrubník betonový chodníkový 1000x100x250mm</t>
  </si>
  <si>
    <t>-320989573</t>
  </si>
  <si>
    <t>59</t>
  </si>
  <si>
    <t>59217030</t>
  </si>
  <si>
    <t>obrubník betonový silniční přechodový 1000x150x150-250mm</t>
  </si>
  <si>
    <t>-1549132130</t>
  </si>
  <si>
    <t>60</t>
  </si>
  <si>
    <t>916991121</t>
  </si>
  <si>
    <t>Lože pod obrubníky, krajníky nebo obruby z dlažebních kostek z betonu prostého</t>
  </si>
  <si>
    <t>547060611</t>
  </si>
  <si>
    <t>Lože pod obrubníky, krajníky nebo obruby z dlažebních kostek z betonu prostého</t>
  </si>
  <si>
    <t>https://podminky.urs.cz/item/CS_URS_2022_02/916991121</t>
  </si>
  <si>
    <t>61</t>
  </si>
  <si>
    <t>919122132</t>
  </si>
  <si>
    <t>Těsnění spár zálivkou za tepla pro komůrky š 20 mm hl 40 mm s těsnicím profilem</t>
  </si>
  <si>
    <t>-887121776</t>
  </si>
  <si>
    <t>Utěsnění dilatačních spár zálivkou za tepla v cementobetonovém nebo živičném krytu včetně adhezního nátěru s těsnicím profilem pod zálivkou, pro komůrky šířky 20 mm, hloubky 40 mm</t>
  </si>
  <si>
    <t>https://podminky.urs.cz/item/CS_URS_2022_02/919122132</t>
  </si>
  <si>
    <t>62</t>
  </si>
  <si>
    <t>941211111</t>
  </si>
  <si>
    <t>Montáž lešení řadového rámového lehkého zatížení do 200 kg/m2 š přes 0,6 do 0,9 m v do 10 m</t>
  </si>
  <si>
    <t>608707882</t>
  </si>
  <si>
    <t>https://podminky.urs.cz/item/CS_URS_2022_02/941211111</t>
  </si>
  <si>
    <t>Poznámka k položce:
Uvažováno také pro použití při montáži nového KZS</t>
  </si>
  <si>
    <t>63</t>
  </si>
  <si>
    <t>941211211</t>
  </si>
  <si>
    <t>Příplatek k lešení řadovému rámovému lehkému š 0,9 m v přes 10 do 25 m za první a ZKD den použití</t>
  </si>
  <si>
    <t>236506991</t>
  </si>
  <si>
    <t>https://podminky.urs.cz/item/CS_URS_2022_02/941211211</t>
  </si>
  <si>
    <t>300*45</t>
  </si>
  <si>
    <t>64</t>
  </si>
  <si>
    <t>941211811</t>
  </si>
  <si>
    <t>Demontáž lešení řadového rámového lehkého zatížení do 200 kg/m2 š přes 0,6 do 0,9 m v do 10 m</t>
  </si>
  <si>
    <t>-457004128</t>
  </si>
  <si>
    <t>https://podminky.urs.cz/item/CS_URS_2022_02/941211811</t>
  </si>
  <si>
    <t>65</t>
  </si>
  <si>
    <t>944511111</t>
  </si>
  <si>
    <t>Montáž ochranné sítě z textilie z umělých vláken</t>
  </si>
  <si>
    <t>-1985848525</t>
  </si>
  <si>
    <t>https://podminky.urs.cz/item/CS_URS_2022_02/944511111</t>
  </si>
  <si>
    <t>66</t>
  </si>
  <si>
    <t>944511211</t>
  </si>
  <si>
    <t>Příplatek k ochranné síti za první a ZKD den použití</t>
  </si>
  <si>
    <t>672968404</t>
  </si>
  <si>
    <t>https://podminky.urs.cz/item/CS_URS_2022_02/944511211</t>
  </si>
  <si>
    <t>360*45</t>
  </si>
  <si>
    <t>67</t>
  </si>
  <si>
    <t>949101111</t>
  </si>
  <si>
    <t>Lešení pomocné pro objekty pozemních staveb s lešeňovou podlahou v do 1,9 m zatížení do 150 kg/m2</t>
  </si>
  <si>
    <t>-1132542887</t>
  </si>
  <si>
    <t>Lešení pomocné pracovní pro objekty pozemních staveb pro zatížení do 150 kg/m2, o výšce lešeňové podlahy do 1,9 m</t>
  </si>
  <si>
    <t>https://podminky.urs.cz/item/CS_URS_2022_02/949101111</t>
  </si>
  <si>
    <t>68</t>
  </si>
  <si>
    <t>952901111</t>
  </si>
  <si>
    <t>Vyčištění budov bytové a občanské výstavby při výšce podlaží do 4 m</t>
  </si>
  <si>
    <t>583695274</t>
  </si>
  <si>
    <t>Vyčištění budov nebo objektů před předáním do užívání budov bytové nebo občanské výstavby, světlé výšky podlaží do 4 m</t>
  </si>
  <si>
    <t>https://podminky.urs.cz/item/CS_URS_2022_02/952901111</t>
  </si>
  <si>
    <t>69</t>
  </si>
  <si>
    <t>962031133</t>
  </si>
  <si>
    <t>Bourání příček z cihel pálených na MVC tl do 150 mm</t>
  </si>
  <si>
    <t>-512037939</t>
  </si>
  <si>
    <t>Bourání příček z cihel, tvárnic nebo příčkovek z cihel pálených, plných nebo dutých na maltu vápennou nebo vápenocementovou, tl. do 150 mm</t>
  </si>
  <si>
    <t>https://podminky.urs.cz/item/CS_URS_2022_02/962031133</t>
  </si>
  <si>
    <t>2,8*2,35</t>
  </si>
  <si>
    <t>9,8*2,65</t>
  </si>
  <si>
    <t>5,2*2,75</t>
  </si>
  <si>
    <t>70</t>
  </si>
  <si>
    <t>962032230</t>
  </si>
  <si>
    <t>Bourání zdiva z cihel pálených nebo vápenopískových na MV nebo MVC do 1 m3</t>
  </si>
  <si>
    <t>-1365767962</t>
  </si>
  <si>
    <t>Bourání zdiva nadzákladového z cihel nebo tvárnic z cihel pálených nebo vápenopískových, na maltu vápennou nebo vápenocementovou, objemu do 1 m3</t>
  </si>
  <si>
    <t>https://podminky.urs.cz/item/CS_URS_2022_02/962032230</t>
  </si>
  <si>
    <t>1,66*2,07*0,3</t>
  </si>
  <si>
    <t>71</t>
  </si>
  <si>
    <t>964011231</t>
  </si>
  <si>
    <t>Vybourání ŽB překladů prefabrikovaných dl do 3 m hmotnosti do 150 kg/m</t>
  </si>
  <si>
    <t>-1191197740</t>
  </si>
  <si>
    <t>Vybourání železobetonových prefabrikovaných překladů uložených ve zdivu, délky do 3 m, hmotnosti do 150 kg/m</t>
  </si>
  <si>
    <t>https://podminky.urs.cz/item/CS_URS_2022_02/964011231</t>
  </si>
  <si>
    <t>11*0,1*0,2*2,4</t>
  </si>
  <si>
    <t>72</t>
  </si>
  <si>
    <t>965046111</t>
  </si>
  <si>
    <t>Broušení stávajících betonových podlah úběr do 3 mm</t>
  </si>
  <si>
    <t>1078752802</t>
  </si>
  <si>
    <t>https://podminky.urs.cz/item/CS_URS_2022_02/965046111</t>
  </si>
  <si>
    <t>70+210+145-3*10</t>
  </si>
  <si>
    <t>73</t>
  </si>
  <si>
    <t>965046119</t>
  </si>
  <si>
    <t>Příplatek k broušení stávajících betonových podlah za každý další 1 mm úběru</t>
  </si>
  <si>
    <t>-1955701497</t>
  </si>
  <si>
    <t>Broušení stávajících betonových podlah Příplatek k ceně za každý další 1 mm úběru</t>
  </si>
  <si>
    <t>https://podminky.urs.cz/item/CS_URS_2022_02/965046119</t>
  </si>
  <si>
    <t>395*2</t>
  </si>
  <si>
    <t>74</t>
  </si>
  <si>
    <t>967031132</t>
  </si>
  <si>
    <t>Přisekání rovných ostění v cihelném zdivu na MV nebo MVC</t>
  </si>
  <si>
    <t>903007844</t>
  </si>
  <si>
    <t>https://podminky.urs.cz/item/CS_URS_2022_02/967031132</t>
  </si>
  <si>
    <t>13,287</t>
  </si>
  <si>
    <t>75</t>
  </si>
  <si>
    <t>968072455</t>
  </si>
  <si>
    <t>Vybourání kovových dveřních zárubní pl do 2 m2</t>
  </si>
  <si>
    <t>-371589499</t>
  </si>
  <si>
    <t>Vybourání kovových rámů oken s křídly, dveřních zárubní, vrat, stěn, ostění nebo obkladů dveřních zárubní, plochy do 2 m2</t>
  </si>
  <si>
    <t>https://podminky.urs.cz/item/CS_URS_2022_02/968072455</t>
  </si>
  <si>
    <t>0,6*0,9*6</t>
  </si>
  <si>
    <t>76</t>
  </si>
  <si>
    <t>968082021</t>
  </si>
  <si>
    <t>Vybourání plastových zárubní dveří plochy do 2 m2</t>
  </si>
  <si>
    <t>-809081439</t>
  </si>
  <si>
    <t>Vybourání plastových zárubní dveří plochy nad 2 m2</t>
  </si>
  <si>
    <t>https://podminky.urs.cz/item/CS_URS_2022_02/968082021</t>
  </si>
  <si>
    <t>1,55*2,47</t>
  </si>
  <si>
    <t>77</t>
  </si>
  <si>
    <t>975053141</t>
  </si>
  <si>
    <t>Víceřadové podchycení stropů pro osazení nosníků v do 3,5 m pro zatížení přes 800 do 1500 kg/m2</t>
  </si>
  <si>
    <t>-625206920</t>
  </si>
  <si>
    <t>Víceřadové podchycení stropů pro osazení nosníků dřevěnou výztuhou v. podchycení do 3,5 m a při zatížení hmotností přes 800 do 1500 kg/m2</t>
  </si>
  <si>
    <t>https://podminky.urs.cz/item/CS_URS_2022_02/975053141</t>
  </si>
  <si>
    <t>3,5*8</t>
  </si>
  <si>
    <t>78</t>
  </si>
  <si>
    <t>978013191</t>
  </si>
  <si>
    <t>Otlučení (osekání) vnitřní vápenné nebo vápenocementové omítky stěn v rozsahu přes 50 do 100 %</t>
  </si>
  <si>
    <t>612786940</t>
  </si>
  <si>
    <t>Otlučení vápenných nebo vápenocementových omítek vnitřních ploch stěn s vyškrabáním spar, s očištěním zdiva, v rozsahu přes 50 do 100 %</t>
  </si>
  <si>
    <t>https://podminky.urs.cz/item/CS_URS_2022_02/978013191</t>
  </si>
  <si>
    <t>79</t>
  </si>
  <si>
    <t>985441113.HLX</t>
  </si>
  <si>
    <t>Přídavná šroubovitá nerezová výztuž HeliBar 1 táhlo D 8 mm v drážce v cihelném zdivu hl do 70 mm</t>
  </si>
  <si>
    <t>1466891417</t>
  </si>
  <si>
    <t>https://podminky.urs.cz/item/CS_URS_2022_02/985441113.HLX</t>
  </si>
  <si>
    <t>997</t>
  </si>
  <si>
    <t>Přesun sutě</t>
  </si>
  <si>
    <t>80</t>
  </si>
  <si>
    <t>997013152</t>
  </si>
  <si>
    <t>Vnitrostaveništní doprava suti a vybouraných hmot pro budovy v přes 6 do 9 m s omezením mechanizace</t>
  </si>
  <si>
    <t>1838196640</t>
  </si>
  <si>
    <t>https://podminky.urs.cz/item/CS_URS_2022_02/997013152</t>
  </si>
  <si>
    <t>81</t>
  </si>
  <si>
    <t>997013311</t>
  </si>
  <si>
    <t>Montáž a demontáž shozu suti v do 10 m</t>
  </si>
  <si>
    <t>-2099815924</t>
  </si>
  <si>
    <t>https://podminky.urs.cz/item/CS_URS_2022_02/997013311</t>
  </si>
  <si>
    <t>82</t>
  </si>
  <si>
    <t>997013321</t>
  </si>
  <si>
    <t>Příplatek k shozu suti v do 10 m za první a ZKD den použití</t>
  </si>
  <si>
    <t>1052160628</t>
  </si>
  <si>
    <t>https://podminky.urs.cz/item/CS_URS_2022_02/997013321</t>
  </si>
  <si>
    <t>6*45</t>
  </si>
  <si>
    <t>83</t>
  </si>
  <si>
    <t>997013501</t>
  </si>
  <si>
    <t>Odvoz suti a vybouraných hmot na skládku nebo meziskládku do 1 km se složením</t>
  </si>
  <si>
    <t>-184874428</t>
  </si>
  <si>
    <t>https://podminky.urs.cz/item/CS_URS_2022_02/997013501</t>
  </si>
  <si>
    <t>84</t>
  </si>
  <si>
    <t>997013509</t>
  </si>
  <si>
    <t>Příplatek k odvozu suti a vybouraných hmot na skládku ZKD 1 km přes 1 km</t>
  </si>
  <si>
    <t>162994969</t>
  </si>
  <si>
    <t>https://podminky.urs.cz/item/CS_URS_2022_02/997013509</t>
  </si>
  <si>
    <t>72,673*30</t>
  </si>
  <si>
    <t>85</t>
  </si>
  <si>
    <t>997013609</t>
  </si>
  <si>
    <t>Poplatek za uložení na skládce (skládkovné) stavebního odpadu ze směsí nebo oddělených frakcí betonu, cihel a keramických výrobků kód odpadu 17 01 07</t>
  </si>
  <si>
    <t>874948372</t>
  </si>
  <si>
    <t>Poplatek za uložení stavebního odpadu na skládce (skládkovné) ze směsí nebo oddělených frakcí betonu, cihel a keramických výrobků zatříděného do Katalogu odpadů pod kódem 17 01 07</t>
  </si>
  <si>
    <t>https://podminky.urs.cz/item/CS_URS_2022_02/997013609</t>
  </si>
  <si>
    <t>998</t>
  </si>
  <si>
    <t>Přesun hmot</t>
  </si>
  <si>
    <t>86</t>
  </si>
  <si>
    <t>998011002</t>
  </si>
  <si>
    <t>Přesun hmot pro budovy zděné v přes 6 do 12 m</t>
  </si>
  <si>
    <t>1641328538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</si>
  <si>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</si>
  <si>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https://podminky.urs.cz/item/CS_URS_2022_02/998011002</t>
  </si>
  <si>
    <t>87</t>
  </si>
  <si>
    <t>998223011</t>
  </si>
  <si>
    <t>Přesun hmot pro pozemní komunikace s krytem dlážděným</t>
  </si>
  <si>
    <t>1628258565</t>
  </si>
  <si>
    <t>Přesun hmot pro pozemní komunikace s krytem dlážděným dopravní vzdálenost do 200 m jakékoliv délky objektu</t>
  </si>
  <si>
    <t>https://podminky.urs.cz/item/CS_URS_2022_02/998223011</t>
  </si>
  <si>
    <t>PSV</t>
  </si>
  <si>
    <t>Práce a dodávky PSV</t>
  </si>
  <si>
    <t>721</t>
  </si>
  <si>
    <t>Zdravotechnika - vnitřní kanalizace</t>
  </si>
  <si>
    <t>88</t>
  </si>
  <si>
    <t>721241103</t>
  </si>
  <si>
    <t>Lapač střešních splavenin z litiny DN 150</t>
  </si>
  <si>
    <t>-186890590</t>
  </si>
  <si>
    <t>Lapače střešních splavenin litinové DN 150</t>
  </si>
  <si>
    <t>https://podminky.urs.cz/item/CS_URS_2022_02/721241103</t>
  </si>
  <si>
    <t>763</t>
  </si>
  <si>
    <t>Konstrukce suché výstavby</t>
  </si>
  <si>
    <t>89</t>
  </si>
  <si>
    <t>28329027</t>
  </si>
  <si>
    <t>fólie PE vyztužená Al vrstvou pro parotěsnou vrstvu 150g/m2</t>
  </si>
  <si>
    <t>-1478699027</t>
  </si>
  <si>
    <t>(265+175)*1,3</t>
  </si>
  <si>
    <t>90</t>
  </si>
  <si>
    <t>712491586</t>
  </si>
  <si>
    <t>Provedení povlakové krytiny střech přes 10° do 30° přibití pásů nastřelovacími hřeby</t>
  </si>
  <si>
    <t>272595721</t>
  </si>
  <si>
    <t>Provedení povlakové krytiny střech šikmých přes 10° do 30°- ostatní práce přibití pásů AIP, NAIP nebo fólie nastřelovacími hřeby</t>
  </si>
  <si>
    <t>https://podminky.urs.cz/item/CS_URS_2022_02/712491586</t>
  </si>
  <si>
    <t>91</t>
  </si>
  <si>
    <t>763135101</t>
  </si>
  <si>
    <t>Montáž SDK kazetového podhledu z kazet 600x600 mm na zavěšenou viditelnou nosnou konstrukci</t>
  </si>
  <si>
    <t>1730015284</t>
  </si>
  <si>
    <t>Montáž sádrokartonového podhledu kazetového demontovatelného, velikosti kazet 600x600 mm včetně zavěšené nosné konstrukce viditelné</t>
  </si>
  <si>
    <t>https://podminky.urs.cz/item/CS_URS_2022_02/763135101</t>
  </si>
  <si>
    <t>92</t>
  </si>
  <si>
    <t>59030570</t>
  </si>
  <si>
    <t>podhled kazetový bez děrování viditelný rastr tl 10mm 600x600mm</t>
  </si>
  <si>
    <t>-1705262147</t>
  </si>
  <si>
    <t>440*1,2</t>
  </si>
  <si>
    <t>528*1,05 'Přepočtené koeficientem množství</t>
  </si>
  <si>
    <t>93</t>
  </si>
  <si>
    <t>998763302</t>
  </si>
  <si>
    <t>Přesun hmot tonážní pro sádrokartonové konstrukce v objektech v přes 6 do 12 m</t>
  </si>
  <si>
    <t>-781721597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</si>
  <si>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</si>
  <si>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https://podminky.urs.cz/item/CS_URS_2022_02/998763302</t>
  </si>
  <si>
    <t>764</t>
  </si>
  <si>
    <t>Konstrukce klempířské</t>
  </si>
  <si>
    <t>94</t>
  </si>
  <si>
    <t>764001821</t>
  </si>
  <si>
    <t>Demontáž krytiny ze svitků nebo tabulí do suti</t>
  </si>
  <si>
    <t>-354670385</t>
  </si>
  <si>
    <t>Demontáž klempířských konstrukcí krytiny ze svitků nebo tabulí do suti</t>
  </si>
  <si>
    <t>https://podminky.urs.cz/item/CS_URS_2022_02/764001821</t>
  </si>
  <si>
    <t>95</t>
  </si>
  <si>
    <t>764002851</t>
  </si>
  <si>
    <t>Demontáž oplechování parapetů do suti</t>
  </si>
  <si>
    <t>-1969145591</t>
  </si>
  <si>
    <t>https://podminky.urs.cz/item/CS_URS_2022_02/764002851</t>
  </si>
  <si>
    <t>96</t>
  </si>
  <si>
    <t>764004801</t>
  </si>
  <si>
    <t>Demontáž podokapního žlabu do suti</t>
  </si>
  <si>
    <t>1691561847</t>
  </si>
  <si>
    <t>https://podminky.urs.cz/item/CS_URS_2022_02/764004801</t>
  </si>
  <si>
    <t>97</t>
  </si>
  <si>
    <t>764004861</t>
  </si>
  <si>
    <t>Demontáž svodu do suti</t>
  </si>
  <si>
    <t>-83833741</t>
  </si>
  <si>
    <t>https://podminky.urs.cz/item/CS_URS_2022_02/764004861</t>
  </si>
  <si>
    <t>98</t>
  </si>
  <si>
    <t>764121443</t>
  </si>
  <si>
    <t>Krytina střechy rovné ze šablon z Al plechu do 4 ks/m2 sklonu přes 30 do 60°</t>
  </si>
  <si>
    <t>1492971808</t>
  </si>
  <si>
    <t>Krytina z hliníkového plechu s úpravou u okapů, prostupů a výčnělků ze šablon, počet kusů do 4 ks/m2 přes 30 do 60°</t>
  </si>
  <si>
    <t>https://podminky.urs.cz/item/CS_URS_2022_02/764121443</t>
  </si>
  <si>
    <t>99</t>
  </si>
  <si>
    <t>28329.R00</t>
  </si>
  <si>
    <t>-2100657710</t>
  </si>
  <si>
    <t xml:space="preserve">Distanční a akustická rohož pod falcované plechové krytiny s funkcí mikroventilace. </t>
  </si>
  <si>
    <t>100</t>
  </si>
  <si>
    <t>-1003983454</t>
  </si>
  <si>
    <t>101</t>
  </si>
  <si>
    <t>764203156</t>
  </si>
  <si>
    <t>Montáž sněhového zachytávače pro krytiny průběžného dvoutrubkového</t>
  </si>
  <si>
    <t>-1272668411</t>
  </si>
  <si>
    <t>Montáž oplechování střešních prvků sněhového zachytávače průbežného dvoutrubkového</t>
  </si>
  <si>
    <t>https://podminky.urs.cz/item/CS_URS_2022_02/764203156</t>
  </si>
  <si>
    <t>102</t>
  </si>
  <si>
    <t>55344642</t>
  </si>
  <si>
    <t>svorka (držák) Al pro trubku sněhového zachytávače pro falcovanou</t>
  </si>
  <si>
    <t>-1520542896</t>
  </si>
  <si>
    <t>103</t>
  </si>
  <si>
    <t>55349664</t>
  </si>
  <si>
    <t>tyč do sněhového zachytávače Al</t>
  </si>
  <si>
    <t>1724693929</t>
  </si>
  <si>
    <t>104</t>
  </si>
  <si>
    <t>61144405</t>
  </si>
  <si>
    <t>parapet plastový vnitřní komůrkový tl 20mm š 500mm</t>
  </si>
  <si>
    <t>328639542</t>
  </si>
  <si>
    <t>parapet plastový vnitřní komůrkový tl 20mm š do 200mm</t>
  </si>
  <si>
    <t>105</t>
  </si>
  <si>
    <t>764221405</t>
  </si>
  <si>
    <t>Oplechování větraného hřebene s větrací mřížkou z Al plechu rš 400 mm</t>
  </si>
  <si>
    <t>-1559598048</t>
  </si>
  <si>
    <t>Oplechování střešních prvků z hliníkového plechu hřebene větraného, včetně větrací mřížky rš 400 mm</t>
  </si>
  <si>
    <t>https://podminky.urs.cz/item/CS_URS_2022_02/764221405</t>
  </si>
  <si>
    <t>106</t>
  </si>
  <si>
    <t>764221411</t>
  </si>
  <si>
    <t>Oplechování nevětraného hřebene z Al plechu spojením na dvojitou stojatou drážku</t>
  </si>
  <si>
    <t>-1403189334</t>
  </si>
  <si>
    <t>Oplechování střešních prvků z hliníkového plechu hřebene nevětraného spojením na dvojitou stojatou drážku</t>
  </si>
  <si>
    <t>https://podminky.urs.cz/item/CS_URS_2022_02/764221411</t>
  </si>
  <si>
    <t>107</t>
  </si>
  <si>
    <t>764221445</t>
  </si>
  <si>
    <t>Oplechování nevětraného nároží s nárožním plechem z Al plechu rš 400 mm</t>
  </si>
  <si>
    <t>-1852828671</t>
  </si>
  <si>
    <t>Oplechování střešních prvků z hliníkového plechu nároží nevětraného s použitím nárožního plechu rš 400 mm</t>
  </si>
  <si>
    <t>https://podminky.urs.cz/item/CS_URS_2022_02/764221445</t>
  </si>
  <si>
    <t>108</t>
  </si>
  <si>
    <t>764222434</t>
  </si>
  <si>
    <t>Oplechování rovné okapové hrany z Al plechu rš 330 mm</t>
  </si>
  <si>
    <t>961713145</t>
  </si>
  <si>
    <t>Oplechování střešních prvků z hliníkového plechu okapu okapovým plechem střechy rovné rš 330 mm</t>
  </si>
  <si>
    <t>https://podminky.urs.cz/item/CS_URS_2022_02/764222434</t>
  </si>
  <si>
    <t>61,8*1,2</t>
  </si>
  <si>
    <t>109</t>
  </si>
  <si>
    <t>764521403</t>
  </si>
  <si>
    <t>Žlab podokapní půlkruhový z Al plechu rš 250 mm</t>
  </si>
  <si>
    <t>1120155412</t>
  </si>
  <si>
    <t>Žlab podokapní z hliníkového plechu včetně háků a čel půlkruhový rš 250 mm</t>
  </si>
  <si>
    <t>https://podminky.urs.cz/item/CS_URS_2022_02/764521403</t>
  </si>
  <si>
    <t>110</t>
  </si>
  <si>
    <t>764528423</t>
  </si>
  <si>
    <t>Svody kruhové včetně objímek, kolen, odskoků z Al plechu průměru 120 mm</t>
  </si>
  <si>
    <t>-1304933438</t>
  </si>
  <si>
    <t>Svod z hliníkového plechu včetně objímek, kolen a odskoků kruhový, průměru 120 mm</t>
  </si>
  <si>
    <t>https://podminky.urs.cz/item/CS_URS_2022_02/764528423</t>
  </si>
  <si>
    <t>34*1,2</t>
  </si>
  <si>
    <t>111</t>
  </si>
  <si>
    <t>55241435</t>
  </si>
  <si>
    <t>příslušenství kompozitních poklopů - větrací komínek - plast</t>
  </si>
  <si>
    <t>256</t>
  </si>
  <si>
    <t>-576385102</t>
  </si>
  <si>
    <t>112</t>
  </si>
  <si>
    <t>998764102</t>
  </si>
  <si>
    <t>Přesun hmot tonážní pro konstrukce klempířské v objektech v přes 6 do 12 m</t>
  </si>
  <si>
    <t>1486914235</t>
  </si>
  <si>
    <t>Přesun hmot pro konstrukce klempířské stanovený z hmotnosti přesunovaného materiálu vodorovná dopravní vzdálenost do 50 m v objektech výšky přes 6 do 12 m</t>
  </si>
  <si>
    <t>https://podminky.urs.cz/item/CS_URS_2022_02/998764102</t>
  </si>
  <si>
    <t>765</t>
  </si>
  <si>
    <t>Krytina skládaná</t>
  </si>
  <si>
    <t>113</t>
  </si>
  <si>
    <t>765191901</t>
  </si>
  <si>
    <t>Demontáž pojistné hydroizolační fólie kladené ve sklonu do 30°</t>
  </si>
  <si>
    <t>-368139156</t>
  </si>
  <si>
    <t>https://podminky.urs.cz/item/CS_URS_2022_02/765191901</t>
  </si>
  <si>
    <t>500*1,2</t>
  </si>
  <si>
    <t>766</t>
  </si>
  <si>
    <t>Konstrukce truhlářské</t>
  </si>
  <si>
    <t>114</t>
  </si>
  <si>
    <t>766311811</t>
  </si>
  <si>
    <t>Demontáž dřevěného zábradlí vnitřního</t>
  </si>
  <si>
    <t>1756585596</t>
  </si>
  <si>
    <t>Demontáž zábradlí dřevěného vnitřního</t>
  </si>
  <si>
    <t>https://podminky.urs.cz/item/CS_URS_2022_02/766311811</t>
  </si>
  <si>
    <t>115</t>
  </si>
  <si>
    <t>766622115</t>
  </si>
  <si>
    <t>Montáž plastových oken plochy přes 1 m2 pevných v do 1,5 m s rámem do zdiva</t>
  </si>
  <si>
    <t>-110331171</t>
  </si>
  <si>
    <t>Montáž oken plastových včetně montáže rámu plochy přes 1 m2 pevných do zdiva, výšky do 1,5 m</t>
  </si>
  <si>
    <t>https://podminky.urs.cz/item/CS_URS_2022_02/766622115</t>
  </si>
  <si>
    <t>6*0,6*0,9</t>
  </si>
  <si>
    <t>116</t>
  </si>
  <si>
    <t>61140052</t>
  </si>
  <si>
    <t>okno plastové otevíravé/sklopné trojsklo přes plochu 1m2 do v 1,5m</t>
  </si>
  <si>
    <t>2106980736</t>
  </si>
  <si>
    <t>117</t>
  </si>
  <si>
    <t>766660001</t>
  </si>
  <si>
    <t>Montáž dveřních křídel otvíravých jednokřídlových š do 0,8 m do ocelové zárubně</t>
  </si>
  <si>
    <t>2015511499</t>
  </si>
  <si>
    <t>Montáž dveřních křídel dřevěných nebo plastových otevíravých do ocelové zárubně povrchově upravených jednokřídlových, šířky do 800 mm</t>
  </si>
  <si>
    <t>https://podminky.urs.cz/item/CS_URS_2022_02/766660001</t>
  </si>
  <si>
    <t>118</t>
  </si>
  <si>
    <t>61161001</t>
  </si>
  <si>
    <t>dveře jednokřídlé voštinové povrch lakovaný plné 700x1970-2100mm</t>
  </si>
  <si>
    <t>1326375729</t>
  </si>
  <si>
    <t>119</t>
  </si>
  <si>
    <t>61161002</t>
  </si>
  <si>
    <t>dveře jednokřídlé voštinové povrch lakovaný plné 800x1970-2100mm</t>
  </si>
  <si>
    <t>192824155</t>
  </si>
  <si>
    <t>120</t>
  </si>
  <si>
    <t>766660002</t>
  </si>
  <si>
    <t>Montáž dveřních křídel otvíravých jednokřídlových š přes 0,8 m do ocelové zárubně</t>
  </si>
  <si>
    <t>-193775333</t>
  </si>
  <si>
    <t>Montáž dveřních křídel dřevěných nebo plastových otevíravých do ocelové zárubně povrchově upravených jednokřídlových, šířky přes 800 mm</t>
  </si>
  <si>
    <t>https://podminky.urs.cz/item/CS_URS_2022_02/766660002</t>
  </si>
  <si>
    <t>121</t>
  </si>
  <si>
    <t>61173213</t>
  </si>
  <si>
    <t>dveře jednokřídlé dřevotřískové s 2 x hliníkovým plechem 800-900x1970mm bezpečnostní do bytu třídy RC2 protipožární EI30</t>
  </si>
  <si>
    <t>-393113198</t>
  </si>
  <si>
    <t>122</t>
  </si>
  <si>
    <t>1854247628</t>
  </si>
  <si>
    <t>123</t>
  </si>
  <si>
    <t>766660181</t>
  </si>
  <si>
    <t>Montáž dveřních křídel otvíravých jednokřídlových š do 0,8 m požárních do obložkové zárubně</t>
  </si>
  <si>
    <t>-173669846</t>
  </si>
  <si>
    <t>Montáž dveřních křídel dřevěných nebo plastových otevíravých do obložkové zárubně protipožárních jednokřídlových, šířky do 800 mm</t>
  </si>
  <si>
    <t>https://podminky.urs.cz/item/CS_URS_2022_02/766660181</t>
  </si>
  <si>
    <t>124</t>
  </si>
  <si>
    <t>61161024</t>
  </si>
  <si>
    <t>dveře jednokřídlé dřevotřískové protipožární EI (EW) 30 D3 povrch lakovaný plné 600x1970-2100mm</t>
  </si>
  <si>
    <t>-214974491</t>
  </si>
  <si>
    <t>125</t>
  </si>
  <si>
    <t>61165340</t>
  </si>
  <si>
    <t>dveře jednokřídlé dřevotřískové protipožární EI (EW) 30 D3 povrch lakovaný plné 900x1970-2100mm</t>
  </si>
  <si>
    <t>591276640</t>
  </si>
  <si>
    <t>126</t>
  </si>
  <si>
    <t>61165339</t>
  </si>
  <si>
    <t>dveře jednokřídlé dřevotřískové protipožární EI (EW) 30 D3 povrch lakovaný plné 800x1970-2100mm</t>
  </si>
  <si>
    <t>685633346</t>
  </si>
  <si>
    <t>127</t>
  </si>
  <si>
    <t>766660461</t>
  </si>
  <si>
    <t>Montáž vchodových dveří dvoukřídlových s nadsvětlíkem do zdiva</t>
  </si>
  <si>
    <t>-1396696818</t>
  </si>
  <si>
    <t>Montáž dveřních křídel dřevěných nebo plastových vchodových dveří včetně rámu do zdiva dvoukřídlových s nadsvětlíkem</t>
  </si>
  <si>
    <t>https://podminky.urs.cz/item/CS_URS_2022_02/766660461</t>
  </si>
  <si>
    <t>128</t>
  </si>
  <si>
    <t>55341335</t>
  </si>
  <si>
    <t>dveře dvoukřídlé Al prosklené max rozměru otvoru 4,84m2 bezpečnostní třídy RC2</t>
  </si>
  <si>
    <t>1643880362</t>
  </si>
  <si>
    <t>129</t>
  </si>
  <si>
    <t>766660717</t>
  </si>
  <si>
    <t>Montáž dveřních křídel samozavírače na ocelovou zárubeň</t>
  </si>
  <si>
    <t>1484653331</t>
  </si>
  <si>
    <t>Montáž dveřních doplňků samozavírače na zárubeň ocelovou</t>
  </si>
  <si>
    <t>https://podminky.urs.cz/item/CS_URS_2022_02/766660717</t>
  </si>
  <si>
    <t>130</t>
  </si>
  <si>
    <t>54917250</t>
  </si>
  <si>
    <t>samozavírač dveří hydraulický K214 č.11 zlatá bronz</t>
  </si>
  <si>
    <t>-678756360</t>
  </si>
  <si>
    <t>131</t>
  </si>
  <si>
    <t>766660729</t>
  </si>
  <si>
    <t>Montáž dveřního interiérového kování - štítku s klikou</t>
  </si>
  <si>
    <t>33425812</t>
  </si>
  <si>
    <t>Montáž dveřních doplňků dveřního kování interiérového štítku s klikou</t>
  </si>
  <si>
    <t>https://podminky.urs.cz/item/CS_URS_2022_02/766660729</t>
  </si>
  <si>
    <t>132</t>
  </si>
  <si>
    <t>54914622</t>
  </si>
  <si>
    <t>kování dveřní vrchní klika včetně štítu a montážního materiálu BB 72 matný nikl</t>
  </si>
  <si>
    <t>-720551866</t>
  </si>
  <si>
    <t>133</t>
  </si>
  <si>
    <t>54924002</t>
  </si>
  <si>
    <t>zámek zadlabací 190/140 /20 L s obyčejným klíčem</t>
  </si>
  <si>
    <t>1735348028</t>
  </si>
  <si>
    <t>134</t>
  </si>
  <si>
    <t>766811115</t>
  </si>
  <si>
    <t>D+M Šatních skříněk 0,35x0,5x1,5m</t>
  </si>
  <si>
    <t>-2051878646</t>
  </si>
  <si>
    <t>https://podminky.urs.cz/item/CS_URS_2022_02/766811115</t>
  </si>
  <si>
    <t>135</t>
  </si>
  <si>
    <t>766821142</t>
  </si>
  <si>
    <t>D+M vydávacího posuvného pultu-jídelna</t>
  </si>
  <si>
    <t>1671347949</t>
  </si>
  <si>
    <t>https://podminky.urs.cz/item/CS_URS_2022_02/766821142</t>
  </si>
  <si>
    <t>136</t>
  </si>
  <si>
    <t>998766102</t>
  </si>
  <si>
    <t>Přesun hmot tonážní pro kce truhlářské v objektech v přes 6 do 12 m</t>
  </si>
  <si>
    <t>512</t>
  </si>
  <si>
    <t>-1013198100</t>
  </si>
  <si>
    <t>Přesun hmot pro konstrukce truhlářské stanovený z hmotnosti přesunovaného materiálu vodorovná dopravní vzdálenost do 50 m v objektech výšky přes 6 do 12 m</t>
  </si>
  <si>
    <t>https://podminky.urs.cz/item/CS_URS_2022_02/998766102</t>
  </si>
  <si>
    <t>767</t>
  </si>
  <si>
    <t>Konstrukce zámečnické</t>
  </si>
  <si>
    <t>137</t>
  </si>
  <si>
    <t>767161123</t>
  </si>
  <si>
    <t>D+M zábradlí rovného  z trubek nebo tenkostěnných profilů na ocelovou konstrukci, hmotnosti 1 m zábradlí do 20 kg, vč. dřev madla a kotvení</t>
  </si>
  <si>
    <t>875485394</t>
  </si>
  <si>
    <t>D+M zábradlí rovného z trubek nebo tenkostěnných profilů na ocelovou konstrukci, hmotnosti 1 m zábradlí do 20 kg, vč. dřev madla a kotvení</t>
  </si>
  <si>
    <t>https://podminky.urs.cz/item/CS_URS_2022_02/767161123</t>
  </si>
  <si>
    <t>138</t>
  </si>
  <si>
    <t>44932114</t>
  </si>
  <si>
    <t>přístroj hasicí ruční práškový PG 6 LE</t>
  </si>
  <si>
    <t>-1810776871</t>
  </si>
  <si>
    <t>139</t>
  </si>
  <si>
    <t>63437001</t>
  </si>
  <si>
    <t>stříška vchodová rovná, kotvená pomocí konzol, nerezový rám, výplň vrstvené bezpečnostní sklo 1600x900mm</t>
  </si>
  <si>
    <t>571605069</t>
  </si>
  <si>
    <t>140</t>
  </si>
  <si>
    <t>767810112</t>
  </si>
  <si>
    <t>Montáž mřížek větracích čtyřhranných průřezu přes 0,01 do 0,04 m2</t>
  </si>
  <si>
    <t>-2063873958</t>
  </si>
  <si>
    <t>Montáž větracích mřížek ocelových čtyřhranných, průřezu přes 0,01 do 0,04 m2</t>
  </si>
  <si>
    <t>https://podminky.urs.cz/item/CS_URS_2022_02/767810112</t>
  </si>
  <si>
    <t>141</t>
  </si>
  <si>
    <t>55341427</t>
  </si>
  <si>
    <t xml:space="preserve">mřížka větrací nerezová se síťovinou </t>
  </si>
  <si>
    <t>-511939651</t>
  </si>
  <si>
    <t>142</t>
  </si>
  <si>
    <t>998767102</t>
  </si>
  <si>
    <t>Přesun hmot tonážní pro zámečnické konstrukce v objektech v přes 6 do 12 m</t>
  </si>
  <si>
    <t>905912477</t>
  </si>
  <si>
    <t>Přesun hmot pro zámečnické konstrukce stanovený z hmotnosti přesunovaného materiálu vodorovná dopravní vzdálenost do 50 m v objektech výšky přes 6 do 12 m</t>
  </si>
  <si>
    <t>https://podminky.urs.cz/item/CS_URS_2022_02/998767102</t>
  </si>
  <si>
    <t>771</t>
  </si>
  <si>
    <t>Podlahy z dlaždic</t>
  </si>
  <si>
    <t>143</t>
  </si>
  <si>
    <t>771121011</t>
  </si>
  <si>
    <t>Nátěr penetrační na podlahu</t>
  </si>
  <si>
    <t>-382982195</t>
  </si>
  <si>
    <t>Příprava podkladu před provedením dlažby nátěr penetrační na podlahu</t>
  </si>
  <si>
    <t>https://podminky.urs.cz/item/CS_URS_2022_02/771121011</t>
  </si>
  <si>
    <t>144</t>
  </si>
  <si>
    <t>771151021</t>
  </si>
  <si>
    <t>Samonivelační stěrka podlah pevnosti 30 MPa tl 3 mm</t>
  </si>
  <si>
    <t>1531007758</t>
  </si>
  <si>
    <t>Příprava podkladu před provedením dlažby samonivelační stěrka min.pevnosti 30 MPa, tloušťky do 3 mm</t>
  </si>
  <si>
    <t>https://podminky.urs.cz/item/CS_URS_2022_02/771151021</t>
  </si>
  <si>
    <t>75+265+175-24</t>
  </si>
  <si>
    <t>145</t>
  </si>
  <si>
    <t>771573810</t>
  </si>
  <si>
    <t>Demontáž podlah z dlaždic keramických lepených</t>
  </si>
  <si>
    <t>794538593</t>
  </si>
  <si>
    <t>https://podminky.urs.cz/item/CS_URS_2022_02/771573810</t>
  </si>
  <si>
    <t>146</t>
  </si>
  <si>
    <t>771575120</t>
  </si>
  <si>
    <t>Montáž podlah keramických hladkých lepených disperzním lepidlem přes 50 do 85 ks/m2</t>
  </si>
  <si>
    <t>1770721905</t>
  </si>
  <si>
    <t>Montáž podlah z dlaždic keramických lepených disperzním lepidlem hladkých přes 50 do 85 ks/ m2</t>
  </si>
  <si>
    <t>https://podminky.urs.cz/item/CS_URS_2022_02/771575120</t>
  </si>
  <si>
    <t>147</t>
  </si>
  <si>
    <t>59761408</t>
  </si>
  <si>
    <t>dlažba keramická hutná hladká do interiéru přes 45 do 50ks/m2</t>
  </si>
  <si>
    <t>175349503</t>
  </si>
  <si>
    <t>192*1,2</t>
  </si>
  <si>
    <t>148</t>
  </si>
  <si>
    <t>771591112</t>
  </si>
  <si>
    <t>Izolace pod dlažbu nátěrem nebo stěrkou ve dvou vrstvách</t>
  </si>
  <si>
    <t>1691294187</t>
  </si>
  <si>
    <t>Izolace podlahy pod dlažbu nátěrem nebo stěrkou ve dvou vrstvách</t>
  </si>
  <si>
    <t>https://podminky.urs.cz/item/CS_URS_2022_02/771591112</t>
  </si>
  <si>
    <t>149</t>
  </si>
  <si>
    <t>771591241</t>
  </si>
  <si>
    <t>Izolace těsnícími pásy vnitřní kout</t>
  </si>
  <si>
    <t>-652536362</t>
  </si>
  <si>
    <t>Izolace podlahy pod dlažbu těsnícími izolačními pásy vnitřní kout</t>
  </si>
  <si>
    <t>https://podminky.urs.cz/item/CS_URS_2022_02/771591241</t>
  </si>
  <si>
    <t>150</t>
  </si>
  <si>
    <t>771591242</t>
  </si>
  <si>
    <t>Izolace těsnícími pásy vnější roh</t>
  </si>
  <si>
    <t>1879674349</t>
  </si>
  <si>
    <t>Izolace podlahy pod dlažbu těsnícími izolačními pásy vnější roh</t>
  </si>
  <si>
    <t>https://podminky.urs.cz/item/CS_URS_2022_02/771591242</t>
  </si>
  <si>
    <t>151</t>
  </si>
  <si>
    <t>771591251</t>
  </si>
  <si>
    <t>Izolace těsnící manžetou pro prostupy potrubí</t>
  </si>
  <si>
    <t>1390180837</t>
  </si>
  <si>
    <t>Izolace podlahy pod dlažbu těsnícími izolačními pásy z manžety pro prostupy potrubí</t>
  </si>
  <si>
    <t>https://podminky.urs.cz/item/CS_URS_2022_02/771591251</t>
  </si>
  <si>
    <t>152</t>
  </si>
  <si>
    <t>771591264</t>
  </si>
  <si>
    <t>Izolace těsnícími pásy mezi podlahou a stěnou</t>
  </si>
  <si>
    <t>693825009</t>
  </si>
  <si>
    <t>Izolace podlahy pod dlažbu těsnícími izolačními pásy mezi podlahou a stěnu</t>
  </si>
  <si>
    <t>https://podminky.urs.cz/item/CS_URS_2022_02/771591264</t>
  </si>
  <si>
    <t>153</t>
  </si>
  <si>
    <t>998771103</t>
  </si>
  <si>
    <t>Přesun hmot tonážní pro podlahy z dlaždic v objektech v přes 12 do 24 m</t>
  </si>
  <si>
    <t>-2068791041</t>
  </si>
  <si>
    <t>Přesun hmot pro podlahy z dlaždic stanovený z hmotnosti přesunovaného materiálu vodorovná dopravní vzdálenost do 50 m v objektech výšky přes 12 do 24 m</t>
  </si>
  <si>
    <t>https://podminky.urs.cz/item/CS_URS_2022_02/998771103</t>
  </si>
  <si>
    <t>773</t>
  </si>
  <si>
    <t>Podlahy z litého teraca</t>
  </si>
  <si>
    <t>154</t>
  </si>
  <si>
    <t>773993901</t>
  </si>
  <si>
    <t>Broušení stávající podlahy z litého teraca</t>
  </si>
  <si>
    <t>863434122</t>
  </si>
  <si>
    <t>Údržba podlah z litého teraca broušení</t>
  </si>
  <si>
    <t>https://podminky.urs.cz/item/CS_URS_2022_02/773993901</t>
  </si>
  <si>
    <t>155</t>
  </si>
  <si>
    <t>773993903</t>
  </si>
  <si>
    <t>Hloubkové čištění podlahy z litého teraca</t>
  </si>
  <si>
    <t>695555282</t>
  </si>
  <si>
    <t>Údržba podlah z litého teraca hloubkové čištění</t>
  </si>
  <si>
    <t>https://podminky.urs.cz/item/CS_URS_2022_02/773993903</t>
  </si>
  <si>
    <t>156</t>
  </si>
  <si>
    <t>773993905</t>
  </si>
  <si>
    <t>Ošetření podlahy z litého teraca polymerním voskem</t>
  </si>
  <si>
    <t>-26010359</t>
  </si>
  <si>
    <t>Údržba podlah z litého teraca ošetření polymerním voskem</t>
  </si>
  <si>
    <t>https://podminky.urs.cz/item/CS_URS_2022_02/773993905</t>
  </si>
  <si>
    <t>157</t>
  </si>
  <si>
    <t>773993907</t>
  </si>
  <si>
    <t>Impregnace podlahy z litého teraca</t>
  </si>
  <si>
    <t>-508741896</t>
  </si>
  <si>
    <t>Údržba podlah z litého teraca impregnace</t>
  </si>
  <si>
    <t>https://podminky.urs.cz/item/CS_URS_2022_02/773993907</t>
  </si>
  <si>
    <t>775</t>
  </si>
  <si>
    <t>Podlahy skládané</t>
  </si>
  <si>
    <t>158</t>
  </si>
  <si>
    <t>775429124</t>
  </si>
  <si>
    <t>Montáž podlahové lišty přechodové připevněné zaklapnutím</t>
  </si>
  <si>
    <t>-1900641682</t>
  </si>
  <si>
    <t>Montáž lišty přechodové (vyrovnávací) zaklapnuté</t>
  </si>
  <si>
    <t>https://podminky.urs.cz/item/CS_URS_2022_02/775429124</t>
  </si>
  <si>
    <t>159</t>
  </si>
  <si>
    <t>55343110</t>
  </si>
  <si>
    <t>profil přechodový Al narážecí 30mm stříbro</t>
  </si>
  <si>
    <t>-558952603</t>
  </si>
  <si>
    <t>17,4*1,1</t>
  </si>
  <si>
    <t>19,14*1,08 'Přepočtené koeficientem množství</t>
  </si>
  <si>
    <t>160</t>
  </si>
  <si>
    <t>775511800</t>
  </si>
  <si>
    <t>Demontáž podlah vlysových lepených s lištami lepenými do suti</t>
  </si>
  <si>
    <t>1869935669</t>
  </si>
  <si>
    <t>Demontáž podlah vlysových do suti s lištami lepených</t>
  </si>
  <si>
    <t>https://podminky.urs.cz/item/CS_URS_2022_02/775511800</t>
  </si>
  <si>
    <t>776</t>
  </si>
  <si>
    <t>Podlahy povlakové</t>
  </si>
  <si>
    <t>161</t>
  </si>
  <si>
    <t>776201814</t>
  </si>
  <si>
    <t>Demontáž povlakových podlahovin volně položených podlepených páskou</t>
  </si>
  <si>
    <t>-29526324</t>
  </si>
  <si>
    <t>https://podminky.urs.cz/item/CS_URS_2022_02/776201814</t>
  </si>
  <si>
    <t>162</t>
  </si>
  <si>
    <t>7711210111</t>
  </si>
  <si>
    <t>Příprava podkladu před provedením pokládky nátěr penetrační na podlahu</t>
  </si>
  <si>
    <t>-838468878</t>
  </si>
  <si>
    <t>https://podminky.urs.cz/item/CS_URS_2022_02/7711210111</t>
  </si>
  <si>
    <t>163</t>
  </si>
  <si>
    <t>7711510211</t>
  </si>
  <si>
    <t>Příprava podkladu před provedením pokládky samonivelační stěrka min.pevnosti 30 MPa, tloušťky do 3 mm</t>
  </si>
  <si>
    <t>1429748392</t>
  </si>
  <si>
    <t>https://podminky.urs.cz/item/CS_URS_2022_02/7711510211</t>
  </si>
  <si>
    <t>164</t>
  </si>
  <si>
    <t>776212111</t>
  </si>
  <si>
    <t>Volné položení textilních pásů s podlepením spojů páskou</t>
  </si>
  <si>
    <t>308957948</t>
  </si>
  <si>
    <t>Montáž textilních podlahovin volným položením s podlepením spojů páskou pásů</t>
  </si>
  <si>
    <t>https://podminky.urs.cz/item/CS_URS_2022_02/776212111</t>
  </si>
  <si>
    <t>165</t>
  </si>
  <si>
    <t>69751061</t>
  </si>
  <si>
    <t>koberec zátěžový vpichovaný role š 2m, vlákno 100% PA, hm 400g/m2, zátěž 33, útlum 21dB, hořlavost Bfl S1</t>
  </si>
  <si>
    <t>2027633284</t>
  </si>
  <si>
    <t>koberec interiérový role š 4m, hm min. 400g/m2, útlum 21dB, hořlavost Bfl S1</t>
  </si>
  <si>
    <t>175*1,2</t>
  </si>
  <si>
    <t>210*1,1 'Přepočtené koeficientem množství</t>
  </si>
  <si>
    <t>166</t>
  </si>
  <si>
    <t>776221111</t>
  </si>
  <si>
    <t>Lepení pásů z PVC standardním lepidlem</t>
  </si>
  <si>
    <t>-909080110</t>
  </si>
  <si>
    <t>Montáž podlahovin z PVC lepením standardním lepidlem z pásů standardních</t>
  </si>
  <si>
    <t>https://podminky.urs.cz/item/CS_URS_2022_02/776221111</t>
  </si>
  <si>
    <t>167</t>
  </si>
  <si>
    <t>28412245</t>
  </si>
  <si>
    <t>krytina podlahová heterogenní š 1,5m tl 2mm</t>
  </si>
  <si>
    <t>526695198</t>
  </si>
  <si>
    <t>265*1,2</t>
  </si>
  <si>
    <t>168</t>
  </si>
  <si>
    <t>776411111</t>
  </si>
  <si>
    <t>Montáž obvodových soklíků výšky do 80 mm</t>
  </si>
  <si>
    <t>199109431</t>
  </si>
  <si>
    <t>Montáž soklíků lepením obvodových, výšky do 80 mm</t>
  </si>
  <si>
    <t>https://podminky.urs.cz/item/CS_URS_2022_02/776411111</t>
  </si>
  <si>
    <t>205+130-45</t>
  </si>
  <si>
    <t>169</t>
  </si>
  <si>
    <t>28411009</t>
  </si>
  <si>
    <t>lišta soklová PVC 18x80mm</t>
  </si>
  <si>
    <t>-918881054</t>
  </si>
  <si>
    <t>290*1,1</t>
  </si>
  <si>
    <t>170</t>
  </si>
  <si>
    <t>998776102</t>
  </si>
  <si>
    <t>Přesun hmot tonážní pro podlahy povlakové v objektech v přes 6 do 12 m</t>
  </si>
  <si>
    <t>-348905876</t>
  </si>
  <si>
    <t>Přesun hmot pro podlahy povlakové stanovený z hmotnosti přesunovaného materiálu vodorovná dopravní vzdálenost do 50 m v objektech výšky přes 6 do 12 m</t>
  </si>
  <si>
    <t>https://podminky.urs.cz/item/CS_URS_2022_02/998776102</t>
  </si>
  <si>
    <t>781</t>
  </si>
  <si>
    <t>Dokončovací práce - obklady</t>
  </si>
  <si>
    <t>171</t>
  </si>
  <si>
    <t>781121011</t>
  </si>
  <si>
    <t>Nátěr penetrační na stěnu</t>
  </si>
  <si>
    <t>-796135294</t>
  </si>
  <si>
    <t>Příprava podkladu před provedením obkladu nátěr penetrační na stěnu</t>
  </si>
  <si>
    <t>https://podminky.urs.cz/item/CS_URS_2022_02/781121011</t>
  </si>
  <si>
    <t>172</t>
  </si>
  <si>
    <t>781131112</t>
  </si>
  <si>
    <t>Izolace pod obklad nátěrem nebo stěrkou ve dvou vrstvách</t>
  </si>
  <si>
    <t>-1828326030</t>
  </si>
  <si>
    <t>Izolace stěny pod obklad izolace nátěrem nebo stěrkou ve dvou vrstvách</t>
  </si>
  <si>
    <t>https://podminky.urs.cz/item/CS_URS_2022_02/781131112</t>
  </si>
  <si>
    <t>173</t>
  </si>
  <si>
    <t>781131232</t>
  </si>
  <si>
    <t>Izolace pod obklad těsnícími pásy pro styčné nebo dilatační spáry</t>
  </si>
  <si>
    <t>-2026323434</t>
  </si>
  <si>
    <t>Izolace stěny pod obklad izolace těsnícími izolačními pásy pro styčné nebo dilatační spáry</t>
  </si>
  <si>
    <t>https://podminky.urs.cz/item/CS_URS_2022_02/781131232</t>
  </si>
  <si>
    <t>174</t>
  </si>
  <si>
    <t>781151031</t>
  </si>
  <si>
    <t>Celoplošné vyrovnání podkladu stěrkou tl 3 mm</t>
  </si>
  <si>
    <t>1272887974</t>
  </si>
  <si>
    <t>Příprava podkladu před provedením obkladu celoplošné vyrovnání podkladu stěrkou, tloušťky 3 mm</t>
  </si>
  <si>
    <t>https://podminky.urs.cz/item/CS_URS_2022_02/781151031</t>
  </si>
  <si>
    <t>175</t>
  </si>
  <si>
    <t>781151041</t>
  </si>
  <si>
    <t>Příplatek k cenám celoplošné vyrovnání stěrkou za každý další 1 mm přes tl 3 mm</t>
  </si>
  <si>
    <t>-1295163969</t>
  </si>
  <si>
    <t>Příprava podkladu před provedením obkladu celoplošné vyrovnání podkladu příplatek za každý další 1 mm tloušťky přes 3 mm</t>
  </si>
  <si>
    <t>https://podminky.urs.cz/item/CS_URS_2022_02/781151041</t>
  </si>
  <si>
    <t>160*3</t>
  </si>
  <si>
    <t>176</t>
  </si>
  <si>
    <t>781473810</t>
  </si>
  <si>
    <t>Demontáž obkladů z obkladaček keramických lepených</t>
  </si>
  <si>
    <t>-204378432</t>
  </si>
  <si>
    <t>Demontáž obkladů z dlaždic keramických lepených</t>
  </si>
  <si>
    <t>https://podminky.urs.cz/item/CS_URS_2022_02/781473810</t>
  </si>
  <si>
    <t>10*1,6+2,5*1+10*1,6+8*1,5</t>
  </si>
  <si>
    <t>177</t>
  </si>
  <si>
    <t>781475116</t>
  </si>
  <si>
    <t>Montáž obkladů vnitřních keramických hladkých přes 50 do 85 ks/m2 lepených disperzním lepidlem nebo tmelem</t>
  </si>
  <si>
    <t>-2091026057</t>
  </si>
  <si>
    <t>Montáž obkladů vnitřních stěn z dlaždic keramických lepených disperzním lepidlem nebo tmelem přes 50 do 85 ks/m2</t>
  </si>
  <si>
    <t>https://podminky.urs.cz/item/CS_URS_2022_02/781475116</t>
  </si>
  <si>
    <t>178</t>
  </si>
  <si>
    <t>59761255</t>
  </si>
  <si>
    <t>obklad keramický hladký přes 35 do 45ks/m2</t>
  </si>
  <si>
    <t>1939236798</t>
  </si>
  <si>
    <t>160*1,2</t>
  </si>
  <si>
    <t>179</t>
  </si>
  <si>
    <t>781494111</t>
  </si>
  <si>
    <t>Plastové profily rohové lepené flexibilním lepidlem</t>
  </si>
  <si>
    <t>-978681985</t>
  </si>
  <si>
    <t>Obklad - dokončující práce profily ukončovací lepené flexibilním lepidlem rohové</t>
  </si>
  <si>
    <t>https://podminky.urs.cz/item/CS_URS_2022_02/781494111</t>
  </si>
  <si>
    <t>180</t>
  </si>
  <si>
    <t>781495211</t>
  </si>
  <si>
    <t>Čištění vnitřních ploch stěn po provedení obkladu chemickými prostředky</t>
  </si>
  <si>
    <t>379218061</t>
  </si>
  <si>
    <t>Čištění vnitřních ploch po provedení obkladu stěn chemickými prostředky</t>
  </si>
  <si>
    <t>https://podminky.urs.cz/item/CS_URS_2022_02/781495211</t>
  </si>
  <si>
    <t>181</t>
  </si>
  <si>
    <t>998781103</t>
  </si>
  <si>
    <t>Přesun hmot tonážní pro obklady keramické v objektech v přes 12 do 24 m</t>
  </si>
  <si>
    <t>-152872654</t>
  </si>
  <si>
    <t>Přesun hmot pro obklady keramické stanovený z hmotnosti přesunovaného materiálu vodorovná dopravní vzdálenost do 50 m v objektech výšky přes 12 do 24 m</t>
  </si>
  <si>
    <t>https://podminky.urs.cz/item/CS_URS_2022_02/998781103</t>
  </si>
  <si>
    <t>783</t>
  </si>
  <si>
    <t>Dokončovací práce - nátěry</t>
  </si>
  <si>
    <t>182</t>
  </si>
  <si>
    <t>783601321</t>
  </si>
  <si>
    <t>Odrezivění článkových otopných těles před provedením nátěru</t>
  </si>
  <si>
    <t>231577998</t>
  </si>
  <si>
    <t>Příprava podkladu otopných těles před provedením nátěrů článkových odrezivěním bezoplachovým</t>
  </si>
  <si>
    <t>https://podminky.urs.cz/item/CS_URS_2022_02/783601321</t>
  </si>
  <si>
    <t>183</t>
  </si>
  <si>
    <t>783601325</t>
  </si>
  <si>
    <t>Odmaštění článkových otopných těles vodou ředitelným odmašťovačem před provedením nátěru</t>
  </si>
  <si>
    <t>1395861396</t>
  </si>
  <si>
    <t>Příprava podkladu otopných těles před provedením nátěrů článkových odmaštěním vodou ředitelným</t>
  </si>
  <si>
    <t>https://podminky.urs.cz/item/CS_URS_2022_02/783601325</t>
  </si>
  <si>
    <t>184</t>
  </si>
  <si>
    <t>783601421</t>
  </si>
  <si>
    <t>Ometení článkových otopných těles před provedením nátěru</t>
  </si>
  <si>
    <t>615019615</t>
  </si>
  <si>
    <t>Příprava podkladu otopných těles před provedením nátěrů článkových očištění ometením</t>
  </si>
  <si>
    <t>https://podminky.urs.cz/item/CS_URS_2022_02/783601421</t>
  </si>
  <si>
    <t>185</t>
  </si>
  <si>
    <t>783614501</t>
  </si>
  <si>
    <t>Základní jednonásobný syntetický nátěr armatur DN do 100 mm</t>
  </si>
  <si>
    <t>-1032830160</t>
  </si>
  <si>
    <t>Základní nátěr armatur a kovových potrubí jednonásobný armatur do DN 100 mm syntetický</t>
  </si>
  <si>
    <t>https://podminky.urs.cz/item/CS_URS_2022_02/783614501</t>
  </si>
  <si>
    <t>186</t>
  </si>
  <si>
    <t>783615501</t>
  </si>
  <si>
    <t>Mezinátěr jednonásobný syntetický nátěr armatur DN do 100 mm</t>
  </si>
  <si>
    <t>185699461</t>
  </si>
  <si>
    <t>Mezinátěr armatur a kovových potrubí armatur do DN 100 mm syntetický standardní</t>
  </si>
  <si>
    <t>https://podminky.urs.cz/item/CS_URS_2022_02/783615501</t>
  </si>
  <si>
    <t>187</t>
  </si>
  <si>
    <t>783627503</t>
  </si>
  <si>
    <t>Krycí jednonásobný silikonový nátěr armatur DN do 100 mm</t>
  </si>
  <si>
    <t>388510417</t>
  </si>
  <si>
    <t>Krycí nátěr (email) armatur a kovových potrubí armatur do DN 100 mm jednonásobný silikonový tepelně odolný</t>
  </si>
  <si>
    <t>https://podminky.urs.cz/item/CS_URS_2022_02/783627503</t>
  </si>
  <si>
    <t>784</t>
  </si>
  <si>
    <t>Dokončovací práce - malby a tapety</t>
  </si>
  <si>
    <t>188</t>
  </si>
  <si>
    <t>784171101</t>
  </si>
  <si>
    <t>Zakrytí vnitřních podlah včetně pozdějšího odkrytí</t>
  </si>
  <si>
    <t>2104540263</t>
  </si>
  <si>
    <t>Zakrytí nemalovaných ploch (materiál ve specifikaci) včetně pozdějšího odkrytí podlah</t>
  </si>
  <si>
    <t>https://podminky.urs.cz/item/CS_URS_2022_02/784171101</t>
  </si>
  <si>
    <t>189</t>
  </si>
  <si>
    <t>58124842</t>
  </si>
  <si>
    <t>fólie pro malířské potřeby zakrývací tl 7µ 4x5m</t>
  </si>
  <si>
    <t>-804323110</t>
  </si>
  <si>
    <t>1200*1,2</t>
  </si>
  <si>
    <t>190</t>
  </si>
  <si>
    <t>784181101</t>
  </si>
  <si>
    <t>Základní akrylátová jednonásobná bezbarvá penetrace podkladu v místnostech v do 3,80 m</t>
  </si>
  <si>
    <t>-1397228056</t>
  </si>
  <si>
    <t>Penetrace podkladu jednonásobná základní akrylátová bezbarvá v místnostech výšky do 3,80 m</t>
  </si>
  <si>
    <t>https://podminky.urs.cz/item/CS_URS_2022_02/784181101</t>
  </si>
  <si>
    <t>191</t>
  </si>
  <si>
    <t>784181102</t>
  </si>
  <si>
    <t>Základní akrylátová jednonásobná pigmentovaná penetrace podkladu v místnostech v do 3,80 m</t>
  </si>
  <si>
    <t>1536891491</t>
  </si>
  <si>
    <t>Penetrace podkladu jednonásobná základní pigmentovaná v místnostech výšky do 3,80 m</t>
  </si>
  <si>
    <t>https://podminky.urs.cz/item/CS_URS_2022_02/784181102</t>
  </si>
  <si>
    <t>192</t>
  </si>
  <si>
    <t>784211101</t>
  </si>
  <si>
    <t>Dvojnásobné bílé malby ze směsí za mokra výborně oděruvzdorných v místnostech v do 3,80 m</t>
  </si>
  <si>
    <t>968863257</t>
  </si>
  <si>
    <t>Malby z malířských směsí oděruvzdorných za mokra dvojnásobné, bílé za mokra oděruvzdorné výborně v místnostech výšky do 3,80 m</t>
  </si>
  <si>
    <t>https://podminky.urs.cz/item/CS_URS_2022_02/784211101</t>
  </si>
  <si>
    <t>193</t>
  </si>
  <si>
    <t>784211143</t>
  </si>
  <si>
    <t>Příplatek k cenám 2x maleb ze směsí za mokra oděruvzdorných za provádění styku 2 barev</t>
  </si>
  <si>
    <t>-843355833</t>
  </si>
  <si>
    <t>Malby z malířských směsí oděruvzdorných za mokra Příplatek k cenám dvojnásobných maleb za zvýšenou pracnost při provádění styku 2 barev</t>
  </si>
  <si>
    <t>https://podminky.urs.cz/item/CS_URS_2022_02/784211143</t>
  </si>
  <si>
    <t>194</t>
  </si>
  <si>
    <t>784211151</t>
  </si>
  <si>
    <t>Příplatek k cenám 2x maleb ze směsí za mokra oděruvzdorných za barevnou malbu tónovanou přípravky</t>
  </si>
  <si>
    <t>1534688088</t>
  </si>
  <si>
    <t>Malby z malířských směsí oděruvzdorných za mokra Příplatek k cenám dvojnásobných maleb za provádění barevné malby tónované tónovacími přípravky</t>
  </si>
  <si>
    <t>https://podminky.urs.cz/item/CS_URS_2022_02/784211151</t>
  </si>
  <si>
    <t>786</t>
  </si>
  <si>
    <t>Dokončovací práce - čalounické úpravy</t>
  </si>
  <si>
    <t>195</t>
  </si>
  <si>
    <t>786626111</t>
  </si>
  <si>
    <t>Montáž lamelové žaluzie vnitřní nebo do oken dvojitých dřevěných</t>
  </si>
  <si>
    <t>-754043299</t>
  </si>
  <si>
    <t>Montáž zastiňujících žaluzií lamelových vnitřních nebo do oken dvojitých dřevěných</t>
  </si>
  <si>
    <t>https://podminky.urs.cz/item/CS_URS_2022_02/786626111</t>
  </si>
  <si>
    <t>196</t>
  </si>
  <si>
    <t>55346200</t>
  </si>
  <si>
    <t>žaluzie horizontální interiérové</t>
  </si>
  <si>
    <t>-401005543</t>
  </si>
  <si>
    <t>197</t>
  </si>
  <si>
    <t>998786102</t>
  </si>
  <si>
    <t>Přesun hmot tonážní pro stínění a čalounické úpravy v objektech v přes 6 do 12 m</t>
  </si>
  <si>
    <t>-1231144174</t>
  </si>
  <si>
    <t>Přesun hmot pro stínění a čalounické úpravy stanovený z hmotnosti přesunovaného materiálu vodorovná dopravní vzdálenost do 50 m v objektech výšky (hloubky) přes 6 do 12 m</t>
  </si>
  <si>
    <t>https://podminky.urs.cz/item/CS_URS_2022_02/998786102</t>
  </si>
  <si>
    <t>Práce a dodávky M</t>
  </si>
  <si>
    <t>21-M</t>
  </si>
  <si>
    <t>198</t>
  </si>
  <si>
    <t>218220101</t>
  </si>
  <si>
    <t>Demontáž hromosvodného vedení svodových vodičů s podpěrami průměru do 10 mm</t>
  </si>
  <si>
    <t>1706153851</t>
  </si>
  <si>
    <t>Demontáž hromosvodného vedení svodových vodičů s podpěrami, průměru do 10 mm</t>
  </si>
  <si>
    <t>https://podminky.urs.cz/item/CS_URS_2022_02/218220101</t>
  </si>
  <si>
    <t>HZS</t>
  </si>
  <si>
    <t>Hodinové zúčtovací sazby</t>
  </si>
  <si>
    <t>199</t>
  </si>
  <si>
    <t>HZS2491</t>
  </si>
  <si>
    <t>Hodinová zúčtovací sazba dělník zednických výpomocí</t>
  </si>
  <si>
    <t>hod</t>
  </si>
  <si>
    <t>607424197</t>
  </si>
  <si>
    <t>Hodinové zúčtovací sazby profesí PSV zednické výpomoci a pomocné práce PSV dělník zednických výpomocí</t>
  </si>
  <si>
    <t>https://podminky.urs.cz/item/CS_URS_2022_02/HZS2491</t>
  </si>
  <si>
    <t>02 - VZT+KLM</t>
  </si>
  <si>
    <t>D1 - Zařízení č.1 – CHL/KLM 1.NP</t>
  </si>
  <si>
    <t>D2 - Zařízení č.2 – CHL/KLM 2.NP</t>
  </si>
  <si>
    <t>D3 - Zařízení č.3 – větrání hygienického zázemí v 1.NP (108)</t>
  </si>
  <si>
    <t>D4 - Zařízení č.4 – větrání hygienického zázemí v 1.NP (112)</t>
  </si>
  <si>
    <t>D5 - Zařízení č.5 – větrání hygienického zázemí v 2.NP</t>
  </si>
  <si>
    <t>D6 - Zařízení č.6 – větrání šaten v 1.PP</t>
  </si>
  <si>
    <t>D7 - Zařízení č.7 – větrání skladů v 1.PP</t>
  </si>
  <si>
    <t xml:space="preserve">D8 - Společné položky </t>
  </si>
  <si>
    <t>D1</t>
  </si>
  <si>
    <t>Zařízení č.1 – CHL/KLM 1.NP</t>
  </si>
  <si>
    <t>Pol1</t>
  </si>
  <si>
    <t>Venkovní kondenzační jednotka multi-split systému Qch = 3,6-9,2 kw. Pmax=3,08kW,U=1x230VAC/50Hz. 734x958x340mm (vxšxh), m=68kg. Chladivo R32 (předplněno). Lw = 64 dB(A).</t>
  </si>
  <si>
    <t>ks</t>
  </si>
  <si>
    <t>Pol2</t>
  </si>
  <si>
    <t>Vnitřní nástěnná jednotka multi-split systému Qch= 3,5 kW. Napájeno z venkovní jednotky. Včetně filtru na sání, směrování proudu vzduchu, infra ovladače. Rozměry 294x811x272mm(vxšxh), m=10kg.</t>
  </si>
  <si>
    <t>Pol3</t>
  </si>
  <si>
    <t>Vnitřní nástěnná jednotka multi-split systému Qch= 5,0 kW. Napájeno z venkovní jednotky. Včetně filtru na sání, směrování proudu vzduchu, infra ovladače. Rozměry 300x1040x295mm(vxšxh), m=14,5kg.</t>
  </si>
  <si>
    <t>Pol4</t>
  </si>
  <si>
    <t>Chladivo R32 + doplnění do systému</t>
  </si>
  <si>
    <t>Pol5</t>
  </si>
  <si>
    <t>Vakuování + tlaková zkouška dusíkem</t>
  </si>
  <si>
    <t>kpl</t>
  </si>
  <si>
    <t>Pol6</t>
  </si>
  <si>
    <t>Předizolované chladivové Cu potrubí ᴓ 9,5/6,4, vč. přechodek, komunikační a napájecí kabeláže (vnitřní-venkovní jednotka). Tl. izolace min. 9mm, tl. stěny potrubí min. 0,8mm. V exteriéru s Al polepem.</t>
  </si>
  <si>
    <t>bm</t>
  </si>
  <si>
    <t>Pol7</t>
  </si>
  <si>
    <t>Předizolované chladivové Cu potrubí ᴓ 12,7/6,4, vč. přechodek, komunikační a napájecí kabeláže (vnitřní-venkovní jednotka). Tl. izolace min. 9mm, tl. stěny potrubí min. 0,8mm. V exteriéru s Al polepem.</t>
  </si>
  <si>
    <t>Pol8</t>
  </si>
  <si>
    <t>Sada pevných nástěnných konzolí se základním nátěrem a práškovou barvou. Celková únosnost pro váhu kondenzační jednotky.</t>
  </si>
  <si>
    <t>Pol9</t>
  </si>
  <si>
    <t>Tepelná izolace na bázi syntetického kaučuku tloušťky 13 mm. Samolepící. Orientační hodnota součinitel tepelné vodivosti 0,035 W/m*K.</t>
  </si>
  <si>
    <t>Pol10</t>
  </si>
  <si>
    <t>Spojovací/těsnící, montážní, závěsný a podpěrný materiál</t>
  </si>
  <si>
    <t>Pol11</t>
  </si>
  <si>
    <t>Zakrytí podlah fólií přilepenou lepící páskou</t>
  </si>
  <si>
    <t>Pol12</t>
  </si>
  <si>
    <t>Fólie pro malířské potřeby zakrývací tl 7µ 4x5m</t>
  </si>
  <si>
    <t>D2</t>
  </si>
  <si>
    <t>Zařízení č.2 – CHL/KLM 2.NP</t>
  </si>
  <si>
    <t>Pol13</t>
  </si>
  <si>
    <t>Venkovní kondenzační jednotka multi-split systému Qch = 3,2-9,4 kw. Pmax=3,13kW,U=1x230VAC/50Hz. 734x958x340mm (vxšxh), m=68kg. Chladivo R32 (předplněno). Lw = 64 dB(A).</t>
  </si>
  <si>
    <t>Pol14</t>
  </si>
  <si>
    <t>Sada čerpadla kondenzátu s plovákovým senzorem, nádržkou a  úhlovým krytem (165x165x60 mm). Výkon 20l/hod. Výtlak 10 m. Poruchový signál/alarm. Včetně montážního příslušenství (pryžová hadice, šrouby, krytky, žlab apod.).</t>
  </si>
  <si>
    <t>Sada čerpadla kondenzátu s plovákovým senzorem, nádržkou a úhlovým krytem (165x165x60 mm). Výkon 20l/hod. Výtlak 10 m. Poruchový signál/alarm. Včetně montážního příslušenství (pryžová hadice, šrouby, krytky, žlab apod.).</t>
  </si>
  <si>
    <t>D3</t>
  </si>
  <si>
    <t>Zařízení č.3 – větrání hygienického zázemí v 1.NP (108)</t>
  </si>
  <si>
    <t>Pol15</t>
  </si>
  <si>
    <t>Potrubní, diagonální, ultratichý ventilátor, jednootáčkový s časovým doběhem, dvěma spojovacími manžetami a závěsnou sadou. Vo=280m3/h, dPext=170Pa. P=59W, U=1x230VAC. Připojení d=160mm, m=6,0kg. Tepelná pojistka proti přetížení, IP44, kuličková ložiska.</t>
  </si>
  <si>
    <t>Pol16</t>
  </si>
  <si>
    <t>Zpětná klapka, těsná do potrubí ᴓ160mm. Materiál pozink.</t>
  </si>
  <si>
    <t>Pol17</t>
  </si>
  <si>
    <t>Protidešťová žaluzie se sítem proti hmyzu, pozink do potrubí o rozměrech d= 160 mm. RAL dle požadavku investora.</t>
  </si>
  <si>
    <t>Pol18</t>
  </si>
  <si>
    <t>Tlumič hluku kruhový, ohebný, izolovaný izolací ze skelných vláken tl. 50 mm. Vnější plášť laminovaný hliník. Délky 1000mm, připojení d= 160 mm.</t>
  </si>
  <si>
    <t>Pol19</t>
  </si>
  <si>
    <t>Talířový ventil odvodní kovový d=125mm vč. montážního kroužku. Bílý.</t>
  </si>
  <si>
    <t>Pol20</t>
  </si>
  <si>
    <t>Revizní otvor do potrubí ᴓ 160 mm. Materiál pozink.</t>
  </si>
  <si>
    <t>Pol21</t>
  </si>
  <si>
    <t>Dveřní mřížka s upevňovacím rámečkem. Rozměr 300x100 mm. Rozteč lamel cca 12,5mm. Materiál Al.</t>
  </si>
  <si>
    <t>Poznámka k položce:
Spirálně vinutá roura - Spiro potrubí a tvarovky vč. těsnění v třídě těsnosti C.</t>
  </si>
  <si>
    <t>Pol22</t>
  </si>
  <si>
    <t>Spiro potrubí pozinkované ᴓ 125 mm, vč. 30 % tvarovek</t>
  </si>
  <si>
    <t>Pol23</t>
  </si>
  <si>
    <t>Spiro potrubí pozinkované ᴓ 160 mm, vč. 30 % tvarovek</t>
  </si>
  <si>
    <t>Pol24</t>
  </si>
  <si>
    <t>Spiro potrubí pozinkované ᴓ 200 mm, vč. 60 % tvarovek</t>
  </si>
  <si>
    <t>Pol25</t>
  </si>
  <si>
    <t>Ohebná Al hadice s hlukovou izolací tl. 25 mm, ᴓ 125 mm</t>
  </si>
  <si>
    <t>Pol26</t>
  </si>
  <si>
    <t>Tepelná izolace (kamenná vlna) s Al polepem, tloušťky 60 mm. Orientační hodnota součinitel tepelné vodivosti 0,046 W/m*K, objemová hmotnost 40 kg/m3, třída reakce na oheň A2-s1. Včetně izolační pásky.</t>
  </si>
  <si>
    <t>Pol27</t>
  </si>
  <si>
    <t>Štítky pro označení směru proudění</t>
  </si>
  <si>
    <t>D4</t>
  </si>
  <si>
    <t>Zařízení č.4 – větrání hygienického zázemí v 1.NP (112)</t>
  </si>
  <si>
    <t>Pol28</t>
  </si>
  <si>
    <t>Potrubní, diagonální, ultratichý ventilátor, jednootáčkový s časovým doběhem, dvěma spojovacími manžetami a závěsnou sadou. Vo=300m3/h, dPext=170Pa. P=59W, U=1x230VAC. Připojení d=160mm, m=6,0kg. Tepelná pojistka proti přetížení, IP44, kuličková ložiska.</t>
  </si>
  <si>
    <t>Pol29</t>
  </si>
  <si>
    <t>Dveřní mřížka s upevňovacím rámečkem. Rozměr 200x100 mm. Rozteč lamel cca 12,5mm. Materiál Al.</t>
  </si>
  <si>
    <t>Pol30</t>
  </si>
  <si>
    <t>Dveřní mřížka s upevňovacím rámečkem. Rozměr 300x150 mm. Rozteč lamel cca 12,5mm. Materiál Al.</t>
  </si>
  <si>
    <t>D5</t>
  </si>
  <si>
    <t>Zařízení č.5 – větrání hygienického zázemí v 2.NP</t>
  </si>
  <si>
    <t>Pol31</t>
  </si>
  <si>
    <t>Potrubní, diagonální, ultratichý ventilátor, jednootáčkový s časovým doběhem, dvěma spojovacími manžetami a závěsnou sadou. Vo=290m3/h, dPext=170Pa. P=59W, U=1x230VAC. Připojení d=160mm, m=6,0kg. Tepelná pojistka proti přetížení, IP44, kuličková ložiska.</t>
  </si>
  <si>
    <t>Pol32</t>
  </si>
  <si>
    <t>Talířový ventil odvodní kovový d=160mm vč. montážního kroužku. Bílý.</t>
  </si>
  <si>
    <t>Pol33</t>
  </si>
  <si>
    <t>Spiro potrubí pozinkované ᴓ 125 mm, vč. 80 % tvarovek</t>
  </si>
  <si>
    <t>Pol34</t>
  </si>
  <si>
    <t>Ohebná Al hadice s hlukovou izolací tl. 25 mm, ᴓ 160 mm</t>
  </si>
  <si>
    <t>D6</t>
  </si>
  <si>
    <t>Zařízení č.6 – větrání šaten v 1.PP</t>
  </si>
  <si>
    <t>Pol35</t>
  </si>
  <si>
    <t>Potrubní, diagonální, ultratichý ventilátor, jednootáčkový s časovým doběhem, dvěma spojovacími manžetami a závěsnou sadou. Vo=340m3/h, dPext=150Pa. P=59W, U=1x230VAC. Připojení d=160mm, m=6,0kg. Tepelná pojistka proti přetížení, IP44, kuličková ložiska.</t>
  </si>
  <si>
    <t>Pol36</t>
  </si>
  <si>
    <t>Tlumič hluku kruhový z pozink. plechu. Délky 900mm, připojení d= 160 mm.</t>
  </si>
  <si>
    <t>Pol37</t>
  </si>
  <si>
    <t>Obdelníková vyústka jednořadá 525x75 mm do kruhového potrubí s regulací R1 a nastavitelnými lamely, vč. upevňovacího rámu. Materiál Hliník.</t>
  </si>
  <si>
    <t>D7</t>
  </si>
  <si>
    <t>Zařízení č.7 – větrání skladů v 1.PP</t>
  </si>
  <si>
    <t>Pol38</t>
  </si>
  <si>
    <t>Potrubní, radiální ventilátor s dvěma spojovacími manžetami. Vo=100m3/h, dPext=200Pa. P= 100 W, U=1x230VAC. Připojení d=100mm, m=2,2kg. Tepelná pojistka proti přetížení, IP44, kuličková ložiska.</t>
  </si>
  <si>
    <t>Pol39</t>
  </si>
  <si>
    <t>Nastavitelný časový doběh pro ventilátor</t>
  </si>
  <si>
    <t>Pol40</t>
  </si>
  <si>
    <t>Regulátor otáček</t>
  </si>
  <si>
    <t>Pol41</t>
  </si>
  <si>
    <t>Zpětná klapka, těsná do potrubí ᴓ100mm. Materiál pozink.</t>
  </si>
  <si>
    <t>Pol42</t>
  </si>
  <si>
    <t>Protidešťová žaluzie se sítem proti hmyzu, pozink do potrubí o rozměrech d= 100 mm. RAL dle požadavku investora.</t>
  </si>
  <si>
    <t>Pol43</t>
  </si>
  <si>
    <t>Tlumič hluku kruhový z pozink. plechu. Délky 600mm, připojení d= 100 mm.</t>
  </si>
  <si>
    <t>Pol44</t>
  </si>
  <si>
    <t>Talířový ventil odvodní kovový d=100mm vč. montážního kroužku. Bílý.</t>
  </si>
  <si>
    <t>200</t>
  </si>
  <si>
    <t>Pol45</t>
  </si>
  <si>
    <t>Revizní otvor do potrubí ᴓ 100 mm. Materiál pozink.</t>
  </si>
  <si>
    <t>202</t>
  </si>
  <si>
    <t>Pol46</t>
  </si>
  <si>
    <t>Spiro potrubí pozinkované ᴓ 100 mm, vč. 30 % tvarovek</t>
  </si>
  <si>
    <t>204</t>
  </si>
  <si>
    <t>206</t>
  </si>
  <si>
    <t>208</t>
  </si>
  <si>
    <t>210</t>
  </si>
  <si>
    <t>212</t>
  </si>
  <si>
    <t>214</t>
  </si>
  <si>
    <t>D8</t>
  </si>
  <si>
    <t xml:space="preserve">Společné položky </t>
  </si>
  <si>
    <t>Pol47</t>
  </si>
  <si>
    <t>Doprava</t>
  </si>
  <si>
    <t>216</t>
  </si>
  <si>
    <t>Pol48</t>
  </si>
  <si>
    <t>Vnitrostaveništní přesun hmot (horizontální+vertikální)</t>
  </si>
  <si>
    <t>218</t>
  </si>
  <si>
    <t>Pol49</t>
  </si>
  <si>
    <t>Lešení do výšky 8 m</t>
  </si>
  <si>
    <t>220</t>
  </si>
  <si>
    <t>Pol50</t>
  </si>
  <si>
    <t>Uvedení do provozu, zkouška zařízení, zaškolení obsluhy, vystavení předávacího protokolu</t>
  </si>
  <si>
    <t>222</t>
  </si>
  <si>
    <t>Pol51</t>
  </si>
  <si>
    <t>Vypracování a předání provozního řádu (vč. knihy chladiv. okruhů)</t>
  </si>
  <si>
    <t>224</t>
  </si>
  <si>
    <t>Pol52</t>
  </si>
  <si>
    <t>Zaregulování systému</t>
  </si>
  <si>
    <t>226</t>
  </si>
  <si>
    <t>Pol53</t>
  </si>
  <si>
    <t>Měření akustického tlaku</t>
  </si>
  <si>
    <t>228</t>
  </si>
  <si>
    <t>Pol54</t>
  </si>
  <si>
    <t>Technická a koordinační činnost na stavbě</t>
  </si>
  <si>
    <t>230</t>
  </si>
  <si>
    <t>Pol55</t>
  </si>
  <si>
    <t>Vedlejší rozpočtové náklady (Drobné náklady spojené s neočekávanými kolizemi v rámci stávajícího stavu, do 1,0 % z celkové ceny materiálu)</t>
  </si>
  <si>
    <t>232</t>
  </si>
  <si>
    <t>Pol56</t>
  </si>
  <si>
    <t>Dílenské/výrobní dokumentace zhotovitele</t>
  </si>
  <si>
    <t>234</t>
  </si>
  <si>
    <t>Pol57</t>
  </si>
  <si>
    <t>Projektová dokumentace skutečného stavu</t>
  </si>
  <si>
    <t>236</t>
  </si>
  <si>
    <t>Poznámka k položce:
Všechny uvedené položky jsou uvedeny včetně montážních prací a ostatních nezbytných úkonu spojených s instalací systému</t>
  </si>
  <si>
    <t>03 - ELEKTRO</t>
  </si>
  <si>
    <t>Soupis:</t>
  </si>
  <si>
    <t>C21M - Elektromontáže</t>
  </si>
  <si>
    <t>210010301</t>
  </si>
  <si>
    <t>krabice přístrojová (1901, KU 68/1, KP 67, KP 68; KZ 3) bez zapojení</t>
  </si>
  <si>
    <t>210010331</t>
  </si>
  <si>
    <t>krabice pro lištový rozvod typ 2789 bez zapojení</t>
  </si>
  <si>
    <t>210110041</t>
  </si>
  <si>
    <t>spínač zapuštěný 1-pólový řazení 1</t>
  </si>
  <si>
    <t>210110043</t>
  </si>
  <si>
    <t>střídavý sériový přepínač zapuštěný - řazení 5/5A</t>
  </si>
  <si>
    <t>210110045</t>
  </si>
  <si>
    <t>střídavý přepínač zapuštěný - řazení 6</t>
  </si>
  <si>
    <t>210110071</t>
  </si>
  <si>
    <t>spínač osvětlení 941 A 001/002</t>
  </si>
  <si>
    <t>210111012</t>
  </si>
  <si>
    <t>zásuvka polozap./zapuštěná 10/16A 250V 2P+Z průběžná montáž</t>
  </si>
  <si>
    <t>210111021</t>
  </si>
  <si>
    <t>zásuvka v krabici prostředí vlhké 10/16A 250V 2P+Z</t>
  </si>
  <si>
    <t>210201010</t>
  </si>
  <si>
    <t>231 27 01 - 40W svítidlo zářivkové stropní s krytem</t>
  </si>
  <si>
    <t>210203020</t>
  </si>
  <si>
    <t>Svítidlo stropní 60 x 60 cm LED</t>
  </si>
  <si>
    <t>210203021</t>
  </si>
  <si>
    <t>Svítidlo stropní LED přisazené</t>
  </si>
  <si>
    <t>210203022</t>
  </si>
  <si>
    <t>Svítidlo LED vestavné do 30 x 30 cm</t>
  </si>
  <si>
    <t>210203023</t>
  </si>
  <si>
    <t>Svítidlo LED vestavné obd. d.120 cm</t>
  </si>
  <si>
    <t>210203204</t>
  </si>
  <si>
    <t>svítidlo žárovkové nástěnné s 1 žárovkou</t>
  </si>
  <si>
    <t>210800105</t>
  </si>
  <si>
    <t>CYKY 3Ax1.5mm2 (CYKY 3O1.5) 750V (PO)</t>
  </si>
  <si>
    <t>210800105.1</t>
  </si>
  <si>
    <t>CYKY 3Cx1.5mm2 (CYKY 3J1.5) 750V (PO)</t>
  </si>
  <si>
    <t>210800646</t>
  </si>
  <si>
    <t>CYA 6mm2 (H07V-K) zelenožlutý (PU)</t>
  </si>
  <si>
    <t>210810005</t>
  </si>
  <si>
    <t>CYKY-CYKYm 3Ax1.5mm2 (CYKY 3O1.5) 750V (VU)</t>
  </si>
  <si>
    <t>210810006</t>
  </si>
  <si>
    <t>CYKY-CYKYm 3Cx2.5mm2 (CYKY 3J2.5) 750V (VU)</t>
  </si>
  <si>
    <t>210810047</t>
  </si>
  <si>
    <t>CYKY-CYKYm 3Cx4mm2 (CYKY 3J4) 750V (PU)</t>
  </si>
  <si>
    <t>210810056</t>
  </si>
  <si>
    <t>CYKY-CYKYm 5Cx2.5mm2 (CYKY 5J2.5) 750V (PU)</t>
  </si>
  <si>
    <t>211200101</t>
  </si>
  <si>
    <t>Nouzové orientační svítidlo NOO 1/MM</t>
  </si>
  <si>
    <t>215012110</t>
  </si>
  <si>
    <t>lišta vkládací s víčkem 20mm</t>
  </si>
  <si>
    <t>215141122</t>
  </si>
  <si>
    <t>svítidlo halogenové bodové vestavné do 200mm</t>
  </si>
  <si>
    <t>C22M - M</t>
  </si>
  <si>
    <t>220111002n</t>
  </si>
  <si>
    <t>skříň rozvaděče do 20p. na zeď na předem připravené úchyt.body. Úprava vstupních otvorů, kompletace, vystrojení a označení skříně.</t>
  </si>
  <si>
    <t>220111003n</t>
  </si>
  <si>
    <t>skříň rozvaděče do 100p. na zeď na předem připravené úchyt.body. Úprava vstupních otvorů, kompletace, vystrojení a označení skříně.</t>
  </si>
  <si>
    <t>220280201nS</t>
  </si>
  <si>
    <t>kabel UTP/FTP kat.5e v trubkách, prozvonění a označení, vč.pročištění trubek</t>
  </si>
  <si>
    <t>220280241n</t>
  </si>
  <si>
    <t>koax.kabel v trubkách, prozvonění a označení, vč.pročištění trubek</t>
  </si>
  <si>
    <t>220280501nS</t>
  </si>
  <si>
    <t>kabel EZS do 7mm vnějš.průměru volně ve žlabu, liště, skupin.držáku, prozvonění a označení, uzavření trasy</t>
  </si>
  <si>
    <t>220290003n</t>
  </si>
  <si>
    <t>dvojzásuvka 2xRJ45 UTP kat.5e pod omítku do připravené krabice, vč.značení portů</t>
  </si>
  <si>
    <t>220323601u</t>
  </si>
  <si>
    <t>Domovni videotelefon 5 účastníku,1 tablo,el.zámek montáž</t>
  </si>
  <si>
    <t>sada</t>
  </si>
  <si>
    <t>220323602u</t>
  </si>
  <si>
    <t>Domovni videotelefon 5 účastníku,1 tablo,el.zámek materiál</t>
  </si>
  <si>
    <t>220325001u</t>
  </si>
  <si>
    <t>detektor PIR na předem připravené úchyt.body, zapojení, přezkoušení funkce</t>
  </si>
  <si>
    <t>220325201u</t>
  </si>
  <si>
    <t>klávesnice na předem připravené úchyt.body, zapojení, přezkoušení funkce</t>
  </si>
  <si>
    <t>220325266u</t>
  </si>
  <si>
    <t>siréna s majákem na budovu na předem připravené úchyt.body, přezkoušení funkce</t>
  </si>
  <si>
    <t>220325301u</t>
  </si>
  <si>
    <t>ústředna EZS na předem připravené úchyt.body, zapojení napájení</t>
  </si>
  <si>
    <t>220325302p</t>
  </si>
  <si>
    <t>programování ústředny, uvedení do provozu, kontrola funkce</t>
  </si>
  <si>
    <t>220730001u</t>
  </si>
  <si>
    <t>účastnická zásuvka TV+R+SAT koncová pod om.</t>
  </si>
  <si>
    <t>220730031u</t>
  </si>
  <si>
    <t>stožár a kotvení na střechu sedlovou, do předem připraveného prostupu střechou</t>
  </si>
  <si>
    <t>220730172u</t>
  </si>
  <si>
    <t>anténní zesilovač</t>
  </si>
  <si>
    <t>220730362u</t>
  </si>
  <si>
    <t>slučovač, rozbočovač nebo odbočovač do krabice</t>
  </si>
  <si>
    <t>220730406p</t>
  </si>
  <si>
    <t>měření na úč.zásuvce všechny kanály</t>
  </si>
  <si>
    <t>220731001u</t>
  </si>
  <si>
    <t>konzole do 3m o nosnosti do 5kg na zeď</t>
  </si>
  <si>
    <t>220731206u</t>
  </si>
  <si>
    <t>venkovní IP kompaktní kamera na předem připravené úchyt.body, zapojení, nastavení a přezkoušení funkce</t>
  </si>
  <si>
    <t>C24 - Stavební práce - výsek</t>
  </si>
  <si>
    <t>97103-3141</t>
  </si>
  <si>
    <t>vybour.otv.cihl.malt.váp. do R=60mm tl.do 300mm</t>
  </si>
  <si>
    <t>97104-2341</t>
  </si>
  <si>
    <t>vybour.otv.bet.zdi do 0.09m2 tl.do 300mm</t>
  </si>
  <si>
    <t>97303-1616</t>
  </si>
  <si>
    <t>vysek.zdi cihl.kapsy-krab.&lt;100x100x50mm</t>
  </si>
  <si>
    <t>97403-1121</t>
  </si>
  <si>
    <t>vysek.rýh cihla do hl.30mm š.do 30mm</t>
  </si>
  <si>
    <t>97403-1132</t>
  </si>
  <si>
    <t>vysek.rýh cihla do hl.50mm š.do 70mm</t>
  </si>
  <si>
    <t>97403-1133</t>
  </si>
  <si>
    <t>vysek.rýh cihla do hl.50mm š.do 100mm</t>
  </si>
  <si>
    <t>97908-1111</t>
  </si>
  <si>
    <t>Odvoz suti a vybouraných hmot na skládku do 1km</t>
  </si>
  <si>
    <t>97908-1121</t>
  </si>
  <si>
    <t>Odvoz suti na skládku za každý další 1 km</t>
  </si>
  <si>
    <t>97908-2111</t>
  </si>
  <si>
    <t>Vnitrostaveništní doprava suti do 10m</t>
  </si>
  <si>
    <t>C23 - Materiály</t>
  </si>
  <si>
    <t>00313</t>
  </si>
  <si>
    <t>krabice KU 68/1</t>
  </si>
  <si>
    <t>00366</t>
  </si>
  <si>
    <t>krabice instalační dvojitá</t>
  </si>
  <si>
    <t>00366.1</t>
  </si>
  <si>
    <t>krabice instalační typ 2789</t>
  </si>
  <si>
    <t>00766</t>
  </si>
  <si>
    <t>zásuvka 5517-2380 velkoplošná</t>
  </si>
  <si>
    <t>00768</t>
  </si>
  <si>
    <t>zásuvka 5517-2629 PH VT</t>
  </si>
  <si>
    <t>00820</t>
  </si>
  <si>
    <t>spínač velkoplošný 3553-01280</t>
  </si>
  <si>
    <t>00822</t>
  </si>
  <si>
    <t>spínač velkoplošný 3553-05280</t>
  </si>
  <si>
    <t>00824</t>
  </si>
  <si>
    <t>spínač velkoplošný 3553-06280</t>
  </si>
  <si>
    <t>00831</t>
  </si>
  <si>
    <t>pohyb.čidlo pro spínání osv,ventilátoru</t>
  </si>
  <si>
    <t>0-100402</t>
  </si>
  <si>
    <t>Detektor kouře sběrnicový</t>
  </si>
  <si>
    <t>01402</t>
  </si>
  <si>
    <t>TANGO 1-RAM 3901A-B10B BILA</t>
  </si>
  <si>
    <t>02920</t>
  </si>
  <si>
    <t>CYKY 3Ax1.5mm2 (CYKY 3O1.5)</t>
  </si>
  <si>
    <t>02961</t>
  </si>
  <si>
    <t>CYKY 5Cx2.5mm2 (CYKY 5J2.5)</t>
  </si>
  <si>
    <t>04335</t>
  </si>
  <si>
    <t>TANGO ZAS DATOVA 5014A-A100B BILA</t>
  </si>
  <si>
    <t>06617</t>
  </si>
  <si>
    <t>TANGO MASKA NOSNA 2x 5014A-B1018</t>
  </si>
  <si>
    <t>10.051.845</t>
  </si>
  <si>
    <t>Rozvaděč datový</t>
  </si>
  <si>
    <t>KS</t>
  </si>
  <si>
    <t>10.070.015</t>
  </si>
  <si>
    <t>ABB Kryt ELEMENT,TIME 5011E-A00300 03</t>
  </si>
  <si>
    <t>10.070.466</t>
  </si>
  <si>
    <t>ABB Rámeček TIME 3901F-A00110 03 bílá</t>
  </si>
  <si>
    <t>10.081.216</t>
  </si>
  <si>
    <t>EMOS Tělo ABB EU3303 zásuvka TV/R/SAT koncová</t>
  </si>
  <si>
    <t>1074165</t>
  </si>
  <si>
    <t>KOAX KH21D 500m</t>
  </si>
  <si>
    <t>30014</t>
  </si>
  <si>
    <t>lišta vkládací 20mm</t>
  </si>
  <si>
    <t>33836</t>
  </si>
  <si>
    <t>CYA   6mm2 (H07V-K) zelenožlutý</t>
  </si>
  <si>
    <t>CYA 6mm2 (H07V-K) zelenožlutý</t>
  </si>
  <si>
    <t>33914</t>
  </si>
  <si>
    <t>CYKY 3Cx1.5mm2 (CYKY 3J1.5)</t>
  </si>
  <si>
    <t>33918</t>
  </si>
  <si>
    <t>CYKY 3Cx2.5mm2 (CYKY 3J2.5)</t>
  </si>
  <si>
    <t>33922</t>
  </si>
  <si>
    <t>CYKY 3Cx4mm2 (CYKY 3J4)</t>
  </si>
  <si>
    <t>442120</t>
  </si>
  <si>
    <t>Venk.IP kamera,přísvit,IP44</t>
  </si>
  <si>
    <t>AK22</t>
  </si>
  <si>
    <t>Střeš.stožár.prostup Pb+gum.manžeta</t>
  </si>
  <si>
    <t>AKS03/60</t>
  </si>
  <si>
    <t>Objímka stožáru boční  D=60mm Zn</t>
  </si>
  <si>
    <t>Objímka stožáru boční D=60mm Zn</t>
  </si>
  <si>
    <t>AKS05/60</t>
  </si>
  <si>
    <t>Patní držák stožáru    D=60mm Zn</t>
  </si>
  <si>
    <t>Patní držák stožáru D=60mm Zn</t>
  </si>
  <si>
    <t>AKS13</t>
  </si>
  <si>
    <t>Stožár STA 60mm/4m,stupačky,žár.Zn</t>
  </si>
  <si>
    <t>C5E UTP PVC</t>
  </si>
  <si>
    <t>Kabel U/UTP drát CAT5E, PVC, box 305m</t>
  </si>
  <si>
    <t>CC-01</t>
  </si>
  <si>
    <t>Instalační kabel - drát 2 x 0,8 mm + 2 x 0,5 mm, 300 metrů pro systém JA-100</t>
  </si>
  <si>
    <t>JA-106KR</t>
  </si>
  <si>
    <t>Ústředna s GSM/GPRS/LAN komunikátorem a rádiovým modulem</t>
  </si>
  <si>
    <t>JA-110P</t>
  </si>
  <si>
    <t>Sběrnicový PIR detektor pohybu</t>
  </si>
  <si>
    <t>JA-111A-BASE-RB</t>
  </si>
  <si>
    <t>Sběrnicová siréna venkovní</t>
  </si>
  <si>
    <t>JA-114E</t>
  </si>
  <si>
    <t>Sběrnicový přístupový modul s displejem, klávesnicí a RFID</t>
  </si>
  <si>
    <t>NO 31001</t>
  </si>
  <si>
    <t>Přisaz.svitidlo LED,vl.zdroj,110 lm,svícení min.60 minut</t>
  </si>
  <si>
    <t>R 7722211</t>
  </si>
  <si>
    <t>Rozvaděč vybav.EI30,IP40,typ 2 s ER</t>
  </si>
  <si>
    <t>SA214-18</t>
  </si>
  <si>
    <t>Bezúdržbový akumulátor</t>
  </si>
  <si>
    <t>SV 2120001</t>
  </si>
  <si>
    <t>Vestav.LED svítidlo 595*595 mm,2700 lm, 4000K</t>
  </si>
  <si>
    <t>SV 2120002</t>
  </si>
  <si>
    <t>Vest.LED svítidlo 595*595 mm,2800 lm,4000K</t>
  </si>
  <si>
    <t>SV 2120003</t>
  </si>
  <si>
    <t>Vest.LED svítidlo čtvercové 224 mm, 1000 lm,4000K</t>
  </si>
  <si>
    <t>SV 2120004</t>
  </si>
  <si>
    <t>Přisaz.LED svítidlo,opál.PMMA kryt,1500 lm,4000K</t>
  </si>
  <si>
    <t>SV 2120005</t>
  </si>
  <si>
    <t>Přisaz.LED svítidlo,opál.PMMA kryt, 2000 lm,4000K,IP44</t>
  </si>
  <si>
    <t>SV 2120006</t>
  </si>
  <si>
    <t>Přisaz.LED svítidlo,opál.PMMA kryt,1400 lm,4000K</t>
  </si>
  <si>
    <t>SV 2120007</t>
  </si>
  <si>
    <t>Vest.LED svítidlo 1198*298 mm, 2810 lm, 4000K,IP43</t>
  </si>
  <si>
    <t>SV 2120021</t>
  </si>
  <si>
    <t>Vestav.LED svítidlo 220 mm,1620 lm, 4000K</t>
  </si>
  <si>
    <t>SV 2120040</t>
  </si>
  <si>
    <t>Přisaz.svítidlo LED 1198*86 mm,4000 lm,4000K,IP65</t>
  </si>
  <si>
    <t>SV 2120042</t>
  </si>
  <si>
    <t>Přisaz.LED svítidlo s čidlem pohybu,1800 lm,4000K,IP44</t>
  </si>
  <si>
    <t>SV 2120043</t>
  </si>
  <si>
    <t>Přisaz.svítidlo LED venk. IP65</t>
  </si>
  <si>
    <t>SZNV-11</t>
  </si>
  <si>
    <t>St.zdroj 12V/100 470uF,NV"IVO-F"BAL</t>
  </si>
  <si>
    <t>ZR14-RF.S</t>
  </si>
  <si>
    <t>Zes.FMII+DVBT1+DVBT2/21dB-R "F"sólo</t>
  </si>
  <si>
    <t>C25 - Práce v HZS</t>
  </si>
  <si>
    <t>Pol58</t>
  </si>
  <si>
    <t>Demontáž koncových prvků,rozvaděčů a el.výzbroje</t>
  </si>
  <si>
    <t>hod.</t>
  </si>
  <si>
    <t>VC - Výchozí revize elektro</t>
  </si>
  <si>
    <t>320410003</t>
  </si>
  <si>
    <t>Celk.prohl.el.zar.a vyhot.rev.zpr.do 500.tis.mont.</t>
  </si>
  <si>
    <t>objem</t>
  </si>
  <si>
    <t>VC 722289 - Pravidelné revize</t>
  </si>
  <si>
    <t>108001</t>
  </si>
  <si>
    <t>Kontrola a funkční zkouška NO</t>
  </si>
  <si>
    <t>objekt</t>
  </si>
  <si>
    <t>108010</t>
  </si>
  <si>
    <t>Kontrola a funkčí zlouška EZPS</t>
  </si>
  <si>
    <t>108030</t>
  </si>
  <si>
    <t>Měření umělého osvětlení</t>
  </si>
  <si>
    <t>VC 732 - Rozvaděče</t>
  </si>
  <si>
    <t>D-6580-1</t>
  </si>
  <si>
    <t>Konektor RJ45,cat.5e</t>
  </si>
  <si>
    <t>R 78221</t>
  </si>
  <si>
    <t>Rozvaděč vybavený do 1,5 m2 montáž a zapojení</t>
  </si>
  <si>
    <t>04 - Zařízení zdravotně technických instalací</t>
  </si>
  <si>
    <t>Stonava č.p. 1014, Stonava 735 34</t>
  </si>
  <si>
    <t>00297658</t>
  </si>
  <si>
    <t>CZ00297658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</si>
  <si>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</si>
  <si>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</si>
  <si>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</si>
  <si>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</si>
  <si>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>721140802</t>
  </si>
  <si>
    <t>Demontáž potrubí z litinových trub odpadních nebo dešťových do DN 100</t>
  </si>
  <si>
    <t>-896197852</t>
  </si>
  <si>
    <t>https://podminky.urs.cz/item/CS_URS_2022_02/721140802</t>
  </si>
  <si>
    <t>721140806</t>
  </si>
  <si>
    <t>Demontáž potrubí z litinových trub odpadních nebo dešťových přes 100 do DN 200</t>
  </si>
  <si>
    <t>838292717</t>
  </si>
  <si>
    <t>https://podminky.urs.cz/item/CS_URS_2022_02/721140806</t>
  </si>
  <si>
    <t>721175201</t>
  </si>
  <si>
    <t>Plastové potrubí odhlučněné třívrstvé připojovací DN 32</t>
  </si>
  <si>
    <t>1312481326</t>
  </si>
  <si>
    <t>https://podminky.urs.cz/item/CS_URS_2022_02/721175201</t>
  </si>
  <si>
    <t>5*0,5</t>
  </si>
  <si>
    <t>721175202</t>
  </si>
  <si>
    <t>Plastové potrubí odhlučněné třívrstvé připojovací DN 40</t>
  </si>
  <si>
    <t>1054256384</t>
  </si>
  <si>
    <t>https://podminky.urs.cz/item/CS_URS_2022_02/721175202</t>
  </si>
  <si>
    <t>2*0,5</t>
  </si>
  <si>
    <t>4*0,5</t>
  </si>
  <si>
    <t>3*0,5</t>
  </si>
  <si>
    <t>0,5</t>
  </si>
  <si>
    <t>721175203</t>
  </si>
  <si>
    <t>Plastové potrubí odhlučněné třívrstvé připojovací DN 50</t>
  </si>
  <si>
    <t>617504719</t>
  </si>
  <si>
    <t>https://podminky.urs.cz/item/CS_URS_2022_02/721175203</t>
  </si>
  <si>
    <t>721175205</t>
  </si>
  <si>
    <t>Plastové potrubí odhlučněné třívrstvé připojovací DN 110</t>
  </si>
  <si>
    <t>1069886077</t>
  </si>
  <si>
    <t>https://podminky.urs.cz/item/CS_URS_2022_02/721175205</t>
  </si>
  <si>
    <t>721175212</t>
  </si>
  <si>
    <t>Plastové potrubí odhlučněné třívrstvé odpadní (svislé) DN 110</t>
  </si>
  <si>
    <t>-1693726100</t>
  </si>
  <si>
    <t>https://podminky.urs.cz/item/CS_URS_2022_02/721175212</t>
  </si>
  <si>
    <t>3+1+1+1</t>
  </si>
  <si>
    <t>721175213</t>
  </si>
  <si>
    <t>Plastové potrubí odhlučněné třívrstvé odpadní (svislé) DN 125</t>
  </si>
  <si>
    <t>-1063331264</t>
  </si>
  <si>
    <t>https://podminky.urs.cz/item/CS_URS_2022_02/721175213</t>
  </si>
  <si>
    <t>721194103</t>
  </si>
  <si>
    <t>Vyměření přípojek na potrubí vyvedení a upevnění odpadních výpustek DN 32</t>
  </si>
  <si>
    <t>2004710633</t>
  </si>
  <si>
    <t>https://podminky.urs.cz/item/CS_URS_2022_02/721194103</t>
  </si>
  <si>
    <t>721194104</t>
  </si>
  <si>
    <t>Vyměření přípojek na potrubí vyvedení a upevnění odpadních výpustek DN 40</t>
  </si>
  <si>
    <t>-96667080</t>
  </si>
  <si>
    <t>https://podminky.urs.cz/item/CS_URS_2022_02/721194104</t>
  </si>
  <si>
    <t>721194105</t>
  </si>
  <si>
    <t>Vyměření přípojek na potrubí vyvedení a upevnění odpadních výpustek DN 50</t>
  </si>
  <si>
    <t>-2111689471</t>
  </si>
  <si>
    <t>https://podminky.urs.cz/item/CS_URS_2022_02/721194105</t>
  </si>
  <si>
    <t>721194109</t>
  </si>
  <si>
    <t>Vyměření přípojek na potrubí vyvedení a upevnění odpadních výpustek DN 110</t>
  </si>
  <si>
    <t>488257598</t>
  </si>
  <si>
    <t>https://podminky.urs.cz/item/CS_URS_2022_02/721194109</t>
  </si>
  <si>
    <t>721226512</t>
  </si>
  <si>
    <t>Zápachové uzávěrky podomítkové (Pe) s krycí deskou pro pračku a myčku DN 50</t>
  </si>
  <si>
    <t>534896120</t>
  </si>
  <si>
    <t>https://podminky.urs.cz/item/CS_URS_2022_02/721226512</t>
  </si>
  <si>
    <t>721229111</t>
  </si>
  <si>
    <t>Zápachové uzávěrky montáž zápachových uzávěrek ostatních typů do DN 50</t>
  </si>
  <si>
    <t>-1376695487</t>
  </si>
  <si>
    <t>https://podminky.urs.cz/item/CS_URS_2022_02/721229111</t>
  </si>
  <si>
    <t>55161837M</t>
  </si>
  <si>
    <t>Uzávěrka zápachová pro VZT - podomítková PP-bílá DN 32</t>
  </si>
  <si>
    <t>1086303333</t>
  </si>
  <si>
    <t>721273153</t>
  </si>
  <si>
    <t>Ventilační hlavice z polypropylenu (PP) DN 110</t>
  </si>
  <si>
    <t>-972060391</t>
  </si>
  <si>
    <t>https://podminky.urs.cz/item/CS_URS_2022_02/721273153</t>
  </si>
  <si>
    <t>721290111</t>
  </si>
  <si>
    <t>Zkouška těsnosti kanalizace v objektech vodou do DN 125</t>
  </si>
  <si>
    <t>870037489</t>
  </si>
  <si>
    <t>https://podminky.urs.cz/item/CS_URS_2022_02/721290111</t>
  </si>
  <si>
    <t>2,5</t>
  </si>
  <si>
    <t>721290822</t>
  </si>
  <si>
    <t>Vnitrostaveništní přemístění vybouraných (demontovaných) hmot vnitřní kanalizace vodorovně do 100 m v objektech výšky přes 6 do 12 m</t>
  </si>
  <si>
    <t>1094556743</t>
  </si>
  <si>
    <t>https://podminky.urs.cz/item/CS_URS_2022_02/721290822</t>
  </si>
  <si>
    <t>998721102</t>
  </si>
  <si>
    <t>Přesun hmot pro vnitřní kanalizace stanovený z hmotnosti přesunovaného materiálu vodorovná dopravní vzdálenost do 50 m v objektech výšky přes 6 do 12 m</t>
  </si>
  <si>
    <t>-1052048642</t>
  </si>
  <si>
    <t>https://podminky.urs.cz/item/CS_URS_2022_02/998721102</t>
  </si>
  <si>
    <t>722</t>
  </si>
  <si>
    <t>Zdravotechnika - vnitřní vodovod</t>
  </si>
  <si>
    <t>722170801</t>
  </si>
  <si>
    <t>Demontáž rozvodů vody z plastů do Ø 25 mm</t>
  </si>
  <si>
    <t>45081433</t>
  </si>
  <si>
    <t>https://podminky.urs.cz/item/CS_URS_2022_02/722170801</t>
  </si>
  <si>
    <t>722170804</t>
  </si>
  <si>
    <t>Demontáž rozvodů vody z plastů přes 25 do Ø 50 mm</t>
  </si>
  <si>
    <t>-1157829388</t>
  </si>
  <si>
    <t>https://podminky.urs.cz/item/CS_URS_2022_02/722170804</t>
  </si>
  <si>
    <t>722173114M</t>
  </si>
  <si>
    <t>Potrubí z plastových trubek pro tlakové přečerpávání kondenzátu D 25</t>
  </si>
  <si>
    <t>-628274091</t>
  </si>
  <si>
    <t>https://podminky.urs.cz/item/CS_URS_2022_02/722173114M</t>
  </si>
  <si>
    <t>722174021</t>
  </si>
  <si>
    <t>Potrubí z plastových trubek z polypropylenu PPR svařovaných polyfúzně PN 20 (SDR 6) D 16 x 2,7</t>
  </si>
  <si>
    <t>-1681823495</t>
  </si>
  <si>
    <t>https://podminky.urs.cz/item/CS_URS_2022_02/722174021</t>
  </si>
  <si>
    <t>6+18+3</t>
  </si>
  <si>
    <t>722174022</t>
  </si>
  <si>
    <t>Potrubí z plastových trubek z polypropylenu PPR svařovaných polyfúzně PN 20 (SDR 6) D 20 x 3,4</t>
  </si>
  <si>
    <t>1044126863</t>
  </si>
  <si>
    <t>https://podminky.urs.cz/item/CS_URS_2022_02/722174022</t>
  </si>
  <si>
    <t>8+6+2+4+4+8+6+9</t>
  </si>
  <si>
    <t>6+6+2+3+2+7+2+1+1+6</t>
  </si>
  <si>
    <t>722174023</t>
  </si>
  <si>
    <t>Potrubí z plastových trubek z polypropylenu PPR svařovaných polyfúzně PN 20 (SDR 6) D 25 x 4,2</t>
  </si>
  <si>
    <t>-1148985078</t>
  </si>
  <si>
    <t>https://podminky.urs.cz/item/CS_URS_2022_02/722174023</t>
  </si>
  <si>
    <t>3+4+4</t>
  </si>
  <si>
    <t>3+4+4+3+4</t>
  </si>
  <si>
    <t>722174024</t>
  </si>
  <si>
    <t>Potrubí z plastových trubek z polypropylenu PPR svařovaných polyfúzně PN 20 (SDR 6) D 32 x 5,4</t>
  </si>
  <si>
    <t>1666133722</t>
  </si>
  <si>
    <t>https://podminky.urs.cz/item/CS_URS_2022_02/722174024</t>
  </si>
  <si>
    <t>3+5+1+2+9+3+2</t>
  </si>
  <si>
    <t>2+10+2</t>
  </si>
  <si>
    <t>722174025</t>
  </si>
  <si>
    <t>Potrubí z plastových trubek z polypropylenu PPR svařovaných polyfúzně PN 20 (SDR 6) D 40 x 6,7</t>
  </si>
  <si>
    <t>1143188484</t>
  </si>
  <si>
    <t>https://podminky.urs.cz/item/CS_URS_2022_02/722174025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</si>
  <si>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</si>
  <si>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</si>
  <si>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831297360</t>
  </si>
  <si>
    <t>https://podminky.urs.cz/item/CS_URS_2022_02/722181211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</si>
  <si>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</si>
  <si>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</si>
  <si>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1398554950</t>
  </si>
  <si>
    <t>https://podminky.urs.cz/item/CS_URS_2022_02/722181212</t>
  </si>
  <si>
    <t>722181213</t>
  </si>
  <si>
    <t>Ochrana potrubí termoizolačními trubicemi z pěnového polyetylenu PE přilepenými v příčných a podélných spojích, tloušťky izolace do 6 mm, vnitřního průměru izolace DN přes 32 mm</t>
  </si>
  <si>
    <t>1636458811</t>
  </si>
  <si>
    <t>https://podminky.urs.cz/item/CS_URS_2022_02/722181213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</si>
  <si>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</si>
  <si>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</si>
  <si>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-1867179208</t>
  </si>
  <si>
    <t>https://podminky.urs.cz/item/CS_URS_2022_02/722181241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</si>
  <si>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</si>
  <si>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</si>
  <si>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1558190919</t>
  </si>
  <si>
    <t>https://podminky.urs.cz/item/CS_URS_2022_02/722181242</t>
  </si>
  <si>
    <t>722181851</t>
  </si>
  <si>
    <t>Demontáž ochrany potrubí termoizolačních trubic z trub, průměru do 45 mm</t>
  </si>
  <si>
    <t>934152469</t>
  </si>
  <si>
    <t>https://podminky.urs.cz/item/CS_URS_2022_02/722181851</t>
  </si>
  <si>
    <t>106+42</t>
  </si>
  <si>
    <t>722182011</t>
  </si>
  <si>
    <t>Podpůrný žlab pro potrubí průměru D 20</t>
  </si>
  <si>
    <t>1839946508</t>
  </si>
  <si>
    <t>https://podminky.urs.cz/item/CS_URS_2022_02/722182011</t>
  </si>
  <si>
    <t>722182012</t>
  </si>
  <si>
    <t>Podpůrný žlab pro potrubí průměru D 25</t>
  </si>
  <si>
    <t>-195655852</t>
  </si>
  <si>
    <t>https://podminky.urs.cz/item/CS_URS_2022_02/722182012</t>
  </si>
  <si>
    <t>722182013</t>
  </si>
  <si>
    <t>Podpůrný žlab pro potrubí průměru D 32</t>
  </si>
  <si>
    <t>312187678</t>
  </si>
  <si>
    <t>https://podminky.urs.cz/item/CS_URS_2022_02/722182013</t>
  </si>
  <si>
    <t>722182014</t>
  </si>
  <si>
    <t>Podpůrný žlab pro potrubí průměru D 40</t>
  </si>
  <si>
    <t>-1220710634</t>
  </si>
  <si>
    <t>https://podminky.urs.cz/item/CS_URS_2022_02/722182014</t>
  </si>
  <si>
    <t>722190401</t>
  </si>
  <si>
    <t>Zřízení přípojek na potrubí vyvedení a upevnění výpustek do DN 25</t>
  </si>
  <si>
    <t>91666922</t>
  </si>
  <si>
    <t>https://podminky.urs.cz/item/CS_URS_2022_02/722190401</t>
  </si>
  <si>
    <t>722220111</t>
  </si>
  <si>
    <t>Armatury s jedním závitem nástěnky pro výtokový ventil G 1/2"</t>
  </si>
  <si>
    <t>213353049</t>
  </si>
  <si>
    <t>https://podminky.urs.cz/item/CS_URS_2022_02/722220111</t>
  </si>
  <si>
    <t>722220121</t>
  </si>
  <si>
    <t>Armatury s jedním závitem nástěnky pro baterii G 1/2"</t>
  </si>
  <si>
    <t>pár</t>
  </si>
  <si>
    <t>81715811</t>
  </si>
  <si>
    <t>https://podminky.urs.cz/item/CS_URS_2022_02/722220121</t>
  </si>
  <si>
    <t>722220851</t>
  </si>
  <si>
    <t>Demontáž armatur závitových s jedním závitem do G 3/4</t>
  </si>
  <si>
    <t>-1821251590</t>
  </si>
  <si>
    <t>https://podminky.urs.cz/item/CS_URS_2022_02/722220851</t>
  </si>
  <si>
    <t>722220861</t>
  </si>
  <si>
    <t>Demontáž armatur závitových se dvěma závity do G 3/4</t>
  </si>
  <si>
    <t>1245115404</t>
  </si>
  <si>
    <t>https://podminky.urs.cz/item/CS_URS_2022_02/722220861</t>
  </si>
  <si>
    <t>722224115</t>
  </si>
  <si>
    <t>Armatury s jedním závitem kohouty plnicí a vypouštěcí PN 10 G 1/2"</t>
  </si>
  <si>
    <t>1607688299</t>
  </si>
  <si>
    <t>https://podminky.urs.cz/item/CS_URS_2022_02/722224115</t>
  </si>
  <si>
    <t>1462375185</t>
  </si>
  <si>
    <t>6000005114M</t>
  </si>
  <si>
    <t>Ventil nezámrzný s rukojetí Kemper DN 15</t>
  </si>
  <si>
    <t>696070660</t>
  </si>
  <si>
    <t>722232044</t>
  </si>
  <si>
    <t>Armatury se dvěma závity kulové kohouty PN 42 do 185 °C přímé vnitřní závit G 3/4"</t>
  </si>
  <si>
    <t>-1267834199</t>
  </si>
  <si>
    <t>https://podminky.urs.cz/item/CS_URS_2022_02/722232044</t>
  </si>
  <si>
    <t>722232045</t>
  </si>
  <si>
    <t>Armatury se dvěma závity kulové kohouty PN 42 do 185 °C přímé vnitřní závit G 1"</t>
  </si>
  <si>
    <t>2033949594</t>
  </si>
  <si>
    <t>https://podminky.urs.cz/item/CS_URS_2022_02/722232045</t>
  </si>
  <si>
    <t>722232046</t>
  </si>
  <si>
    <t>Armatury se dvěma závity kulové kohouty PN 42 do 185 °C přímé vnitřní závit G 5/4"</t>
  </si>
  <si>
    <t>-729197570</t>
  </si>
  <si>
    <t>https://podminky.urs.cz/item/CS_URS_2022_02/722232046</t>
  </si>
  <si>
    <t>722232047</t>
  </si>
  <si>
    <t>Armatury se dvěma závity kulové kohouty PN 42 do 185 °C přímé vnitřní závit G 6/4"</t>
  </si>
  <si>
    <t>-1058038252</t>
  </si>
  <si>
    <t>https://podminky.urs.cz/item/CS_URS_2022_02/722232047</t>
  </si>
  <si>
    <t>722239101</t>
  </si>
  <si>
    <t>Armatury se dvěma závity montáž vodovodních armatur se dvěma závity ostatních typů G 1/2"</t>
  </si>
  <si>
    <t>-1687908983</t>
  </si>
  <si>
    <t>https://podminky.urs.cz/item/CS_URS_2022_02/722239101</t>
  </si>
  <si>
    <t>6000052489M</t>
  </si>
  <si>
    <t>Vyvažovací ventil DN 10/15</t>
  </si>
  <si>
    <t>-764308140</t>
  </si>
  <si>
    <t>722249122</t>
  </si>
  <si>
    <t>Montáž vodovodních armatur ostatních typů DN 20</t>
  </si>
  <si>
    <t>1356399970</t>
  </si>
  <si>
    <t>https://podminky.urs.cz/item/CS_URS_2022_02/722249122</t>
  </si>
  <si>
    <t>55128803M</t>
  </si>
  <si>
    <t>Ventil směšovací termostatický třícestný pro omezení teploty na výstupu regulovatelný</t>
  </si>
  <si>
    <t>1548964190</t>
  </si>
  <si>
    <t>722250143</t>
  </si>
  <si>
    <t>Požární příslušenství a armatury hydrantový systém s tvarově stálou hadicí prosklený D 19 x 30 m</t>
  </si>
  <si>
    <t>soubor</t>
  </si>
  <si>
    <t>-130895695</t>
  </si>
  <si>
    <t>https://podminky.urs.cz/item/CS_URS_2022_02/722250143</t>
  </si>
  <si>
    <t>722290215</t>
  </si>
  <si>
    <t>Zkoušky, proplach a desinfekce vodovodního potrubí zkoušky těsnosti vodovodního potrubí hrdlového nebo přírubového do DN 100</t>
  </si>
  <si>
    <t>-1576466329</t>
  </si>
  <si>
    <t>https://podminky.urs.cz/item/CS_URS_2022_02/722290215</t>
  </si>
  <si>
    <t>27+83+29+39+17</t>
  </si>
  <si>
    <t>722290234</t>
  </si>
  <si>
    <t>Zkoušky, proplach a desinfekce vodovodního potrubí proplach a desinfekce vodovodního potrubí do DN 80</t>
  </si>
  <si>
    <t>1759447894</t>
  </si>
  <si>
    <t>https://podminky.urs.cz/item/CS_URS_2022_02/722290234</t>
  </si>
  <si>
    <t>722290822</t>
  </si>
  <si>
    <t>Vnitrostaveništní přemístění vybouraných (demontovaných) hmot vnitřní vodovod vodorovně do 100 m v objektech výšky přes 6 do 12 m</t>
  </si>
  <si>
    <t>1426909353</t>
  </si>
  <si>
    <t>https://podminky.urs.cz/item/CS_URS_2022_02/722290822</t>
  </si>
  <si>
    <t>998722102</t>
  </si>
  <si>
    <t>Přesun hmot pro vnitřní vodovod stanovený z hmotnosti přesunovaného materiálu vodorovná dopravní vzdálenost do 50 m v objektech výšky přes 6 do 12 m</t>
  </si>
  <si>
    <t>-394355204</t>
  </si>
  <si>
    <t>https://podminky.urs.cz/item/CS_URS_2022_02/998722102</t>
  </si>
  <si>
    <t>725</t>
  </si>
  <si>
    <t>Zdravotechnika - zařizovací předměty</t>
  </si>
  <si>
    <t>725110811</t>
  </si>
  <si>
    <t>Demontáž klozetů splachovacích s nádrží nebo tlakovým splachovačem</t>
  </si>
  <si>
    <t>-1483145201</t>
  </si>
  <si>
    <t>https://podminky.urs.cz/item/CS_URS_2022_02/725110811</t>
  </si>
  <si>
    <t>725112022M</t>
  </si>
  <si>
    <t>Zařízení záchodů klozety keramické závěsné na nosné stěny s hlubokým splachováním odpad vodorovný
Dětské WC</t>
  </si>
  <si>
    <t>-414408287</t>
  </si>
  <si>
    <t>Zařízení záchodů klozety keramické závěsné na nosné stěny s hlubokým splachováním odpad vodorovný
Dětské WC</t>
  </si>
  <si>
    <t>https://podminky.urs.cz/item/CS_URS_2022_02/725112022M</t>
  </si>
  <si>
    <t>725112022</t>
  </si>
  <si>
    <t>Zařízení záchodů klozety keramické závěsné na nosné stěny s hlubokým splachováním odpad vodorovný</t>
  </si>
  <si>
    <t>2026953753</t>
  </si>
  <si>
    <t>https://podminky.urs.cz/item/CS_URS_2022_02/725112022</t>
  </si>
  <si>
    <t>725210821</t>
  </si>
  <si>
    <t>Demontáž umyvadel bez výtokových armatur umyvadel</t>
  </si>
  <si>
    <t>-1101840397</t>
  </si>
  <si>
    <t>https://podminky.urs.cz/item/CS_URS_2022_02/725210821</t>
  </si>
  <si>
    <t>725211615</t>
  </si>
  <si>
    <t>Umyvadla keramická bílá bez výtokových armatur připevněná na stěnu šrouby s krytem na sifon (polosloupem), šířka umyvadla 500 mm</t>
  </si>
  <si>
    <t>617366924</t>
  </si>
  <si>
    <t>https://podminky.urs.cz/item/CS_URS_2022_02/725211615</t>
  </si>
  <si>
    <t>725240811</t>
  </si>
  <si>
    <t>Demontáž sprchových kabin a vaniček bez výtokových armatur kabin</t>
  </si>
  <si>
    <t>-54238387</t>
  </si>
  <si>
    <t>https://podminky.urs.cz/item/CS_URS_2022_02/725240811</t>
  </si>
  <si>
    <t>725241142</t>
  </si>
  <si>
    <t>Sprchové vaničky akrylátové čtvrtkruhové 900x900 mm</t>
  </si>
  <si>
    <t>-2071579804</t>
  </si>
  <si>
    <t>https://podminky.urs.cz/item/CS_URS_2022_02/725241142</t>
  </si>
  <si>
    <t>725244843</t>
  </si>
  <si>
    <t>Sprchové dveře a zástěny zástěny sprchové rohové čtvrtkruhové polorámové skleněné tl. 6 mm dveře otvíravé dvoukřídlové, vstup z oblouku, na vaničku 900x900 mm</t>
  </si>
  <si>
    <t>620788425</t>
  </si>
  <si>
    <t>https://podminky.urs.cz/item/CS_URS_2022_02/725244843</t>
  </si>
  <si>
    <t>725291111M</t>
  </si>
  <si>
    <t>Doplňky zařízení koupelen a záchodů keramické toaletní deska rovná
 - WC sedátko s pomalým sklápěním</t>
  </si>
  <si>
    <t>115838104</t>
  </si>
  <si>
    <t>Doplňky zařízení koupelen a záchodů keramické toaletní deska rovná
 - WC sedátko s pomalým sklápěním</t>
  </si>
  <si>
    <t>https://podminky.urs.cz/item/CS_URS_2022_02/725291111M</t>
  </si>
  <si>
    <t>3 - klasické WC</t>
  </si>
  <si>
    <t>8 - dětské WC</t>
  </si>
  <si>
    <t>3+8</t>
  </si>
  <si>
    <t>725291511</t>
  </si>
  <si>
    <t>Doplňky zařízení koupelen a záchodů plastové dávkovač tekutého mýdla na 350 ml</t>
  </si>
  <si>
    <t>-1316720753</t>
  </si>
  <si>
    <t>https://podminky.urs.cz/item/CS_URS_2022_02/725291511</t>
  </si>
  <si>
    <t>725291521</t>
  </si>
  <si>
    <t>Doplňky zařízení koupelen a záchodů plastové zásobník toaletních papírů</t>
  </si>
  <si>
    <t>-1679914486</t>
  </si>
  <si>
    <t>https://podminky.urs.cz/item/CS_URS_2022_02/725291521</t>
  </si>
  <si>
    <t>725291531</t>
  </si>
  <si>
    <t>Doplňky zařízení koupelen a záchodů plastové zásobník papírových ručníků</t>
  </si>
  <si>
    <t>-330334437</t>
  </si>
  <si>
    <t>https://podminky.urs.cz/item/CS_URS_2022_02/725291531</t>
  </si>
  <si>
    <t>725310823</t>
  </si>
  <si>
    <t>Demontáž dřezů jednodílných bez výtokových armatur vestavěných v kuchyňských sestavách</t>
  </si>
  <si>
    <t>-1830157151</t>
  </si>
  <si>
    <t>https://podminky.urs.cz/item/CS_URS_2022_02/725310823</t>
  </si>
  <si>
    <t>725319111</t>
  </si>
  <si>
    <t>Dřezy bez výtokových armatur montáž dřezů ostatních typů</t>
  </si>
  <si>
    <t>-604135914</t>
  </si>
  <si>
    <t>https://podminky.urs.cz/item/CS_URS_2022_02/725319111</t>
  </si>
  <si>
    <t>55231362</t>
  </si>
  <si>
    <t>Dřez nerezový velkokapacitní 1000x500x500mm</t>
  </si>
  <si>
    <t>2044362020</t>
  </si>
  <si>
    <t>725330820</t>
  </si>
  <si>
    <t>Demontáž výlevek bez výtokových armatur a bez nádrže a splachovacího potrubí diturvitových</t>
  </si>
  <si>
    <t>1266147155</t>
  </si>
  <si>
    <t>https://podminky.urs.cz/item/CS_URS_2022_02/725330820</t>
  </si>
  <si>
    <t>725331111</t>
  </si>
  <si>
    <t>Výlevky bez výtokových armatur a splachovací nádrže keramické se sklopnou plastovou mřížkou 425 mm</t>
  </si>
  <si>
    <t>1938579282</t>
  </si>
  <si>
    <t>https://podminky.urs.cz/item/CS_URS_2022_02/725331111</t>
  </si>
  <si>
    <t>725810811</t>
  </si>
  <si>
    <t>Demontáž výtokových ventilů nástěnných</t>
  </si>
  <si>
    <t>935134556</t>
  </si>
  <si>
    <t>https://podminky.urs.cz/item/CS_URS_2022_02/725810811</t>
  </si>
  <si>
    <t>725813111</t>
  </si>
  <si>
    <t>Ventily rohové bez připojovací trubičky nebo flexi hadičky G 1/2"</t>
  </si>
  <si>
    <t>-1238000827</t>
  </si>
  <si>
    <t>https://podminky.urs.cz/item/CS_URS_2022_02/725813111</t>
  </si>
  <si>
    <t>725813112</t>
  </si>
  <si>
    <t>Ventily rohové bez připojovací trubičky nebo flexi hadičky pračkové G 3/4"</t>
  </si>
  <si>
    <t>2112820656</t>
  </si>
  <si>
    <t>https://podminky.urs.cz/item/CS_URS_2022_02/725813112</t>
  </si>
  <si>
    <t>725820801</t>
  </si>
  <si>
    <t>Demontáž baterií nástěnných do G 3/4</t>
  </si>
  <si>
    <t>-719889470</t>
  </si>
  <si>
    <t>https://podminky.urs.cz/item/CS_URS_2022_02/725820801</t>
  </si>
  <si>
    <t>725820802</t>
  </si>
  <si>
    <t>Demontáž baterií stojánkových do 1 otvoru</t>
  </si>
  <si>
    <t>-238966994</t>
  </si>
  <si>
    <t>https://podminky.urs.cz/item/CS_URS_2022_02/725820802</t>
  </si>
  <si>
    <t>725821316</t>
  </si>
  <si>
    <t>Baterie dřezové nástěnné pákové s otáčivým plochým ústím a délkou ramínka 300 mm</t>
  </si>
  <si>
    <t>1853491205</t>
  </si>
  <si>
    <t>https://podminky.urs.cz/item/CS_URS_2022_02/725821316</t>
  </si>
  <si>
    <t>725822611</t>
  </si>
  <si>
    <t>Baterie umyvadlové stojánkové pákové bez výpusti</t>
  </si>
  <si>
    <t>-381379067</t>
  </si>
  <si>
    <t>https://podminky.urs.cz/item/CS_URS_2022_02/725822611</t>
  </si>
  <si>
    <t>725829131</t>
  </si>
  <si>
    <t>Baterie umyvadlové montáž ostatních typů stojánkových G 1/2"</t>
  </si>
  <si>
    <t>525436074</t>
  </si>
  <si>
    <t>https://podminky.urs.cz/item/CS_URS_2022_02/725829131</t>
  </si>
  <si>
    <t>55145686</t>
  </si>
  <si>
    <t>baterie umyvadlová stojánková páková - jednovtoková</t>
  </si>
  <si>
    <t>1898596881</t>
  </si>
  <si>
    <t>725831311</t>
  </si>
  <si>
    <t>Baterie výlevková nástěnná páková bez příslušenství</t>
  </si>
  <si>
    <t>-1819257832</t>
  </si>
  <si>
    <t>https://podminky.urs.cz/item/CS_URS_2022_02/725831311</t>
  </si>
  <si>
    <t>725840850</t>
  </si>
  <si>
    <t>Demontáž baterií sprchových diferenciálních do G 3/4 x 1</t>
  </si>
  <si>
    <t>1050319084</t>
  </si>
  <si>
    <t>https://podminky.urs.cz/item/CS_URS_2022_02/725840850</t>
  </si>
  <si>
    <t>725841312</t>
  </si>
  <si>
    <t>Baterie sprchové nástěnné pákové</t>
  </si>
  <si>
    <t>286179551</t>
  </si>
  <si>
    <t>https://podminky.urs.cz/item/CS_URS_2022_02/725841312</t>
  </si>
  <si>
    <t>725860811</t>
  </si>
  <si>
    <t>Demontáž zápachových uzávěrek pro zařizovací předměty jednoduchých</t>
  </si>
  <si>
    <t>1855025083</t>
  </si>
  <si>
    <t>https://podminky.urs.cz/item/CS_URS_2022_02/725860811</t>
  </si>
  <si>
    <t>725861102</t>
  </si>
  <si>
    <t>Zápachové uzávěrky zařizovacích předmětů pro umyvadla DN 40</t>
  </si>
  <si>
    <t>1774164232</t>
  </si>
  <si>
    <t>https://podminky.urs.cz/item/CS_URS_2022_02/725861102</t>
  </si>
  <si>
    <t>725862103</t>
  </si>
  <si>
    <t>Zápachové uzávěrky zařizovacích předmětů pro dřezy DN 40/50</t>
  </si>
  <si>
    <t>1674720942</t>
  </si>
  <si>
    <t>https://podminky.urs.cz/item/CS_URS_2022_02/725862103</t>
  </si>
  <si>
    <t>725865311</t>
  </si>
  <si>
    <t>Zápachové uzávěrky zařizovacích předmětů pro vany sprchových koutů s kulovým kloubem na odtoku DN 40/50</t>
  </si>
  <si>
    <t>1232092864</t>
  </si>
  <si>
    <t>https://podminky.urs.cz/item/CS_URS_2022_02/725865311</t>
  </si>
  <si>
    <t>725590812</t>
  </si>
  <si>
    <t>Vnitrostaveništní přemístění vybouraných (demontovaných) hmot zařizovacích předmětů vodorovně do 100 m v objektech výšky přes 6 do 12 m</t>
  </si>
  <si>
    <t>895355441</t>
  </si>
  <si>
    <t>https://podminky.urs.cz/item/CS_URS_2022_02/725590812</t>
  </si>
  <si>
    <t>998725102</t>
  </si>
  <si>
    <t>Přesun hmot pro zařizovací předměty stanovený z hmotnosti přesunovaného materiálu vodorovná dopravní vzdálenost do 50 m v objektech výšky přes 6 do 12 m</t>
  </si>
  <si>
    <t>-2064367476</t>
  </si>
  <si>
    <t>https://podminky.urs.cz/item/CS_URS_2022_02/998725102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</si>
  <si>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</si>
  <si>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</si>
  <si>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</si>
  <si>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</si>
  <si>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-1229268300</t>
  </si>
  <si>
    <t>https://podminky.urs.cz/item/CS_URS_2022_02/726111031</t>
  </si>
  <si>
    <t>726191001</t>
  </si>
  <si>
    <t>Ostatní příslušenství instalačních systémů zvukoizolační souprava pro WC a bidet</t>
  </si>
  <si>
    <t>-1745135527</t>
  </si>
  <si>
    <t>https://podminky.urs.cz/item/CS_URS_2022_02/726191001</t>
  </si>
  <si>
    <t>998726112</t>
  </si>
  <si>
    <t>Přesun hmot pro instalační prefabrikáty stanovený z hmotnosti přesunovaného materiálu vodorovná dopravní vzdálenost do 50 m v objektech výšky přes 6 m do 12 m</t>
  </si>
  <si>
    <t>1573202841</t>
  </si>
  <si>
    <t>https://podminky.urs.cz/item/CS_URS_2022_02/998726112</t>
  </si>
  <si>
    <t>732</t>
  </si>
  <si>
    <t>Ústřední vytápění - strojovny</t>
  </si>
  <si>
    <t>732421201</t>
  </si>
  <si>
    <t>Čerpadla teplovodní závitová mokroběžná cirkulační pro TUV (elektronicky řízená) PN 10, do 80°C DN přípojky/dopravní výška H (m) - čerpací výkon Q (m3/h) DN 15 / do 0,9 m / 0,35 m3/h</t>
  </si>
  <si>
    <t>-1347293986</t>
  </si>
  <si>
    <t>https://podminky.urs.cz/item/CS_URS_2022_02/732421201</t>
  </si>
  <si>
    <t>Hodinové zúčtovací sazby profesí PSV zednické výpomoci a pomocné práce PSV dělník zednických výpomocí
- zhotovení prostupů pro potrubí skrz konstrukce stěn a stropů
- zhotovení drážek pro potrubí a jejich zapravení
- zapravení prostupů
- zazdění vybou</t>
  </si>
  <si>
    <t>57107893</t>
  </si>
  <si>
    <t>Hodinové zúčtovací sazby profesí PSV zednické výpomoci a pomocné práce PSV dělník zednických výpomocí
- zhotovení prostupů pro potrubí skrz konstrukce stěn a stropů
- zhotovení drážek pro potrubí a jejich zapravení
- zapravení prostupů
- zazdění vybouraných prostupů</t>
  </si>
  <si>
    <t>2*16</t>
  </si>
  <si>
    <t>05 -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</si>
  <si>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</si>
  <si>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</si>
  <si>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</si>
  <si>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732212824M</t>
  </si>
  <si>
    <t>Demontáž stávajícího akumulačního zásobníku topné vody v místnosti S06</t>
  </si>
  <si>
    <t>-1549897963</t>
  </si>
  <si>
    <t>https://podminky.urs.cz/item/CS_URS_2022_02/732212824M</t>
  </si>
  <si>
    <t>732213824M</t>
  </si>
  <si>
    <t>Rozřezání stávajícího akumulačního zásobníku topné vody v místnosti S06</t>
  </si>
  <si>
    <t>135502970</t>
  </si>
  <si>
    <t>https://podminky.urs.cz/item/CS_URS_2022_02/732213824M</t>
  </si>
  <si>
    <t>732214824M</t>
  </si>
  <si>
    <t>Odkrytí, vypuštění stávajícího akumulačního zásobníku topné vody v místnosti S06</t>
  </si>
  <si>
    <t>-264162777</t>
  </si>
  <si>
    <t>https://podminky.urs.cz/item/CS_URS_2022_02/732214824M</t>
  </si>
  <si>
    <t>732890802</t>
  </si>
  <si>
    <t>Vnitrostaveništní přemístění vybouraných (demontovaných) hmot strojoven vodorovně do 100 m v objektech výšky přes 6 do 12 m</t>
  </si>
  <si>
    <t>-984400227</t>
  </si>
  <si>
    <t>https://podminky.urs.cz/item/CS_URS_2022_02/732890802</t>
  </si>
  <si>
    <t>733</t>
  </si>
  <si>
    <t>Ústřední vytápění - rozvodné potrubí</t>
  </si>
  <si>
    <t>733110803</t>
  </si>
  <si>
    <t>Demontáž potrubí z trubek ocelových závitových DN do 15</t>
  </si>
  <si>
    <t>592641827</t>
  </si>
  <si>
    <t>https://podminky.urs.cz/item/CS_URS_2022_02/733110803</t>
  </si>
  <si>
    <t>733110806</t>
  </si>
  <si>
    <t>Demontáž potrubí z trubek ocelových závitových DN přes 15 do 32</t>
  </si>
  <si>
    <t>-1419376615</t>
  </si>
  <si>
    <t>https://podminky.urs.cz/item/CS_URS_2022_02/733110806</t>
  </si>
  <si>
    <t>733191816</t>
  </si>
  <si>
    <t>Demontáž příslušenství potrubí odřezání třmenových držáků bez demontáže podpěr, konzol nebo výložníků Ø do 44,5</t>
  </si>
  <si>
    <t>1826792096</t>
  </si>
  <si>
    <t>https://podminky.urs.cz/item/CS_URS_2022_02/733191816</t>
  </si>
  <si>
    <t>733193810</t>
  </si>
  <si>
    <t>Demontáž příslušenství potrubí rozřezání konzol, podpěr a výložníků pro potrubí z úhelníků L do 50x50x5 mm</t>
  </si>
  <si>
    <t>-893097324</t>
  </si>
  <si>
    <t>https://podminky.urs.cz/item/CS_URS_2022_02/733193810</t>
  </si>
  <si>
    <t>733223103</t>
  </si>
  <si>
    <t>Potrubí z trubek měděných tvrdých spojovaných měkkým pájením Ø 18/1
Chráničky</t>
  </si>
  <si>
    <t>-415456990</t>
  </si>
  <si>
    <t>Potrubí z trubek měděných tvrdých spojovaných měkkým pájením Ø 18/1
Chráničky</t>
  </si>
  <si>
    <t>https://podminky.urs.cz/item/CS_URS_2022_02/733223103</t>
  </si>
  <si>
    <t>2*0,3</t>
  </si>
  <si>
    <t>2*0,25</t>
  </si>
  <si>
    <t>2*0,4</t>
  </si>
  <si>
    <t>733223104</t>
  </si>
  <si>
    <t>Potrubí z trubek měděných tvrdých spojovaných měkkým pájením Ø 22/1
Chráničky</t>
  </si>
  <si>
    <t>-2134616622</t>
  </si>
  <si>
    <t>Potrubí z trubek měděných tvrdých spojovaných měkkým pájením Ø 22/1
Chráničky</t>
  </si>
  <si>
    <t>https://podminky.urs.cz/item/CS_URS_2022_02/733223104</t>
  </si>
  <si>
    <t>733223106</t>
  </si>
  <si>
    <t>Potrubí z trubek měděných tvrdých spojovaných měkkým pájením Ø 35/1,5
Chráničky</t>
  </si>
  <si>
    <t>2046722165</t>
  </si>
  <si>
    <t>Potrubí z trubek měděných tvrdých spojovaných měkkým pájením Ø 35/1,5
Chráničky</t>
  </si>
  <si>
    <t>https://podminky.urs.cz/item/CS_URS_2022_02/733223106</t>
  </si>
  <si>
    <t>733223107</t>
  </si>
  <si>
    <t>Potrubí z trubek měděných tvrdých spojovaných měkkým pájením Ø 42/1,5
Chráničky</t>
  </si>
  <si>
    <t>1308545965</t>
  </si>
  <si>
    <t>Potrubí z trubek měděných tvrdých spojovaných měkkým pájením Ø 42/1,5
Chráničky</t>
  </si>
  <si>
    <t>https://podminky.urs.cz/item/CS_URS_2022_02/733223107</t>
  </si>
  <si>
    <t>733223301</t>
  </si>
  <si>
    <t>Potrubí z trubek měděných tvrdých spojovaných lisováním PN 16, T= +110°C Ø 15/1</t>
  </si>
  <si>
    <t>523430821</t>
  </si>
  <si>
    <t>https://podminky.urs.cz/item/CS_URS_2022_02/733223301</t>
  </si>
  <si>
    <t>210*1,15 "Přepočtené koeficientem množství</t>
  </si>
  <si>
    <t>733223302</t>
  </si>
  <si>
    <t>Potrubí z trubek měděných tvrdých spojovaných lisováním PN 16, T= +110°C Ø 18/1</t>
  </si>
  <si>
    <t>-1595642254</t>
  </si>
  <si>
    <t>https://podminky.urs.cz/item/CS_URS_2022_02/733223302</t>
  </si>
  <si>
    <t>38*1,15 "Přepočtené koeficientem množství</t>
  </si>
  <si>
    <t>733223303</t>
  </si>
  <si>
    <t>Potrubí z trubek měděných tvrdých spojovaných lisováním PN 16, T= +110°C Ø 22/1</t>
  </si>
  <si>
    <t>-1990166239</t>
  </si>
  <si>
    <t>https://podminky.urs.cz/item/CS_URS_2022_02/733223303</t>
  </si>
  <si>
    <t>10*1,15 "Přepočtené koeficientem množství</t>
  </si>
  <si>
    <t>733223304</t>
  </si>
  <si>
    <t>Potrubí z trubek měděných tvrdých spojovaných lisováním PN 16, T= +110°C Ø 28/1,5</t>
  </si>
  <si>
    <t>394455707</t>
  </si>
  <si>
    <t>https://podminky.urs.cz/item/CS_URS_2022_02/733223304</t>
  </si>
  <si>
    <t>32*1,15 "Přepočtené koeficientem množství</t>
  </si>
  <si>
    <t>733223305</t>
  </si>
  <si>
    <t>Potrubí z trubek měděných tvrdých spojovaných lisováním PN 16, T= +110°C Ø 35/1,5</t>
  </si>
  <si>
    <t>-1843089816</t>
  </si>
  <si>
    <t>https://podminky.urs.cz/item/CS_URS_2022_02/733223305</t>
  </si>
  <si>
    <t>30*1,15 "Přepočtené koeficientem množství</t>
  </si>
  <si>
    <t>733291101</t>
  </si>
  <si>
    <t>Zkoušky těsnosti potrubí z trubek měděných Ø do 35/1,5</t>
  </si>
  <si>
    <t>854021722</t>
  </si>
  <si>
    <t>https://podminky.urs.cz/item/CS_URS_2022_02/733291101</t>
  </si>
  <si>
    <t>241,50</t>
  </si>
  <si>
    <t>43,70</t>
  </si>
  <si>
    <t>11,50</t>
  </si>
  <si>
    <t>36,80</t>
  </si>
  <si>
    <t>34,50</t>
  </si>
  <si>
    <t>733291906</t>
  </si>
  <si>
    <t>Opravy rozvodů potrubí z trubek měděných propojení potrubí Ø 35/1,5</t>
  </si>
  <si>
    <t>-2090405796</t>
  </si>
  <si>
    <t>https://podminky.urs.cz/item/CS_URS_2022_02/733291906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</si>
  <si>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</si>
  <si>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</si>
  <si>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1250858535</t>
  </si>
  <si>
    <t>https://podminky.urs.cz/item/CS_URS_2022_02/733811241</t>
  </si>
  <si>
    <t>733811242</t>
  </si>
  <si>
    <t>Ochrana potrubí termoizolačními trubicemi z pěnového polyetylenu PE přilepenými v příčných a podélných spojích, tloušťky izolace přes 13 do 20 mm, vnitřního průměru izolace DN přes 22 do 45 mm</t>
  </si>
  <si>
    <t>1750293746</t>
  </si>
  <si>
    <t>https://podminky.urs.cz/item/CS_URS_2022_02/733811242</t>
  </si>
  <si>
    <t>733890803</t>
  </si>
  <si>
    <t>Vnitrostaveništní přemístění vybouraných (demontovaných) hmot rozvodů potrubí vodorovně do 100 m v objektech výšky přes 6 do 24 m</t>
  </si>
  <si>
    <t>212827801</t>
  </si>
  <si>
    <t>https://podminky.urs.cz/item/CS_URS_2022_02/733890803</t>
  </si>
  <si>
    <t>998733102</t>
  </si>
  <si>
    <t>Přesun hmot pro rozvody potrubí stanovený z hmotnosti přesunovaného materiálu vodorovná dopravní vzdálenost do 50 m v objektech výšky přes 6 do 12 m</t>
  </si>
  <si>
    <t>1282788804</t>
  </si>
  <si>
    <t>https://podminky.urs.cz/item/CS_URS_2022_02/998733102</t>
  </si>
  <si>
    <t>734</t>
  </si>
  <si>
    <t>Ústřední vytápění - armatury</t>
  </si>
  <si>
    <t>734200812</t>
  </si>
  <si>
    <t>Demontáž armatur závitových s jedním závitem přes 1/2 do G 1</t>
  </si>
  <si>
    <t>1052028063</t>
  </si>
  <si>
    <t>https://podminky.urs.cz/item/CS_URS_2022_02/734200812</t>
  </si>
  <si>
    <t>734200821</t>
  </si>
  <si>
    <t>Demontáž armatur závitových se dvěma závity do G 1/2</t>
  </si>
  <si>
    <t>-2117702037</t>
  </si>
  <si>
    <t>https://podminky.urs.cz/item/CS_URS_2022_02/734200821</t>
  </si>
  <si>
    <t>734200822</t>
  </si>
  <si>
    <t>Demontáž armatur závitových se dvěma závity přes 1/2 do G 1</t>
  </si>
  <si>
    <t>-1281668351</t>
  </si>
  <si>
    <t>https://podminky.urs.cz/item/CS_URS_2022_02/734200822</t>
  </si>
  <si>
    <t>734209105</t>
  </si>
  <si>
    <t>Montáž závitových armatur s 1 závitem G 1 (DN 25)</t>
  </si>
  <si>
    <t>116628361</t>
  </si>
  <si>
    <t>https://podminky.urs.cz/item/CS_URS_2022_02/734209105</t>
  </si>
  <si>
    <t>6000052360M</t>
  </si>
  <si>
    <t>Termostatická hlavice s ochranou proti odcizení</t>
  </si>
  <si>
    <t>-336128221</t>
  </si>
  <si>
    <t>6000052802M</t>
  </si>
  <si>
    <t>Termostatická hlavice s dálkovým nastavením</t>
  </si>
  <si>
    <t>-245906863</t>
  </si>
  <si>
    <t>734211127</t>
  </si>
  <si>
    <t>Ventily odvzdušňovací závitové automatické se zpětnou klapkou PN 14 do 120°C G 1/2</t>
  </si>
  <si>
    <t>1712396893</t>
  </si>
  <si>
    <t>https://podminky.urs.cz/item/CS_URS_2022_02/734211127</t>
  </si>
  <si>
    <t>734261402</t>
  </si>
  <si>
    <t>Šroubení připojovací armatury radiátorů VK PN 10 do 110°C, regulační uzavíratelné rohové G 1/2 x 18</t>
  </si>
  <si>
    <t>-1306088821</t>
  </si>
  <si>
    <t>https://podminky.urs.cz/item/CS_URS_2022_02/734261402</t>
  </si>
  <si>
    <t>734261412M</t>
  </si>
  <si>
    <t>Šroubení regulační radiátorové rohové bez vypouštění G 1/2
H-ventil pro otopný žebřík</t>
  </si>
  <si>
    <t>233879977</t>
  </si>
  <si>
    <t>Šroubení regulační radiátorové rohové bez vypouštění G 1/2
H-ventil pro otopný žebřík</t>
  </si>
  <si>
    <t>https://podminky.urs.cz/item/CS_URS_2022_02/734261412M</t>
  </si>
  <si>
    <t>734291123</t>
  </si>
  <si>
    <t>Ostatní armatury kohouty plnicí a vypouštěcí PN 10 do 90°C G 1/2</t>
  </si>
  <si>
    <t>151049305</t>
  </si>
  <si>
    <t>https://podminky.urs.cz/item/CS_URS_2022_02/734291123</t>
  </si>
  <si>
    <t>734292713</t>
  </si>
  <si>
    <t>Ostatní armatury kulové kohouty PN 42 do 185°C přímé vnitřní závit G 1/2</t>
  </si>
  <si>
    <t>581160038</t>
  </si>
  <si>
    <t>https://podminky.urs.cz/item/CS_URS_2022_02/734292713</t>
  </si>
  <si>
    <t>734292714</t>
  </si>
  <si>
    <t>Ostatní armatury kulové kohouty PN 42 do 185°C přímé vnitřní závit G 3/4</t>
  </si>
  <si>
    <t>-868363214</t>
  </si>
  <si>
    <t>https://podminky.urs.cz/item/CS_URS_2022_02/734292714</t>
  </si>
  <si>
    <t>734292716</t>
  </si>
  <si>
    <t>Ostatní armatury kulové kohouty PN 42 do 185°C přímé vnitřní závit G 1 1/4</t>
  </si>
  <si>
    <t>374824933</t>
  </si>
  <si>
    <t>https://podminky.urs.cz/item/CS_URS_2022_02/734292716</t>
  </si>
  <si>
    <t>734890803</t>
  </si>
  <si>
    <t>Vnitrostaveništní přemístění vybouraných (demontovaných) hmot armatur vodorovně do 100 m v objektech výšky přes 6 do 24 m</t>
  </si>
  <si>
    <t>-215914370</t>
  </si>
  <si>
    <t>https://podminky.urs.cz/item/CS_URS_2022_02/734890803</t>
  </si>
  <si>
    <t>998734102</t>
  </si>
  <si>
    <t>Přesun hmot pro armatury stanovený z hmotnosti přesunovaného materiálu vodorovná dopravní vzdálenost do 50 m v objektech výšky přes 6 do 12 m</t>
  </si>
  <si>
    <t>-1774667435</t>
  </si>
  <si>
    <t>https://podminky.urs.cz/item/CS_URS_2022_02/998734102</t>
  </si>
  <si>
    <t>735</t>
  </si>
  <si>
    <t>Ústřední vytápění - otopná tělesa</t>
  </si>
  <si>
    <t>735000912</t>
  </si>
  <si>
    <t>Regulace otopného systému při opravách vyregulování dvojregulačních ventilů a kohoutů s termostatickým ovládáním</t>
  </si>
  <si>
    <t>1169920615</t>
  </si>
  <si>
    <t>https://podminky.urs.cz/item/CS_URS_2022_02/735000912</t>
  </si>
  <si>
    <t>735111810</t>
  </si>
  <si>
    <t>Demontáž otopných těles litinových článkových</t>
  </si>
  <si>
    <t>-2026604523</t>
  </si>
  <si>
    <t>https://podminky.urs.cz/item/CS_URS_2022_02/735111810</t>
  </si>
  <si>
    <t>320*0,27</t>
  </si>
  <si>
    <t>735152573M</t>
  </si>
  <si>
    <t>Otopná tělesa panelová VK dvoudesková PN 1,0 MPa, T do 110°C se dvěma přídavnými přestupními plochami výšky tělesa 600 mm stavební délky / výkonu 600 mm / 1007 W
Středové připojení - VK-M</t>
  </si>
  <si>
    <t>-1031129234</t>
  </si>
  <si>
    <t>Otopná tělesa panelová VK dvoudesková PN 1,0 MPa, T do 110°C se dvěma přídavnými přestupními plochami výšky tělesa 600 mm stavební délky / výkonu 600 mm / 1007 W
Středové připojení - VK-M</t>
  </si>
  <si>
    <t>https://podminky.urs.cz/item/CS_URS_2022_02/735152573M</t>
  </si>
  <si>
    <t>735152575M</t>
  </si>
  <si>
    <t>Otopná tělesa panelová VK dvoudesková PN 1,0 MPa, T do 110°C se dvěma přídavnými přestupními plochami výšky tělesa 600 mm stavební délky / výkonu 800 mm / 1343 W
Středové připojení - VK-M</t>
  </si>
  <si>
    <t>978151413</t>
  </si>
  <si>
    <t>Otopná tělesa panelová VK dvoudesková PN 1,0 MPa, T do 110°C se dvěma přídavnými přestupními plochami výšky tělesa 600 mm stavební délky / výkonu 800 mm / 1343 W
Středové připojení - VK-M</t>
  </si>
  <si>
    <t>https://podminky.urs.cz/item/CS_URS_2022_02/735152575M</t>
  </si>
  <si>
    <t>735152577M</t>
  </si>
  <si>
    <t>Otopná tělesa panelová VK dvoudesková PN 1,0 MPa, T do 110°C se dvěma přídavnými přestupními plochami výšky tělesa 600 mm stavební délky / výkonu 1000 mm / 1679 W
Středové připojení - VK-M</t>
  </si>
  <si>
    <t>-37673453</t>
  </si>
  <si>
    <t>Otopná tělesa panelová VK dvoudesková PN 1,0 MPa, T do 110°C se dvěma přídavnými přestupními plochami výšky tělesa 600 mm stavební délky / výkonu 1000 mm / 1679 W
Středové připojení - VK-M</t>
  </si>
  <si>
    <t>https://podminky.urs.cz/item/CS_URS_2022_02/735152577M</t>
  </si>
  <si>
    <t>735152579M</t>
  </si>
  <si>
    <t>Otopná tělesa panelová VK dvoudesková PN 1,0 MPa, T do 110°C se dvěma přídavnými přestupními plochami výšky tělesa 600 mm stavební délky / výkonu 1200 mm / 2015 W
Středové připojení - VK-M</t>
  </si>
  <si>
    <t>-435509064</t>
  </si>
  <si>
    <t>Otopná tělesa panelová VK dvoudesková PN 1,0 MPa, T do 110°C se dvěma přídavnými přestupními plochami výšky tělesa 600 mm stavební délky / výkonu 1200 mm / 2015 W
Středové připojení - VK-M</t>
  </si>
  <si>
    <t>https://podminky.urs.cz/item/CS_URS_2022_02/735152579M</t>
  </si>
  <si>
    <t>735152581M</t>
  </si>
  <si>
    <t>Otopná tělesa panelová VK dvoudesková PN 1,0 MPa, T do 110°C se dvěma přídavnými přestupními plochami výšky tělesa 600 mm stavební délky / výkonu 1600 mm / 2686 W
Středové připojení - VK-M</t>
  </si>
  <si>
    <t>568448536</t>
  </si>
  <si>
    <t>Otopná tělesa panelová VK dvoudesková PN 1,0 MPa, T do 110°C se dvěma přídavnými přestupními plochami výšky tělesa 600 mm stavební délky / výkonu 1600 mm / 2686 W
Středové připojení - VK-M</t>
  </si>
  <si>
    <t>https://podminky.urs.cz/item/CS_URS_2022_02/735152581M</t>
  </si>
  <si>
    <t>735152582M</t>
  </si>
  <si>
    <t>Otopná tělesa panelová VK dvoudesková PN 1,0 MPa, T do 110°C se dvěma přídavnými přestupními plochami výšky tělesa 600 mm stavební délky / výkonu 1800 mm / 3022 W
Středové připojení - VK-M</t>
  </si>
  <si>
    <t>133079768</t>
  </si>
  <si>
    <t>Otopná tělesa panelová VK dvoudesková PN 1,0 MPa, T do 110°C se dvěma přídavnými přestupními plochami výšky tělesa 600 mm stavební délky / výkonu 1800 mm / 3022 W
Středové připojení - VK-M</t>
  </si>
  <si>
    <t>https://podminky.urs.cz/item/CS_URS_2022_02/735152582M</t>
  </si>
  <si>
    <t>735152694M</t>
  </si>
  <si>
    <t>Otopná tělesa panelová VK třídesková PN 1,0 MPa, T do 110°C se třemi přídavnými přestupními plochami výšky tělesa 900 mm stavební délky / výkonu 700 mm / 2330 W
Středové připojení - VK-M</t>
  </si>
  <si>
    <t>-338686381</t>
  </si>
  <si>
    <t>Otopná tělesa panelová VK třídesková PN 1,0 MPa, T do 110°C se třemi přídavnými přestupními plochami výšky tělesa 900 mm stavební délky / výkonu 700 mm / 2330 W
Středové připojení - VK-M</t>
  </si>
  <si>
    <t>https://podminky.urs.cz/item/CS_URS_2022_02/735152694M</t>
  </si>
  <si>
    <t>735164272M</t>
  </si>
  <si>
    <t>Otopná tělesa trubková na stěnu výšky tělesa 1810 mm, délky 600 mm
Středové připojení - verze Linear - Comfort - M</t>
  </si>
  <si>
    <t>552391328</t>
  </si>
  <si>
    <t>Otopná tělesa trubková na stěnu výšky tělesa 1810 mm, délky 600 mm
Středové připojení - verze Linear - Comfort - M</t>
  </si>
  <si>
    <t>https://podminky.urs.cz/item/CS_URS_2022_02/735164272M</t>
  </si>
  <si>
    <t>735191905</t>
  </si>
  <si>
    <t>Ostatní opravy otopných těles odvzdušnění tělesa</t>
  </si>
  <si>
    <t>227806008</t>
  </si>
  <si>
    <t>https://podminky.urs.cz/item/CS_URS_2022_02/735191905</t>
  </si>
  <si>
    <t>735191910</t>
  </si>
  <si>
    <t>Ostatní opravy otopných těles napuštění vody do otopného systému včetně potrubí (bez kotle a ohříváků) otopných těles</t>
  </si>
  <si>
    <t>256826012</t>
  </si>
  <si>
    <t>https://podminky.urs.cz/item/CS_URS_2022_02/735191910</t>
  </si>
  <si>
    <t>1*0,6*1,82</t>
  </si>
  <si>
    <t>6*2*0,6*0,6</t>
  </si>
  <si>
    <t>1*2*0,6*0,8</t>
  </si>
  <si>
    <t>4*2*0,6*1</t>
  </si>
  <si>
    <t>2*2*0,6*1,2</t>
  </si>
  <si>
    <t>2*2*0,6*1,6</t>
  </si>
  <si>
    <t>7*2*0,6*1,8</t>
  </si>
  <si>
    <t>1*3*0,9*0,7</t>
  </si>
  <si>
    <t>735291800</t>
  </si>
  <si>
    <t>Demontáž konzol nebo držáků otopných těles, registrů, konvektorů do odpadu</t>
  </si>
  <si>
    <t>-221623000</t>
  </si>
  <si>
    <t>https://podminky.urs.cz/item/CS_URS_2022_02/735291800</t>
  </si>
  <si>
    <t>20*6</t>
  </si>
  <si>
    <t>735494811</t>
  </si>
  <si>
    <t>Vypuštění vody z otopných soustav bez kotlů, ohříváků, zásobníků a nádrží</t>
  </si>
  <si>
    <t>1482380404</t>
  </si>
  <si>
    <t>https://podminky.urs.cz/item/CS_URS_2022_02/735494811</t>
  </si>
  <si>
    <t>735890802</t>
  </si>
  <si>
    <t>Vnitrostaveništní přemístění vybouraných (demontovaných) hmot otopných těles vodorovně do 100 m v objektech výšky přes 6 do 12 m</t>
  </si>
  <si>
    <t>-2120363982</t>
  </si>
  <si>
    <t>https://podminky.urs.cz/item/CS_URS_2022_02/735890802</t>
  </si>
  <si>
    <t>998735102</t>
  </si>
  <si>
    <t>Přesun hmot pro otopná tělesa stanovený z hmotnosti přesunovaného materiálu vodorovná dopravní vzdálenost do 50 m v objektech výšky přes 6 do 12 m</t>
  </si>
  <si>
    <t>1479895929</t>
  </si>
  <si>
    <t>https://podminky.urs.cz/item/CS_URS_2022_02/998735102</t>
  </si>
  <si>
    <t>HZS2121</t>
  </si>
  <si>
    <t>Hodinové zúčtovací sazby profesí PSV provádění stavebních konstrukcí truhlář
Demontáž stávajících bezpečnostních krytů otopných těles - 16 ks
Zhotovení a montáž nových bezpečnostních krytů otopných těles - 19 ks</t>
  </si>
  <si>
    <t>1330502036</t>
  </si>
  <si>
    <t>Hodinové zúčtovací sazby profesí PSV provádění stavebních konstrukcí truhlář
Demontáž stávajících bezpečnostních krytů otopných těles - 16 ks
Zhotovení a montáž nových bezpečnostních krytů otopných těles - 19 ks</t>
  </si>
  <si>
    <t>https://podminky.urs.cz/item/CS_URS_2022_02/HZS2121</t>
  </si>
  <si>
    <t>2*19*6</t>
  </si>
  <si>
    <t>HZS2221</t>
  </si>
  <si>
    <t>Hodinové zúčtovací sazby profesí PSV provádění stavebních instalací topenář
Tlaková a topná zkouška systému vytápění</t>
  </si>
  <si>
    <t>1493486230</t>
  </si>
  <si>
    <t>Hodinové zúčtovací sazby profesí PSV provádění stavebních instalací topenář
Tlaková a topná zkouška systému vytápění</t>
  </si>
  <si>
    <t>https://podminky.urs.cz/item/CS_URS_2022_02/HZS2221</t>
  </si>
  <si>
    <t>2*8</t>
  </si>
  <si>
    <t>Hodinové zúčtovací sazby profesí PSV zednické výpomoci a pomocné práce PSV dělník zednických výpomocí
- zhotovení prostupů pro potrubí a jejich zapravení
- zhotovení drážek pro potrubí a jejich zapravení
- zazdění prostupů, drážek po demontovaném potru</t>
  </si>
  <si>
    <t>-305034184</t>
  </si>
  <si>
    <t>Hodinové zúčtovací sazby profesí PSV zednické výpomoci a pomocné práce PSV dělník zednických výpomocí
- zhotovení prostupů pro potrubí a jejich zapravení
- zhotovení drážek pro potrubí a jejich zapravení
- zazdění prostupů, drážek po demontovaném potrubí</t>
  </si>
  <si>
    <t>06 -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</si>
  <si>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</si>
  <si>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</si>
  <si>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</si>
  <si>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</si>
  <si>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</si>
  <si>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</si>
  <si>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</si>
  <si>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</si>
  <si>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011002000</t>
  </si>
  <si>
    <t>Průzkumné práce</t>
  </si>
  <si>
    <t>…</t>
  </si>
  <si>
    <t>1024</t>
  </si>
  <si>
    <t>496157109</t>
  </si>
  <si>
    <t>012002000</t>
  </si>
  <si>
    <t>Geodetické práce</t>
  </si>
  <si>
    <t>-283174038</t>
  </si>
  <si>
    <t>012303000</t>
  </si>
  <si>
    <t>Geodetické práce po výstavbě-GP</t>
  </si>
  <si>
    <t>846375742</t>
  </si>
  <si>
    <t>VRN3</t>
  </si>
  <si>
    <t>Zařízení staveniště</t>
  </si>
  <si>
    <t>030001000</t>
  </si>
  <si>
    <t>-1705757003</t>
  </si>
  <si>
    <t>VRN4</t>
  </si>
  <si>
    <t>Inženýrská činnost</t>
  </si>
  <si>
    <t>043002000</t>
  </si>
  <si>
    <t>Zkoušky a ostatní měření</t>
  </si>
  <si>
    <t>-85842189</t>
  </si>
  <si>
    <t>044002000</t>
  </si>
  <si>
    <t>Revize</t>
  </si>
  <si>
    <t>-217567058</t>
  </si>
  <si>
    <t>045002000</t>
  </si>
  <si>
    <t>Kompletační a koordinační činnost</t>
  </si>
  <si>
    <t>833518786</t>
  </si>
  <si>
    <t>VRN7</t>
  </si>
  <si>
    <t>Provozní vlivy</t>
  </si>
  <si>
    <t>070001000</t>
  </si>
  <si>
    <t>-1462082563</t>
  </si>
  <si>
    <t>072002000</t>
  </si>
  <si>
    <t>Silniční provoz</t>
  </si>
  <si>
    <t>-87145491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</si>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</sst>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21140802" TargetMode="External" /><Relationship Id="rId2" Type="http://schemas.openxmlformats.org/officeDocument/2006/relationships/hyperlink" Target="https://podminky.urs.cz/item/CS_URS_2022_02/721140806" TargetMode="External" /><Relationship Id="rId3" Type="http://schemas.openxmlformats.org/officeDocument/2006/relationships/hyperlink" Target="https://podminky.urs.cz/item/CS_URS_2022_02/721175201" TargetMode="External" /><Relationship Id="rId4" Type="http://schemas.openxmlformats.org/officeDocument/2006/relationships/hyperlink" Target="https://podminky.urs.cz/item/CS_URS_2022_02/721175202" TargetMode="External" /><Relationship Id="rId5" Type="http://schemas.openxmlformats.org/officeDocument/2006/relationships/hyperlink" Target="https://podminky.urs.cz/item/CS_URS_2022_02/721175203" TargetMode="External" /><Relationship Id="rId6" Type="http://schemas.openxmlformats.org/officeDocument/2006/relationships/hyperlink" Target="https://podminky.urs.cz/item/CS_URS_2022_02/721175205" TargetMode="External" /><Relationship Id="rId7" Type="http://schemas.openxmlformats.org/officeDocument/2006/relationships/hyperlink" Target="https://podminky.urs.cz/item/CS_URS_2022_02/721175212" TargetMode="External" /><Relationship Id="rId8" Type="http://schemas.openxmlformats.org/officeDocument/2006/relationships/hyperlink" Target="https://podminky.urs.cz/item/CS_URS_2022_02/721175213" TargetMode="External" /><Relationship Id="rId9" Type="http://schemas.openxmlformats.org/officeDocument/2006/relationships/hyperlink" Target="https://podminky.urs.cz/item/CS_URS_2022_02/721194103" TargetMode="External" /><Relationship Id="rId10" Type="http://schemas.openxmlformats.org/officeDocument/2006/relationships/hyperlink" Target="https://podminky.urs.cz/item/CS_URS_2022_02/721194104" TargetMode="External" /><Relationship Id="rId11" Type="http://schemas.openxmlformats.org/officeDocument/2006/relationships/hyperlink" Target="https://podminky.urs.cz/item/CS_URS_2022_02/721194105" TargetMode="External" /><Relationship Id="rId12" Type="http://schemas.openxmlformats.org/officeDocument/2006/relationships/hyperlink" Target="https://podminky.urs.cz/item/CS_URS_2022_02/721194109" TargetMode="External" /><Relationship Id="rId13" Type="http://schemas.openxmlformats.org/officeDocument/2006/relationships/hyperlink" Target="https://podminky.urs.cz/item/CS_URS_2022_02/721226512" TargetMode="External" /><Relationship Id="rId14" Type="http://schemas.openxmlformats.org/officeDocument/2006/relationships/hyperlink" Target="https://podminky.urs.cz/item/CS_URS_2022_02/721229111" TargetMode="External" /><Relationship Id="rId15" Type="http://schemas.openxmlformats.org/officeDocument/2006/relationships/hyperlink" Target="https://podminky.urs.cz/item/CS_URS_2022_02/721273153" TargetMode="External" /><Relationship Id="rId16" Type="http://schemas.openxmlformats.org/officeDocument/2006/relationships/hyperlink" Target="https://podminky.urs.cz/item/CS_URS_2022_02/721290111" TargetMode="External" /><Relationship Id="rId17" Type="http://schemas.openxmlformats.org/officeDocument/2006/relationships/hyperlink" Target="https://podminky.urs.cz/item/CS_URS_2022_02/721290822" TargetMode="External" /><Relationship Id="rId18" Type="http://schemas.openxmlformats.org/officeDocument/2006/relationships/hyperlink" Target="https://podminky.urs.cz/item/CS_URS_2022_02/998721102" TargetMode="External" /><Relationship Id="rId19" Type="http://schemas.openxmlformats.org/officeDocument/2006/relationships/hyperlink" Target="https://podminky.urs.cz/item/CS_URS_2022_02/722170801" TargetMode="External" /><Relationship Id="rId20" Type="http://schemas.openxmlformats.org/officeDocument/2006/relationships/hyperlink" Target="https://podminky.urs.cz/item/CS_URS_2022_02/722170804" TargetMode="External" /><Relationship Id="rId21" Type="http://schemas.openxmlformats.org/officeDocument/2006/relationships/hyperlink" Target="https://podminky.urs.cz/item/CS_URS_2022_02/722173114M" TargetMode="External" /><Relationship Id="rId22" Type="http://schemas.openxmlformats.org/officeDocument/2006/relationships/hyperlink" Target="https://podminky.urs.cz/item/CS_URS_2022_02/722174021" TargetMode="External" /><Relationship Id="rId23" Type="http://schemas.openxmlformats.org/officeDocument/2006/relationships/hyperlink" Target="https://podminky.urs.cz/item/CS_URS_2022_02/722174022" TargetMode="External" /><Relationship Id="rId24" Type="http://schemas.openxmlformats.org/officeDocument/2006/relationships/hyperlink" Target="https://podminky.urs.cz/item/CS_URS_2022_02/722174023" TargetMode="External" /><Relationship Id="rId25" Type="http://schemas.openxmlformats.org/officeDocument/2006/relationships/hyperlink" Target="https://podminky.urs.cz/item/CS_URS_2022_02/722174024" TargetMode="External" /><Relationship Id="rId26" Type="http://schemas.openxmlformats.org/officeDocument/2006/relationships/hyperlink" Target="https://podminky.urs.cz/item/CS_URS_2022_02/722174025" TargetMode="External" /><Relationship Id="rId27" Type="http://schemas.openxmlformats.org/officeDocument/2006/relationships/hyperlink" Target="https://podminky.urs.cz/item/CS_URS_2022_02/722181211" TargetMode="External" /><Relationship Id="rId28" Type="http://schemas.openxmlformats.org/officeDocument/2006/relationships/hyperlink" Target="https://podminky.urs.cz/item/CS_URS_2022_02/722181212" TargetMode="External" /><Relationship Id="rId29" Type="http://schemas.openxmlformats.org/officeDocument/2006/relationships/hyperlink" Target="https://podminky.urs.cz/item/CS_URS_2022_02/722181213" TargetMode="External" /><Relationship Id="rId30" Type="http://schemas.openxmlformats.org/officeDocument/2006/relationships/hyperlink" Target="https://podminky.urs.cz/item/CS_URS_2022_02/722181241" TargetMode="External" /><Relationship Id="rId31" Type="http://schemas.openxmlformats.org/officeDocument/2006/relationships/hyperlink" Target="https://podminky.urs.cz/item/CS_URS_2022_02/722181242" TargetMode="External" /><Relationship Id="rId32" Type="http://schemas.openxmlformats.org/officeDocument/2006/relationships/hyperlink" Target="https://podminky.urs.cz/item/CS_URS_2022_02/722181851" TargetMode="External" /><Relationship Id="rId33" Type="http://schemas.openxmlformats.org/officeDocument/2006/relationships/hyperlink" Target="https://podminky.urs.cz/item/CS_URS_2022_02/722182011" TargetMode="External" /><Relationship Id="rId34" Type="http://schemas.openxmlformats.org/officeDocument/2006/relationships/hyperlink" Target="https://podminky.urs.cz/item/CS_URS_2022_02/722182012" TargetMode="External" /><Relationship Id="rId35" Type="http://schemas.openxmlformats.org/officeDocument/2006/relationships/hyperlink" Target="https://podminky.urs.cz/item/CS_URS_2022_02/722182013" TargetMode="External" /><Relationship Id="rId36" Type="http://schemas.openxmlformats.org/officeDocument/2006/relationships/hyperlink" Target="https://podminky.urs.cz/item/CS_URS_2022_02/722182014" TargetMode="External" /><Relationship Id="rId37" Type="http://schemas.openxmlformats.org/officeDocument/2006/relationships/hyperlink" Target="https://podminky.urs.cz/item/CS_URS_2022_02/722190401" TargetMode="External" /><Relationship Id="rId38" Type="http://schemas.openxmlformats.org/officeDocument/2006/relationships/hyperlink" Target="https://podminky.urs.cz/item/CS_URS_2022_02/722220111" TargetMode="External" /><Relationship Id="rId39" Type="http://schemas.openxmlformats.org/officeDocument/2006/relationships/hyperlink" Target="https://podminky.urs.cz/item/CS_URS_2022_02/722220121" TargetMode="External" /><Relationship Id="rId40" Type="http://schemas.openxmlformats.org/officeDocument/2006/relationships/hyperlink" Target="https://podminky.urs.cz/item/CS_URS_2022_02/722220851" TargetMode="External" /><Relationship Id="rId41" Type="http://schemas.openxmlformats.org/officeDocument/2006/relationships/hyperlink" Target="https://podminky.urs.cz/item/CS_URS_2022_02/722220861" TargetMode="External" /><Relationship Id="rId42" Type="http://schemas.openxmlformats.org/officeDocument/2006/relationships/hyperlink" Target="https://podminky.urs.cz/item/CS_URS_2022_02/722224115" TargetMode="External" /><Relationship Id="rId43" Type="http://schemas.openxmlformats.org/officeDocument/2006/relationships/hyperlink" Target="https://podminky.urs.cz/item/CS_URS_2022_02/722224115" TargetMode="External" /><Relationship Id="rId44" Type="http://schemas.openxmlformats.org/officeDocument/2006/relationships/hyperlink" Target="https://podminky.urs.cz/item/CS_URS_2022_02/722232044" TargetMode="External" /><Relationship Id="rId45" Type="http://schemas.openxmlformats.org/officeDocument/2006/relationships/hyperlink" Target="https://podminky.urs.cz/item/CS_URS_2022_02/722232045" TargetMode="External" /><Relationship Id="rId46" Type="http://schemas.openxmlformats.org/officeDocument/2006/relationships/hyperlink" Target="https://podminky.urs.cz/item/CS_URS_2022_02/722232046" TargetMode="External" /><Relationship Id="rId47" Type="http://schemas.openxmlformats.org/officeDocument/2006/relationships/hyperlink" Target="https://podminky.urs.cz/item/CS_URS_2022_02/722232047" TargetMode="External" /><Relationship Id="rId48" Type="http://schemas.openxmlformats.org/officeDocument/2006/relationships/hyperlink" Target="https://podminky.urs.cz/item/CS_URS_2022_02/722239101" TargetMode="External" /><Relationship Id="rId49" Type="http://schemas.openxmlformats.org/officeDocument/2006/relationships/hyperlink" Target="https://podminky.urs.cz/item/CS_URS_2022_02/722249122" TargetMode="External" /><Relationship Id="rId50" Type="http://schemas.openxmlformats.org/officeDocument/2006/relationships/hyperlink" Target="https://podminky.urs.cz/item/CS_URS_2022_02/722250143" TargetMode="External" /><Relationship Id="rId51" Type="http://schemas.openxmlformats.org/officeDocument/2006/relationships/hyperlink" Target="https://podminky.urs.cz/item/CS_URS_2022_02/722290215" TargetMode="External" /><Relationship Id="rId52" Type="http://schemas.openxmlformats.org/officeDocument/2006/relationships/hyperlink" Target="https://podminky.urs.cz/item/CS_URS_2022_02/722290234" TargetMode="External" /><Relationship Id="rId53" Type="http://schemas.openxmlformats.org/officeDocument/2006/relationships/hyperlink" Target="https://podminky.urs.cz/item/CS_URS_2022_02/722290822" TargetMode="External" /><Relationship Id="rId54" Type="http://schemas.openxmlformats.org/officeDocument/2006/relationships/hyperlink" Target="https://podminky.urs.cz/item/CS_URS_2022_02/998722102" TargetMode="External" /><Relationship Id="rId55" Type="http://schemas.openxmlformats.org/officeDocument/2006/relationships/hyperlink" Target="https://podminky.urs.cz/item/CS_URS_2022_02/725110811" TargetMode="External" /><Relationship Id="rId56" Type="http://schemas.openxmlformats.org/officeDocument/2006/relationships/hyperlink" Target="https://podminky.urs.cz/item/CS_URS_2022_02/725112022M" TargetMode="External" /><Relationship Id="rId57" Type="http://schemas.openxmlformats.org/officeDocument/2006/relationships/hyperlink" Target="https://podminky.urs.cz/item/CS_URS_2022_02/725112022" TargetMode="External" /><Relationship Id="rId58" Type="http://schemas.openxmlformats.org/officeDocument/2006/relationships/hyperlink" Target="https://podminky.urs.cz/item/CS_URS_2022_02/725210821" TargetMode="External" /><Relationship Id="rId59" Type="http://schemas.openxmlformats.org/officeDocument/2006/relationships/hyperlink" Target="https://podminky.urs.cz/item/CS_URS_2022_02/725211615" TargetMode="External" /><Relationship Id="rId60" Type="http://schemas.openxmlformats.org/officeDocument/2006/relationships/hyperlink" Target="https://podminky.urs.cz/item/CS_URS_2022_02/725240811" TargetMode="External" /><Relationship Id="rId61" Type="http://schemas.openxmlformats.org/officeDocument/2006/relationships/hyperlink" Target="https://podminky.urs.cz/item/CS_URS_2022_02/725241142" TargetMode="External" /><Relationship Id="rId62" Type="http://schemas.openxmlformats.org/officeDocument/2006/relationships/hyperlink" Target="https://podminky.urs.cz/item/CS_URS_2022_02/725244843" TargetMode="External" /><Relationship Id="rId63" Type="http://schemas.openxmlformats.org/officeDocument/2006/relationships/hyperlink" Target="https://podminky.urs.cz/item/CS_URS_2022_02/725291111M" TargetMode="External" /><Relationship Id="rId64" Type="http://schemas.openxmlformats.org/officeDocument/2006/relationships/hyperlink" Target="https://podminky.urs.cz/item/CS_URS_2022_02/725291511" TargetMode="External" /><Relationship Id="rId65" Type="http://schemas.openxmlformats.org/officeDocument/2006/relationships/hyperlink" Target="https://podminky.urs.cz/item/CS_URS_2022_02/725291521" TargetMode="External" /><Relationship Id="rId66" Type="http://schemas.openxmlformats.org/officeDocument/2006/relationships/hyperlink" Target="https://podminky.urs.cz/item/CS_URS_2022_02/725291531" TargetMode="External" /><Relationship Id="rId67" Type="http://schemas.openxmlformats.org/officeDocument/2006/relationships/hyperlink" Target="https://podminky.urs.cz/item/CS_URS_2022_02/725310823" TargetMode="External" /><Relationship Id="rId68" Type="http://schemas.openxmlformats.org/officeDocument/2006/relationships/hyperlink" Target="https://podminky.urs.cz/item/CS_URS_2022_02/725319111" TargetMode="External" /><Relationship Id="rId69" Type="http://schemas.openxmlformats.org/officeDocument/2006/relationships/hyperlink" Target="https://podminky.urs.cz/item/CS_URS_2022_02/725330820" TargetMode="External" /><Relationship Id="rId70" Type="http://schemas.openxmlformats.org/officeDocument/2006/relationships/hyperlink" Target="https://podminky.urs.cz/item/CS_URS_2022_02/725331111" TargetMode="External" /><Relationship Id="rId71" Type="http://schemas.openxmlformats.org/officeDocument/2006/relationships/hyperlink" Target="https://podminky.urs.cz/item/CS_URS_2022_02/725810811" TargetMode="External" /><Relationship Id="rId72" Type="http://schemas.openxmlformats.org/officeDocument/2006/relationships/hyperlink" Target="https://podminky.urs.cz/item/CS_URS_2022_02/725813111" TargetMode="External" /><Relationship Id="rId73" Type="http://schemas.openxmlformats.org/officeDocument/2006/relationships/hyperlink" Target="https://podminky.urs.cz/item/CS_URS_2022_02/725813112" TargetMode="External" /><Relationship Id="rId74" Type="http://schemas.openxmlformats.org/officeDocument/2006/relationships/hyperlink" Target="https://podminky.urs.cz/item/CS_URS_2022_02/725820801" TargetMode="External" /><Relationship Id="rId75" Type="http://schemas.openxmlformats.org/officeDocument/2006/relationships/hyperlink" Target="https://podminky.urs.cz/item/CS_URS_2022_02/725820802" TargetMode="External" /><Relationship Id="rId76" Type="http://schemas.openxmlformats.org/officeDocument/2006/relationships/hyperlink" Target="https://podminky.urs.cz/item/CS_URS_2022_02/725821316" TargetMode="External" /><Relationship Id="rId77" Type="http://schemas.openxmlformats.org/officeDocument/2006/relationships/hyperlink" Target="https://podminky.urs.cz/item/CS_URS_2022_02/725822611" TargetMode="External" /><Relationship Id="rId78" Type="http://schemas.openxmlformats.org/officeDocument/2006/relationships/hyperlink" Target="https://podminky.urs.cz/item/CS_URS_2022_02/725829131" TargetMode="External" /><Relationship Id="rId79" Type="http://schemas.openxmlformats.org/officeDocument/2006/relationships/hyperlink" Target="https://podminky.urs.cz/item/CS_URS_2022_02/725831311" TargetMode="External" /><Relationship Id="rId80" Type="http://schemas.openxmlformats.org/officeDocument/2006/relationships/hyperlink" Target="https://podminky.urs.cz/item/CS_URS_2022_02/725840850" TargetMode="External" /><Relationship Id="rId81" Type="http://schemas.openxmlformats.org/officeDocument/2006/relationships/hyperlink" Target="https://podminky.urs.cz/item/CS_URS_2022_02/725841312" TargetMode="External" /><Relationship Id="rId82" Type="http://schemas.openxmlformats.org/officeDocument/2006/relationships/hyperlink" Target="https://podminky.urs.cz/item/CS_URS_2022_02/725860811" TargetMode="External" /><Relationship Id="rId83" Type="http://schemas.openxmlformats.org/officeDocument/2006/relationships/hyperlink" Target="https://podminky.urs.cz/item/CS_URS_2022_02/725861102" TargetMode="External" /><Relationship Id="rId84" Type="http://schemas.openxmlformats.org/officeDocument/2006/relationships/hyperlink" Target="https://podminky.urs.cz/item/CS_URS_2022_02/725862103" TargetMode="External" /><Relationship Id="rId85" Type="http://schemas.openxmlformats.org/officeDocument/2006/relationships/hyperlink" Target="https://podminky.urs.cz/item/CS_URS_2022_02/725865311" TargetMode="External" /><Relationship Id="rId86" Type="http://schemas.openxmlformats.org/officeDocument/2006/relationships/hyperlink" Target="https://podminky.urs.cz/item/CS_URS_2022_02/725590812" TargetMode="External" /><Relationship Id="rId87" Type="http://schemas.openxmlformats.org/officeDocument/2006/relationships/hyperlink" Target="https://podminky.urs.cz/item/CS_URS_2022_02/998725102" TargetMode="External" /><Relationship Id="rId88" Type="http://schemas.openxmlformats.org/officeDocument/2006/relationships/hyperlink" Target="https://podminky.urs.cz/item/CS_URS_2022_02/726111031" TargetMode="External" /><Relationship Id="rId89" Type="http://schemas.openxmlformats.org/officeDocument/2006/relationships/hyperlink" Target="https://podminky.urs.cz/item/CS_URS_2022_02/726191001" TargetMode="External" /><Relationship Id="rId90" Type="http://schemas.openxmlformats.org/officeDocument/2006/relationships/hyperlink" Target="https://podminky.urs.cz/item/CS_URS_2022_02/998726112" TargetMode="External" /><Relationship Id="rId91" Type="http://schemas.openxmlformats.org/officeDocument/2006/relationships/hyperlink" Target="https://podminky.urs.cz/item/CS_URS_2022_02/732421201" TargetMode="External" /><Relationship Id="rId92" Type="http://schemas.openxmlformats.org/officeDocument/2006/relationships/hyperlink" Target="https://podminky.urs.cz/item/CS_URS_2022_02/HZS2491" TargetMode="External" /><Relationship Id="rId9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32212824M" TargetMode="External" /><Relationship Id="rId2" Type="http://schemas.openxmlformats.org/officeDocument/2006/relationships/hyperlink" Target="https://podminky.urs.cz/item/CS_URS_2022_02/732213824M" TargetMode="External" /><Relationship Id="rId3" Type="http://schemas.openxmlformats.org/officeDocument/2006/relationships/hyperlink" Target="https://podminky.urs.cz/item/CS_URS_2022_02/732214824M" TargetMode="External" /><Relationship Id="rId4" Type="http://schemas.openxmlformats.org/officeDocument/2006/relationships/hyperlink" Target="https://podminky.urs.cz/item/CS_URS_2022_02/732890802" TargetMode="External" /><Relationship Id="rId5" Type="http://schemas.openxmlformats.org/officeDocument/2006/relationships/hyperlink" Target="https://podminky.urs.cz/item/CS_URS_2022_02/733110803" TargetMode="External" /><Relationship Id="rId6" Type="http://schemas.openxmlformats.org/officeDocument/2006/relationships/hyperlink" Target="https://podminky.urs.cz/item/CS_URS_2022_02/733110806" TargetMode="External" /><Relationship Id="rId7" Type="http://schemas.openxmlformats.org/officeDocument/2006/relationships/hyperlink" Target="https://podminky.urs.cz/item/CS_URS_2022_02/733191816" TargetMode="External" /><Relationship Id="rId8" Type="http://schemas.openxmlformats.org/officeDocument/2006/relationships/hyperlink" Target="https://podminky.urs.cz/item/CS_URS_2022_02/733193810" TargetMode="External" /><Relationship Id="rId9" Type="http://schemas.openxmlformats.org/officeDocument/2006/relationships/hyperlink" Target="https://podminky.urs.cz/item/CS_URS_2022_02/733223103" TargetMode="External" /><Relationship Id="rId10" Type="http://schemas.openxmlformats.org/officeDocument/2006/relationships/hyperlink" Target="https://podminky.urs.cz/item/CS_URS_2022_02/733223104" TargetMode="External" /><Relationship Id="rId11" Type="http://schemas.openxmlformats.org/officeDocument/2006/relationships/hyperlink" Target="https://podminky.urs.cz/item/CS_URS_2022_02/733223106" TargetMode="External" /><Relationship Id="rId12" Type="http://schemas.openxmlformats.org/officeDocument/2006/relationships/hyperlink" Target="https://podminky.urs.cz/item/CS_URS_2022_02/733223107" TargetMode="External" /><Relationship Id="rId13" Type="http://schemas.openxmlformats.org/officeDocument/2006/relationships/hyperlink" Target="https://podminky.urs.cz/item/CS_URS_2022_02/733223301" TargetMode="External" /><Relationship Id="rId14" Type="http://schemas.openxmlformats.org/officeDocument/2006/relationships/hyperlink" Target="https://podminky.urs.cz/item/CS_URS_2022_02/733223302" TargetMode="External" /><Relationship Id="rId15" Type="http://schemas.openxmlformats.org/officeDocument/2006/relationships/hyperlink" Target="https://podminky.urs.cz/item/CS_URS_2022_02/733223303" TargetMode="External" /><Relationship Id="rId16" Type="http://schemas.openxmlformats.org/officeDocument/2006/relationships/hyperlink" Target="https://podminky.urs.cz/item/CS_URS_2022_02/733223304" TargetMode="External" /><Relationship Id="rId17" Type="http://schemas.openxmlformats.org/officeDocument/2006/relationships/hyperlink" Target="https://podminky.urs.cz/item/CS_URS_2022_02/733223305" TargetMode="External" /><Relationship Id="rId18" Type="http://schemas.openxmlformats.org/officeDocument/2006/relationships/hyperlink" Target="https://podminky.urs.cz/item/CS_URS_2022_02/733291101" TargetMode="External" /><Relationship Id="rId19" Type="http://schemas.openxmlformats.org/officeDocument/2006/relationships/hyperlink" Target="https://podminky.urs.cz/item/CS_URS_2022_02/733291906" TargetMode="External" /><Relationship Id="rId20" Type="http://schemas.openxmlformats.org/officeDocument/2006/relationships/hyperlink" Target="https://podminky.urs.cz/item/CS_URS_2022_02/733811241" TargetMode="External" /><Relationship Id="rId21" Type="http://schemas.openxmlformats.org/officeDocument/2006/relationships/hyperlink" Target="https://podminky.urs.cz/item/CS_URS_2022_02/733811242" TargetMode="External" /><Relationship Id="rId22" Type="http://schemas.openxmlformats.org/officeDocument/2006/relationships/hyperlink" Target="https://podminky.urs.cz/item/CS_URS_2022_02/733890803" TargetMode="External" /><Relationship Id="rId23" Type="http://schemas.openxmlformats.org/officeDocument/2006/relationships/hyperlink" Target="https://podminky.urs.cz/item/CS_URS_2022_02/998733102" TargetMode="External" /><Relationship Id="rId24" Type="http://schemas.openxmlformats.org/officeDocument/2006/relationships/hyperlink" Target="https://podminky.urs.cz/item/CS_URS_2022_02/734200812" TargetMode="External" /><Relationship Id="rId25" Type="http://schemas.openxmlformats.org/officeDocument/2006/relationships/hyperlink" Target="https://podminky.urs.cz/item/CS_URS_2022_02/734200821" TargetMode="External" /><Relationship Id="rId26" Type="http://schemas.openxmlformats.org/officeDocument/2006/relationships/hyperlink" Target="https://podminky.urs.cz/item/CS_URS_2022_02/734200822" TargetMode="External" /><Relationship Id="rId27" Type="http://schemas.openxmlformats.org/officeDocument/2006/relationships/hyperlink" Target="https://podminky.urs.cz/item/CS_URS_2022_02/734209105" TargetMode="External" /><Relationship Id="rId28" Type="http://schemas.openxmlformats.org/officeDocument/2006/relationships/hyperlink" Target="https://podminky.urs.cz/item/CS_URS_2022_02/734211127" TargetMode="External" /><Relationship Id="rId29" Type="http://schemas.openxmlformats.org/officeDocument/2006/relationships/hyperlink" Target="https://podminky.urs.cz/item/CS_URS_2022_02/734261402" TargetMode="External" /><Relationship Id="rId30" Type="http://schemas.openxmlformats.org/officeDocument/2006/relationships/hyperlink" Target="https://podminky.urs.cz/item/CS_URS_2022_02/734261412M" TargetMode="External" /><Relationship Id="rId31" Type="http://schemas.openxmlformats.org/officeDocument/2006/relationships/hyperlink" Target="https://podminky.urs.cz/item/CS_URS_2022_02/734291123" TargetMode="External" /><Relationship Id="rId32" Type="http://schemas.openxmlformats.org/officeDocument/2006/relationships/hyperlink" Target="https://podminky.urs.cz/item/CS_URS_2022_02/734292713" TargetMode="External" /><Relationship Id="rId33" Type="http://schemas.openxmlformats.org/officeDocument/2006/relationships/hyperlink" Target="https://podminky.urs.cz/item/CS_URS_2022_02/734292714" TargetMode="External" /><Relationship Id="rId34" Type="http://schemas.openxmlformats.org/officeDocument/2006/relationships/hyperlink" Target="https://podminky.urs.cz/item/CS_URS_2022_02/734292716" TargetMode="External" /><Relationship Id="rId35" Type="http://schemas.openxmlformats.org/officeDocument/2006/relationships/hyperlink" Target="https://podminky.urs.cz/item/CS_URS_2022_02/734890803" TargetMode="External" /><Relationship Id="rId36" Type="http://schemas.openxmlformats.org/officeDocument/2006/relationships/hyperlink" Target="https://podminky.urs.cz/item/CS_URS_2022_02/998734102" TargetMode="External" /><Relationship Id="rId37" Type="http://schemas.openxmlformats.org/officeDocument/2006/relationships/hyperlink" Target="https://podminky.urs.cz/item/CS_URS_2022_02/735000912" TargetMode="External" /><Relationship Id="rId38" Type="http://schemas.openxmlformats.org/officeDocument/2006/relationships/hyperlink" Target="https://podminky.urs.cz/item/CS_URS_2022_02/735111810" TargetMode="External" /><Relationship Id="rId39" Type="http://schemas.openxmlformats.org/officeDocument/2006/relationships/hyperlink" Target="https://podminky.urs.cz/item/CS_URS_2022_02/735152573M" TargetMode="External" /><Relationship Id="rId40" Type="http://schemas.openxmlformats.org/officeDocument/2006/relationships/hyperlink" Target="https://podminky.urs.cz/item/CS_URS_2022_02/735152575M" TargetMode="External" /><Relationship Id="rId41" Type="http://schemas.openxmlformats.org/officeDocument/2006/relationships/hyperlink" Target="https://podminky.urs.cz/item/CS_URS_2022_02/735152577M" TargetMode="External" /><Relationship Id="rId42" Type="http://schemas.openxmlformats.org/officeDocument/2006/relationships/hyperlink" Target="https://podminky.urs.cz/item/CS_URS_2022_02/735152579M" TargetMode="External" /><Relationship Id="rId43" Type="http://schemas.openxmlformats.org/officeDocument/2006/relationships/hyperlink" Target="https://podminky.urs.cz/item/CS_URS_2022_02/735152581M" TargetMode="External" /><Relationship Id="rId44" Type="http://schemas.openxmlformats.org/officeDocument/2006/relationships/hyperlink" Target="https://podminky.urs.cz/item/CS_URS_2022_02/735152582M" TargetMode="External" /><Relationship Id="rId45" Type="http://schemas.openxmlformats.org/officeDocument/2006/relationships/hyperlink" Target="https://podminky.urs.cz/item/CS_URS_2022_02/735152694M" TargetMode="External" /><Relationship Id="rId46" Type="http://schemas.openxmlformats.org/officeDocument/2006/relationships/hyperlink" Target="https://podminky.urs.cz/item/CS_URS_2022_02/735164272M" TargetMode="External" /><Relationship Id="rId47" Type="http://schemas.openxmlformats.org/officeDocument/2006/relationships/hyperlink" Target="https://podminky.urs.cz/item/CS_URS_2022_02/735191905" TargetMode="External" /><Relationship Id="rId48" Type="http://schemas.openxmlformats.org/officeDocument/2006/relationships/hyperlink" Target="https://podminky.urs.cz/item/CS_URS_2022_02/735191910" TargetMode="External" /><Relationship Id="rId49" Type="http://schemas.openxmlformats.org/officeDocument/2006/relationships/hyperlink" Target="https://podminky.urs.cz/item/CS_URS_2022_02/735291800" TargetMode="External" /><Relationship Id="rId50" Type="http://schemas.openxmlformats.org/officeDocument/2006/relationships/hyperlink" Target="https://podminky.urs.cz/item/CS_URS_2022_02/735494811" TargetMode="External" /><Relationship Id="rId51" Type="http://schemas.openxmlformats.org/officeDocument/2006/relationships/hyperlink" Target="https://podminky.urs.cz/item/CS_URS_2022_02/735890802" TargetMode="External" /><Relationship Id="rId52" Type="http://schemas.openxmlformats.org/officeDocument/2006/relationships/hyperlink" Target="https://podminky.urs.cz/item/CS_URS_2022_02/998735102" TargetMode="External" /><Relationship Id="rId53" Type="http://schemas.openxmlformats.org/officeDocument/2006/relationships/hyperlink" Target="https://podminky.urs.cz/item/CS_URS_2022_02/HZS2121" TargetMode="External" /><Relationship Id="rId54" Type="http://schemas.openxmlformats.org/officeDocument/2006/relationships/hyperlink" Target="https://podminky.urs.cz/item/CS_URS_2022_02/HZS2221" TargetMode="External" /><Relationship Id="rId55" Type="http://schemas.openxmlformats.org/officeDocument/2006/relationships/hyperlink" Target="https://podminky.urs.cz/item/CS_URS_2022_02/HZS2491" TargetMode="External" /><Relationship Id="rId56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13701" TargetMode="External" /><Relationship Id="rId2" Type="http://schemas.openxmlformats.org/officeDocument/2006/relationships/hyperlink" Target="https://podminky.urs.cz/item/CS_URS_2022_02/162706111" TargetMode="External" /><Relationship Id="rId3" Type="http://schemas.openxmlformats.org/officeDocument/2006/relationships/hyperlink" Target="https://podminky.urs.cz/item/CS_URS_2022_02/167103101" TargetMode="External" /><Relationship Id="rId4" Type="http://schemas.openxmlformats.org/officeDocument/2006/relationships/hyperlink" Target="https://podminky.urs.cz/item/CS_URS_2022_02/181311103" TargetMode="External" /><Relationship Id="rId5" Type="http://schemas.openxmlformats.org/officeDocument/2006/relationships/hyperlink" Target="https://podminky.urs.cz/item/CS_URS_2022_02/181411132" TargetMode="External" /><Relationship Id="rId6" Type="http://schemas.openxmlformats.org/officeDocument/2006/relationships/hyperlink" Target="https://podminky.urs.cz/item/CS_URS_2022_02/183403253" TargetMode="External" /><Relationship Id="rId7" Type="http://schemas.openxmlformats.org/officeDocument/2006/relationships/hyperlink" Target="https://podminky.urs.cz/item/CS_URS_2022_02/113106123" TargetMode="External" /><Relationship Id="rId8" Type="http://schemas.openxmlformats.org/officeDocument/2006/relationships/hyperlink" Target="https://podminky.urs.cz/item/CS_URS_2022_02/113202111" TargetMode="External" /><Relationship Id="rId9" Type="http://schemas.openxmlformats.org/officeDocument/2006/relationships/hyperlink" Target="https://podminky.urs.cz/item/CS_URS_2022_02/121101101" TargetMode="External" /><Relationship Id="rId10" Type="http://schemas.openxmlformats.org/officeDocument/2006/relationships/hyperlink" Target="https://podminky.urs.cz/item/CS_URS_2022_02/171201211" TargetMode="External" /><Relationship Id="rId11" Type="http://schemas.openxmlformats.org/officeDocument/2006/relationships/hyperlink" Target="https://podminky.urs.cz/item/CS_URS_2022_02/275313711" TargetMode="External" /><Relationship Id="rId12" Type="http://schemas.openxmlformats.org/officeDocument/2006/relationships/hyperlink" Target="https://podminky.urs.cz/item/CS_URS_2022_02/311272221" TargetMode="External" /><Relationship Id="rId13" Type="http://schemas.openxmlformats.org/officeDocument/2006/relationships/hyperlink" Target="https://podminky.urs.cz/item/CS_URS_2022_02/338171123" TargetMode="External" /><Relationship Id="rId14" Type="http://schemas.openxmlformats.org/officeDocument/2006/relationships/hyperlink" Target="https://podminky.urs.cz/item/CS_URS_2022_02/342272245" TargetMode="External" /><Relationship Id="rId15" Type="http://schemas.openxmlformats.org/officeDocument/2006/relationships/hyperlink" Target="https://podminky.urs.cz/item/CS_URS_2022_02/348101210" TargetMode="External" /><Relationship Id="rId16" Type="http://schemas.openxmlformats.org/officeDocument/2006/relationships/hyperlink" Target="https://podminky.urs.cz/item/CS_URS_2022_02/348171310" TargetMode="External" /><Relationship Id="rId17" Type="http://schemas.openxmlformats.org/officeDocument/2006/relationships/hyperlink" Target="https://podminky.urs.cz/item/CS_URS_2022_02/348401220" TargetMode="External" /><Relationship Id="rId18" Type="http://schemas.openxmlformats.org/officeDocument/2006/relationships/hyperlink" Target="https://podminky.urs.cz/item/CS_URS_2022_02/413232221" TargetMode="External" /><Relationship Id="rId19" Type="http://schemas.openxmlformats.org/officeDocument/2006/relationships/hyperlink" Target="https://podminky.urs.cz/item/CS_URS_2022_02/317944323" TargetMode="External" /><Relationship Id="rId20" Type="http://schemas.openxmlformats.org/officeDocument/2006/relationships/hyperlink" Target="https://podminky.urs.cz/item/CS_URS_2022_02/564760111" TargetMode="External" /><Relationship Id="rId21" Type="http://schemas.openxmlformats.org/officeDocument/2006/relationships/hyperlink" Target="https://podminky.urs.cz/item/CS_URS_2022_02/564851111" TargetMode="External" /><Relationship Id="rId22" Type="http://schemas.openxmlformats.org/officeDocument/2006/relationships/hyperlink" Target="https://podminky.urs.cz/item/CS_URS_2022_02/596211210" TargetMode="External" /><Relationship Id="rId23" Type="http://schemas.openxmlformats.org/officeDocument/2006/relationships/hyperlink" Target="https://podminky.urs.cz/item/CS_URS_2022_02/612131101" TargetMode="External" /><Relationship Id="rId24" Type="http://schemas.openxmlformats.org/officeDocument/2006/relationships/hyperlink" Target="https://podminky.urs.cz/item/CS_URS_2022_02/612135002" TargetMode="External" /><Relationship Id="rId25" Type="http://schemas.openxmlformats.org/officeDocument/2006/relationships/hyperlink" Target="https://podminky.urs.cz/item/CS_URS_2022_02/612135092" TargetMode="External" /><Relationship Id="rId26" Type="http://schemas.openxmlformats.org/officeDocument/2006/relationships/hyperlink" Target="https://podminky.urs.cz/item/CS_URS_2022_02/612142001" TargetMode="External" /><Relationship Id="rId27" Type="http://schemas.openxmlformats.org/officeDocument/2006/relationships/hyperlink" Target="https://podminky.urs.cz/item/CS_URS_2022_02/612321131" TargetMode="External" /><Relationship Id="rId28" Type="http://schemas.openxmlformats.org/officeDocument/2006/relationships/hyperlink" Target="https://podminky.urs.cz/item/CS_URS_2022_02/612325302" TargetMode="External" /><Relationship Id="rId29" Type="http://schemas.openxmlformats.org/officeDocument/2006/relationships/hyperlink" Target="https://podminky.urs.cz/item/CS_URS_2022_02/629135102" TargetMode="External" /><Relationship Id="rId30" Type="http://schemas.openxmlformats.org/officeDocument/2006/relationships/hyperlink" Target="https://podminky.urs.cz/item/CS_URS_2022_02/632451234" TargetMode="External" /><Relationship Id="rId31" Type="http://schemas.openxmlformats.org/officeDocument/2006/relationships/hyperlink" Target="https://podminky.urs.cz/item/CS_URS_2022_02/632451292" TargetMode="External" /><Relationship Id="rId32" Type="http://schemas.openxmlformats.org/officeDocument/2006/relationships/hyperlink" Target="https://podminky.urs.cz/item/CS_URS_2022_02/632481213" TargetMode="External" /><Relationship Id="rId33" Type="http://schemas.openxmlformats.org/officeDocument/2006/relationships/hyperlink" Target="https://podminky.urs.cz/item/CS_URS_2022_02/633811111" TargetMode="External" /><Relationship Id="rId34" Type="http://schemas.openxmlformats.org/officeDocument/2006/relationships/hyperlink" Target="https://podminky.urs.cz/item/CS_URS_2022_02/634112113" TargetMode="External" /><Relationship Id="rId35" Type="http://schemas.openxmlformats.org/officeDocument/2006/relationships/hyperlink" Target="https://podminky.urs.cz/item/CS_URS_2022_02/642944121" TargetMode="External" /><Relationship Id="rId36" Type="http://schemas.openxmlformats.org/officeDocument/2006/relationships/hyperlink" Target="https://podminky.urs.cz/item/CS_URS_2022_02/642944221" TargetMode="External" /><Relationship Id="rId37" Type="http://schemas.openxmlformats.org/officeDocument/2006/relationships/hyperlink" Target="https://podminky.urs.cz/item/CS_URS_2022_02/916131213" TargetMode="External" /><Relationship Id="rId38" Type="http://schemas.openxmlformats.org/officeDocument/2006/relationships/hyperlink" Target="https://podminky.urs.cz/item/CS_URS_2022_02/916991121" TargetMode="External" /><Relationship Id="rId39" Type="http://schemas.openxmlformats.org/officeDocument/2006/relationships/hyperlink" Target="https://podminky.urs.cz/item/CS_URS_2022_02/919122132" TargetMode="External" /><Relationship Id="rId40" Type="http://schemas.openxmlformats.org/officeDocument/2006/relationships/hyperlink" Target="https://podminky.urs.cz/item/CS_URS_2022_02/941211111" TargetMode="External" /><Relationship Id="rId41" Type="http://schemas.openxmlformats.org/officeDocument/2006/relationships/hyperlink" Target="https://podminky.urs.cz/item/CS_URS_2022_02/941211211" TargetMode="External" /><Relationship Id="rId42" Type="http://schemas.openxmlformats.org/officeDocument/2006/relationships/hyperlink" Target="https://podminky.urs.cz/item/CS_URS_2022_02/941211811" TargetMode="External" /><Relationship Id="rId43" Type="http://schemas.openxmlformats.org/officeDocument/2006/relationships/hyperlink" Target="https://podminky.urs.cz/item/CS_URS_2022_02/944511111" TargetMode="External" /><Relationship Id="rId44" Type="http://schemas.openxmlformats.org/officeDocument/2006/relationships/hyperlink" Target="https://podminky.urs.cz/item/CS_URS_2022_02/944511211" TargetMode="External" /><Relationship Id="rId45" Type="http://schemas.openxmlformats.org/officeDocument/2006/relationships/hyperlink" Target="https://podminky.urs.cz/item/CS_URS_2022_02/949101111" TargetMode="External" /><Relationship Id="rId46" Type="http://schemas.openxmlformats.org/officeDocument/2006/relationships/hyperlink" Target="https://podminky.urs.cz/item/CS_URS_2022_02/952901111" TargetMode="External" /><Relationship Id="rId47" Type="http://schemas.openxmlformats.org/officeDocument/2006/relationships/hyperlink" Target="https://podminky.urs.cz/item/CS_URS_2022_02/962031133" TargetMode="External" /><Relationship Id="rId48" Type="http://schemas.openxmlformats.org/officeDocument/2006/relationships/hyperlink" Target="https://podminky.urs.cz/item/CS_URS_2022_02/962032230" TargetMode="External" /><Relationship Id="rId49" Type="http://schemas.openxmlformats.org/officeDocument/2006/relationships/hyperlink" Target="https://podminky.urs.cz/item/CS_URS_2022_02/964011231" TargetMode="External" /><Relationship Id="rId50" Type="http://schemas.openxmlformats.org/officeDocument/2006/relationships/hyperlink" Target="https://podminky.urs.cz/item/CS_URS_2022_02/965046111" TargetMode="External" /><Relationship Id="rId51" Type="http://schemas.openxmlformats.org/officeDocument/2006/relationships/hyperlink" Target="https://podminky.urs.cz/item/CS_URS_2022_02/965046119" TargetMode="External" /><Relationship Id="rId52" Type="http://schemas.openxmlformats.org/officeDocument/2006/relationships/hyperlink" Target="https://podminky.urs.cz/item/CS_URS_2022_02/967031132" TargetMode="External" /><Relationship Id="rId53" Type="http://schemas.openxmlformats.org/officeDocument/2006/relationships/hyperlink" Target="https://podminky.urs.cz/item/CS_URS_2022_02/968072455" TargetMode="External" /><Relationship Id="rId54" Type="http://schemas.openxmlformats.org/officeDocument/2006/relationships/hyperlink" Target="https://podminky.urs.cz/item/CS_URS_2022_02/968082021" TargetMode="External" /><Relationship Id="rId55" Type="http://schemas.openxmlformats.org/officeDocument/2006/relationships/hyperlink" Target="https://podminky.urs.cz/item/CS_URS_2022_02/975053141" TargetMode="External" /><Relationship Id="rId56" Type="http://schemas.openxmlformats.org/officeDocument/2006/relationships/hyperlink" Target="https://podminky.urs.cz/item/CS_URS_2022_02/978013191" TargetMode="External" /><Relationship Id="rId57" Type="http://schemas.openxmlformats.org/officeDocument/2006/relationships/hyperlink" Target="https://podminky.urs.cz/item/CS_URS_2022_02/985441113.HLX" TargetMode="External" /><Relationship Id="rId58" Type="http://schemas.openxmlformats.org/officeDocument/2006/relationships/hyperlink" Target="https://podminky.urs.cz/item/CS_URS_2022_02/997013152" TargetMode="External" /><Relationship Id="rId59" Type="http://schemas.openxmlformats.org/officeDocument/2006/relationships/hyperlink" Target="https://podminky.urs.cz/item/CS_URS_2022_02/997013311" TargetMode="External" /><Relationship Id="rId60" Type="http://schemas.openxmlformats.org/officeDocument/2006/relationships/hyperlink" Target="https://podminky.urs.cz/item/CS_URS_2022_02/997013321" TargetMode="External" /><Relationship Id="rId61" Type="http://schemas.openxmlformats.org/officeDocument/2006/relationships/hyperlink" Target="https://podminky.urs.cz/item/CS_URS_2022_02/997013501" TargetMode="External" /><Relationship Id="rId62" Type="http://schemas.openxmlformats.org/officeDocument/2006/relationships/hyperlink" Target="https://podminky.urs.cz/item/CS_URS_2022_02/997013509" TargetMode="External" /><Relationship Id="rId63" Type="http://schemas.openxmlformats.org/officeDocument/2006/relationships/hyperlink" Target="https://podminky.urs.cz/item/CS_URS_2022_02/997013609" TargetMode="External" /><Relationship Id="rId64" Type="http://schemas.openxmlformats.org/officeDocument/2006/relationships/hyperlink" Target="https://podminky.urs.cz/item/CS_URS_2022_02/998011002" TargetMode="External" /><Relationship Id="rId65" Type="http://schemas.openxmlformats.org/officeDocument/2006/relationships/hyperlink" Target="https://podminky.urs.cz/item/CS_URS_2022_02/998223011" TargetMode="External" /><Relationship Id="rId66" Type="http://schemas.openxmlformats.org/officeDocument/2006/relationships/hyperlink" Target="https://podminky.urs.cz/item/CS_URS_2022_02/721241103" TargetMode="External" /><Relationship Id="rId67" Type="http://schemas.openxmlformats.org/officeDocument/2006/relationships/hyperlink" Target="https://podminky.urs.cz/item/CS_URS_2022_02/712491586" TargetMode="External" /><Relationship Id="rId68" Type="http://schemas.openxmlformats.org/officeDocument/2006/relationships/hyperlink" Target="https://podminky.urs.cz/item/CS_URS_2022_02/763135101" TargetMode="External" /><Relationship Id="rId69" Type="http://schemas.openxmlformats.org/officeDocument/2006/relationships/hyperlink" Target="https://podminky.urs.cz/item/CS_URS_2022_02/998763302" TargetMode="External" /><Relationship Id="rId70" Type="http://schemas.openxmlformats.org/officeDocument/2006/relationships/hyperlink" Target="https://podminky.urs.cz/item/CS_URS_2022_02/764001821" TargetMode="External" /><Relationship Id="rId71" Type="http://schemas.openxmlformats.org/officeDocument/2006/relationships/hyperlink" Target="https://podminky.urs.cz/item/CS_URS_2022_02/764002851" TargetMode="External" /><Relationship Id="rId72" Type="http://schemas.openxmlformats.org/officeDocument/2006/relationships/hyperlink" Target="https://podminky.urs.cz/item/CS_URS_2022_02/764004801" TargetMode="External" /><Relationship Id="rId73" Type="http://schemas.openxmlformats.org/officeDocument/2006/relationships/hyperlink" Target="https://podminky.urs.cz/item/CS_URS_2022_02/764004861" TargetMode="External" /><Relationship Id="rId74" Type="http://schemas.openxmlformats.org/officeDocument/2006/relationships/hyperlink" Target="https://podminky.urs.cz/item/CS_URS_2022_02/764121443" TargetMode="External" /><Relationship Id="rId75" Type="http://schemas.openxmlformats.org/officeDocument/2006/relationships/hyperlink" Target="https://podminky.urs.cz/item/CS_URS_2022_02/712491586" TargetMode="External" /><Relationship Id="rId76" Type="http://schemas.openxmlformats.org/officeDocument/2006/relationships/hyperlink" Target="https://podminky.urs.cz/item/CS_URS_2022_02/764203156" TargetMode="External" /><Relationship Id="rId77" Type="http://schemas.openxmlformats.org/officeDocument/2006/relationships/hyperlink" Target="https://podminky.urs.cz/item/CS_URS_2022_02/764221405" TargetMode="External" /><Relationship Id="rId78" Type="http://schemas.openxmlformats.org/officeDocument/2006/relationships/hyperlink" Target="https://podminky.urs.cz/item/CS_URS_2022_02/764221411" TargetMode="External" /><Relationship Id="rId79" Type="http://schemas.openxmlformats.org/officeDocument/2006/relationships/hyperlink" Target="https://podminky.urs.cz/item/CS_URS_2022_02/764221445" TargetMode="External" /><Relationship Id="rId80" Type="http://schemas.openxmlformats.org/officeDocument/2006/relationships/hyperlink" Target="https://podminky.urs.cz/item/CS_URS_2022_02/764222434" TargetMode="External" /><Relationship Id="rId81" Type="http://schemas.openxmlformats.org/officeDocument/2006/relationships/hyperlink" Target="https://podminky.urs.cz/item/CS_URS_2022_02/764521403" TargetMode="External" /><Relationship Id="rId82" Type="http://schemas.openxmlformats.org/officeDocument/2006/relationships/hyperlink" Target="https://podminky.urs.cz/item/CS_URS_2022_02/764528423" TargetMode="External" /><Relationship Id="rId83" Type="http://schemas.openxmlformats.org/officeDocument/2006/relationships/hyperlink" Target="https://podminky.urs.cz/item/CS_URS_2022_02/998764102" TargetMode="External" /><Relationship Id="rId84" Type="http://schemas.openxmlformats.org/officeDocument/2006/relationships/hyperlink" Target="https://podminky.urs.cz/item/CS_URS_2022_02/765191901" TargetMode="External" /><Relationship Id="rId85" Type="http://schemas.openxmlformats.org/officeDocument/2006/relationships/hyperlink" Target="https://podminky.urs.cz/item/CS_URS_2022_02/766311811" TargetMode="External" /><Relationship Id="rId86" Type="http://schemas.openxmlformats.org/officeDocument/2006/relationships/hyperlink" Target="https://podminky.urs.cz/item/CS_URS_2022_02/766622115" TargetMode="External" /><Relationship Id="rId87" Type="http://schemas.openxmlformats.org/officeDocument/2006/relationships/hyperlink" Target="https://podminky.urs.cz/item/CS_URS_2022_02/766660001" TargetMode="External" /><Relationship Id="rId88" Type="http://schemas.openxmlformats.org/officeDocument/2006/relationships/hyperlink" Target="https://podminky.urs.cz/item/CS_URS_2022_02/766660002" TargetMode="External" /><Relationship Id="rId89" Type="http://schemas.openxmlformats.org/officeDocument/2006/relationships/hyperlink" Target="https://podminky.urs.cz/item/CS_URS_2022_02/766660181" TargetMode="External" /><Relationship Id="rId90" Type="http://schemas.openxmlformats.org/officeDocument/2006/relationships/hyperlink" Target="https://podminky.urs.cz/item/CS_URS_2022_02/766660461" TargetMode="External" /><Relationship Id="rId91" Type="http://schemas.openxmlformats.org/officeDocument/2006/relationships/hyperlink" Target="https://podminky.urs.cz/item/CS_URS_2022_02/766660717" TargetMode="External" /><Relationship Id="rId92" Type="http://schemas.openxmlformats.org/officeDocument/2006/relationships/hyperlink" Target="https://podminky.urs.cz/item/CS_URS_2022_02/766660729" TargetMode="External" /><Relationship Id="rId93" Type="http://schemas.openxmlformats.org/officeDocument/2006/relationships/hyperlink" Target="https://podminky.urs.cz/item/CS_URS_2022_02/766811115" TargetMode="External" /><Relationship Id="rId94" Type="http://schemas.openxmlformats.org/officeDocument/2006/relationships/hyperlink" Target="https://podminky.urs.cz/item/CS_URS_2022_02/766821142" TargetMode="External" /><Relationship Id="rId95" Type="http://schemas.openxmlformats.org/officeDocument/2006/relationships/hyperlink" Target="https://podminky.urs.cz/item/CS_URS_2022_02/998766102" TargetMode="External" /><Relationship Id="rId96" Type="http://schemas.openxmlformats.org/officeDocument/2006/relationships/hyperlink" Target="https://podminky.urs.cz/item/CS_URS_2022_02/767161123" TargetMode="External" /><Relationship Id="rId97" Type="http://schemas.openxmlformats.org/officeDocument/2006/relationships/hyperlink" Target="https://podminky.urs.cz/item/CS_URS_2022_02/767810112" TargetMode="External" /><Relationship Id="rId98" Type="http://schemas.openxmlformats.org/officeDocument/2006/relationships/hyperlink" Target="https://podminky.urs.cz/item/CS_URS_2022_02/998767102" TargetMode="External" /><Relationship Id="rId99" Type="http://schemas.openxmlformats.org/officeDocument/2006/relationships/hyperlink" Target="https://podminky.urs.cz/item/CS_URS_2022_02/771121011" TargetMode="External" /><Relationship Id="rId100" Type="http://schemas.openxmlformats.org/officeDocument/2006/relationships/hyperlink" Target="https://podminky.urs.cz/item/CS_URS_2022_02/771151021" TargetMode="External" /><Relationship Id="rId101" Type="http://schemas.openxmlformats.org/officeDocument/2006/relationships/hyperlink" Target="https://podminky.urs.cz/item/CS_URS_2022_02/771573810" TargetMode="External" /><Relationship Id="rId102" Type="http://schemas.openxmlformats.org/officeDocument/2006/relationships/hyperlink" Target="https://podminky.urs.cz/item/CS_URS_2022_02/771575120" TargetMode="External" /><Relationship Id="rId103" Type="http://schemas.openxmlformats.org/officeDocument/2006/relationships/hyperlink" Target="https://podminky.urs.cz/item/CS_URS_2022_02/771591112" TargetMode="External" /><Relationship Id="rId104" Type="http://schemas.openxmlformats.org/officeDocument/2006/relationships/hyperlink" Target="https://podminky.urs.cz/item/CS_URS_2022_02/771591241" TargetMode="External" /><Relationship Id="rId105" Type="http://schemas.openxmlformats.org/officeDocument/2006/relationships/hyperlink" Target="https://podminky.urs.cz/item/CS_URS_2022_02/771591242" TargetMode="External" /><Relationship Id="rId106" Type="http://schemas.openxmlformats.org/officeDocument/2006/relationships/hyperlink" Target="https://podminky.urs.cz/item/CS_URS_2022_02/771591251" TargetMode="External" /><Relationship Id="rId107" Type="http://schemas.openxmlformats.org/officeDocument/2006/relationships/hyperlink" Target="https://podminky.urs.cz/item/CS_URS_2022_02/771591264" TargetMode="External" /><Relationship Id="rId108" Type="http://schemas.openxmlformats.org/officeDocument/2006/relationships/hyperlink" Target="https://podminky.urs.cz/item/CS_URS_2022_02/998771103" TargetMode="External" /><Relationship Id="rId109" Type="http://schemas.openxmlformats.org/officeDocument/2006/relationships/hyperlink" Target="https://podminky.urs.cz/item/CS_URS_2022_02/773993901" TargetMode="External" /><Relationship Id="rId110" Type="http://schemas.openxmlformats.org/officeDocument/2006/relationships/hyperlink" Target="https://podminky.urs.cz/item/CS_URS_2022_02/773993903" TargetMode="External" /><Relationship Id="rId111" Type="http://schemas.openxmlformats.org/officeDocument/2006/relationships/hyperlink" Target="https://podminky.urs.cz/item/CS_URS_2022_02/773993905" TargetMode="External" /><Relationship Id="rId112" Type="http://schemas.openxmlformats.org/officeDocument/2006/relationships/hyperlink" Target="https://podminky.urs.cz/item/CS_URS_2022_02/773993907" TargetMode="External" /><Relationship Id="rId113" Type="http://schemas.openxmlformats.org/officeDocument/2006/relationships/hyperlink" Target="https://podminky.urs.cz/item/CS_URS_2022_02/775429124" TargetMode="External" /><Relationship Id="rId114" Type="http://schemas.openxmlformats.org/officeDocument/2006/relationships/hyperlink" Target="https://podminky.urs.cz/item/CS_URS_2022_02/775511800" TargetMode="External" /><Relationship Id="rId115" Type="http://schemas.openxmlformats.org/officeDocument/2006/relationships/hyperlink" Target="https://podminky.urs.cz/item/CS_URS_2022_02/776201814" TargetMode="External" /><Relationship Id="rId116" Type="http://schemas.openxmlformats.org/officeDocument/2006/relationships/hyperlink" Target="https://podminky.urs.cz/item/CS_URS_2022_02/7711210111" TargetMode="External" /><Relationship Id="rId117" Type="http://schemas.openxmlformats.org/officeDocument/2006/relationships/hyperlink" Target="https://podminky.urs.cz/item/CS_URS_2022_02/7711510211" TargetMode="External" /><Relationship Id="rId118" Type="http://schemas.openxmlformats.org/officeDocument/2006/relationships/hyperlink" Target="https://podminky.urs.cz/item/CS_URS_2022_02/776212111" TargetMode="External" /><Relationship Id="rId119" Type="http://schemas.openxmlformats.org/officeDocument/2006/relationships/hyperlink" Target="https://podminky.urs.cz/item/CS_URS_2022_02/776221111" TargetMode="External" /><Relationship Id="rId120" Type="http://schemas.openxmlformats.org/officeDocument/2006/relationships/hyperlink" Target="https://podminky.urs.cz/item/CS_URS_2022_02/776411111" TargetMode="External" /><Relationship Id="rId121" Type="http://schemas.openxmlformats.org/officeDocument/2006/relationships/hyperlink" Target="https://podminky.urs.cz/item/CS_URS_2022_02/998776102" TargetMode="External" /><Relationship Id="rId122" Type="http://schemas.openxmlformats.org/officeDocument/2006/relationships/hyperlink" Target="https://podminky.urs.cz/item/CS_URS_2022_02/781121011" TargetMode="External" /><Relationship Id="rId123" Type="http://schemas.openxmlformats.org/officeDocument/2006/relationships/hyperlink" Target="https://podminky.urs.cz/item/CS_URS_2022_02/781131112" TargetMode="External" /><Relationship Id="rId124" Type="http://schemas.openxmlformats.org/officeDocument/2006/relationships/hyperlink" Target="https://podminky.urs.cz/item/CS_URS_2022_02/781131232" TargetMode="External" /><Relationship Id="rId125" Type="http://schemas.openxmlformats.org/officeDocument/2006/relationships/hyperlink" Target="https://podminky.urs.cz/item/CS_URS_2022_02/781151031" TargetMode="External" /><Relationship Id="rId126" Type="http://schemas.openxmlformats.org/officeDocument/2006/relationships/hyperlink" Target="https://podminky.urs.cz/item/CS_URS_2022_02/781151041" TargetMode="External" /><Relationship Id="rId127" Type="http://schemas.openxmlformats.org/officeDocument/2006/relationships/hyperlink" Target="https://podminky.urs.cz/item/CS_URS_2022_02/781473810" TargetMode="External" /><Relationship Id="rId128" Type="http://schemas.openxmlformats.org/officeDocument/2006/relationships/hyperlink" Target="https://podminky.urs.cz/item/CS_URS_2022_02/781475116" TargetMode="External" /><Relationship Id="rId129" Type="http://schemas.openxmlformats.org/officeDocument/2006/relationships/hyperlink" Target="https://podminky.urs.cz/item/CS_URS_2022_02/781494111" TargetMode="External" /><Relationship Id="rId130" Type="http://schemas.openxmlformats.org/officeDocument/2006/relationships/hyperlink" Target="https://podminky.urs.cz/item/CS_URS_2022_02/781495211" TargetMode="External" /><Relationship Id="rId131" Type="http://schemas.openxmlformats.org/officeDocument/2006/relationships/hyperlink" Target="https://podminky.urs.cz/item/CS_URS_2022_02/998781103" TargetMode="External" /><Relationship Id="rId132" Type="http://schemas.openxmlformats.org/officeDocument/2006/relationships/hyperlink" Target="https://podminky.urs.cz/item/CS_URS_2022_02/783601321" TargetMode="External" /><Relationship Id="rId133" Type="http://schemas.openxmlformats.org/officeDocument/2006/relationships/hyperlink" Target="https://podminky.urs.cz/item/CS_URS_2022_02/783601325" TargetMode="External" /><Relationship Id="rId134" Type="http://schemas.openxmlformats.org/officeDocument/2006/relationships/hyperlink" Target="https://podminky.urs.cz/item/CS_URS_2022_02/783601421" TargetMode="External" /><Relationship Id="rId135" Type="http://schemas.openxmlformats.org/officeDocument/2006/relationships/hyperlink" Target="https://podminky.urs.cz/item/CS_URS_2022_02/783614501" TargetMode="External" /><Relationship Id="rId136" Type="http://schemas.openxmlformats.org/officeDocument/2006/relationships/hyperlink" Target="https://podminky.urs.cz/item/CS_URS_2022_02/783615501" TargetMode="External" /><Relationship Id="rId137" Type="http://schemas.openxmlformats.org/officeDocument/2006/relationships/hyperlink" Target="https://podminky.urs.cz/item/CS_URS_2022_02/783627503" TargetMode="External" /><Relationship Id="rId138" Type="http://schemas.openxmlformats.org/officeDocument/2006/relationships/hyperlink" Target="https://podminky.urs.cz/item/CS_URS_2022_02/784171101" TargetMode="External" /><Relationship Id="rId139" Type="http://schemas.openxmlformats.org/officeDocument/2006/relationships/hyperlink" Target="https://podminky.urs.cz/item/CS_URS_2022_02/784181101" TargetMode="External" /><Relationship Id="rId140" Type="http://schemas.openxmlformats.org/officeDocument/2006/relationships/hyperlink" Target="https://podminky.urs.cz/item/CS_URS_2022_02/784181102" TargetMode="External" /><Relationship Id="rId141" Type="http://schemas.openxmlformats.org/officeDocument/2006/relationships/hyperlink" Target="https://podminky.urs.cz/item/CS_URS_2022_02/784211101" TargetMode="External" /><Relationship Id="rId142" Type="http://schemas.openxmlformats.org/officeDocument/2006/relationships/hyperlink" Target="https://podminky.urs.cz/item/CS_URS_2022_02/784211143" TargetMode="External" /><Relationship Id="rId143" Type="http://schemas.openxmlformats.org/officeDocument/2006/relationships/hyperlink" Target="https://podminky.urs.cz/item/CS_URS_2022_02/784211151" TargetMode="External" /><Relationship Id="rId144" Type="http://schemas.openxmlformats.org/officeDocument/2006/relationships/hyperlink" Target="https://podminky.urs.cz/item/CS_URS_2022_02/786626111" TargetMode="External" /><Relationship Id="rId145" Type="http://schemas.openxmlformats.org/officeDocument/2006/relationships/hyperlink" Target="https://podminky.urs.cz/item/CS_URS_2022_02/998786102" TargetMode="External" /><Relationship Id="rId146" Type="http://schemas.openxmlformats.org/officeDocument/2006/relationships/hyperlink" Target="https://podminky.urs.cz/item/CS_URS_2022_02/218220101" TargetMode="External" /><Relationship Id="rId147" Type="http://schemas.openxmlformats.org/officeDocument/2006/relationships/hyperlink" Target="https://podminky.urs.cz/item/CS_URS_2022_02/HZS2491" TargetMode="External" /><Relationship Id="rId14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35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37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Stonava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2022_MŠ HOŘANY REKONSTRUKCE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Stonava 1014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26. 4. 2022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Obec Stonava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Amun Pro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ROUND(AG55+AG56+AG57+SUM(AG66:AG68),2)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ROUND(AS55+AS56+AS57+SUM(AS66:AS68),2)</f>
        <v>0</v>
      </c>
      <c r="AT54" s="107">
        <f>ROUND(SUM(AV54:AW54),2)</f>
        <v>0</v>
      </c>
      <c r="AU54" s="108">
        <f>ROUND(AU55+AU56+AU57+SUM(AU66:AU68),5)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ROUND(AZ55+AZ56+AZ57+SUM(AZ66:AZ68),2)</f>
        <v>0</v>
      </c>
      <c r="BA54" s="107">
        <f>ROUND(BA55+BA56+BA57+SUM(BA66:BA68),2)</f>
        <v>0</v>
      </c>
      <c r="BB54" s="107">
        <f>ROUND(BB55+BB56+BB57+SUM(BB66:BB68),2)</f>
        <v>0</v>
      </c>
      <c r="BC54" s="107">
        <f>ROUND(BC55+BC56+BC57+SUM(BC66:BC68),2)</f>
        <v>0</v>
      </c>
      <c r="BD54" s="109">
        <f>ROUND(BD55+BD56+BD57+SUM(BD66:BD68),2)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Stavební práce'!J30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'01 - Stavební práce'!P110</f>
        <v>0</v>
      </c>
      <c r="AV55" s="121">
        <f>'01 - Stavební práce'!J33</f>
        <v>0</v>
      </c>
      <c r="AW55" s="121">
        <f>'01 - Stavební práce'!J34</f>
        <v>0</v>
      </c>
      <c r="AX55" s="121">
        <f>'01 - Stavební práce'!J35</f>
        <v>0</v>
      </c>
      <c r="AY55" s="121">
        <f>'01 - Stavební práce'!J36</f>
        <v>0</v>
      </c>
      <c r="AZ55" s="121">
        <f>'01 - Stavební práce'!F33</f>
        <v>0</v>
      </c>
      <c r="BA55" s="121">
        <f>'01 - Stavební práce'!F34</f>
        <v>0</v>
      </c>
      <c r="BB55" s="121">
        <f>'01 - Stavební práce'!F35</f>
        <v>0</v>
      </c>
      <c r="BC55" s="121">
        <f>'01 - Stavební práce'!F36</f>
        <v>0</v>
      </c>
      <c r="BD55" s="123">
        <f>'01 - Stavební práce'!F37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91" s="7" customFormat="1" ht="16.5" customHeight="1">
      <c r="A56" s="112" t="s">
        <v>78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VZT+KLM'!J30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0">
        <v>0</v>
      </c>
      <c r="AT56" s="121">
        <f>ROUND(SUM(AV56:AW56),2)</f>
        <v>0</v>
      </c>
      <c r="AU56" s="122">
        <f>'02 - VZT+KLM'!P87</f>
        <v>0</v>
      </c>
      <c r="AV56" s="121">
        <f>'02 - VZT+KLM'!J33</f>
        <v>0</v>
      </c>
      <c r="AW56" s="121">
        <f>'02 - VZT+KLM'!J34</f>
        <v>0</v>
      </c>
      <c r="AX56" s="121">
        <f>'02 - VZT+KLM'!J35</f>
        <v>0</v>
      </c>
      <c r="AY56" s="121">
        <f>'02 - VZT+KLM'!J36</f>
        <v>0</v>
      </c>
      <c r="AZ56" s="121">
        <f>'02 - VZT+KLM'!F33</f>
        <v>0</v>
      </c>
      <c r="BA56" s="121">
        <f>'02 - VZT+KLM'!F34</f>
        <v>0</v>
      </c>
      <c r="BB56" s="121">
        <f>'02 - VZT+KLM'!F35</f>
        <v>0</v>
      </c>
      <c r="BC56" s="121">
        <f>'02 - VZT+KLM'!F36</f>
        <v>0</v>
      </c>
      <c r="BD56" s="123">
        <f>'02 - VZT+KLM'!F37</f>
        <v>0</v>
      </c>
      <c r="BE56" s="7"/>
      <c r="BT56" s="124" t="s">
        <v>82</v>
      </c>
      <c r="BV56" s="124" t="s">
        <v>76</v>
      </c>
      <c r="BW56" s="124" t="s">
        <v>87</v>
      </c>
      <c r="BX56" s="124" t="s">
        <v>5</v>
      </c>
      <c r="CL56" s="124" t="s">
        <v>19</v>
      </c>
      <c r="CM56" s="124" t="s">
        <v>84</v>
      </c>
    </row>
    <row r="57" spans="1:91" s="7" customFormat="1" ht="16.5" customHeight="1">
      <c r="A57" s="7"/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25">
        <f>ROUND(SUM(AG58:AG65),2)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81</v>
      </c>
      <c r="AR57" s="119"/>
      <c r="AS57" s="120">
        <f>ROUND(SUM(AS58:AS65),2)</f>
        <v>0</v>
      </c>
      <c r="AT57" s="121">
        <f>ROUND(SUM(AV57:AW57),2)</f>
        <v>0</v>
      </c>
      <c r="AU57" s="122">
        <f>ROUND(SUM(AU58:AU65),5)</f>
        <v>0</v>
      </c>
      <c r="AV57" s="121">
        <f>ROUND(AZ57*L29,2)</f>
        <v>0</v>
      </c>
      <c r="AW57" s="121">
        <f>ROUND(BA57*L30,2)</f>
        <v>0</v>
      </c>
      <c r="AX57" s="121">
        <f>ROUND(BB57*L29,2)</f>
        <v>0</v>
      </c>
      <c r="AY57" s="121">
        <f>ROUND(BC57*L30,2)</f>
        <v>0</v>
      </c>
      <c r="AZ57" s="121">
        <f>ROUND(SUM(AZ58:AZ65),2)</f>
        <v>0</v>
      </c>
      <c r="BA57" s="121">
        <f>ROUND(SUM(BA58:BA65),2)</f>
        <v>0</v>
      </c>
      <c r="BB57" s="121">
        <f>ROUND(SUM(BB58:BB65),2)</f>
        <v>0</v>
      </c>
      <c r="BC57" s="121">
        <f>ROUND(SUM(BC58:BC65),2)</f>
        <v>0</v>
      </c>
      <c r="BD57" s="123">
        <f>ROUND(SUM(BD58:BD65),2)</f>
        <v>0</v>
      </c>
      <c r="BE57" s="7"/>
      <c r="BS57" s="124" t="s">
        <v>73</v>
      </c>
      <c r="BT57" s="124" t="s">
        <v>82</v>
      </c>
      <c r="BU57" s="124" t="s">
        <v>75</v>
      </c>
      <c r="BV57" s="124" t="s">
        <v>76</v>
      </c>
      <c r="BW57" s="124" t="s">
        <v>90</v>
      </c>
      <c r="BX57" s="124" t="s">
        <v>5</v>
      </c>
      <c r="CL57" s="124" t="s">
        <v>19</v>
      </c>
      <c r="CM57" s="124" t="s">
        <v>84</v>
      </c>
    </row>
    <row r="58" spans="1:90" s="4" customFormat="1" ht="16.5" customHeight="1">
      <c r="A58" s="112" t="s">
        <v>78</v>
      </c>
      <c r="B58" s="64"/>
      <c r="C58" s="126"/>
      <c r="D58" s="126"/>
      <c r="E58" s="127" t="s">
        <v>91</v>
      </c>
      <c r="F58" s="127"/>
      <c r="G58" s="127"/>
      <c r="H58" s="127"/>
      <c r="I58" s="127"/>
      <c r="J58" s="126"/>
      <c r="K58" s="127" t="s">
        <v>92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'C21M - Elektromontáže'!J32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93</v>
      </c>
      <c r="AR58" s="66"/>
      <c r="AS58" s="130">
        <v>0</v>
      </c>
      <c r="AT58" s="131">
        <f>ROUND(SUM(AV58:AW58),2)</f>
        <v>0</v>
      </c>
      <c r="AU58" s="132">
        <f>'C21M - Elektromontáže'!P85</f>
        <v>0</v>
      </c>
      <c r="AV58" s="131">
        <f>'C21M - Elektromontáže'!J35</f>
        <v>0</v>
      </c>
      <c r="AW58" s="131">
        <f>'C21M - Elektromontáže'!J36</f>
        <v>0</v>
      </c>
      <c r="AX58" s="131">
        <f>'C21M - Elektromontáže'!J37</f>
        <v>0</v>
      </c>
      <c r="AY58" s="131">
        <f>'C21M - Elektromontáže'!J38</f>
        <v>0</v>
      </c>
      <c r="AZ58" s="131">
        <f>'C21M - Elektromontáže'!F35</f>
        <v>0</v>
      </c>
      <c r="BA58" s="131">
        <f>'C21M - Elektromontáže'!F36</f>
        <v>0</v>
      </c>
      <c r="BB58" s="131">
        <f>'C21M - Elektromontáže'!F37</f>
        <v>0</v>
      </c>
      <c r="BC58" s="131">
        <f>'C21M - Elektromontáže'!F38</f>
        <v>0</v>
      </c>
      <c r="BD58" s="133">
        <f>'C21M - Elektromontáže'!F39</f>
        <v>0</v>
      </c>
      <c r="BE58" s="4"/>
      <c r="BT58" s="134" t="s">
        <v>84</v>
      </c>
      <c r="BV58" s="134" t="s">
        <v>76</v>
      </c>
      <c r="BW58" s="134" t="s">
        <v>94</v>
      </c>
      <c r="BX58" s="134" t="s">
        <v>90</v>
      </c>
      <c r="CL58" s="134" t="s">
        <v>19</v>
      </c>
    </row>
    <row r="59" spans="1:90" s="4" customFormat="1" ht="16.5" customHeight="1">
      <c r="A59" s="112" t="s">
        <v>78</v>
      </c>
      <c r="B59" s="64"/>
      <c r="C59" s="126"/>
      <c r="D59" s="126"/>
      <c r="E59" s="127" t="s">
        <v>95</v>
      </c>
      <c r="F59" s="127"/>
      <c r="G59" s="127"/>
      <c r="H59" s="127"/>
      <c r="I59" s="127"/>
      <c r="J59" s="126"/>
      <c r="K59" s="127" t="s">
        <v>96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'C22M - M'!J32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93</v>
      </c>
      <c r="AR59" s="66"/>
      <c r="AS59" s="130">
        <v>0</v>
      </c>
      <c r="AT59" s="131">
        <f>ROUND(SUM(AV59:AW59),2)</f>
        <v>0</v>
      </c>
      <c r="AU59" s="132">
        <f>'C22M - M'!P85</f>
        <v>0</v>
      </c>
      <c r="AV59" s="131">
        <f>'C22M - M'!J35</f>
        <v>0</v>
      </c>
      <c r="AW59" s="131">
        <f>'C22M - M'!J36</f>
        <v>0</v>
      </c>
      <c r="AX59" s="131">
        <f>'C22M - M'!J37</f>
        <v>0</v>
      </c>
      <c r="AY59" s="131">
        <f>'C22M - M'!J38</f>
        <v>0</v>
      </c>
      <c r="AZ59" s="131">
        <f>'C22M - M'!F35</f>
        <v>0</v>
      </c>
      <c r="BA59" s="131">
        <f>'C22M - M'!F36</f>
        <v>0</v>
      </c>
      <c r="BB59" s="131">
        <f>'C22M - M'!F37</f>
        <v>0</v>
      </c>
      <c r="BC59" s="131">
        <f>'C22M - M'!F38</f>
        <v>0</v>
      </c>
      <c r="BD59" s="133">
        <f>'C22M - M'!F39</f>
        <v>0</v>
      </c>
      <c r="BE59" s="4"/>
      <c r="BT59" s="134" t="s">
        <v>84</v>
      </c>
      <c r="BV59" s="134" t="s">
        <v>76</v>
      </c>
      <c r="BW59" s="134" t="s">
        <v>97</v>
      </c>
      <c r="BX59" s="134" t="s">
        <v>90</v>
      </c>
      <c r="CL59" s="134" t="s">
        <v>19</v>
      </c>
    </row>
    <row r="60" spans="1:90" s="4" customFormat="1" ht="16.5" customHeight="1">
      <c r="A60" s="112" t="s">
        <v>78</v>
      </c>
      <c r="B60" s="64"/>
      <c r="C60" s="126"/>
      <c r="D60" s="126"/>
      <c r="E60" s="127" t="s">
        <v>98</v>
      </c>
      <c r="F60" s="127"/>
      <c r="G60" s="127"/>
      <c r="H60" s="127"/>
      <c r="I60" s="127"/>
      <c r="J60" s="126"/>
      <c r="K60" s="127" t="s">
        <v>99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'C24 - Stavební práce - výsek'!J32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93</v>
      </c>
      <c r="AR60" s="66"/>
      <c r="AS60" s="130">
        <v>0</v>
      </c>
      <c r="AT60" s="131">
        <f>ROUND(SUM(AV60:AW60),2)</f>
        <v>0</v>
      </c>
      <c r="AU60" s="132">
        <f>'C24 - Stavební práce - výsek'!P85</f>
        <v>0</v>
      </c>
      <c r="AV60" s="131">
        <f>'C24 - Stavební práce - výsek'!J35</f>
        <v>0</v>
      </c>
      <c r="AW60" s="131">
        <f>'C24 - Stavební práce - výsek'!J36</f>
        <v>0</v>
      </c>
      <c r="AX60" s="131">
        <f>'C24 - Stavební práce - výsek'!J37</f>
        <v>0</v>
      </c>
      <c r="AY60" s="131">
        <f>'C24 - Stavební práce - výsek'!J38</f>
        <v>0</v>
      </c>
      <c r="AZ60" s="131">
        <f>'C24 - Stavební práce - výsek'!F35</f>
        <v>0</v>
      </c>
      <c r="BA60" s="131">
        <f>'C24 - Stavební práce - výsek'!F36</f>
        <v>0</v>
      </c>
      <c r="BB60" s="131">
        <f>'C24 - Stavební práce - výsek'!F37</f>
        <v>0</v>
      </c>
      <c r="BC60" s="131">
        <f>'C24 - Stavební práce - výsek'!F38</f>
        <v>0</v>
      </c>
      <c r="BD60" s="133">
        <f>'C24 - Stavební práce - výsek'!F39</f>
        <v>0</v>
      </c>
      <c r="BE60" s="4"/>
      <c r="BT60" s="134" t="s">
        <v>84</v>
      </c>
      <c r="BV60" s="134" t="s">
        <v>76</v>
      </c>
      <c r="BW60" s="134" t="s">
        <v>100</v>
      </c>
      <c r="BX60" s="134" t="s">
        <v>90</v>
      </c>
      <c r="CL60" s="134" t="s">
        <v>19</v>
      </c>
    </row>
    <row r="61" spans="1:90" s="4" customFormat="1" ht="16.5" customHeight="1">
      <c r="A61" s="112" t="s">
        <v>78</v>
      </c>
      <c r="B61" s="64"/>
      <c r="C61" s="126"/>
      <c r="D61" s="126"/>
      <c r="E61" s="127" t="s">
        <v>101</v>
      </c>
      <c r="F61" s="127"/>
      <c r="G61" s="127"/>
      <c r="H61" s="127"/>
      <c r="I61" s="127"/>
      <c r="J61" s="126"/>
      <c r="K61" s="127" t="s">
        <v>102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'C23 - Materiály'!J32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93</v>
      </c>
      <c r="AR61" s="66"/>
      <c r="AS61" s="130">
        <v>0</v>
      </c>
      <c r="AT61" s="131">
        <f>ROUND(SUM(AV61:AW61),2)</f>
        <v>0</v>
      </c>
      <c r="AU61" s="132">
        <f>'C23 - Materiály'!P85</f>
        <v>0</v>
      </c>
      <c r="AV61" s="131">
        <f>'C23 - Materiály'!J35</f>
        <v>0</v>
      </c>
      <c r="AW61" s="131">
        <f>'C23 - Materiály'!J36</f>
        <v>0</v>
      </c>
      <c r="AX61" s="131">
        <f>'C23 - Materiály'!J37</f>
        <v>0</v>
      </c>
      <c r="AY61" s="131">
        <f>'C23 - Materiály'!J38</f>
        <v>0</v>
      </c>
      <c r="AZ61" s="131">
        <f>'C23 - Materiály'!F35</f>
        <v>0</v>
      </c>
      <c r="BA61" s="131">
        <f>'C23 - Materiály'!F36</f>
        <v>0</v>
      </c>
      <c r="BB61" s="131">
        <f>'C23 - Materiály'!F37</f>
        <v>0</v>
      </c>
      <c r="BC61" s="131">
        <f>'C23 - Materiály'!F38</f>
        <v>0</v>
      </c>
      <c r="BD61" s="133">
        <f>'C23 - Materiály'!F39</f>
        <v>0</v>
      </c>
      <c r="BE61" s="4"/>
      <c r="BT61" s="134" t="s">
        <v>84</v>
      </c>
      <c r="BV61" s="134" t="s">
        <v>76</v>
      </c>
      <c r="BW61" s="134" t="s">
        <v>103</v>
      </c>
      <c r="BX61" s="134" t="s">
        <v>90</v>
      </c>
      <c r="CL61" s="134" t="s">
        <v>19</v>
      </c>
    </row>
    <row r="62" spans="1:90" s="4" customFormat="1" ht="16.5" customHeight="1">
      <c r="A62" s="112" t="s">
        <v>78</v>
      </c>
      <c r="B62" s="64"/>
      <c r="C62" s="126"/>
      <c r="D62" s="126"/>
      <c r="E62" s="127" t="s">
        <v>104</v>
      </c>
      <c r="F62" s="127"/>
      <c r="G62" s="127"/>
      <c r="H62" s="127"/>
      <c r="I62" s="127"/>
      <c r="J62" s="126"/>
      <c r="K62" s="127" t="s">
        <v>105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'C25 - Práce v HZS'!J32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93</v>
      </c>
      <c r="AR62" s="66"/>
      <c r="AS62" s="130">
        <v>0</v>
      </c>
      <c r="AT62" s="131">
        <f>ROUND(SUM(AV62:AW62),2)</f>
        <v>0</v>
      </c>
      <c r="AU62" s="132">
        <f>'C25 - Práce v HZS'!P85</f>
        <v>0</v>
      </c>
      <c r="AV62" s="131">
        <f>'C25 - Práce v HZS'!J35</f>
        <v>0</v>
      </c>
      <c r="AW62" s="131">
        <f>'C25 - Práce v HZS'!J36</f>
        <v>0</v>
      </c>
      <c r="AX62" s="131">
        <f>'C25 - Práce v HZS'!J37</f>
        <v>0</v>
      </c>
      <c r="AY62" s="131">
        <f>'C25 - Práce v HZS'!J38</f>
        <v>0</v>
      </c>
      <c r="AZ62" s="131">
        <f>'C25 - Práce v HZS'!F35</f>
        <v>0</v>
      </c>
      <c r="BA62" s="131">
        <f>'C25 - Práce v HZS'!F36</f>
        <v>0</v>
      </c>
      <c r="BB62" s="131">
        <f>'C25 - Práce v HZS'!F37</f>
        <v>0</v>
      </c>
      <c r="BC62" s="131">
        <f>'C25 - Práce v HZS'!F38</f>
        <v>0</v>
      </c>
      <c r="BD62" s="133">
        <f>'C25 - Práce v HZS'!F39</f>
        <v>0</v>
      </c>
      <c r="BE62" s="4"/>
      <c r="BT62" s="134" t="s">
        <v>84</v>
      </c>
      <c r="BV62" s="134" t="s">
        <v>76</v>
      </c>
      <c r="BW62" s="134" t="s">
        <v>106</v>
      </c>
      <c r="BX62" s="134" t="s">
        <v>90</v>
      </c>
      <c r="CL62" s="134" t="s">
        <v>19</v>
      </c>
    </row>
    <row r="63" spans="1:90" s="4" customFormat="1" ht="16.5" customHeight="1">
      <c r="A63" s="112" t="s">
        <v>78</v>
      </c>
      <c r="B63" s="64"/>
      <c r="C63" s="126"/>
      <c r="D63" s="126"/>
      <c r="E63" s="127" t="s">
        <v>107</v>
      </c>
      <c r="F63" s="127"/>
      <c r="G63" s="127"/>
      <c r="H63" s="127"/>
      <c r="I63" s="127"/>
      <c r="J63" s="126"/>
      <c r="K63" s="127" t="s">
        <v>108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'VC - Výchozí revize elektro'!J32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93</v>
      </c>
      <c r="AR63" s="66"/>
      <c r="AS63" s="130">
        <v>0</v>
      </c>
      <c r="AT63" s="131">
        <f>ROUND(SUM(AV63:AW63),2)</f>
        <v>0</v>
      </c>
      <c r="AU63" s="132">
        <f>'VC - Výchozí revize elektro'!P85</f>
        <v>0</v>
      </c>
      <c r="AV63" s="131">
        <f>'VC - Výchozí revize elektro'!J35</f>
        <v>0</v>
      </c>
      <c r="AW63" s="131">
        <f>'VC - Výchozí revize elektro'!J36</f>
        <v>0</v>
      </c>
      <c r="AX63" s="131">
        <f>'VC - Výchozí revize elektro'!J37</f>
        <v>0</v>
      </c>
      <c r="AY63" s="131">
        <f>'VC - Výchozí revize elektro'!J38</f>
        <v>0</v>
      </c>
      <c r="AZ63" s="131">
        <f>'VC - Výchozí revize elektro'!F35</f>
        <v>0</v>
      </c>
      <c r="BA63" s="131">
        <f>'VC - Výchozí revize elektro'!F36</f>
        <v>0</v>
      </c>
      <c r="BB63" s="131">
        <f>'VC - Výchozí revize elektro'!F37</f>
        <v>0</v>
      </c>
      <c r="BC63" s="131">
        <f>'VC - Výchozí revize elektro'!F38</f>
        <v>0</v>
      </c>
      <c r="BD63" s="133">
        <f>'VC - Výchozí revize elektro'!F39</f>
        <v>0</v>
      </c>
      <c r="BE63" s="4"/>
      <c r="BT63" s="134" t="s">
        <v>84</v>
      </c>
      <c r="BV63" s="134" t="s">
        <v>76</v>
      </c>
      <c r="BW63" s="134" t="s">
        <v>109</v>
      </c>
      <c r="BX63" s="134" t="s">
        <v>90</v>
      </c>
      <c r="CL63" s="134" t="s">
        <v>19</v>
      </c>
    </row>
    <row r="64" spans="1:90" s="4" customFormat="1" ht="23.25" customHeight="1">
      <c r="A64" s="112" t="s">
        <v>78</v>
      </c>
      <c r="B64" s="64"/>
      <c r="C64" s="126"/>
      <c r="D64" s="126"/>
      <c r="E64" s="127" t="s">
        <v>110</v>
      </c>
      <c r="F64" s="127"/>
      <c r="G64" s="127"/>
      <c r="H64" s="127"/>
      <c r="I64" s="127"/>
      <c r="J64" s="126"/>
      <c r="K64" s="127" t="s">
        <v>111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'VC 722289 - Pravidelné re...'!J32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93</v>
      </c>
      <c r="AR64" s="66"/>
      <c r="AS64" s="130">
        <v>0</v>
      </c>
      <c r="AT64" s="131">
        <f>ROUND(SUM(AV64:AW64),2)</f>
        <v>0</v>
      </c>
      <c r="AU64" s="132">
        <f>'VC 722289 - Pravidelné re...'!P85</f>
        <v>0</v>
      </c>
      <c r="AV64" s="131">
        <f>'VC 722289 - Pravidelné re...'!J35</f>
        <v>0</v>
      </c>
      <c r="AW64" s="131">
        <f>'VC 722289 - Pravidelné re...'!J36</f>
        <v>0</v>
      </c>
      <c r="AX64" s="131">
        <f>'VC 722289 - Pravidelné re...'!J37</f>
        <v>0</v>
      </c>
      <c r="AY64" s="131">
        <f>'VC 722289 - Pravidelné re...'!J38</f>
        <v>0</v>
      </c>
      <c r="AZ64" s="131">
        <f>'VC 722289 - Pravidelné re...'!F35</f>
        <v>0</v>
      </c>
      <c r="BA64" s="131">
        <f>'VC 722289 - Pravidelné re...'!F36</f>
        <v>0</v>
      </c>
      <c r="BB64" s="131">
        <f>'VC 722289 - Pravidelné re...'!F37</f>
        <v>0</v>
      </c>
      <c r="BC64" s="131">
        <f>'VC 722289 - Pravidelné re...'!F38</f>
        <v>0</v>
      </c>
      <c r="BD64" s="133">
        <f>'VC 722289 - Pravidelné re...'!F39</f>
        <v>0</v>
      </c>
      <c r="BE64" s="4"/>
      <c r="BT64" s="134" t="s">
        <v>84</v>
      </c>
      <c r="BV64" s="134" t="s">
        <v>76</v>
      </c>
      <c r="BW64" s="134" t="s">
        <v>112</v>
      </c>
      <c r="BX64" s="134" t="s">
        <v>90</v>
      </c>
      <c r="CL64" s="134" t="s">
        <v>19</v>
      </c>
    </row>
    <row r="65" spans="1:90" s="4" customFormat="1" ht="16.5" customHeight="1">
      <c r="A65" s="112" t="s">
        <v>78</v>
      </c>
      <c r="B65" s="64"/>
      <c r="C65" s="126"/>
      <c r="D65" s="126"/>
      <c r="E65" s="127" t="s">
        <v>113</v>
      </c>
      <c r="F65" s="127"/>
      <c r="G65" s="127"/>
      <c r="H65" s="127"/>
      <c r="I65" s="127"/>
      <c r="J65" s="126"/>
      <c r="K65" s="127" t="s">
        <v>114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'VC 732 - Rozvaděče'!J32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93</v>
      </c>
      <c r="AR65" s="66"/>
      <c r="AS65" s="130">
        <v>0</v>
      </c>
      <c r="AT65" s="131">
        <f>ROUND(SUM(AV65:AW65),2)</f>
        <v>0</v>
      </c>
      <c r="AU65" s="132">
        <f>'VC 732 - Rozvaděče'!P85</f>
        <v>0</v>
      </c>
      <c r="AV65" s="131">
        <f>'VC 732 - Rozvaděče'!J35</f>
        <v>0</v>
      </c>
      <c r="AW65" s="131">
        <f>'VC 732 - Rozvaděče'!J36</f>
        <v>0</v>
      </c>
      <c r="AX65" s="131">
        <f>'VC 732 - Rozvaděče'!J37</f>
        <v>0</v>
      </c>
      <c r="AY65" s="131">
        <f>'VC 732 - Rozvaděče'!J38</f>
        <v>0</v>
      </c>
      <c r="AZ65" s="131">
        <f>'VC 732 - Rozvaděče'!F35</f>
        <v>0</v>
      </c>
      <c r="BA65" s="131">
        <f>'VC 732 - Rozvaděče'!F36</f>
        <v>0</v>
      </c>
      <c r="BB65" s="131">
        <f>'VC 732 - Rozvaděče'!F37</f>
        <v>0</v>
      </c>
      <c r="BC65" s="131">
        <f>'VC 732 - Rozvaděče'!F38</f>
        <v>0</v>
      </c>
      <c r="BD65" s="133">
        <f>'VC 732 - Rozvaděče'!F39</f>
        <v>0</v>
      </c>
      <c r="BE65" s="4"/>
      <c r="BT65" s="134" t="s">
        <v>84</v>
      </c>
      <c r="BV65" s="134" t="s">
        <v>76</v>
      </c>
      <c r="BW65" s="134" t="s">
        <v>115</v>
      </c>
      <c r="BX65" s="134" t="s">
        <v>90</v>
      </c>
      <c r="CL65" s="134" t="s">
        <v>19</v>
      </c>
    </row>
    <row r="66" spans="1:91" s="7" customFormat="1" ht="16.5" customHeight="1">
      <c r="A66" s="112" t="s">
        <v>78</v>
      </c>
      <c r="B66" s="113"/>
      <c r="C66" s="114"/>
      <c r="D66" s="115" t="s">
        <v>116</v>
      </c>
      <c r="E66" s="115"/>
      <c r="F66" s="115"/>
      <c r="G66" s="115"/>
      <c r="H66" s="115"/>
      <c r="I66" s="116"/>
      <c r="J66" s="115" t="s">
        <v>117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'04 - Zařízení zdravotně t...'!J30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81</v>
      </c>
      <c r="AR66" s="119"/>
      <c r="AS66" s="120">
        <v>0</v>
      </c>
      <c r="AT66" s="121">
        <f>ROUND(SUM(AV66:AW66),2)</f>
        <v>0</v>
      </c>
      <c r="AU66" s="122">
        <f>'04 - Zařízení zdravotně t...'!P86</f>
        <v>0</v>
      </c>
      <c r="AV66" s="121">
        <f>'04 - Zařízení zdravotně t...'!J33</f>
        <v>0</v>
      </c>
      <c r="AW66" s="121">
        <f>'04 - Zařízení zdravotně t...'!J34</f>
        <v>0</v>
      </c>
      <c r="AX66" s="121">
        <f>'04 - Zařízení zdravotně t...'!J35</f>
        <v>0</v>
      </c>
      <c r="AY66" s="121">
        <f>'04 - Zařízení zdravotně t...'!J36</f>
        <v>0</v>
      </c>
      <c r="AZ66" s="121">
        <f>'04 - Zařízení zdravotně t...'!F33</f>
        <v>0</v>
      </c>
      <c r="BA66" s="121">
        <f>'04 - Zařízení zdravotně t...'!F34</f>
        <v>0</v>
      </c>
      <c r="BB66" s="121">
        <f>'04 - Zařízení zdravotně t...'!F35</f>
        <v>0</v>
      </c>
      <c r="BC66" s="121">
        <f>'04 - Zařízení zdravotně t...'!F36</f>
        <v>0</v>
      </c>
      <c r="BD66" s="123">
        <f>'04 - Zařízení zdravotně t...'!F37</f>
        <v>0</v>
      </c>
      <c r="BE66" s="7"/>
      <c r="BT66" s="124" t="s">
        <v>82</v>
      </c>
      <c r="BV66" s="124" t="s">
        <v>76</v>
      </c>
      <c r="BW66" s="124" t="s">
        <v>118</v>
      </c>
      <c r="BX66" s="124" t="s">
        <v>5</v>
      </c>
      <c r="CL66" s="124" t="s">
        <v>19</v>
      </c>
      <c r="CM66" s="124" t="s">
        <v>84</v>
      </c>
    </row>
    <row r="67" spans="1:91" s="7" customFormat="1" ht="16.5" customHeight="1">
      <c r="A67" s="112" t="s">
        <v>78</v>
      </c>
      <c r="B67" s="113"/>
      <c r="C67" s="114"/>
      <c r="D67" s="115" t="s">
        <v>119</v>
      </c>
      <c r="E67" s="115"/>
      <c r="F67" s="115"/>
      <c r="G67" s="115"/>
      <c r="H67" s="115"/>
      <c r="I67" s="116"/>
      <c r="J67" s="115" t="s">
        <v>120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'05 - Vytápění'!J30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81</v>
      </c>
      <c r="AR67" s="119"/>
      <c r="AS67" s="120">
        <v>0</v>
      </c>
      <c r="AT67" s="121">
        <f>ROUND(SUM(AV67:AW67),2)</f>
        <v>0</v>
      </c>
      <c r="AU67" s="122">
        <f>'05 - Vytápění'!P85</f>
        <v>0</v>
      </c>
      <c r="AV67" s="121">
        <f>'05 - Vytápění'!J33</f>
        <v>0</v>
      </c>
      <c r="AW67" s="121">
        <f>'05 - Vytápění'!J34</f>
        <v>0</v>
      </c>
      <c r="AX67" s="121">
        <f>'05 - Vytápění'!J35</f>
        <v>0</v>
      </c>
      <c r="AY67" s="121">
        <f>'05 - Vytápění'!J36</f>
        <v>0</v>
      </c>
      <c r="AZ67" s="121">
        <f>'05 - Vytápění'!F33</f>
        <v>0</v>
      </c>
      <c r="BA67" s="121">
        <f>'05 - Vytápění'!F34</f>
        <v>0</v>
      </c>
      <c r="BB67" s="121">
        <f>'05 - Vytápění'!F35</f>
        <v>0</v>
      </c>
      <c r="BC67" s="121">
        <f>'05 - Vytápění'!F36</f>
        <v>0</v>
      </c>
      <c r="BD67" s="123">
        <f>'05 - Vytápění'!F37</f>
        <v>0</v>
      </c>
      <c r="BE67" s="7"/>
      <c r="BT67" s="124" t="s">
        <v>82</v>
      </c>
      <c r="BV67" s="124" t="s">
        <v>76</v>
      </c>
      <c r="BW67" s="124" t="s">
        <v>121</v>
      </c>
      <c r="BX67" s="124" t="s">
        <v>5</v>
      </c>
      <c r="CL67" s="124" t="s">
        <v>19</v>
      </c>
      <c r="CM67" s="124" t="s">
        <v>84</v>
      </c>
    </row>
    <row r="68" spans="1:91" s="7" customFormat="1" ht="16.5" customHeight="1">
      <c r="A68" s="112" t="s">
        <v>78</v>
      </c>
      <c r="B68" s="113"/>
      <c r="C68" s="114"/>
      <c r="D68" s="115" t="s">
        <v>122</v>
      </c>
      <c r="E68" s="115"/>
      <c r="F68" s="115"/>
      <c r="G68" s="115"/>
      <c r="H68" s="115"/>
      <c r="I68" s="116"/>
      <c r="J68" s="115" t="s">
        <v>123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7">
        <f>'06 - VRN'!J30</f>
        <v>0</v>
      </c>
      <c r="AH68" s="116"/>
      <c r="AI68" s="116"/>
      <c r="AJ68" s="116"/>
      <c r="AK68" s="116"/>
      <c r="AL68" s="116"/>
      <c r="AM68" s="116"/>
      <c r="AN68" s="117">
        <f>SUM(AG68,AT68)</f>
        <v>0</v>
      </c>
      <c r="AO68" s="116"/>
      <c r="AP68" s="116"/>
      <c r="AQ68" s="118" t="s">
        <v>81</v>
      </c>
      <c r="AR68" s="119"/>
      <c r="AS68" s="135">
        <v>0</v>
      </c>
      <c r="AT68" s="136">
        <f>ROUND(SUM(AV68:AW68),2)</f>
        <v>0</v>
      </c>
      <c r="AU68" s="137">
        <f>'06 - VRN'!P84</f>
        <v>0</v>
      </c>
      <c r="AV68" s="136">
        <f>'06 - VRN'!J33</f>
        <v>0</v>
      </c>
      <c r="AW68" s="136">
        <f>'06 - VRN'!J34</f>
        <v>0</v>
      </c>
      <c r="AX68" s="136">
        <f>'06 - VRN'!J35</f>
        <v>0</v>
      </c>
      <c r="AY68" s="136">
        <f>'06 - VRN'!J36</f>
        <v>0</v>
      </c>
      <c r="AZ68" s="136">
        <f>'06 - VRN'!F33</f>
        <v>0</v>
      </c>
      <c r="BA68" s="136">
        <f>'06 - VRN'!F34</f>
        <v>0</v>
      </c>
      <c r="BB68" s="136">
        <f>'06 - VRN'!F35</f>
        <v>0</v>
      </c>
      <c r="BC68" s="136">
        <f>'06 - VRN'!F36</f>
        <v>0</v>
      </c>
      <c r="BD68" s="138">
        <f>'06 - VRN'!F37</f>
        <v>0</v>
      </c>
      <c r="BE68" s="7"/>
      <c r="BT68" s="124" t="s">
        <v>82</v>
      </c>
      <c r="BV68" s="124" t="s">
        <v>76</v>
      </c>
      <c r="BW68" s="124" t="s">
        <v>124</v>
      </c>
      <c r="BX68" s="124" t="s">
        <v>5</v>
      </c>
      <c r="CL68" s="124" t="s">
        <v>19</v>
      </c>
      <c r="CM68" s="124" t="s">
        <v>84</v>
      </c>
    </row>
    <row r="69" spans="1:57" s="2" customFormat="1" ht="30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45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</sheetData>
  <sheetProtection password="CC35" sheet="1" objects="1" scenarios="1" formatColumns="0" formatRows="0"/>
  <mergeCells count="94">
    <mergeCell ref="C52:G52"/>
    <mergeCell ref="D57:H57"/>
    <mergeCell ref="D55:H55"/>
    <mergeCell ref="D56:H56"/>
    <mergeCell ref="E64:I64"/>
    <mergeCell ref="E63:I63"/>
    <mergeCell ref="E62:I62"/>
    <mergeCell ref="E58:I58"/>
    <mergeCell ref="E61:I61"/>
    <mergeCell ref="E60:I60"/>
    <mergeCell ref="E59:I59"/>
    <mergeCell ref="I52:AF52"/>
    <mergeCell ref="J56:AF56"/>
    <mergeCell ref="J57:AF57"/>
    <mergeCell ref="J55:AF55"/>
    <mergeCell ref="K58:AF58"/>
    <mergeCell ref="K60:AF60"/>
    <mergeCell ref="K61:AF61"/>
    <mergeCell ref="K62:AF62"/>
    <mergeCell ref="K63:AF63"/>
    <mergeCell ref="K59:AF59"/>
    <mergeCell ref="K64:AF64"/>
    <mergeCell ref="L45:AO45"/>
    <mergeCell ref="E65:I65"/>
    <mergeCell ref="K65:AF65"/>
    <mergeCell ref="D66:H66"/>
    <mergeCell ref="J66:AF66"/>
    <mergeCell ref="D67:H67"/>
    <mergeCell ref="J67:AF67"/>
    <mergeCell ref="D68:H68"/>
    <mergeCell ref="J68:AF68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1:AM61"/>
    <mergeCell ref="AG52:AM52"/>
    <mergeCell ref="AG57:AM57"/>
    <mergeCell ref="AG63:AM63"/>
    <mergeCell ref="AG60:AM60"/>
    <mergeCell ref="AG59:AM59"/>
    <mergeCell ref="AG55:AM55"/>
    <mergeCell ref="AG56:AM56"/>
    <mergeCell ref="AG58:AM58"/>
    <mergeCell ref="AG64:AM64"/>
    <mergeCell ref="AG62:AM62"/>
    <mergeCell ref="AM49:AP49"/>
    <mergeCell ref="AM50:AP50"/>
    <mergeCell ref="AM47:AN47"/>
    <mergeCell ref="AN52:AP52"/>
    <mergeCell ref="AN64:AP64"/>
    <mergeCell ref="AN63:AP63"/>
    <mergeCell ref="AN57:AP57"/>
    <mergeCell ref="AN61:AP61"/>
    <mergeCell ref="AN60:AP60"/>
    <mergeCell ref="AN55:AP55"/>
    <mergeCell ref="AN59:AP59"/>
    <mergeCell ref="AN56:AP56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</mergeCells>
  <hyperlinks>
    <hyperlink ref="A55" location="'01 - Stavební práce'!C2" display="/"/>
    <hyperlink ref="A56" location="'02 - VZT+KLM'!C2" display="/"/>
    <hyperlink ref="A58" location="'C21M - Elektromontáže'!C2" display="/"/>
    <hyperlink ref="A59" location="'C22M - M'!C2" display="/"/>
    <hyperlink ref="A60" location="'C24 - Stavební práce - výsek'!C2" display="/"/>
    <hyperlink ref="A61" location="'C23 - Materiály'!C2" display="/"/>
    <hyperlink ref="A62" location="'C25 - Práce v HZS'!C2" display="/"/>
    <hyperlink ref="A63" location="'VC - Výchozí revize elektro'!C2" display="/"/>
    <hyperlink ref="A64" location="'VC 722289 - Pravidelné re...'!C2" display="/"/>
    <hyperlink ref="A65" location="'VC 732 - Rozvaděče'!C2" display="/"/>
    <hyperlink ref="A66" location="'04 - Zařízení zdravotně t...'!C2" display="/"/>
    <hyperlink ref="A67" location="'05 - Vytápění'!C2" display="/"/>
    <hyperlink ref="A68" location="'06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1510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1739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ROUND((SUM(BE85:BE91)),2)</f>
        <v>0</v>
      </c>
      <c r="G35" s="39"/>
      <c r="H35" s="39"/>
      <c r="I35" s="158">
        <v>0.21</v>
      </c>
      <c r="J35" s="157">
        <f>ROUND(((SUM(BE85:BE91))*I35),2)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ROUND((SUM(BF85:BF91)),2)</f>
        <v>0</v>
      </c>
      <c r="G36" s="39"/>
      <c r="H36" s="39"/>
      <c r="I36" s="158">
        <v>0.15</v>
      </c>
      <c r="J36" s="157">
        <f>ROUND(((SUM(BF85:BF91))*I36),2)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ROUND((SUM(BG85:BG91)),2)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ROUND((SUM(BH85:BH91)),2)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ROUND((SUM(BI85:BI91)),2)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1510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VC 722289 - Pravidelné revize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1510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1511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VC 722289 - Pravidelné revize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SUM(P86:P91)</f>
        <v>0</v>
      </c>
      <c r="Q85" s="97"/>
      <c r="R85" s="194">
        <f>SUM(R86:R91)</f>
        <v>0</v>
      </c>
      <c r="S85" s="97"/>
      <c r="T85" s="195">
        <f>SUM(T86:T91)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SUM(BK86:BK91)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1740</v>
      </c>
      <c r="F86" s="215" t="s">
        <v>1741</v>
      </c>
      <c r="G86" s="216" t="s">
        <v>1742</v>
      </c>
      <c r="H86" s="217">
        <v>1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1741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16.5" customHeight="1">
      <c r="A88" s="39"/>
      <c r="B88" s="40"/>
      <c r="C88" s="213" t="s">
        <v>84</v>
      </c>
      <c r="D88" s="213" t="s">
        <v>180</v>
      </c>
      <c r="E88" s="214" t="s">
        <v>1743</v>
      </c>
      <c r="F88" s="215" t="s">
        <v>1744</v>
      </c>
      <c r="G88" s="216" t="s">
        <v>1359</v>
      </c>
      <c r="H88" s="217">
        <v>20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1744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65" s="2" customFormat="1" ht="16.5" customHeight="1">
      <c r="A90" s="39"/>
      <c r="B90" s="40"/>
      <c r="C90" s="213" t="s">
        <v>196</v>
      </c>
      <c r="D90" s="213" t="s">
        <v>180</v>
      </c>
      <c r="E90" s="214" t="s">
        <v>1745</v>
      </c>
      <c r="F90" s="215" t="s">
        <v>1746</v>
      </c>
      <c r="G90" s="216" t="s">
        <v>1742</v>
      </c>
      <c r="H90" s="217">
        <v>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185</v>
      </c>
      <c r="AT90" s="224" t="s">
        <v>180</v>
      </c>
      <c r="AU90" s="224" t="s">
        <v>74</v>
      </c>
      <c r="AY90" s="18" t="s">
        <v>178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82</v>
      </c>
      <c r="BK90" s="225">
        <f>ROUND(I90*H90,2)</f>
        <v>0</v>
      </c>
      <c r="BL90" s="18" t="s">
        <v>185</v>
      </c>
      <c r="BM90" s="224" t="s">
        <v>216</v>
      </c>
    </row>
    <row r="91" spans="1:47" s="2" customFormat="1" ht="12">
      <c r="A91" s="39"/>
      <c r="B91" s="40"/>
      <c r="C91" s="41"/>
      <c r="D91" s="226" t="s">
        <v>187</v>
      </c>
      <c r="E91" s="41"/>
      <c r="F91" s="227" t="s">
        <v>1746</v>
      </c>
      <c r="G91" s="41"/>
      <c r="H91" s="41"/>
      <c r="I91" s="228"/>
      <c r="J91" s="41"/>
      <c r="K91" s="41"/>
      <c r="L91" s="45"/>
      <c r="M91" s="266"/>
      <c r="N91" s="267"/>
      <c r="O91" s="268"/>
      <c r="P91" s="268"/>
      <c r="Q91" s="268"/>
      <c r="R91" s="268"/>
      <c r="S91" s="268"/>
      <c r="T91" s="26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187</v>
      </c>
      <c r="AU91" s="18" t="s">
        <v>74</v>
      </c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45"/>
      <c r="M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</sheetData>
  <sheetProtection password="CC35" sheet="1" objects="1" scenarios="1" formatColumns="0" formatRows="0" autoFilter="0"/>
  <autoFilter ref="C84:K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1510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1747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ROUND((SUM(BE85:BE89)),2)</f>
        <v>0</v>
      </c>
      <c r="G35" s="39"/>
      <c r="H35" s="39"/>
      <c r="I35" s="158">
        <v>0.21</v>
      </c>
      <c r="J35" s="157">
        <f>ROUND(((SUM(BE85:BE89))*I35),2)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ROUND((SUM(BF85:BF89)),2)</f>
        <v>0</v>
      </c>
      <c r="G36" s="39"/>
      <c r="H36" s="39"/>
      <c r="I36" s="158">
        <v>0.15</v>
      </c>
      <c r="J36" s="157">
        <f>ROUND(((SUM(BF85:BF89))*I36),2)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ROUND((SUM(BG85:BG89)),2)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ROUND((SUM(BH85:BH89)),2)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ROUND((SUM(BI85:BI89)),2)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1510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VC 732 - Rozvaděče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1510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1511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VC 732 - Rozvaděče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SUM(P86:P89)</f>
        <v>0</v>
      </c>
      <c r="Q85" s="97"/>
      <c r="R85" s="194">
        <f>SUM(R86:R89)</f>
        <v>0</v>
      </c>
      <c r="S85" s="97"/>
      <c r="T85" s="195">
        <f>SUM(T86:T89)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SUM(BK86:BK89)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1748</v>
      </c>
      <c r="F86" s="215" t="s">
        <v>1749</v>
      </c>
      <c r="G86" s="216" t="s">
        <v>1359</v>
      </c>
      <c r="H86" s="217">
        <v>20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1749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16.5" customHeight="1">
      <c r="A88" s="39"/>
      <c r="B88" s="40"/>
      <c r="C88" s="213" t="s">
        <v>84</v>
      </c>
      <c r="D88" s="213" t="s">
        <v>180</v>
      </c>
      <c r="E88" s="214" t="s">
        <v>1750</v>
      </c>
      <c r="F88" s="215" t="s">
        <v>1751</v>
      </c>
      <c r="G88" s="216" t="s">
        <v>1359</v>
      </c>
      <c r="H88" s="217">
        <v>1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1751</v>
      </c>
      <c r="G89" s="41"/>
      <c r="H89" s="41"/>
      <c r="I89" s="228"/>
      <c r="J89" s="41"/>
      <c r="K89" s="41"/>
      <c r="L89" s="45"/>
      <c r="M89" s="266"/>
      <c r="N89" s="267"/>
      <c r="O89" s="268"/>
      <c r="P89" s="268"/>
      <c r="Q89" s="268"/>
      <c r="R89" s="268"/>
      <c r="S89" s="268"/>
      <c r="T89" s="26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31" s="2" customFormat="1" ht="6.95" customHeight="1">
      <c r="A90" s="39"/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45"/>
      <c r="M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</sheetData>
  <sheetProtection password="CC35" sheet="1" objects="1" scenarios="1" formatColumns="0" formatRows="0" autoFilter="0"/>
  <autoFilter ref="C84:K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1752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1753</v>
      </c>
      <c r="G12" s="39"/>
      <c r="H12" s="39"/>
      <c r="I12" s="143" t="s">
        <v>23</v>
      </c>
      <c r="J12" s="147" t="str">
        <f>'Rekapitulace stavby'!AN8</f>
        <v>26. 4. 2022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1754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1755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35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36</v>
      </c>
      <c r="F21" s="39"/>
      <c r="G21" s="39"/>
      <c r="H21" s="39"/>
      <c r="I21" s="143" t="s">
        <v>28</v>
      </c>
      <c r="J21" s="134" t="s">
        <v>37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ROUND(J86,2)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ROUND((SUM(BE86:BE481)),2)</f>
        <v>0</v>
      </c>
      <c r="G33" s="39"/>
      <c r="H33" s="39"/>
      <c r="I33" s="158">
        <v>0.21</v>
      </c>
      <c r="J33" s="157">
        <f>ROUND(((SUM(BE86:BE481))*I33),2)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46</v>
      </c>
      <c r="F34" s="157">
        <f>ROUND((SUM(BF86:BF481)),2)</f>
        <v>0</v>
      </c>
      <c r="G34" s="39"/>
      <c r="H34" s="39"/>
      <c r="I34" s="158">
        <v>0.15</v>
      </c>
      <c r="J34" s="157">
        <f>ROUND(((SUM(BF86:BF481))*I34),2)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47</v>
      </c>
      <c r="F35" s="157">
        <f>ROUND((SUM(BG86:BG481)),2)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48</v>
      </c>
      <c r="F36" s="157">
        <f>ROUND((SUM(BH86:BH481)),2)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49</v>
      </c>
      <c r="F37" s="157">
        <f>ROUND((SUM(BI86:BI481)),2)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2022_MŠ HOŘANY REKONSTRUKCE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04 - Zařízení zdravotně technických instalací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Stonava č.p. 1014, Stonava 735 34</v>
      </c>
      <c r="G52" s="41"/>
      <c r="H52" s="41"/>
      <c r="I52" s="33" t="s">
        <v>23</v>
      </c>
      <c r="J52" s="73" t="str">
        <f>IF(J12="","",J12)</f>
        <v>26. 4. 2022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Stonava</v>
      </c>
      <c r="G54" s="41"/>
      <c r="H54" s="41"/>
      <c r="I54" s="33" t="s">
        <v>31</v>
      </c>
      <c r="J54" s="37" t="str">
        <f>E21</f>
        <v>Amun Pro s.r.o.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Amun Pro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129</v>
      </c>
      <c r="D57" s="172"/>
      <c r="E57" s="172"/>
      <c r="F57" s="172"/>
      <c r="G57" s="172"/>
      <c r="H57" s="172"/>
      <c r="I57" s="172"/>
      <c r="J57" s="173" t="s">
        <v>130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131</v>
      </c>
    </row>
    <row r="60" spans="1:31" s="9" customFormat="1" ht="24.95" customHeight="1">
      <c r="A60" s="9"/>
      <c r="B60" s="175"/>
      <c r="C60" s="176"/>
      <c r="D60" s="177" t="s">
        <v>145</v>
      </c>
      <c r="E60" s="178"/>
      <c r="F60" s="178"/>
      <c r="G60" s="178"/>
      <c r="H60" s="178"/>
      <c r="I60" s="178"/>
      <c r="J60" s="179">
        <f>J87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146</v>
      </c>
      <c r="E61" s="183"/>
      <c r="F61" s="183"/>
      <c r="G61" s="183"/>
      <c r="H61" s="183"/>
      <c r="I61" s="183"/>
      <c r="J61" s="184">
        <f>J88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1756</v>
      </c>
      <c r="E62" s="183"/>
      <c r="F62" s="183"/>
      <c r="G62" s="183"/>
      <c r="H62" s="183"/>
      <c r="I62" s="183"/>
      <c r="J62" s="184">
        <f>J190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1757</v>
      </c>
      <c r="E63" s="183"/>
      <c r="F63" s="183"/>
      <c r="G63" s="183"/>
      <c r="H63" s="183"/>
      <c r="I63" s="183"/>
      <c r="J63" s="184">
        <f>J353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1"/>
      <c r="C64" s="126"/>
      <c r="D64" s="182" t="s">
        <v>1758</v>
      </c>
      <c r="E64" s="183"/>
      <c r="F64" s="183"/>
      <c r="G64" s="183"/>
      <c r="H64" s="183"/>
      <c r="I64" s="183"/>
      <c r="J64" s="184">
        <f>J461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1"/>
      <c r="C65" s="126"/>
      <c r="D65" s="182" t="s">
        <v>1759</v>
      </c>
      <c r="E65" s="183"/>
      <c r="F65" s="183"/>
      <c r="G65" s="183"/>
      <c r="H65" s="183"/>
      <c r="I65" s="183"/>
      <c r="J65" s="184">
        <f>J471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162</v>
      </c>
      <c r="E66" s="178"/>
      <c r="F66" s="178"/>
      <c r="G66" s="178"/>
      <c r="H66" s="178"/>
      <c r="I66" s="178"/>
      <c r="J66" s="179">
        <f>J475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163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2022_MŠ HOŘANY REKONSTRUKCE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04 - Zařízení zdravotně technických instalací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Stonava č.p. 1014, Stonava 735 34</v>
      </c>
      <c r="G80" s="41"/>
      <c r="H80" s="41"/>
      <c r="I80" s="33" t="s">
        <v>23</v>
      </c>
      <c r="J80" s="73" t="str">
        <f>IF(J12="","",J12)</f>
        <v>26. 4. 2022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Obec Stonava</v>
      </c>
      <c r="G82" s="41"/>
      <c r="H82" s="41"/>
      <c r="I82" s="33" t="s">
        <v>31</v>
      </c>
      <c r="J82" s="37" t="str">
        <f>E21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>Amun Pro s.r.o.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164</v>
      </c>
      <c r="D85" s="189" t="s">
        <v>59</v>
      </c>
      <c r="E85" s="189" t="s">
        <v>55</v>
      </c>
      <c r="F85" s="189" t="s">
        <v>56</v>
      </c>
      <c r="G85" s="189" t="s">
        <v>165</v>
      </c>
      <c r="H85" s="189" t="s">
        <v>166</v>
      </c>
      <c r="I85" s="189" t="s">
        <v>167</v>
      </c>
      <c r="J85" s="189" t="s">
        <v>130</v>
      </c>
      <c r="K85" s="190" t="s">
        <v>168</v>
      </c>
      <c r="L85" s="191"/>
      <c r="M85" s="93" t="s">
        <v>19</v>
      </c>
      <c r="N85" s="94" t="s">
        <v>44</v>
      </c>
      <c r="O85" s="94" t="s">
        <v>169</v>
      </c>
      <c r="P85" s="94" t="s">
        <v>170</v>
      </c>
      <c r="Q85" s="94" t="s">
        <v>171</v>
      </c>
      <c r="R85" s="94" t="s">
        <v>172</v>
      </c>
      <c r="S85" s="94" t="s">
        <v>173</v>
      </c>
      <c r="T85" s="95" t="s">
        <v>174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175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P87+P475</f>
        <v>0</v>
      </c>
      <c r="Q86" s="97"/>
      <c r="R86" s="194">
        <f>R87+R475</f>
        <v>1.37822</v>
      </c>
      <c r="S86" s="97"/>
      <c r="T86" s="195">
        <f>T87+T475</f>
        <v>1.9990199999999998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73</v>
      </c>
      <c r="AU86" s="18" t="s">
        <v>131</v>
      </c>
      <c r="BK86" s="196">
        <f>BK87+BK475</f>
        <v>0</v>
      </c>
    </row>
    <row r="87" spans="1:63" s="12" customFormat="1" ht="25.9" customHeight="1">
      <c r="A87" s="12"/>
      <c r="B87" s="197"/>
      <c r="C87" s="198"/>
      <c r="D87" s="199" t="s">
        <v>73</v>
      </c>
      <c r="E87" s="200" t="s">
        <v>691</v>
      </c>
      <c r="F87" s="200" t="s">
        <v>692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P88+P190+P353+P461+P471</f>
        <v>0</v>
      </c>
      <c r="Q87" s="205"/>
      <c r="R87" s="206">
        <f>R88+R190+R353+R461+R471</f>
        <v>1.37822</v>
      </c>
      <c r="S87" s="205"/>
      <c r="T87" s="207">
        <f>T88+T190+T353+T461+T471</f>
        <v>1.9990199999999998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84</v>
      </c>
      <c r="AT87" s="209" t="s">
        <v>73</v>
      </c>
      <c r="AU87" s="209" t="s">
        <v>74</v>
      </c>
      <c r="AY87" s="208" t="s">
        <v>178</v>
      </c>
      <c r="BK87" s="210">
        <f>BK88+BK190+BK353+BK461+BK471</f>
        <v>0</v>
      </c>
    </row>
    <row r="88" spans="1:63" s="12" customFormat="1" ht="22.8" customHeight="1">
      <c r="A88" s="12"/>
      <c r="B88" s="197"/>
      <c r="C88" s="198"/>
      <c r="D88" s="199" t="s">
        <v>73</v>
      </c>
      <c r="E88" s="211" t="s">
        <v>693</v>
      </c>
      <c r="F88" s="211" t="s">
        <v>694</v>
      </c>
      <c r="G88" s="198"/>
      <c r="H88" s="198"/>
      <c r="I88" s="201"/>
      <c r="J88" s="212">
        <f>BK88</f>
        <v>0</v>
      </c>
      <c r="K88" s="198"/>
      <c r="L88" s="203"/>
      <c r="M88" s="204"/>
      <c r="N88" s="205"/>
      <c r="O88" s="205"/>
      <c r="P88" s="206">
        <f>SUM(P89:P189)</f>
        <v>0</v>
      </c>
      <c r="Q88" s="205"/>
      <c r="R88" s="206">
        <f>SUM(R89:R189)</f>
        <v>0.14362999999999998</v>
      </c>
      <c r="S88" s="205"/>
      <c r="T88" s="207">
        <f>SUM(T89:T189)</f>
        <v>1.4073399999999998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84</v>
      </c>
      <c r="AT88" s="209" t="s">
        <v>73</v>
      </c>
      <c r="AU88" s="209" t="s">
        <v>82</v>
      </c>
      <c r="AY88" s="208" t="s">
        <v>178</v>
      </c>
      <c r="BK88" s="210">
        <f>SUM(BK89:BK189)</f>
        <v>0</v>
      </c>
    </row>
    <row r="89" spans="1:65" s="2" customFormat="1" ht="16.5" customHeight="1">
      <c r="A89" s="39"/>
      <c r="B89" s="40"/>
      <c r="C89" s="213" t="s">
        <v>82</v>
      </c>
      <c r="D89" s="213" t="s">
        <v>180</v>
      </c>
      <c r="E89" s="214" t="s">
        <v>1760</v>
      </c>
      <c r="F89" s="215" t="s">
        <v>1761</v>
      </c>
      <c r="G89" s="216" t="s">
        <v>237</v>
      </c>
      <c r="H89" s="217">
        <v>82</v>
      </c>
      <c r="I89" s="218"/>
      <c r="J89" s="219">
        <f>ROUND(I89*H89,2)</f>
        <v>0</v>
      </c>
      <c r="K89" s="215" t="s">
        <v>184</v>
      </c>
      <c r="L89" s="45"/>
      <c r="M89" s="220" t="s">
        <v>19</v>
      </c>
      <c r="N89" s="221" t="s">
        <v>45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0.01492</v>
      </c>
      <c r="T89" s="223">
        <f>S89*H89</f>
        <v>1.2234399999999999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279</v>
      </c>
      <c r="AT89" s="224" t="s">
        <v>180</v>
      </c>
      <c r="AU89" s="224" t="s">
        <v>84</v>
      </c>
      <c r="AY89" s="18" t="s">
        <v>178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82</v>
      </c>
      <c r="BK89" s="225">
        <f>ROUND(I89*H89,2)</f>
        <v>0</v>
      </c>
      <c r="BL89" s="18" t="s">
        <v>279</v>
      </c>
      <c r="BM89" s="224" t="s">
        <v>1762</v>
      </c>
    </row>
    <row r="90" spans="1:47" s="2" customFormat="1" ht="12">
      <c r="A90" s="39"/>
      <c r="B90" s="40"/>
      <c r="C90" s="41"/>
      <c r="D90" s="226" t="s">
        <v>187</v>
      </c>
      <c r="E90" s="41"/>
      <c r="F90" s="227" t="s">
        <v>1761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187</v>
      </c>
      <c r="AU90" s="18" t="s">
        <v>84</v>
      </c>
    </row>
    <row r="91" spans="1:47" s="2" customFormat="1" ht="12">
      <c r="A91" s="39"/>
      <c r="B91" s="40"/>
      <c r="C91" s="41"/>
      <c r="D91" s="231" t="s">
        <v>189</v>
      </c>
      <c r="E91" s="41"/>
      <c r="F91" s="232" t="s">
        <v>1763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189</v>
      </c>
      <c r="AU91" s="18" t="s">
        <v>84</v>
      </c>
    </row>
    <row r="92" spans="1:65" s="2" customFormat="1" ht="16.5" customHeight="1">
      <c r="A92" s="39"/>
      <c r="B92" s="40"/>
      <c r="C92" s="213" t="s">
        <v>84</v>
      </c>
      <c r="D92" s="213" t="s">
        <v>180</v>
      </c>
      <c r="E92" s="214" t="s">
        <v>1764</v>
      </c>
      <c r="F92" s="215" t="s">
        <v>1765</v>
      </c>
      <c r="G92" s="216" t="s">
        <v>237</v>
      </c>
      <c r="H92" s="217">
        <v>6</v>
      </c>
      <c r="I92" s="218"/>
      <c r="J92" s="219">
        <f>ROUND(I92*H92,2)</f>
        <v>0</v>
      </c>
      <c r="K92" s="215" t="s">
        <v>184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0.03065</v>
      </c>
      <c r="T92" s="223">
        <f>S92*H92</f>
        <v>0.1839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279</v>
      </c>
      <c r="AT92" s="224" t="s">
        <v>180</v>
      </c>
      <c r="AU92" s="224" t="s">
        <v>84</v>
      </c>
      <c r="AY92" s="18" t="s">
        <v>178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82</v>
      </c>
      <c r="BK92" s="225">
        <f>ROUND(I92*H92,2)</f>
        <v>0</v>
      </c>
      <c r="BL92" s="18" t="s">
        <v>279</v>
      </c>
      <c r="BM92" s="224" t="s">
        <v>1766</v>
      </c>
    </row>
    <row r="93" spans="1:47" s="2" customFormat="1" ht="12">
      <c r="A93" s="39"/>
      <c r="B93" s="40"/>
      <c r="C93" s="41"/>
      <c r="D93" s="226" t="s">
        <v>187</v>
      </c>
      <c r="E93" s="41"/>
      <c r="F93" s="227" t="s">
        <v>1765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187</v>
      </c>
      <c r="AU93" s="18" t="s">
        <v>84</v>
      </c>
    </row>
    <row r="94" spans="1:47" s="2" customFormat="1" ht="12">
      <c r="A94" s="39"/>
      <c r="B94" s="40"/>
      <c r="C94" s="41"/>
      <c r="D94" s="231" t="s">
        <v>189</v>
      </c>
      <c r="E94" s="41"/>
      <c r="F94" s="232" t="s">
        <v>1767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189</v>
      </c>
      <c r="AU94" s="18" t="s">
        <v>84</v>
      </c>
    </row>
    <row r="95" spans="1:65" s="2" customFormat="1" ht="16.5" customHeight="1">
      <c r="A95" s="39"/>
      <c r="B95" s="40"/>
      <c r="C95" s="213" t="s">
        <v>196</v>
      </c>
      <c r="D95" s="213" t="s">
        <v>180</v>
      </c>
      <c r="E95" s="214" t="s">
        <v>1768</v>
      </c>
      <c r="F95" s="215" t="s">
        <v>1769</v>
      </c>
      <c r="G95" s="216" t="s">
        <v>237</v>
      </c>
      <c r="H95" s="217">
        <v>2.5</v>
      </c>
      <c r="I95" s="218"/>
      <c r="J95" s="219">
        <f>ROUND(I95*H95,2)</f>
        <v>0</v>
      </c>
      <c r="K95" s="215" t="s">
        <v>184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0.00038</v>
      </c>
      <c r="R95" s="222">
        <f>Q95*H95</f>
        <v>0.0009500000000000001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279</v>
      </c>
      <c r="AT95" s="224" t="s">
        <v>180</v>
      </c>
      <c r="AU95" s="224" t="s">
        <v>84</v>
      </c>
      <c r="AY95" s="18" t="s">
        <v>178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82</v>
      </c>
      <c r="BK95" s="225">
        <f>ROUND(I95*H95,2)</f>
        <v>0</v>
      </c>
      <c r="BL95" s="18" t="s">
        <v>279</v>
      </c>
      <c r="BM95" s="224" t="s">
        <v>1770</v>
      </c>
    </row>
    <row r="96" spans="1:47" s="2" customFormat="1" ht="12">
      <c r="A96" s="39"/>
      <c r="B96" s="40"/>
      <c r="C96" s="41"/>
      <c r="D96" s="226" t="s">
        <v>187</v>
      </c>
      <c r="E96" s="41"/>
      <c r="F96" s="227" t="s">
        <v>1769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187</v>
      </c>
      <c r="AU96" s="18" t="s">
        <v>84</v>
      </c>
    </row>
    <row r="97" spans="1:47" s="2" customFormat="1" ht="12">
      <c r="A97" s="39"/>
      <c r="B97" s="40"/>
      <c r="C97" s="41"/>
      <c r="D97" s="231" t="s">
        <v>189</v>
      </c>
      <c r="E97" s="41"/>
      <c r="F97" s="232" t="s">
        <v>1771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189</v>
      </c>
      <c r="AU97" s="18" t="s">
        <v>84</v>
      </c>
    </row>
    <row r="98" spans="1:51" s="13" customFormat="1" ht="12">
      <c r="A98" s="13"/>
      <c r="B98" s="244"/>
      <c r="C98" s="245"/>
      <c r="D98" s="226" t="s">
        <v>288</v>
      </c>
      <c r="E98" s="246" t="s">
        <v>19</v>
      </c>
      <c r="F98" s="247" t="s">
        <v>1772</v>
      </c>
      <c r="G98" s="245"/>
      <c r="H98" s="248">
        <v>2.5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4" t="s">
        <v>288</v>
      </c>
      <c r="AU98" s="254" t="s">
        <v>84</v>
      </c>
      <c r="AV98" s="13" t="s">
        <v>84</v>
      </c>
      <c r="AW98" s="13" t="s">
        <v>33</v>
      </c>
      <c r="AX98" s="13" t="s">
        <v>74</v>
      </c>
      <c r="AY98" s="254" t="s">
        <v>178</v>
      </c>
    </row>
    <row r="99" spans="1:51" s="14" customFormat="1" ht="12">
      <c r="A99" s="14"/>
      <c r="B99" s="255"/>
      <c r="C99" s="256"/>
      <c r="D99" s="226" t="s">
        <v>288</v>
      </c>
      <c r="E99" s="257" t="s">
        <v>19</v>
      </c>
      <c r="F99" s="258" t="s">
        <v>386</v>
      </c>
      <c r="G99" s="256"/>
      <c r="H99" s="259">
        <v>2.5</v>
      </c>
      <c r="I99" s="260"/>
      <c r="J99" s="256"/>
      <c r="K99" s="256"/>
      <c r="L99" s="261"/>
      <c r="M99" s="262"/>
      <c r="N99" s="263"/>
      <c r="O99" s="263"/>
      <c r="P99" s="263"/>
      <c r="Q99" s="263"/>
      <c r="R99" s="263"/>
      <c r="S99" s="263"/>
      <c r="T99" s="26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5" t="s">
        <v>288</v>
      </c>
      <c r="AU99" s="265" t="s">
        <v>84</v>
      </c>
      <c r="AV99" s="14" t="s">
        <v>185</v>
      </c>
      <c r="AW99" s="14" t="s">
        <v>33</v>
      </c>
      <c r="AX99" s="14" t="s">
        <v>82</v>
      </c>
      <c r="AY99" s="265" t="s">
        <v>178</v>
      </c>
    </row>
    <row r="100" spans="1:65" s="2" customFormat="1" ht="16.5" customHeight="1">
      <c r="A100" s="39"/>
      <c r="B100" s="40"/>
      <c r="C100" s="213" t="s">
        <v>185</v>
      </c>
      <c r="D100" s="213" t="s">
        <v>180</v>
      </c>
      <c r="E100" s="214" t="s">
        <v>1773</v>
      </c>
      <c r="F100" s="215" t="s">
        <v>1774</v>
      </c>
      <c r="G100" s="216" t="s">
        <v>237</v>
      </c>
      <c r="H100" s="217">
        <v>11</v>
      </c>
      <c r="I100" s="218"/>
      <c r="J100" s="219">
        <f>ROUND(I100*H100,2)</f>
        <v>0</v>
      </c>
      <c r="K100" s="215" t="s">
        <v>184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0.00044</v>
      </c>
      <c r="R100" s="222">
        <f>Q100*H100</f>
        <v>0.0048400000000000006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279</v>
      </c>
      <c r="AT100" s="224" t="s">
        <v>180</v>
      </c>
      <c r="AU100" s="224" t="s">
        <v>84</v>
      </c>
      <c r="AY100" s="18" t="s">
        <v>178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82</v>
      </c>
      <c r="BK100" s="225">
        <f>ROUND(I100*H100,2)</f>
        <v>0</v>
      </c>
      <c r="BL100" s="18" t="s">
        <v>279</v>
      </c>
      <c r="BM100" s="224" t="s">
        <v>1775</v>
      </c>
    </row>
    <row r="101" spans="1:47" s="2" customFormat="1" ht="12">
      <c r="A101" s="39"/>
      <c r="B101" s="40"/>
      <c r="C101" s="41"/>
      <c r="D101" s="226" t="s">
        <v>187</v>
      </c>
      <c r="E101" s="41"/>
      <c r="F101" s="227" t="s">
        <v>1774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187</v>
      </c>
      <c r="AU101" s="18" t="s">
        <v>84</v>
      </c>
    </row>
    <row r="102" spans="1:47" s="2" customFormat="1" ht="12">
      <c r="A102" s="39"/>
      <c r="B102" s="40"/>
      <c r="C102" s="41"/>
      <c r="D102" s="231" t="s">
        <v>189</v>
      </c>
      <c r="E102" s="41"/>
      <c r="F102" s="232" t="s">
        <v>1776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189</v>
      </c>
      <c r="AU102" s="18" t="s">
        <v>84</v>
      </c>
    </row>
    <row r="103" spans="1:51" s="13" customFormat="1" ht="12">
      <c r="A103" s="13"/>
      <c r="B103" s="244"/>
      <c r="C103" s="245"/>
      <c r="D103" s="226" t="s">
        <v>288</v>
      </c>
      <c r="E103" s="246" t="s">
        <v>19</v>
      </c>
      <c r="F103" s="247" t="s">
        <v>1777</v>
      </c>
      <c r="G103" s="245"/>
      <c r="H103" s="248">
        <v>1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4" t="s">
        <v>288</v>
      </c>
      <c r="AU103" s="254" t="s">
        <v>84</v>
      </c>
      <c r="AV103" s="13" t="s">
        <v>84</v>
      </c>
      <c r="AW103" s="13" t="s">
        <v>33</v>
      </c>
      <c r="AX103" s="13" t="s">
        <v>74</v>
      </c>
      <c r="AY103" s="254" t="s">
        <v>178</v>
      </c>
    </row>
    <row r="104" spans="1:51" s="13" customFormat="1" ht="12">
      <c r="A104" s="13"/>
      <c r="B104" s="244"/>
      <c r="C104" s="245"/>
      <c r="D104" s="226" t="s">
        <v>288</v>
      </c>
      <c r="E104" s="246" t="s">
        <v>19</v>
      </c>
      <c r="F104" s="247" t="s">
        <v>1777</v>
      </c>
      <c r="G104" s="245"/>
      <c r="H104" s="248">
        <v>1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4" t="s">
        <v>288</v>
      </c>
      <c r="AU104" s="254" t="s">
        <v>84</v>
      </c>
      <c r="AV104" s="13" t="s">
        <v>84</v>
      </c>
      <c r="AW104" s="13" t="s">
        <v>33</v>
      </c>
      <c r="AX104" s="13" t="s">
        <v>74</v>
      </c>
      <c r="AY104" s="254" t="s">
        <v>178</v>
      </c>
    </row>
    <row r="105" spans="1:51" s="13" customFormat="1" ht="12">
      <c r="A105" s="13"/>
      <c r="B105" s="244"/>
      <c r="C105" s="245"/>
      <c r="D105" s="226" t="s">
        <v>288</v>
      </c>
      <c r="E105" s="246" t="s">
        <v>19</v>
      </c>
      <c r="F105" s="247" t="s">
        <v>1777</v>
      </c>
      <c r="G105" s="245"/>
      <c r="H105" s="248">
        <v>1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4" t="s">
        <v>288</v>
      </c>
      <c r="AU105" s="254" t="s">
        <v>84</v>
      </c>
      <c r="AV105" s="13" t="s">
        <v>84</v>
      </c>
      <c r="AW105" s="13" t="s">
        <v>33</v>
      </c>
      <c r="AX105" s="13" t="s">
        <v>74</v>
      </c>
      <c r="AY105" s="254" t="s">
        <v>178</v>
      </c>
    </row>
    <row r="106" spans="1:51" s="13" customFormat="1" ht="12">
      <c r="A106" s="13"/>
      <c r="B106" s="244"/>
      <c r="C106" s="245"/>
      <c r="D106" s="226" t="s">
        <v>288</v>
      </c>
      <c r="E106" s="246" t="s">
        <v>19</v>
      </c>
      <c r="F106" s="247" t="s">
        <v>1778</v>
      </c>
      <c r="G106" s="245"/>
      <c r="H106" s="248">
        <v>2</v>
      </c>
      <c r="I106" s="249"/>
      <c r="J106" s="245"/>
      <c r="K106" s="245"/>
      <c r="L106" s="250"/>
      <c r="M106" s="251"/>
      <c r="N106" s="252"/>
      <c r="O106" s="252"/>
      <c r="P106" s="252"/>
      <c r="Q106" s="252"/>
      <c r="R106" s="252"/>
      <c r="S106" s="252"/>
      <c r="T106" s="25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4" t="s">
        <v>288</v>
      </c>
      <c r="AU106" s="254" t="s">
        <v>84</v>
      </c>
      <c r="AV106" s="13" t="s">
        <v>84</v>
      </c>
      <c r="AW106" s="13" t="s">
        <v>33</v>
      </c>
      <c r="AX106" s="13" t="s">
        <v>74</v>
      </c>
      <c r="AY106" s="254" t="s">
        <v>178</v>
      </c>
    </row>
    <row r="107" spans="1:51" s="13" customFormat="1" ht="12">
      <c r="A107" s="13"/>
      <c r="B107" s="244"/>
      <c r="C107" s="245"/>
      <c r="D107" s="226" t="s">
        <v>288</v>
      </c>
      <c r="E107" s="246" t="s">
        <v>19</v>
      </c>
      <c r="F107" s="247" t="s">
        <v>1777</v>
      </c>
      <c r="G107" s="245"/>
      <c r="H107" s="248">
        <v>1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4" t="s">
        <v>288</v>
      </c>
      <c r="AU107" s="254" t="s">
        <v>84</v>
      </c>
      <c r="AV107" s="13" t="s">
        <v>84</v>
      </c>
      <c r="AW107" s="13" t="s">
        <v>33</v>
      </c>
      <c r="AX107" s="13" t="s">
        <v>74</v>
      </c>
      <c r="AY107" s="254" t="s">
        <v>178</v>
      </c>
    </row>
    <row r="108" spans="1:51" s="13" customFormat="1" ht="12">
      <c r="A108" s="13"/>
      <c r="B108" s="244"/>
      <c r="C108" s="245"/>
      <c r="D108" s="226" t="s">
        <v>288</v>
      </c>
      <c r="E108" s="246" t="s">
        <v>19</v>
      </c>
      <c r="F108" s="247" t="s">
        <v>1779</v>
      </c>
      <c r="G108" s="245"/>
      <c r="H108" s="248">
        <v>1.5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4" t="s">
        <v>288</v>
      </c>
      <c r="AU108" s="254" t="s">
        <v>84</v>
      </c>
      <c r="AV108" s="13" t="s">
        <v>84</v>
      </c>
      <c r="AW108" s="13" t="s">
        <v>33</v>
      </c>
      <c r="AX108" s="13" t="s">
        <v>74</v>
      </c>
      <c r="AY108" s="254" t="s">
        <v>178</v>
      </c>
    </row>
    <row r="109" spans="1:51" s="13" customFormat="1" ht="12">
      <c r="A109" s="13"/>
      <c r="B109" s="244"/>
      <c r="C109" s="245"/>
      <c r="D109" s="226" t="s">
        <v>288</v>
      </c>
      <c r="E109" s="246" t="s">
        <v>19</v>
      </c>
      <c r="F109" s="247" t="s">
        <v>196</v>
      </c>
      <c r="G109" s="245"/>
      <c r="H109" s="248">
        <v>3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54" t="s">
        <v>288</v>
      </c>
      <c r="AU109" s="254" t="s">
        <v>84</v>
      </c>
      <c r="AV109" s="13" t="s">
        <v>84</v>
      </c>
      <c r="AW109" s="13" t="s">
        <v>33</v>
      </c>
      <c r="AX109" s="13" t="s">
        <v>74</v>
      </c>
      <c r="AY109" s="254" t="s">
        <v>178</v>
      </c>
    </row>
    <row r="110" spans="1:51" s="13" customFormat="1" ht="12">
      <c r="A110" s="13"/>
      <c r="B110" s="244"/>
      <c r="C110" s="245"/>
      <c r="D110" s="226" t="s">
        <v>288</v>
      </c>
      <c r="E110" s="246" t="s">
        <v>19</v>
      </c>
      <c r="F110" s="247" t="s">
        <v>1780</v>
      </c>
      <c r="G110" s="245"/>
      <c r="H110" s="248">
        <v>0.5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4" t="s">
        <v>288</v>
      </c>
      <c r="AU110" s="254" t="s">
        <v>84</v>
      </c>
      <c r="AV110" s="13" t="s">
        <v>84</v>
      </c>
      <c r="AW110" s="13" t="s">
        <v>33</v>
      </c>
      <c r="AX110" s="13" t="s">
        <v>74</v>
      </c>
      <c r="AY110" s="254" t="s">
        <v>178</v>
      </c>
    </row>
    <row r="111" spans="1:51" s="14" customFormat="1" ht="12">
      <c r="A111" s="14"/>
      <c r="B111" s="255"/>
      <c r="C111" s="256"/>
      <c r="D111" s="226" t="s">
        <v>288</v>
      </c>
      <c r="E111" s="257" t="s">
        <v>19</v>
      </c>
      <c r="F111" s="258" t="s">
        <v>386</v>
      </c>
      <c r="G111" s="256"/>
      <c r="H111" s="259">
        <v>11</v>
      </c>
      <c r="I111" s="260"/>
      <c r="J111" s="256"/>
      <c r="K111" s="256"/>
      <c r="L111" s="261"/>
      <c r="M111" s="262"/>
      <c r="N111" s="263"/>
      <c r="O111" s="263"/>
      <c r="P111" s="263"/>
      <c r="Q111" s="263"/>
      <c r="R111" s="263"/>
      <c r="S111" s="263"/>
      <c r="T111" s="26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5" t="s">
        <v>288</v>
      </c>
      <c r="AU111" s="265" t="s">
        <v>84</v>
      </c>
      <c r="AV111" s="14" t="s">
        <v>185</v>
      </c>
      <c r="AW111" s="14" t="s">
        <v>33</v>
      </c>
      <c r="AX111" s="14" t="s">
        <v>82</v>
      </c>
      <c r="AY111" s="265" t="s">
        <v>178</v>
      </c>
    </row>
    <row r="112" spans="1:65" s="2" customFormat="1" ht="16.5" customHeight="1">
      <c r="A112" s="39"/>
      <c r="B112" s="40"/>
      <c r="C112" s="213" t="s">
        <v>210</v>
      </c>
      <c r="D112" s="213" t="s">
        <v>180</v>
      </c>
      <c r="E112" s="214" t="s">
        <v>1781</v>
      </c>
      <c r="F112" s="215" t="s">
        <v>1782</v>
      </c>
      <c r="G112" s="216" t="s">
        <v>237</v>
      </c>
      <c r="H112" s="217">
        <v>29</v>
      </c>
      <c r="I112" s="218"/>
      <c r="J112" s="219">
        <f>ROUND(I112*H112,2)</f>
        <v>0</v>
      </c>
      <c r="K112" s="215" t="s">
        <v>184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0.00055</v>
      </c>
      <c r="R112" s="222">
        <f>Q112*H112</f>
        <v>0.015950000000000002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279</v>
      </c>
      <c r="AT112" s="224" t="s">
        <v>180</v>
      </c>
      <c r="AU112" s="224" t="s">
        <v>84</v>
      </c>
      <c r="AY112" s="18" t="s">
        <v>178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82</v>
      </c>
      <c r="BK112" s="225">
        <f>ROUND(I112*H112,2)</f>
        <v>0</v>
      </c>
      <c r="BL112" s="18" t="s">
        <v>279</v>
      </c>
      <c r="BM112" s="224" t="s">
        <v>1783</v>
      </c>
    </row>
    <row r="113" spans="1:47" s="2" customFormat="1" ht="12">
      <c r="A113" s="39"/>
      <c r="B113" s="40"/>
      <c r="C113" s="41"/>
      <c r="D113" s="226" t="s">
        <v>187</v>
      </c>
      <c r="E113" s="41"/>
      <c r="F113" s="227" t="s">
        <v>1782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187</v>
      </c>
      <c r="AU113" s="18" t="s">
        <v>84</v>
      </c>
    </row>
    <row r="114" spans="1:47" s="2" customFormat="1" ht="12">
      <c r="A114" s="39"/>
      <c r="B114" s="40"/>
      <c r="C114" s="41"/>
      <c r="D114" s="231" t="s">
        <v>189</v>
      </c>
      <c r="E114" s="41"/>
      <c r="F114" s="232" t="s">
        <v>1784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189</v>
      </c>
      <c r="AU114" s="18" t="s">
        <v>84</v>
      </c>
    </row>
    <row r="115" spans="1:51" s="13" customFormat="1" ht="12">
      <c r="A115" s="13"/>
      <c r="B115" s="244"/>
      <c r="C115" s="245"/>
      <c r="D115" s="226" t="s">
        <v>288</v>
      </c>
      <c r="E115" s="246" t="s">
        <v>19</v>
      </c>
      <c r="F115" s="247" t="s">
        <v>196</v>
      </c>
      <c r="G115" s="245"/>
      <c r="H115" s="248">
        <v>3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4" t="s">
        <v>288</v>
      </c>
      <c r="AU115" s="254" t="s">
        <v>84</v>
      </c>
      <c r="AV115" s="13" t="s">
        <v>84</v>
      </c>
      <c r="AW115" s="13" t="s">
        <v>33</v>
      </c>
      <c r="AX115" s="13" t="s">
        <v>74</v>
      </c>
      <c r="AY115" s="254" t="s">
        <v>178</v>
      </c>
    </row>
    <row r="116" spans="1:51" s="13" customFormat="1" ht="12">
      <c r="A116" s="13"/>
      <c r="B116" s="244"/>
      <c r="C116" s="245"/>
      <c r="D116" s="226" t="s">
        <v>288</v>
      </c>
      <c r="E116" s="246" t="s">
        <v>19</v>
      </c>
      <c r="F116" s="247" t="s">
        <v>216</v>
      </c>
      <c r="G116" s="245"/>
      <c r="H116" s="248">
        <v>6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288</v>
      </c>
      <c r="AU116" s="254" t="s">
        <v>84</v>
      </c>
      <c r="AV116" s="13" t="s">
        <v>84</v>
      </c>
      <c r="AW116" s="13" t="s">
        <v>33</v>
      </c>
      <c r="AX116" s="13" t="s">
        <v>74</v>
      </c>
      <c r="AY116" s="254" t="s">
        <v>178</v>
      </c>
    </row>
    <row r="117" spans="1:51" s="13" customFormat="1" ht="12">
      <c r="A117" s="13"/>
      <c r="B117" s="244"/>
      <c r="C117" s="245"/>
      <c r="D117" s="226" t="s">
        <v>288</v>
      </c>
      <c r="E117" s="246" t="s">
        <v>19</v>
      </c>
      <c r="F117" s="247" t="s">
        <v>185</v>
      </c>
      <c r="G117" s="245"/>
      <c r="H117" s="248">
        <v>4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84</v>
      </c>
      <c r="AV117" s="13" t="s">
        <v>84</v>
      </c>
      <c r="AW117" s="13" t="s">
        <v>33</v>
      </c>
      <c r="AX117" s="13" t="s">
        <v>74</v>
      </c>
      <c r="AY117" s="254" t="s">
        <v>178</v>
      </c>
    </row>
    <row r="118" spans="1:51" s="13" customFormat="1" ht="12">
      <c r="A118" s="13"/>
      <c r="B118" s="244"/>
      <c r="C118" s="245"/>
      <c r="D118" s="226" t="s">
        <v>288</v>
      </c>
      <c r="E118" s="246" t="s">
        <v>19</v>
      </c>
      <c r="F118" s="247" t="s">
        <v>196</v>
      </c>
      <c r="G118" s="245"/>
      <c r="H118" s="248">
        <v>3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84</v>
      </c>
      <c r="AV118" s="13" t="s">
        <v>84</v>
      </c>
      <c r="AW118" s="13" t="s">
        <v>33</v>
      </c>
      <c r="AX118" s="13" t="s">
        <v>74</v>
      </c>
      <c r="AY118" s="254" t="s">
        <v>178</v>
      </c>
    </row>
    <row r="119" spans="1:51" s="13" customFormat="1" ht="12">
      <c r="A119" s="13"/>
      <c r="B119" s="244"/>
      <c r="C119" s="245"/>
      <c r="D119" s="226" t="s">
        <v>288</v>
      </c>
      <c r="E119" s="246" t="s">
        <v>19</v>
      </c>
      <c r="F119" s="247" t="s">
        <v>84</v>
      </c>
      <c r="G119" s="245"/>
      <c r="H119" s="248">
        <v>2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288</v>
      </c>
      <c r="AU119" s="254" t="s">
        <v>84</v>
      </c>
      <c r="AV119" s="13" t="s">
        <v>84</v>
      </c>
      <c r="AW119" s="13" t="s">
        <v>33</v>
      </c>
      <c r="AX119" s="13" t="s">
        <v>74</v>
      </c>
      <c r="AY119" s="254" t="s">
        <v>178</v>
      </c>
    </row>
    <row r="120" spans="1:51" s="13" customFormat="1" ht="12">
      <c r="A120" s="13"/>
      <c r="B120" s="244"/>
      <c r="C120" s="245"/>
      <c r="D120" s="226" t="s">
        <v>288</v>
      </c>
      <c r="E120" s="246" t="s">
        <v>19</v>
      </c>
      <c r="F120" s="247" t="s">
        <v>82</v>
      </c>
      <c r="G120" s="245"/>
      <c r="H120" s="248">
        <v>1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84</v>
      </c>
      <c r="AV120" s="13" t="s">
        <v>84</v>
      </c>
      <c r="AW120" s="13" t="s">
        <v>33</v>
      </c>
      <c r="AX120" s="13" t="s">
        <v>74</v>
      </c>
      <c r="AY120" s="254" t="s">
        <v>178</v>
      </c>
    </row>
    <row r="121" spans="1:51" s="13" customFormat="1" ht="12">
      <c r="A121" s="13"/>
      <c r="B121" s="244"/>
      <c r="C121" s="245"/>
      <c r="D121" s="226" t="s">
        <v>288</v>
      </c>
      <c r="E121" s="246" t="s">
        <v>19</v>
      </c>
      <c r="F121" s="247" t="s">
        <v>234</v>
      </c>
      <c r="G121" s="245"/>
      <c r="H121" s="248">
        <v>9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84</v>
      </c>
      <c r="AV121" s="13" t="s">
        <v>84</v>
      </c>
      <c r="AW121" s="13" t="s">
        <v>33</v>
      </c>
      <c r="AX121" s="13" t="s">
        <v>74</v>
      </c>
      <c r="AY121" s="254" t="s">
        <v>178</v>
      </c>
    </row>
    <row r="122" spans="1:51" s="13" customFormat="1" ht="12">
      <c r="A122" s="13"/>
      <c r="B122" s="244"/>
      <c r="C122" s="245"/>
      <c r="D122" s="226" t="s">
        <v>288</v>
      </c>
      <c r="E122" s="246" t="s">
        <v>19</v>
      </c>
      <c r="F122" s="247" t="s">
        <v>1777</v>
      </c>
      <c r="G122" s="245"/>
      <c r="H122" s="248">
        <v>1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84</v>
      </c>
      <c r="AV122" s="13" t="s">
        <v>84</v>
      </c>
      <c r="AW122" s="13" t="s">
        <v>33</v>
      </c>
      <c r="AX122" s="13" t="s">
        <v>74</v>
      </c>
      <c r="AY122" s="254" t="s">
        <v>178</v>
      </c>
    </row>
    <row r="123" spans="1:51" s="14" customFormat="1" ht="12">
      <c r="A123" s="14"/>
      <c r="B123" s="255"/>
      <c r="C123" s="256"/>
      <c r="D123" s="226" t="s">
        <v>288</v>
      </c>
      <c r="E123" s="257" t="s">
        <v>19</v>
      </c>
      <c r="F123" s="258" t="s">
        <v>386</v>
      </c>
      <c r="G123" s="256"/>
      <c r="H123" s="259">
        <v>29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5" t="s">
        <v>288</v>
      </c>
      <c r="AU123" s="265" t="s">
        <v>84</v>
      </c>
      <c r="AV123" s="14" t="s">
        <v>185</v>
      </c>
      <c r="AW123" s="14" t="s">
        <v>33</v>
      </c>
      <c r="AX123" s="14" t="s">
        <v>82</v>
      </c>
      <c r="AY123" s="265" t="s">
        <v>178</v>
      </c>
    </row>
    <row r="124" spans="1:65" s="2" customFormat="1" ht="16.5" customHeight="1">
      <c r="A124" s="39"/>
      <c r="B124" s="40"/>
      <c r="C124" s="213" t="s">
        <v>216</v>
      </c>
      <c r="D124" s="213" t="s">
        <v>180</v>
      </c>
      <c r="E124" s="214" t="s">
        <v>1785</v>
      </c>
      <c r="F124" s="215" t="s">
        <v>1786</v>
      </c>
      <c r="G124" s="216" t="s">
        <v>237</v>
      </c>
      <c r="H124" s="217">
        <v>18</v>
      </c>
      <c r="I124" s="218"/>
      <c r="J124" s="219">
        <f>ROUND(I124*H124,2)</f>
        <v>0</v>
      </c>
      <c r="K124" s="215" t="s">
        <v>184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0.00187</v>
      </c>
      <c r="R124" s="222">
        <f>Q124*H124</f>
        <v>0.033659999999999995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279</v>
      </c>
      <c r="AT124" s="224" t="s">
        <v>180</v>
      </c>
      <c r="AU124" s="224" t="s">
        <v>84</v>
      </c>
      <c r="AY124" s="18" t="s">
        <v>178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82</v>
      </c>
      <c r="BK124" s="225">
        <f>ROUND(I124*H124,2)</f>
        <v>0</v>
      </c>
      <c r="BL124" s="18" t="s">
        <v>279</v>
      </c>
      <c r="BM124" s="224" t="s">
        <v>1787</v>
      </c>
    </row>
    <row r="125" spans="1:47" s="2" customFormat="1" ht="12">
      <c r="A125" s="39"/>
      <c r="B125" s="40"/>
      <c r="C125" s="41"/>
      <c r="D125" s="226" t="s">
        <v>187</v>
      </c>
      <c r="E125" s="41"/>
      <c r="F125" s="227" t="s">
        <v>1786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187</v>
      </c>
      <c r="AU125" s="18" t="s">
        <v>84</v>
      </c>
    </row>
    <row r="126" spans="1:47" s="2" customFormat="1" ht="12">
      <c r="A126" s="39"/>
      <c r="B126" s="40"/>
      <c r="C126" s="41"/>
      <c r="D126" s="231" t="s">
        <v>189</v>
      </c>
      <c r="E126" s="41"/>
      <c r="F126" s="232" t="s">
        <v>1788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189</v>
      </c>
      <c r="AU126" s="18" t="s">
        <v>84</v>
      </c>
    </row>
    <row r="127" spans="1:51" s="13" customFormat="1" ht="12">
      <c r="A127" s="13"/>
      <c r="B127" s="244"/>
      <c r="C127" s="245"/>
      <c r="D127" s="226" t="s">
        <v>288</v>
      </c>
      <c r="E127" s="246" t="s">
        <v>19</v>
      </c>
      <c r="F127" s="247" t="s">
        <v>290</v>
      </c>
      <c r="G127" s="245"/>
      <c r="H127" s="248">
        <v>18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288</v>
      </c>
      <c r="AU127" s="254" t="s">
        <v>84</v>
      </c>
      <c r="AV127" s="13" t="s">
        <v>84</v>
      </c>
      <c r="AW127" s="13" t="s">
        <v>33</v>
      </c>
      <c r="AX127" s="13" t="s">
        <v>74</v>
      </c>
      <c r="AY127" s="254" t="s">
        <v>178</v>
      </c>
    </row>
    <row r="128" spans="1:51" s="14" customFormat="1" ht="12">
      <c r="A128" s="14"/>
      <c r="B128" s="255"/>
      <c r="C128" s="256"/>
      <c r="D128" s="226" t="s">
        <v>288</v>
      </c>
      <c r="E128" s="257" t="s">
        <v>19</v>
      </c>
      <c r="F128" s="258" t="s">
        <v>386</v>
      </c>
      <c r="G128" s="256"/>
      <c r="H128" s="259">
        <v>18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5" t="s">
        <v>288</v>
      </c>
      <c r="AU128" s="265" t="s">
        <v>84</v>
      </c>
      <c r="AV128" s="14" t="s">
        <v>185</v>
      </c>
      <c r="AW128" s="14" t="s">
        <v>33</v>
      </c>
      <c r="AX128" s="14" t="s">
        <v>82</v>
      </c>
      <c r="AY128" s="265" t="s">
        <v>178</v>
      </c>
    </row>
    <row r="129" spans="1:65" s="2" customFormat="1" ht="16.5" customHeight="1">
      <c r="A129" s="39"/>
      <c r="B129" s="40"/>
      <c r="C129" s="213" t="s">
        <v>222</v>
      </c>
      <c r="D129" s="213" t="s">
        <v>180</v>
      </c>
      <c r="E129" s="214" t="s">
        <v>1789</v>
      </c>
      <c r="F129" s="215" t="s">
        <v>1790</v>
      </c>
      <c r="G129" s="216" t="s">
        <v>237</v>
      </c>
      <c r="H129" s="217">
        <v>40</v>
      </c>
      <c r="I129" s="218"/>
      <c r="J129" s="219">
        <f>ROUND(I129*H129,2)</f>
        <v>0</v>
      </c>
      <c r="K129" s="215" t="s">
        <v>184</v>
      </c>
      <c r="L129" s="45"/>
      <c r="M129" s="220" t="s">
        <v>19</v>
      </c>
      <c r="N129" s="221" t="s">
        <v>45</v>
      </c>
      <c r="O129" s="85"/>
      <c r="P129" s="222">
        <f>O129*H129</f>
        <v>0</v>
      </c>
      <c r="Q129" s="222">
        <v>0.00177</v>
      </c>
      <c r="R129" s="222">
        <f>Q129*H129</f>
        <v>0.0708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279</v>
      </c>
      <c r="AT129" s="224" t="s">
        <v>180</v>
      </c>
      <c r="AU129" s="224" t="s">
        <v>84</v>
      </c>
      <c r="AY129" s="18" t="s">
        <v>178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82</v>
      </c>
      <c r="BK129" s="225">
        <f>ROUND(I129*H129,2)</f>
        <v>0</v>
      </c>
      <c r="BL129" s="18" t="s">
        <v>279</v>
      </c>
      <c r="BM129" s="224" t="s">
        <v>1791</v>
      </c>
    </row>
    <row r="130" spans="1:47" s="2" customFormat="1" ht="12">
      <c r="A130" s="39"/>
      <c r="B130" s="40"/>
      <c r="C130" s="41"/>
      <c r="D130" s="226" t="s">
        <v>187</v>
      </c>
      <c r="E130" s="41"/>
      <c r="F130" s="227" t="s">
        <v>1790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187</v>
      </c>
      <c r="AU130" s="18" t="s">
        <v>84</v>
      </c>
    </row>
    <row r="131" spans="1:47" s="2" customFormat="1" ht="12">
      <c r="A131" s="39"/>
      <c r="B131" s="40"/>
      <c r="C131" s="41"/>
      <c r="D131" s="231" t="s">
        <v>189</v>
      </c>
      <c r="E131" s="41"/>
      <c r="F131" s="232" t="s">
        <v>1792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189</v>
      </c>
      <c r="AU131" s="18" t="s">
        <v>84</v>
      </c>
    </row>
    <row r="132" spans="1:51" s="13" customFormat="1" ht="12">
      <c r="A132" s="13"/>
      <c r="B132" s="244"/>
      <c r="C132" s="245"/>
      <c r="D132" s="226" t="s">
        <v>288</v>
      </c>
      <c r="E132" s="246" t="s">
        <v>19</v>
      </c>
      <c r="F132" s="247" t="s">
        <v>185</v>
      </c>
      <c r="G132" s="245"/>
      <c r="H132" s="248">
        <v>4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288</v>
      </c>
      <c r="AU132" s="254" t="s">
        <v>84</v>
      </c>
      <c r="AV132" s="13" t="s">
        <v>84</v>
      </c>
      <c r="AW132" s="13" t="s">
        <v>33</v>
      </c>
      <c r="AX132" s="13" t="s">
        <v>74</v>
      </c>
      <c r="AY132" s="254" t="s">
        <v>178</v>
      </c>
    </row>
    <row r="133" spans="1:51" s="13" customFormat="1" ht="12">
      <c r="A133" s="13"/>
      <c r="B133" s="244"/>
      <c r="C133" s="245"/>
      <c r="D133" s="226" t="s">
        <v>288</v>
      </c>
      <c r="E133" s="246" t="s">
        <v>19</v>
      </c>
      <c r="F133" s="247" t="s">
        <v>196</v>
      </c>
      <c r="G133" s="245"/>
      <c r="H133" s="248">
        <v>3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84</v>
      </c>
      <c r="AV133" s="13" t="s">
        <v>84</v>
      </c>
      <c r="AW133" s="13" t="s">
        <v>33</v>
      </c>
      <c r="AX133" s="13" t="s">
        <v>74</v>
      </c>
      <c r="AY133" s="254" t="s">
        <v>178</v>
      </c>
    </row>
    <row r="134" spans="1:51" s="13" customFormat="1" ht="12">
      <c r="A134" s="13"/>
      <c r="B134" s="244"/>
      <c r="C134" s="245"/>
      <c r="D134" s="226" t="s">
        <v>288</v>
      </c>
      <c r="E134" s="246" t="s">
        <v>19</v>
      </c>
      <c r="F134" s="247" t="s">
        <v>196</v>
      </c>
      <c r="G134" s="245"/>
      <c r="H134" s="248">
        <v>3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84</v>
      </c>
      <c r="AV134" s="13" t="s">
        <v>84</v>
      </c>
      <c r="AW134" s="13" t="s">
        <v>33</v>
      </c>
      <c r="AX134" s="13" t="s">
        <v>74</v>
      </c>
      <c r="AY134" s="254" t="s">
        <v>178</v>
      </c>
    </row>
    <row r="135" spans="1:51" s="13" customFormat="1" ht="12">
      <c r="A135" s="13"/>
      <c r="B135" s="244"/>
      <c r="C135" s="245"/>
      <c r="D135" s="226" t="s">
        <v>288</v>
      </c>
      <c r="E135" s="246" t="s">
        <v>19</v>
      </c>
      <c r="F135" s="247" t="s">
        <v>216</v>
      </c>
      <c r="G135" s="245"/>
      <c r="H135" s="248">
        <v>6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4" t="s">
        <v>288</v>
      </c>
      <c r="AU135" s="254" t="s">
        <v>84</v>
      </c>
      <c r="AV135" s="13" t="s">
        <v>84</v>
      </c>
      <c r="AW135" s="13" t="s">
        <v>33</v>
      </c>
      <c r="AX135" s="13" t="s">
        <v>74</v>
      </c>
      <c r="AY135" s="254" t="s">
        <v>178</v>
      </c>
    </row>
    <row r="136" spans="1:51" s="13" customFormat="1" ht="12">
      <c r="A136" s="13"/>
      <c r="B136" s="244"/>
      <c r="C136" s="245"/>
      <c r="D136" s="226" t="s">
        <v>288</v>
      </c>
      <c r="E136" s="246" t="s">
        <v>19</v>
      </c>
      <c r="F136" s="247" t="s">
        <v>84</v>
      </c>
      <c r="G136" s="245"/>
      <c r="H136" s="248">
        <v>2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4" t="s">
        <v>288</v>
      </c>
      <c r="AU136" s="254" t="s">
        <v>84</v>
      </c>
      <c r="AV136" s="13" t="s">
        <v>84</v>
      </c>
      <c r="AW136" s="13" t="s">
        <v>33</v>
      </c>
      <c r="AX136" s="13" t="s">
        <v>74</v>
      </c>
      <c r="AY136" s="254" t="s">
        <v>178</v>
      </c>
    </row>
    <row r="137" spans="1:51" s="13" customFormat="1" ht="12">
      <c r="A137" s="13"/>
      <c r="B137" s="244"/>
      <c r="C137" s="245"/>
      <c r="D137" s="226" t="s">
        <v>288</v>
      </c>
      <c r="E137" s="246" t="s">
        <v>19</v>
      </c>
      <c r="F137" s="247" t="s">
        <v>82</v>
      </c>
      <c r="G137" s="245"/>
      <c r="H137" s="248">
        <v>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288</v>
      </c>
      <c r="AU137" s="254" t="s">
        <v>84</v>
      </c>
      <c r="AV137" s="13" t="s">
        <v>84</v>
      </c>
      <c r="AW137" s="13" t="s">
        <v>33</v>
      </c>
      <c r="AX137" s="13" t="s">
        <v>74</v>
      </c>
      <c r="AY137" s="254" t="s">
        <v>178</v>
      </c>
    </row>
    <row r="138" spans="1:51" s="13" customFormat="1" ht="12">
      <c r="A138" s="13"/>
      <c r="B138" s="244"/>
      <c r="C138" s="245"/>
      <c r="D138" s="226" t="s">
        <v>288</v>
      </c>
      <c r="E138" s="246" t="s">
        <v>19</v>
      </c>
      <c r="F138" s="247" t="s">
        <v>196</v>
      </c>
      <c r="G138" s="245"/>
      <c r="H138" s="248">
        <v>3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4" t="s">
        <v>288</v>
      </c>
      <c r="AU138" s="254" t="s">
        <v>84</v>
      </c>
      <c r="AV138" s="13" t="s">
        <v>84</v>
      </c>
      <c r="AW138" s="13" t="s">
        <v>33</v>
      </c>
      <c r="AX138" s="13" t="s">
        <v>74</v>
      </c>
      <c r="AY138" s="254" t="s">
        <v>178</v>
      </c>
    </row>
    <row r="139" spans="1:51" s="13" customFormat="1" ht="12">
      <c r="A139" s="13"/>
      <c r="B139" s="244"/>
      <c r="C139" s="245"/>
      <c r="D139" s="226" t="s">
        <v>288</v>
      </c>
      <c r="E139" s="246" t="s">
        <v>19</v>
      </c>
      <c r="F139" s="247" t="s">
        <v>196</v>
      </c>
      <c r="G139" s="245"/>
      <c r="H139" s="248">
        <v>3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84</v>
      </c>
      <c r="AV139" s="13" t="s">
        <v>84</v>
      </c>
      <c r="AW139" s="13" t="s">
        <v>33</v>
      </c>
      <c r="AX139" s="13" t="s">
        <v>74</v>
      </c>
      <c r="AY139" s="254" t="s">
        <v>178</v>
      </c>
    </row>
    <row r="140" spans="1:51" s="13" customFormat="1" ht="12">
      <c r="A140" s="13"/>
      <c r="B140" s="244"/>
      <c r="C140" s="245"/>
      <c r="D140" s="226" t="s">
        <v>288</v>
      </c>
      <c r="E140" s="246" t="s">
        <v>19</v>
      </c>
      <c r="F140" s="247" t="s">
        <v>210</v>
      </c>
      <c r="G140" s="245"/>
      <c r="H140" s="248">
        <v>5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288</v>
      </c>
      <c r="AU140" s="254" t="s">
        <v>84</v>
      </c>
      <c r="AV140" s="13" t="s">
        <v>84</v>
      </c>
      <c r="AW140" s="13" t="s">
        <v>33</v>
      </c>
      <c r="AX140" s="13" t="s">
        <v>74</v>
      </c>
      <c r="AY140" s="254" t="s">
        <v>178</v>
      </c>
    </row>
    <row r="141" spans="1:51" s="13" customFormat="1" ht="12">
      <c r="A141" s="13"/>
      <c r="B141" s="244"/>
      <c r="C141" s="245"/>
      <c r="D141" s="226" t="s">
        <v>288</v>
      </c>
      <c r="E141" s="246" t="s">
        <v>19</v>
      </c>
      <c r="F141" s="247" t="s">
        <v>196</v>
      </c>
      <c r="G141" s="245"/>
      <c r="H141" s="248">
        <v>3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288</v>
      </c>
      <c r="AU141" s="254" t="s">
        <v>84</v>
      </c>
      <c r="AV141" s="13" t="s">
        <v>84</v>
      </c>
      <c r="AW141" s="13" t="s">
        <v>33</v>
      </c>
      <c r="AX141" s="13" t="s">
        <v>74</v>
      </c>
      <c r="AY141" s="254" t="s">
        <v>178</v>
      </c>
    </row>
    <row r="142" spans="1:51" s="13" customFormat="1" ht="12">
      <c r="A142" s="13"/>
      <c r="B142" s="244"/>
      <c r="C142" s="245"/>
      <c r="D142" s="226" t="s">
        <v>288</v>
      </c>
      <c r="E142" s="246" t="s">
        <v>19</v>
      </c>
      <c r="F142" s="247" t="s">
        <v>82</v>
      </c>
      <c r="G142" s="245"/>
      <c r="H142" s="248">
        <v>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84</v>
      </c>
      <c r="AV142" s="13" t="s">
        <v>84</v>
      </c>
      <c r="AW142" s="13" t="s">
        <v>33</v>
      </c>
      <c r="AX142" s="13" t="s">
        <v>74</v>
      </c>
      <c r="AY142" s="254" t="s">
        <v>178</v>
      </c>
    </row>
    <row r="143" spans="1:51" s="13" customFormat="1" ht="12">
      <c r="A143" s="13"/>
      <c r="B143" s="244"/>
      <c r="C143" s="245"/>
      <c r="D143" s="226" t="s">
        <v>288</v>
      </c>
      <c r="E143" s="246" t="s">
        <v>19</v>
      </c>
      <c r="F143" s="247" t="s">
        <v>1793</v>
      </c>
      <c r="G143" s="245"/>
      <c r="H143" s="248">
        <v>6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288</v>
      </c>
      <c r="AU143" s="254" t="s">
        <v>84</v>
      </c>
      <c r="AV143" s="13" t="s">
        <v>84</v>
      </c>
      <c r="AW143" s="13" t="s">
        <v>33</v>
      </c>
      <c r="AX143" s="13" t="s">
        <v>74</v>
      </c>
      <c r="AY143" s="254" t="s">
        <v>178</v>
      </c>
    </row>
    <row r="144" spans="1:51" s="14" customFormat="1" ht="12">
      <c r="A144" s="14"/>
      <c r="B144" s="255"/>
      <c r="C144" s="256"/>
      <c r="D144" s="226" t="s">
        <v>288</v>
      </c>
      <c r="E144" s="257" t="s">
        <v>19</v>
      </c>
      <c r="F144" s="258" t="s">
        <v>386</v>
      </c>
      <c r="G144" s="256"/>
      <c r="H144" s="259">
        <v>40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5" t="s">
        <v>288</v>
      </c>
      <c r="AU144" s="265" t="s">
        <v>84</v>
      </c>
      <c r="AV144" s="14" t="s">
        <v>185</v>
      </c>
      <c r="AW144" s="14" t="s">
        <v>33</v>
      </c>
      <c r="AX144" s="14" t="s">
        <v>82</v>
      </c>
      <c r="AY144" s="265" t="s">
        <v>178</v>
      </c>
    </row>
    <row r="145" spans="1:65" s="2" customFormat="1" ht="16.5" customHeight="1">
      <c r="A145" s="39"/>
      <c r="B145" s="40"/>
      <c r="C145" s="213" t="s">
        <v>220</v>
      </c>
      <c r="D145" s="213" t="s">
        <v>180</v>
      </c>
      <c r="E145" s="214" t="s">
        <v>1794</v>
      </c>
      <c r="F145" s="215" t="s">
        <v>1795</v>
      </c>
      <c r="G145" s="216" t="s">
        <v>237</v>
      </c>
      <c r="H145" s="217">
        <v>6</v>
      </c>
      <c r="I145" s="218"/>
      <c r="J145" s="219">
        <f>ROUND(I145*H145,2)</f>
        <v>0</v>
      </c>
      <c r="K145" s="215" t="s">
        <v>184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0.00233</v>
      </c>
      <c r="R145" s="222">
        <f>Q145*H145</f>
        <v>0.01398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279</v>
      </c>
      <c r="AT145" s="224" t="s">
        <v>180</v>
      </c>
      <c r="AU145" s="224" t="s">
        <v>84</v>
      </c>
      <c r="AY145" s="18" t="s">
        <v>178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82</v>
      </c>
      <c r="BK145" s="225">
        <f>ROUND(I145*H145,2)</f>
        <v>0</v>
      </c>
      <c r="BL145" s="18" t="s">
        <v>279</v>
      </c>
      <c r="BM145" s="224" t="s">
        <v>1796</v>
      </c>
    </row>
    <row r="146" spans="1:47" s="2" customFormat="1" ht="12">
      <c r="A146" s="39"/>
      <c r="B146" s="40"/>
      <c r="C146" s="41"/>
      <c r="D146" s="226" t="s">
        <v>187</v>
      </c>
      <c r="E146" s="41"/>
      <c r="F146" s="227" t="s">
        <v>1795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187</v>
      </c>
      <c r="AU146" s="18" t="s">
        <v>84</v>
      </c>
    </row>
    <row r="147" spans="1:47" s="2" customFormat="1" ht="12">
      <c r="A147" s="39"/>
      <c r="B147" s="40"/>
      <c r="C147" s="41"/>
      <c r="D147" s="231" t="s">
        <v>189</v>
      </c>
      <c r="E147" s="41"/>
      <c r="F147" s="232" t="s">
        <v>1797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189</v>
      </c>
      <c r="AU147" s="18" t="s">
        <v>84</v>
      </c>
    </row>
    <row r="148" spans="1:51" s="13" customFormat="1" ht="12">
      <c r="A148" s="13"/>
      <c r="B148" s="244"/>
      <c r="C148" s="245"/>
      <c r="D148" s="226" t="s">
        <v>288</v>
      </c>
      <c r="E148" s="246" t="s">
        <v>19</v>
      </c>
      <c r="F148" s="247" t="s">
        <v>196</v>
      </c>
      <c r="G148" s="245"/>
      <c r="H148" s="248">
        <v>3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84</v>
      </c>
      <c r="AV148" s="13" t="s">
        <v>84</v>
      </c>
      <c r="AW148" s="13" t="s">
        <v>33</v>
      </c>
      <c r="AX148" s="13" t="s">
        <v>74</v>
      </c>
      <c r="AY148" s="254" t="s">
        <v>178</v>
      </c>
    </row>
    <row r="149" spans="1:51" s="13" customFormat="1" ht="12">
      <c r="A149" s="13"/>
      <c r="B149" s="244"/>
      <c r="C149" s="245"/>
      <c r="D149" s="226" t="s">
        <v>288</v>
      </c>
      <c r="E149" s="246" t="s">
        <v>19</v>
      </c>
      <c r="F149" s="247" t="s">
        <v>196</v>
      </c>
      <c r="G149" s="245"/>
      <c r="H149" s="248">
        <v>3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288</v>
      </c>
      <c r="AU149" s="254" t="s">
        <v>84</v>
      </c>
      <c r="AV149" s="13" t="s">
        <v>84</v>
      </c>
      <c r="AW149" s="13" t="s">
        <v>33</v>
      </c>
      <c r="AX149" s="13" t="s">
        <v>74</v>
      </c>
      <c r="AY149" s="254" t="s">
        <v>178</v>
      </c>
    </row>
    <row r="150" spans="1:51" s="14" customFormat="1" ht="12">
      <c r="A150" s="14"/>
      <c r="B150" s="255"/>
      <c r="C150" s="256"/>
      <c r="D150" s="226" t="s">
        <v>288</v>
      </c>
      <c r="E150" s="257" t="s">
        <v>19</v>
      </c>
      <c r="F150" s="258" t="s">
        <v>386</v>
      </c>
      <c r="G150" s="256"/>
      <c r="H150" s="259">
        <v>6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5" t="s">
        <v>288</v>
      </c>
      <c r="AU150" s="265" t="s">
        <v>84</v>
      </c>
      <c r="AV150" s="14" t="s">
        <v>185</v>
      </c>
      <c r="AW150" s="14" t="s">
        <v>33</v>
      </c>
      <c r="AX150" s="14" t="s">
        <v>82</v>
      </c>
      <c r="AY150" s="265" t="s">
        <v>178</v>
      </c>
    </row>
    <row r="151" spans="1:65" s="2" customFormat="1" ht="16.5" customHeight="1">
      <c r="A151" s="39"/>
      <c r="B151" s="40"/>
      <c r="C151" s="213" t="s">
        <v>234</v>
      </c>
      <c r="D151" s="213" t="s">
        <v>180</v>
      </c>
      <c r="E151" s="214" t="s">
        <v>1798</v>
      </c>
      <c r="F151" s="215" t="s">
        <v>1799</v>
      </c>
      <c r="G151" s="216" t="s">
        <v>271</v>
      </c>
      <c r="H151" s="217">
        <v>5</v>
      </c>
      <c r="I151" s="218"/>
      <c r="J151" s="219">
        <f>ROUND(I151*H151,2)</f>
        <v>0</v>
      </c>
      <c r="K151" s="215" t="s">
        <v>184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279</v>
      </c>
      <c r="AT151" s="224" t="s">
        <v>180</v>
      </c>
      <c r="AU151" s="224" t="s">
        <v>84</v>
      </c>
      <c r="AY151" s="18" t="s">
        <v>178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82</v>
      </c>
      <c r="BK151" s="225">
        <f>ROUND(I151*H151,2)</f>
        <v>0</v>
      </c>
      <c r="BL151" s="18" t="s">
        <v>279</v>
      </c>
      <c r="BM151" s="224" t="s">
        <v>1800</v>
      </c>
    </row>
    <row r="152" spans="1:47" s="2" customFormat="1" ht="12">
      <c r="A152" s="39"/>
      <c r="B152" s="40"/>
      <c r="C152" s="41"/>
      <c r="D152" s="226" t="s">
        <v>187</v>
      </c>
      <c r="E152" s="41"/>
      <c r="F152" s="227" t="s">
        <v>1799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187</v>
      </c>
      <c r="AU152" s="18" t="s">
        <v>84</v>
      </c>
    </row>
    <row r="153" spans="1:47" s="2" customFormat="1" ht="12">
      <c r="A153" s="39"/>
      <c r="B153" s="40"/>
      <c r="C153" s="41"/>
      <c r="D153" s="231" t="s">
        <v>189</v>
      </c>
      <c r="E153" s="41"/>
      <c r="F153" s="232" t="s">
        <v>1801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189</v>
      </c>
      <c r="AU153" s="18" t="s">
        <v>84</v>
      </c>
    </row>
    <row r="154" spans="1:65" s="2" customFormat="1" ht="16.5" customHeight="1">
      <c r="A154" s="39"/>
      <c r="B154" s="40"/>
      <c r="C154" s="213" t="s">
        <v>243</v>
      </c>
      <c r="D154" s="213" t="s">
        <v>180</v>
      </c>
      <c r="E154" s="214" t="s">
        <v>1802</v>
      </c>
      <c r="F154" s="215" t="s">
        <v>1803</v>
      </c>
      <c r="G154" s="216" t="s">
        <v>271</v>
      </c>
      <c r="H154" s="217">
        <v>12</v>
      </c>
      <c r="I154" s="218"/>
      <c r="J154" s="219">
        <f>ROUND(I154*H154,2)</f>
        <v>0</v>
      </c>
      <c r="K154" s="215" t="s">
        <v>184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279</v>
      </c>
      <c r="AT154" s="224" t="s">
        <v>180</v>
      </c>
      <c r="AU154" s="224" t="s">
        <v>84</v>
      </c>
      <c r="AY154" s="18" t="s">
        <v>178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82</v>
      </c>
      <c r="BK154" s="225">
        <f>ROUND(I154*H154,2)</f>
        <v>0</v>
      </c>
      <c r="BL154" s="18" t="s">
        <v>279</v>
      </c>
      <c r="BM154" s="224" t="s">
        <v>1804</v>
      </c>
    </row>
    <row r="155" spans="1:47" s="2" customFormat="1" ht="12">
      <c r="A155" s="39"/>
      <c r="B155" s="40"/>
      <c r="C155" s="41"/>
      <c r="D155" s="226" t="s">
        <v>187</v>
      </c>
      <c r="E155" s="41"/>
      <c r="F155" s="227" t="s">
        <v>1803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187</v>
      </c>
      <c r="AU155" s="18" t="s">
        <v>84</v>
      </c>
    </row>
    <row r="156" spans="1:47" s="2" customFormat="1" ht="12">
      <c r="A156" s="39"/>
      <c r="B156" s="40"/>
      <c r="C156" s="41"/>
      <c r="D156" s="231" t="s">
        <v>189</v>
      </c>
      <c r="E156" s="41"/>
      <c r="F156" s="232" t="s">
        <v>1805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189</v>
      </c>
      <c r="AU156" s="18" t="s">
        <v>84</v>
      </c>
    </row>
    <row r="157" spans="1:65" s="2" customFormat="1" ht="16.5" customHeight="1">
      <c r="A157" s="39"/>
      <c r="B157" s="40"/>
      <c r="C157" s="213" t="s">
        <v>228</v>
      </c>
      <c r="D157" s="213" t="s">
        <v>180</v>
      </c>
      <c r="E157" s="214" t="s">
        <v>1806</v>
      </c>
      <c r="F157" s="215" t="s">
        <v>1807</v>
      </c>
      <c r="G157" s="216" t="s">
        <v>271</v>
      </c>
      <c r="H157" s="217">
        <v>5</v>
      </c>
      <c r="I157" s="218"/>
      <c r="J157" s="219">
        <f>ROUND(I157*H157,2)</f>
        <v>0</v>
      </c>
      <c r="K157" s="215" t="s">
        <v>184</v>
      </c>
      <c r="L157" s="45"/>
      <c r="M157" s="220" t="s">
        <v>19</v>
      </c>
      <c r="N157" s="221" t="s">
        <v>45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279</v>
      </c>
      <c r="AT157" s="224" t="s">
        <v>180</v>
      </c>
      <c r="AU157" s="224" t="s">
        <v>84</v>
      </c>
      <c r="AY157" s="18" t="s">
        <v>178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82</v>
      </c>
      <c r="BK157" s="225">
        <f>ROUND(I157*H157,2)</f>
        <v>0</v>
      </c>
      <c r="BL157" s="18" t="s">
        <v>279</v>
      </c>
      <c r="BM157" s="224" t="s">
        <v>1808</v>
      </c>
    </row>
    <row r="158" spans="1:47" s="2" customFormat="1" ht="12">
      <c r="A158" s="39"/>
      <c r="B158" s="40"/>
      <c r="C158" s="41"/>
      <c r="D158" s="226" t="s">
        <v>187</v>
      </c>
      <c r="E158" s="41"/>
      <c r="F158" s="227" t="s">
        <v>1807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187</v>
      </c>
      <c r="AU158" s="18" t="s">
        <v>84</v>
      </c>
    </row>
    <row r="159" spans="1:47" s="2" customFormat="1" ht="12">
      <c r="A159" s="39"/>
      <c r="B159" s="40"/>
      <c r="C159" s="41"/>
      <c r="D159" s="231" t="s">
        <v>189</v>
      </c>
      <c r="E159" s="41"/>
      <c r="F159" s="232" t="s">
        <v>1809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189</v>
      </c>
      <c r="AU159" s="18" t="s">
        <v>84</v>
      </c>
    </row>
    <row r="160" spans="1:65" s="2" customFormat="1" ht="16.5" customHeight="1">
      <c r="A160" s="39"/>
      <c r="B160" s="40"/>
      <c r="C160" s="213" t="s">
        <v>241</v>
      </c>
      <c r="D160" s="213" t="s">
        <v>180</v>
      </c>
      <c r="E160" s="214" t="s">
        <v>1810</v>
      </c>
      <c r="F160" s="215" t="s">
        <v>1811</v>
      </c>
      <c r="G160" s="216" t="s">
        <v>271</v>
      </c>
      <c r="H160" s="217">
        <v>13</v>
      </c>
      <c r="I160" s="218"/>
      <c r="J160" s="219">
        <f>ROUND(I160*H160,2)</f>
        <v>0</v>
      </c>
      <c r="K160" s="215" t="s">
        <v>184</v>
      </c>
      <c r="L160" s="45"/>
      <c r="M160" s="220" t="s">
        <v>19</v>
      </c>
      <c r="N160" s="221" t="s">
        <v>45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279</v>
      </c>
      <c r="AT160" s="224" t="s">
        <v>180</v>
      </c>
      <c r="AU160" s="224" t="s">
        <v>84</v>
      </c>
      <c r="AY160" s="18" t="s">
        <v>178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82</v>
      </c>
      <c r="BK160" s="225">
        <f>ROUND(I160*H160,2)</f>
        <v>0</v>
      </c>
      <c r="BL160" s="18" t="s">
        <v>279</v>
      </c>
      <c r="BM160" s="224" t="s">
        <v>1812</v>
      </c>
    </row>
    <row r="161" spans="1:47" s="2" customFormat="1" ht="12">
      <c r="A161" s="39"/>
      <c r="B161" s="40"/>
      <c r="C161" s="41"/>
      <c r="D161" s="226" t="s">
        <v>187</v>
      </c>
      <c r="E161" s="41"/>
      <c r="F161" s="227" t="s">
        <v>1811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187</v>
      </c>
      <c r="AU161" s="18" t="s">
        <v>84</v>
      </c>
    </row>
    <row r="162" spans="1:47" s="2" customFormat="1" ht="12">
      <c r="A162" s="39"/>
      <c r="B162" s="40"/>
      <c r="C162" s="41"/>
      <c r="D162" s="231" t="s">
        <v>189</v>
      </c>
      <c r="E162" s="41"/>
      <c r="F162" s="232" t="s">
        <v>1813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189</v>
      </c>
      <c r="AU162" s="18" t="s">
        <v>84</v>
      </c>
    </row>
    <row r="163" spans="1:65" s="2" customFormat="1" ht="16.5" customHeight="1">
      <c r="A163" s="39"/>
      <c r="B163" s="40"/>
      <c r="C163" s="213" t="s">
        <v>262</v>
      </c>
      <c r="D163" s="213" t="s">
        <v>180</v>
      </c>
      <c r="E163" s="214" t="s">
        <v>1814</v>
      </c>
      <c r="F163" s="215" t="s">
        <v>1815</v>
      </c>
      <c r="G163" s="216" t="s">
        <v>271</v>
      </c>
      <c r="H163" s="217">
        <v>3</v>
      </c>
      <c r="I163" s="218"/>
      <c r="J163" s="219">
        <f>ROUND(I163*H163,2)</f>
        <v>0</v>
      </c>
      <c r="K163" s="215" t="s">
        <v>184</v>
      </c>
      <c r="L163" s="45"/>
      <c r="M163" s="220" t="s">
        <v>19</v>
      </c>
      <c r="N163" s="221" t="s">
        <v>45</v>
      </c>
      <c r="O163" s="85"/>
      <c r="P163" s="222">
        <f>O163*H163</f>
        <v>0</v>
      </c>
      <c r="Q163" s="222">
        <v>0.00022</v>
      </c>
      <c r="R163" s="222">
        <f>Q163*H163</f>
        <v>0.00066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279</v>
      </c>
      <c r="AT163" s="224" t="s">
        <v>180</v>
      </c>
      <c r="AU163" s="224" t="s">
        <v>84</v>
      </c>
      <c r="AY163" s="18" t="s">
        <v>178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82</v>
      </c>
      <c r="BK163" s="225">
        <f>ROUND(I163*H163,2)</f>
        <v>0</v>
      </c>
      <c r="BL163" s="18" t="s">
        <v>279</v>
      </c>
      <c r="BM163" s="224" t="s">
        <v>1816</v>
      </c>
    </row>
    <row r="164" spans="1:47" s="2" customFormat="1" ht="12">
      <c r="A164" s="39"/>
      <c r="B164" s="40"/>
      <c r="C164" s="41"/>
      <c r="D164" s="226" t="s">
        <v>187</v>
      </c>
      <c r="E164" s="41"/>
      <c r="F164" s="227" t="s">
        <v>1815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187</v>
      </c>
      <c r="AU164" s="18" t="s">
        <v>84</v>
      </c>
    </row>
    <row r="165" spans="1:47" s="2" customFormat="1" ht="12">
      <c r="A165" s="39"/>
      <c r="B165" s="40"/>
      <c r="C165" s="41"/>
      <c r="D165" s="231" t="s">
        <v>189</v>
      </c>
      <c r="E165" s="41"/>
      <c r="F165" s="232" t="s">
        <v>1817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189</v>
      </c>
      <c r="AU165" s="18" t="s">
        <v>84</v>
      </c>
    </row>
    <row r="166" spans="1:65" s="2" customFormat="1" ht="16.5" customHeight="1">
      <c r="A166" s="39"/>
      <c r="B166" s="40"/>
      <c r="C166" s="213" t="s">
        <v>268</v>
      </c>
      <c r="D166" s="213" t="s">
        <v>180</v>
      </c>
      <c r="E166" s="214" t="s">
        <v>1818</v>
      </c>
      <c r="F166" s="215" t="s">
        <v>1819</v>
      </c>
      <c r="G166" s="216" t="s">
        <v>271</v>
      </c>
      <c r="H166" s="217">
        <v>5</v>
      </c>
      <c r="I166" s="218"/>
      <c r="J166" s="219">
        <f>ROUND(I166*H166,2)</f>
        <v>0</v>
      </c>
      <c r="K166" s="215" t="s">
        <v>184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6E-05</v>
      </c>
      <c r="R166" s="222">
        <f>Q166*H166</f>
        <v>0.00030000000000000003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279</v>
      </c>
      <c r="AT166" s="224" t="s">
        <v>180</v>
      </c>
      <c r="AU166" s="224" t="s">
        <v>84</v>
      </c>
      <c r="AY166" s="18" t="s">
        <v>178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82</v>
      </c>
      <c r="BK166" s="225">
        <f>ROUND(I166*H166,2)</f>
        <v>0</v>
      </c>
      <c r="BL166" s="18" t="s">
        <v>279</v>
      </c>
      <c r="BM166" s="224" t="s">
        <v>1820</v>
      </c>
    </row>
    <row r="167" spans="1:47" s="2" customFormat="1" ht="12">
      <c r="A167" s="39"/>
      <c r="B167" s="40"/>
      <c r="C167" s="41"/>
      <c r="D167" s="226" t="s">
        <v>187</v>
      </c>
      <c r="E167" s="41"/>
      <c r="F167" s="227" t="s">
        <v>1819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187</v>
      </c>
      <c r="AU167" s="18" t="s">
        <v>84</v>
      </c>
    </row>
    <row r="168" spans="1:47" s="2" customFormat="1" ht="12">
      <c r="A168" s="39"/>
      <c r="B168" s="40"/>
      <c r="C168" s="41"/>
      <c r="D168" s="231" t="s">
        <v>189</v>
      </c>
      <c r="E168" s="41"/>
      <c r="F168" s="232" t="s">
        <v>1821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189</v>
      </c>
      <c r="AU168" s="18" t="s">
        <v>84</v>
      </c>
    </row>
    <row r="169" spans="1:65" s="2" customFormat="1" ht="16.5" customHeight="1">
      <c r="A169" s="39"/>
      <c r="B169" s="40"/>
      <c r="C169" s="234" t="s">
        <v>8</v>
      </c>
      <c r="D169" s="234" t="s">
        <v>96</v>
      </c>
      <c r="E169" s="235" t="s">
        <v>1822</v>
      </c>
      <c r="F169" s="236" t="s">
        <v>1823</v>
      </c>
      <c r="G169" s="237" t="s">
        <v>271</v>
      </c>
      <c r="H169" s="238">
        <v>5</v>
      </c>
      <c r="I169" s="239"/>
      <c r="J169" s="240">
        <f>ROUND(I169*H169,2)</f>
        <v>0</v>
      </c>
      <c r="K169" s="236" t="s">
        <v>184</v>
      </c>
      <c r="L169" s="241"/>
      <c r="M169" s="242" t="s">
        <v>19</v>
      </c>
      <c r="N169" s="243" t="s">
        <v>45</v>
      </c>
      <c r="O169" s="85"/>
      <c r="P169" s="222">
        <f>O169*H169</f>
        <v>0</v>
      </c>
      <c r="Q169" s="222">
        <v>0.00044</v>
      </c>
      <c r="R169" s="222">
        <f>Q169*H169</f>
        <v>0.0022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365</v>
      </c>
      <c r="AT169" s="224" t="s">
        <v>96</v>
      </c>
      <c r="AU169" s="224" t="s">
        <v>84</v>
      </c>
      <c r="AY169" s="18" t="s">
        <v>178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82</v>
      </c>
      <c r="BK169" s="225">
        <f>ROUND(I169*H169,2)</f>
        <v>0</v>
      </c>
      <c r="BL169" s="18" t="s">
        <v>279</v>
      </c>
      <c r="BM169" s="224" t="s">
        <v>1824</v>
      </c>
    </row>
    <row r="170" spans="1:47" s="2" customFormat="1" ht="12">
      <c r="A170" s="39"/>
      <c r="B170" s="40"/>
      <c r="C170" s="41"/>
      <c r="D170" s="226" t="s">
        <v>187</v>
      </c>
      <c r="E170" s="41"/>
      <c r="F170" s="227" t="s">
        <v>1823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187</v>
      </c>
      <c r="AU170" s="18" t="s">
        <v>84</v>
      </c>
    </row>
    <row r="171" spans="1:65" s="2" customFormat="1" ht="16.5" customHeight="1">
      <c r="A171" s="39"/>
      <c r="B171" s="40"/>
      <c r="C171" s="213" t="s">
        <v>279</v>
      </c>
      <c r="D171" s="213" t="s">
        <v>180</v>
      </c>
      <c r="E171" s="214" t="s">
        <v>1825</v>
      </c>
      <c r="F171" s="215" t="s">
        <v>1826</v>
      </c>
      <c r="G171" s="216" t="s">
        <v>271</v>
      </c>
      <c r="H171" s="217">
        <v>1</v>
      </c>
      <c r="I171" s="218"/>
      <c r="J171" s="219">
        <f>ROUND(I171*H171,2)</f>
        <v>0</v>
      </c>
      <c r="K171" s="215" t="s">
        <v>184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0.00029</v>
      </c>
      <c r="R171" s="222">
        <f>Q171*H171</f>
        <v>0.00029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279</v>
      </c>
      <c r="AT171" s="224" t="s">
        <v>180</v>
      </c>
      <c r="AU171" s="224" t="s">
        <v>84</v>
      </c>
      <c r="AY171" s="18" t="s">
        <v>178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82</v>
      </c>
      <c r="BK171" s="225">
        <f>ROUND(I171*H171,2)</f>
        <v>0</v>
      </c>
      <c r="BL171" s="18" t="s">
        <v>279</v>
      </c>
      <c r="BM171" s="224" t="s">
        <v>1827</v>
      </c>
    </row>
    <row r="172" spans="1:47" s="2" customFormat="1" ht="12">
      <c r="A172" s="39"/>
      <c r="B172" s="40"/>
      <c r="C172" s="41"/>
      <c r="D172" s="226" t="s">
        <v>187</v>
      </c>
      <c r="E172" s="41"/>
      <c r="F172" s="227" t="s">
        <v>1826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187</v>
      </c>
      <c r="AU172" s="18" t="s">
        <v>84</v>
      </c>
    </row>
    <row r="173" spans="1:47" s="2" customFormat="1" ht="12">
      <c r="A173" s="39"/>
      <c r="B173" s="40"/>
      <c r="C173" s="41"/>
      <c r="D173" s="231" t="s">
        <v>189</v>
      </c>
      <c r="E173" s="41"/>
      <c r="F173" s="232" t="s">
        <v>1828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189</v>
      </c>
      <c r="AU173" s="18" t="s">
        <v>84</v>
      </c>
    </row>
    <row r="174" spans="1:65" s="2" customFormat="1" ht="16.5" customHeight="1">
      <c r="A174" s="39"/>
      <c r="B174" s="40"/>
      <c r="C174" s="213" t="s">
        <v>248</v>
      </c>
      <c r="D174" s="213" t="s">
        <v>180</v>
      </c>
      <c r="E174" s="214" t="s">
        <v>1829</v>
      </c>
      <c r="F174" s="215" t="s">
        <v>1830</v>
      </c>
      <c r="G174" s="216" t="s">
        <v>237</v>
      </c>
      <c r="H174" s="217">
        <v>106.5</v>
      </c>
      <c r="I174" s="218"/>
      <c r="J174" s="219">
        <f>ROUND(I174*H174,2)</f>
        <v>0</v>
      </c>
      <c r="K174" s="215" t="s">
        <v>184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279</v>
      </c>
      <c r="AT174" s="224" t="s">
        <v>180</v>
      </c>
      <c r="AU174" s="224" t="s">
        <v>84</v>
      </c>
      <c r="AY174" s="18" t="s">
        <v>178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82</v>
      </c>
      <c r="BK174" s="225">
        <f>ROUND(I174*H174,2)</f>
        <v>0</v>
      </c>
      <c r="BL174" s="18" t="s">
        <v>279</v>
      </c>
      <c r="BM174" s="224" t="s">
        <v>1831</v>
      </c>
    </row>
    <row r="175" spans="1:47" s="2" customFormat="1" ht="12">
      <c r="A175" s="39"/>
      <c r="B175" s="40"/>
      <c r="C175" s="41"/>
      <c r="D175" s="226" t="s">
        <v>187</v>
      </c>
      <c r="E175" s="41"/>
      <c r="F175" s="227" t="s">
        <v>1830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187</v>
      </c>
      <c r="AU175" s="18" t="s">
        <v>84</v>
      </c>
    </row>
    <row r="176" spans="1:47" s="2" customFormat="1" ht="12">
      <c r="A176" s="39"/>
      <c r="B176" s="40"/>
      <c r="C176" s="41"/>
      <c r="D176" s="231" t="s">
        <v>189</v>
      </c>
      <c r="E176" s="41"/>
      <c r="F176" s="232" t="s">
        <v>1832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189</v>
      </c>
      <c r="AU176" s="18" t="s">
        <v>84</v>
      </c>
    </row>
    <row r="177" spans="1:51" s="13" customFormat="1" ht="12">
      <c r="A177" s="13"/>
      <c r="B177" s="244"/>
      <c r="C177" s="245"/>
      <c r="D177" s="226" t="s">
        <v>288</v>
      </c>
      <c r="E177" s="246" t="s">
        <v>19</v>
      </c>
      <c r="F177" s="247" t="s">
        <v>1833</v>
      </c>
      <c r="G177" s="245"/>
      <c r="H177" s="248">
        <v>2.5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288</v>
      </c>
      <c r="AU177" s="254" t="s">
        <v>84</v>
      </c>
      <c r="AV177" s="13" t="s">
        <v>84</v>
      </c>
      <c r="AW177" s="13" t="s">
        <v>33</v>
      </c>
      <c r="AX177" s="13" t="s">
        <v>74</v>
      </c>
      <c r="AY177" s="254" t="s">
        <v>178</v>
      </c>
    </row>
    <row r="178" spans="1:51" s="13" customFormat="1" ht="12">
      <c r="A178" s="13"/>
      <c r="B178" s="244"/>
      <c r="C178" s="245"/>
      <c r="D178" s="226" t="s">
        <v>288</v>
      </c>
      <c r="E178" s="246" t="s">
        <v>19</v>
      </c>
      <c r="F178" s="247" t="s">
        <v>228</v>
      </c>
      <c r="G178" s="245"/>
      <c r="H178" s="248">
        <v>11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4" t="s">
        <v>288</v>
      </c>
      <c r="AU178" s="254" t="s">
        <v>84</v>
      </c>
      <c r="AV178" s="13" t="s">
        <v>84</v>
      </c>
      <c r="AW178" s="13" t="s">
        <v>33</v>
      </c>
      <c r="AX178" s="13" t="s">
        <v>74</v>
      </c>
      <c r="AY178" s="254" t="s">
        <v>178</v>
      </c>
    </row>
    <row r="179" spans="1:51" s="13" customFormat="1" ht="12">
      <c r="A179" s="13"/>
      <c r="B179" s="244"/>
      <c r="C179" s="245"/>
      <c r="D179" s="226" t="s">
        <v>288</v>
      </c>
      <c r="E179" s="246" t="s">
        <v>19</v>
      </c>
      <c r="F179" s="247" t="s">
        <v>346</v>
      </c>
      <c r="G179" s="245"/>
      <c r="H179" s="248">
        <v>29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288</v>
      </c>
      <c r="AU179" s="254" t="s">
        <v>84</v>
      </c>
      <c r="AV179" s="13" t="s">
        <v>84</v>
      </c>
      <c r="AW179" s="13" t="s">
        <v>33</v>
      </c>
      <c r="AX179" s="13" t="s">
        <v>74</v>
      </c>
      <c r="AY179" s="254" t="s">
        <v>178</v>
      </c>
    </row>
    <row r="180" spans="1:51" s="13" customFormat="1" ht="12">
      <c r="A180" s="13"/>
      <c r="B180" s="244"/>
      <c r="C180" s="245"/>
      <c r="D180" s="226" t="s">
        <v>288</v>
      </c>
      <c r="E180" s="246" t="s">
        <v>19</v>
      </c>
      <c r="F180" s="247" t="s">
        <v>290</v>
      </c>
      <c r="G180" s="245"/>
      <c r="H180" s="248">
        <v>18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288</v>
      </c>
      <c r="AU180" s="254" t="s">
        <v>84</v>
      </c>
      <c r="AV180" s="13" t="s">
        <v>84</v>
      </c>
      <c r="AW180" s="13" t="s">
        <v>33</v>
      </c>
      <c r="AX180" s="13" t="s">
        <v>74</v>
      </c>
      <c r="AY180" s="254" t="s">
        <v>178</v>
      </c>
    </row>
    <row r="181" spans="1:51" s="13" customFormat="1" ht="12">
      <c r="A181" s="13"/>
      <c r="B181" s="244"/>
      <c r="C181" s="245"/>
      <c r="D181" s="226" t="s">
        <v>288</v>
      </c>
      <c r="E181" s="246" t="s">
        <v>19</v>
      </c>
      <c r="F181" s="247" t="s">
        <v>413</v>
      </c>
      <c r="G181" s="245"/>
      <c r="H181" s="248">
        <v>40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288</v>
      </c>
      <c r="AU181" s="254" t="s">
        <v>84</v>
      </c>
      <c r="AV181" s="13" t="s">
        <v>84</v>
      </c>
      <c r="AW181" s="13" t="s">
        <v>33</v>
      </c>
      <c r="AX181" s="13" t="s">
        <v>74</v>
      </c>
      <c r="AY181" s="254" t="s">
        <v>178</v>
      </c>
    </row>
    <row r="182" spans="1:51" s="13" customFormat="1" ht="12">
      <c r="A182" s="13"/>
      <c r="B182" s="244"/>
      <c r="C182" s="245"/>
      <c r="D182" s="226" t="s">
        <v>288</v>
      </c>
      <c r="E182" s="246" t="s">
        <v>19</v>
      </c>
      <c r="F182" s="247" t="s">
        <v>216</v>
      </c>
      <c r="G182" s="245"/>
      <c r="H182" s="248">
        <v>6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288</v>
      </c>
      <c r="AU182" s="254" t="s">
        <v>84</v>
      </c>
      <c r="AV182" s="13" t="s">
        <v>84</v>
      </c>
      <c r="AW182" s="13" t="s">
        <v>33</v>
      </c>
      <c r="AX182" s="13" t="s">
        <v>74</v>
      </c>
      <c r="AY182" s="254" t="s">
        <v>178</v>
      </c>
    </row>
    <row r="183" spans="1:51" s="14" customFormat="1" ht="12">
      <c r="A183" s="14"/>
      <c r="B183" s="255"/>
      <c r="C183" s="256"/>
      <c r="D183" s="226" t="s">
        <v>288</v>
      </c>
      <c r="E183" s="257" t="s">
        <v>19</v>
      </c>
      <c r="F183" s="258" t="s">
        <v>386</v>
      </c>
      <c r="G183" s="256"/>
      <c r="H183" s="259">
        <v>106.5</v>
      </c>
      <c r="I183" s="260"/>
      <c r="J183" s="256"/>
      <c r="K183" s="256"/>
      <c r="L183" s="261"/>
      <c r="M183" s="262"/>
      <c r="N183" s="263"/>
      <c r="O183" s="263"/>
      <c r="P183" s="263"/>
      <c r="Q183" s="263"/>
      <c r="R183" s="263"/>
      <c r="S183" s="263"/>
      <c r="T183" s="26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5" t="s">
        <v>288</v>
      </c>
      <c r="AU183" s="265" t="s">
        <v>84</v>
      </c>
      <c r="AV183" s="14" t="s">
        <v>185</v>
      </c>
      <c r="AW183" s="14" t="s">
        <v>33</v>
      </c>
      <c r="AX183" s="14" t="s">
        <v>82</v>
      </c>
      <c r="AY183" s="265" t="s">
        <v>178</v>
      </c>
    </row>
    <row r="184" spans="1:65" s="2" customFormat="1" ht="24.15" customHeight="1">
      <c r="A184" s="39"/>
      <c r="B184" s="40"/>
      <c r="C184" s="213" t="s">
        <v>290</v>
      </c>
      <c r="D184" s="213" t="s">
        <v>180</v>
      </c>
      <c r="E184" s="214" t="s">
        <v>1834</v>
      </c>
      <c r="F184" s="215" t="s">
        <v>1835</v>
      </c>
      <c r="G184" s="216" t="s">
        <v>252</v>
      </c>
      <c r="H184" s="217">
        <v>1.407</v>
      </c>
      <c r="I184" s="218"/>
      <c r="J184" s="219">
        <f>ROUND(I184*H184,2)</f>
        <v>0</v>
      </c>
      <c r="K184" s="215" t="s">
        <v>184</v>
      </c>
      <c r="L184" s="45"/>
      <c r="M184" s="220" t="s">
        <v>19</v>
      </c>
      <c r="N184" s="221" t="s">
        <v>45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279</v>
      </c>
      <c r="AT184" s="224" t="s">
        <v>180</v>
      </c>
      <c r="AU184" s="224" t="s">
        <v>84</v>
      </c>
      <c r="AY184" s="18" t="s">
        <v>178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82</v>
      </c>
      <c r="BK184" s="225">
        <f>ROUND(I184*H184,2)</f>
        <v>0</v>
      </c>
      <c r="BL184" s="18" t="s">
        <v>279</v>
      </c>
      <c r="BM184" s="224" t="s">
        <v>1836</v>
      </c>
    </row>
    <row r="185" spans="1:47" s="2" customFormat="1" ht="12">
      <c r="A185" s="39"/>
      <c r="B185" s="40"/>
      <c r="C185" s="41"/>
      <c r="D185" s="226" t="s">
        <v>187</v>
      </c>
      <c r="E185" s="41"/>
      <c r="F185" s="227" t="s">
        <v>1835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187</v>
      </c>
      <c r="AU185" s="18" t="s">
        <v>84</v>
      </c>
    </row>
    <row r="186" spans="1:47" s="2" customFormat="1" ht="12">
      <c r="A186" s="39"/>
      <c r="B186" s="40"/>
      <c r="C186" s="41"/>
      <c r="D186" s="231" t="s">
        <v>189</v>
      </c>
      <c r="E186" s="41"/>
      <c r="F186" s="232" t="s">
        <v>1837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189</v>
      </c>
      <c r="AU186" s="18" t="s">
        <v>84</v>
      </c>
    </row>
    <row r="187" spans="1:65" s="2" customFormat="1" ht="24.15" customHeight="1">
      <c r="A187" s="39"/>
      <c r="B187" s="40"/>
      <c r="C187" s="213" t="s">
        <v>296</v>
      </c>
      <c r="D187" s="213" t="s">
        <v>180</v>
      </c>
      <c r="E187" s="214" t="s">
        <v>1838</v>
      </c>
      <c r="F187" s="215" t="s">
        <v>1839</v>
      </c>
      <c r="G187" s="216" t="s">
        <v>252</v>
      </c>
      <c r="H187" s="217">
        <v>0.144</v>
      </c>
      <c r="I187" s="218"/>
      <c r="J187" s="219">
        <f>ROUND(I187*H187,2)</f>
        <v>0</v>
      </c>
      <c r="K187" s="215" t="s">
        <v>184</v>
      </c>
      <c r="L187" s="45"/>
      <c r="M187" s="220" t="s">
        <v>19</v>
      </c>
      <c r="N187" s="221" t="s">
        <v>45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279</v>
      </c>
      <c r="AT187" s="224" t="s">
        <v>180</v>
      </c>
      <c r="AU187" s="224" t="s">
        <v>84</v>
      </c>
      <c r="AY187" s="18" t="s">
        <v>178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82</v>
      </c>
      <c r="BK187" s="225">
        <f>ROUND(I187*H187,2)</f>
        <v>0</v>
      </c>
      <c r="BL187" s="18" t="s">
        <v>279</v>
      </c>
      <c r="BM187" s="224" t="s">
        <v>1840</v>
      </c>
    </row>
    <row r="188" spans="1:47" s="2" customFormat="1" ht="12">
      <c r="A188" s="39"/>
      <c r="B188" s="40"/>
      <c r="C188" s="41"/>
      <c r="D188" s="226" t="s">
        <v>187</v>
      </c>
      <c r="E188" s="41"/>
      <c r="F188" s="227" t="s">
        <v>1839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187</v>
      </c>
      <c r="AU188" s="18" t="s">
        <v>84</v>
      </c>
    </row>
    <row r="189" spans="1:47" s="2" customFormat="1" ht="12">
      <c r="A189" s="39"/>
      <c r="B189" s="40"/>
      <c r="C189" s="41"/>
      <c r="D189" s="231" t="s">
        <v>189</v>
      </c>
      <c r="E189" s="41"/>
      <c r="F189" s="232" t="s">
        <v>1841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189</v>
      </c>
      <c r="AU189" s="18" t="s">
        <v>84</v>
      </c>
    </row>
    <row r="190" spans="1:63" s="12" customFormat="1" ht="22.8" customHeight="1">
      <c r="A190" s="12"/>
      <c r="B190" s="197"/>
      <c r="C190" s="198"/>
      <c r="D190" s="199" t="s">
        <v>73</v>
      </c>
      <c r="E190" s="211" t="s">
        <v>1842</v>
      </c>
      <c r="F190" s="211" t="s">
        <v>1843</v>
      </c>
      <c r="G190" s="198"/>
      <c r="H190" s="198"/>
      <c r="I190" s="201"/>
      <c r="J190" s="212">
        <f>BK190</f>
        <v>0</v>
      </c>
      <c r="K190" s="198"/>
      <c r="L190" s="203"/>
      <c r="M190" s="204"/>
      <c r="N190" s="205"/>
      <c r="O190" s="205"/>
      <c r="P190" s="206">
        <f>SUM(P191:P352)</f>
        <v>0</v>
      </c>
      <c r="Q190" s="205"/>
      <c r="R190" s="206">
        <f>SUM(R191:R352)</f>
        <v>0.55674</v>
      </c>
      <c r="S190" s="205"/>
      <c r="T190" s="207">
        <f>SUM(T191:T352)</f>
        <v>0.0821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8" t="s">
        <v>84</v>
      </c>
      <c r="AT190" s="209" t="s">
        <v>73</v>
      </c>
      <c r="AU190" s="209" t="s">
        <v>82</v>
      </c>
      <c r="AY190" s="208" t="s">
        <v>178</v>
      </c>
      <c r="BK190" s="210">
        <f>SUM(BK191:BK352)</f>
        <v>0</v>
      </c>
    </row>
    <row r="191" spans="1:65" s="2" customFormat="1" ht="16.5" customHeight="1">
      <c r="A191" s="39"/>
      <c r="B191" s="40"/>
      <c r="C191" s="213" t="s">
        <v>300</v>
      </c>
      <c r="D191" s="213" t="s">
        <v>180</v>
      </c>
      <c r="E191" s="214" t="s">
        <v>1844</v>
      </c>
      <c r="F191" s="215" t="s">
        <v>1845</v>
      </c>
      <c r="G191" s="216" t="s">
        <v>237</v>
      </c>
      <c r="H191" s="217">
        <v>106</v>
      </c>
      <c r="I191" s="218"/>
      <c r="J191" s="219">
        <f>ROUND(I191*H191,2)</f>
        <v>0</v>
      </c>
      <c r="K191" s="215" t="s">
        <v>184</v>
      </c>
      <c r="L191" s="45"/>
      <c r="M191" s="220" t="s">
        <v>19</v>
      </c>
      <c r="N191" s="221" t="s">
        <v>45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0.00028</v>
      </c>
      <c r="T191" s="223">
        <f>S191*H191</f>
        <v>0.029679999999999998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279</v>
      </c>
      <c r="AT191" s="224" t="s">
        <v>180</v>
      </c>
      <c r="AU191" s="224" t="s">
        <v>84</v>
      </c>
      <c r="AY191" s="18" t="s">
        <v>178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82</v>
      </c>
      <c r="BK191" s="225">
        <f>ROUND(I191*H191,2)</f>
        <v>0</v>
      </c>
      <c r="BL191" s="18" t="s">
        <v>279</v>
      </c>
      <c r="BM191" s="224" t="s">
        <v>1846</v>
      </c>
    </row>
    <row r="192" spans="1:47" s="2" customFormat="1" ht="12">
      <c r="A192" s="39"/>
      <c r="B192" s="40"/>
      <c r="C192" s="41"/>
      <c r="D192" s="226" t="s">
        <v>187</v>
      </c>
      <c r="E192" s="41"/>
      <c r="F192" s="227" t="s">
        <v>1845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187</v>
      </c>
      <c r="AU192" s="18" t="s">
        <v>84</v>
      </c>
    </row>
    <row r="193" spans="1:47" s="2" customFormat="1" ht="12">
      <c r="A193" s="39"/>
      <c r="B193" s="40"/>
      <c r="C193" s="41"/>
      <c r="D193" s="231" t="s">
        <v>189</v>
      </c>
      <c r="E193" s="41"/>
      <c r="F193" s="232" t="s">
        <v>1847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189</v>
      </c>
      <c r="AU193" s="18" t="s">
        <v>84</v>
      </c>
    </row>
    <row r="194" spans="1:65" s="2" customFormat="1" ht="16.5" customHeight="1">
      <c r="A194" s="39"/>
      <c r="B194" s="40"/>
      <c r="C194" s="213" t="s">
        <v>7</v>
      </c>
      <c r="D194" s="213" t="s">
        <v>180</v>
      </c>
      <c r="E194" s="214" t="s">
        <v>1848</v>
      </c>
      <c r="F194" s="215" t="s">
        <v>1849</v>
      </c>
      <c r="G194" s="216" t="s">
        <v>237</v>
      </c>
      <c r="H194" s="217">
        <v>42</v>
      </c>
      <c r="I194" s="218"/>
      <c r="J194" s="219">
        <f>ROUND(I194*H194,2)</f>
        <v>0</v>
      </c>
      <c r="K194" s="215" t="s">
        <v>184</v>
      </c>
      <c r="L194" s="45"/>
      <c r="M194" s="220" t="s">
        <v>19</v>
      </c>
      <c r="N194" s="221" t="s">
        <v>45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0.00029</v>
      </c>
      <c r="T194" s="223">
        <f>S194*H194</f>
        <v>0.01218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279</v>
      </c>
      <c r="AT194" s="224" t="s">
        <v>180</v>
      </c>
      <c r="AU194" s="224" t="s">
        <v>84</v>
      </c>
      <c r="AY194" s="18" t="s">
        <v>178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82</v>
      </c>
      <c r="BK194" s="225">
        <f>ROUND(I194*H194,2)</f>
        <v>0</v>
      </c>
      <c r="BL194" s="18" t="s">
        <v>279</v>
      </c>
      <c r="BM194" s="224" t="s">
        <v>1850</v>
      </c>
    </row>
    <row r="195" spans="1:47" s="2" customFormat="1" ht="12">
      <c r="A195" s="39"/>
      <c r="B195" s="40"/>
      <c r="C195" s="41"/>
      <c r="D195" s="226" t="s">
        <v>187</v>
      </c>
      <c r="E195" s="41"/>
      <c r="F195" s="227" t="s">
        <v>1849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187</v>
      </c>
      <c r="AU195" s="18" t="s">
        <v>84</v>
      </c>
    </row>
    <row r="196" spans="1:47" s="2" customFormat="1" ht="12">
      <c r="A196" s="39"/>
      <c r="B196" s="40"/>
      <c r="C196" s="41"/>
      <c r="D196" s="231" t="s">
        <v>189</v>
      </c>
      <c r="E196" s="41"/>
      <c r="F196" s="232" t="s">
        <v>1851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189</v>
      </c>
      <c r="AU196" s="18" t="s">
        <v>84</v>
      </c>
    </row>
    <row r="197" spans="1:65" s="2" customFormat="1" ht="16.5" customHeight="1">
      <c r="A197" s="39"/>
      <c r="B197" s="40"/>
      <c r="C197" s="213" t="s">
        <v>309</v>
      </c>
      <c r="D197" s="213" t="s">
        <v>180</v>
      </c>
      <c r="E197" s="214" t="s">
        <v>1852</v>
      </c>
      <c r="F197" s="215" t="s">
        <v>1853</v>
      </c>
      <c r="G197" s="216" t="s">
        <v>237</v>
      </c>
      <c r="H197" s="217">
        <v>6</v>
      </c>
      <c r="I197" s="218"/>
      <c r="J197" s="219">
        <f>ROUND(I197*H197,2)</f>
        <v>0</v>
      </c>
      <c r="K197" s="215" t="s">
        <v>184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0.00034</v>
      </c>
      <c r="R197" s="222">
        <f>Q197*H197</f>
        <v>0.00204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279</v>
      </c>
      <c r="AT197" s="224" t="s">
        <v>180</v>
      </c>
      <c r="AU197" s="224" t="s">
        <v>84</v>
      </c>
      <c r="AY197" s="18" t="s">
        <v>178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82</v>
      </c>
      <c r="BK197" s="225">
        <f>ROUND(I197*H197,2)</f>
        <v>0</v>
      </c>
      <c r="BL197" s="18" t="s">
        <v>279</v>
      </c>
      <c r="BM197" s="224" t="s">
        <v>1854</v>
      </c>
    </row>
    <row r="198" spans="1:47" s="2" customFormat="1" ht="12">
      <c r="A198" s="39"/>
      <c r="B198" s="40"/>
      <c r="C198" s="41"/>
      <c r="D198" s="226" t="s">
        <v>187</v>
      </c>
      <c r="E198" s="41"/>
      <c r="F198" s="227" t="s">
        <v>1853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187</v>
      </c>
      <c r="AU198" s="18" t="s">
        <v>84</v>
      </c>
    </row>
    <row r="199" spans="1:47" s="2" customFormat="1" ht="12">
      <c r="A199" s="39"/>
      <c r="B199" s="40"/>
      <c r="C199" s="41"/>
      <c r="D199" s="231" t="s">
        <v>189</v>
      </c>
      <c r="E199" s="41"/>
      <c r="F199" s="232" t="s">
        <v>1855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189</v>
      </c>
      <c r="AU199" s="18" t="s">
        <v>84</v>
      </c>
    </row>
    <row r="200" spans="1:65" s="2" customFormat="1" ht="21.75" customHeight="1">
      <c r="A200" s="39"/>
      <c r="B200" s="40"/>
      <c r="C200" s="213" t="s">
        <v>315</v>
      </c>
      <c r="D200" s="213" t="s">
        <v>180</v>
      </c>
      <c r="E200" s="214" t="s">
        <v>1856</v>
      </c>
      <c r="F200" s="215" t="s">
        <v>1857</v>
      </c>
      <c r="G200" s="216" t="s">
        <v>237</v>
      </c>
      <c r="H200" s="217">
        <v>27</v>
      </c>
      <c r="I200" s="218"/>
      <c r="J200" s="219">
        <f>ROUND(I200*H200,2)</f>
        <v>0</v>
      </c>
      <c r="K200" s="215" t="s">
        <v>184</v>
      </c>
      <c r="L200" s="45"/>
      <c r="M200" s="220" t="s">
        <v>19</v>
      </c>
      <c r="N200" s="221" t="s">
        <v>45</v>
      </c>
      <c r="O200" s="85"/>
      <c r="P200" s="222">
        <f>O200*H200</f>
        <v>0</v>
      </c>
      <c r="Q200" s="222">
        <v>0.00084</v>
      </c>
      <c r="R200" s="222">
        <f>Q200*H200</f>
        <v>0.022680000000000002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279</v>
      </c>
      <c r="AT200" s="224" t="s">
        <v>180</v>
      </c>
      <c r="AU200" s="224" t="s">
        <v>84</v>
      </c>
      <c r="AY200" s="18" t="s">
        <v>178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82</v>
      </c>
      <c r="BK200" s="225">
        <f>ROUND(I200*H200,2)</f>
        <v>0</v>
      </c>
      <c r="BL200" s="18" t="s">
        <v>279</v>
      </c>
      <c r="BM200" s="224" t="s">
        <v>1858</v>
      </c>
    </row>
    <row r="201" spans="1:47" s="2" customFormat="1" ht="12">
      <c r="A201" s="39"/>
      <c r="B201" s="40"/>
      <c r="C201" s="41"/>
      <c r="D201" s="226" t="s">
        <v>187</v>
      </c>
      <c r="E201" s="41"/>
      <c r="F201" s="227" t="s">
        <v>1857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187</v>
      </c>
      <c r="AU201" s="18" t="s">
        <v>84</v>
      </c>
    </row>
    <row r="202" spans="1:47" s="2" customFormat="1" ht="12">
      <c r="A202" s="39"/>
      <c r="B202" s="40"/>
      <c r="C202" s="41"/>
      <c r="D202" s="231" t="s">
        <v>189</v>
      </c>
      <c r="E202" s="41"/>
      <c r="F202" s="232" t="s">
        <v>1859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189</v>
      </c>
      <c r="AU202" s="18" t="s">
        <v>84</v>
      </c>
    </row>
    <row r="203" spans="1:51" s="13" customFormat="1" ht="12">
      <c r="A203" s="13"/>
      <c r="B203" s="244"/>
      <c r="C203" s="245"/>
      <c r="D203" s="226" t="s">
        <v>288</v>
      </c>
      <c r="E203" s="246" t="s">
        <v>19</v>
      </c>
      <c r="F203" s="247" t="s">
        <v>1860</v>
      </c>
      <c r="G203" s="245"/>
      <c r="H203" s="248">
        <v>27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288</v>
      </c>
      <c r="AU203" s="254" t="s">
        <v>84</v>
      </c>
      <c r="AV203" s="13" t="s">
        <v>84</v>
      </c>
      <c r="AW203" s="13" t="s">
        <v>33</v>
      </c>
      <c r="AX203" s="13" t="s">
        <v>74</v>
      </c>
      <c r="AY203" s="254" t="s">
        <v>178</v>
      </c>
    </row>
    <row r="204" spans="1:51" s="14" customFormat="1" ht="12">
      <c r="A204" s="14"/>
      <c r="B204" s="255"/>
      <c r="C204" s="256"/>
      <c r="D204" s="226" t="s">
        <v>288</v>
      </c>
      <c r="E204" s="257" t="s">
        <v>19</v>
      </c>
      <c r="F204" s="258" t="s">
        <v>386</v>
      </c>
      <c r="G204" s="256"/>
      <c r="H204" s="259">
        <v>27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5" t="s">
        <v>288</v>
      </c>
      <c r="AU204" s="265" t="s">
        <v>84</v>
      </c>
      <c r="AV204" s="14" t="s">
        <v>185</v>
      </c>
      <c r="AW204" s="14" t="s">
        <v>33</v>
      </c>
      <c r="AX204" s="14" t="s">
        <v>82</v>
      </c>
      <c r="AY204" s="265" t="s">
        <v>178</v>
      </c>
    </row>
    <row r="205" spans="1:65" s="2" customFormat="1" ht="21.75" customHeight="1">
      <c r="A205" s="39"/>
      <c r="B205" s="40"/>
      <c r="C205" s="213" t="s">
        <v>321</v>
      </c>
      <c r="D205" s="213" t="s">
        <v>180</v>
      </c>
      <c r="E205" s="214" t="s">
        <v>1861</v>
      </c>
      <c r="F205" s="215" t="s">
        <v>1862</v>
      </c>
      <c r="G205" s="216" t="s">
        <v>237</v>
      </c>
      <c r="H205" s="217">
        <v>83</v>
      </c>
      <c r="I205" s="218"/>
      <c r="J205" s="219">
        <f>ROUND(I205*H205,2)</f>
        <v>0</v>
      </c>
      <c r="K205" s="215" t="s">
        <v>184</v>
      </c>
      <c r="L205" s="45"/>
      <c r="M205" s="220" t="s">
        <v>19</v>
      </c>
      <c r="N205" s="221" t="s">
        <v>45</v>
      </c>
      <c r="O205" s="85"/>
      <c r="P205" s="222">
        <f>O205*H205</f>
        <v>0</v>
      </c>
      <c r="Q205" s="222">
        <v>0.00098</v>
      </c>
      <c r="R205" s="222">
        <f>Q205*H205</f>
        <v>0.08134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279</v>
      </c>
      <c r="AT205" s="224" t="s">
        <v>180</v>
      </c>
      <c r="AU205" s="224" t="s">
        <v>84</v>
      </c>
      <c r="AY205" s="18" t="s">
        <v>178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82</v>
      </c>
      <c r="BK205" s="225">
        <f>ROUND(I205*H205,2)</f>
        <v>0</v>
      </c>
      <c r="BL205" s="18" t="s">
        <v>279</v>
      </c>
      <c r="BM205" s="224" t="s">
        <v>1863</v>
      </c>
    </row>
    <row r="206" spans="1:47" s="2" customFormat="1" ht="12">
      <c r="A206" s="39"/>
      <c r="B206" s="40"/>
      <c r="C206" s="41"/>
      <c r="D206" s="226" t="s">
        <v>187</v>
      </c>
      <c r="E206" s="41"/>
      <c r="F206" s="227" t="s">
        <v>1862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187</v>
      </c>
      <c r="AU206" s="18" t="s">
        <v>84</v>
      </c>
    </row>
    <row r="207" spans="1:47" s="2" customFormat="1" ht="12">
      <c r="A207" s="39"/>
      <c r="B207" s="40"/>
      <c r="C207" s="41"/>
      <c r="D207" s="231" t="s">
        <v>189</v>
      </c>
      <c r="E207" s="41"/>
      <c r="F207" s="232" t="s">
        <v>1864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189</v>
      </c>
      <c r="AU207" s="18" t="s">
        <v>84</v>
      </c>
    </row>
    <row r="208" spans="1:51" s="13" customFormat="1" ht="12">
      <c r="A208" s="13"/>
      <c r="B208" s="244"/>
      <c r="C208" s="245"/>
      <c r="D208" s="226" t="s">
        <v>288</v>
      </c>
      <c r="E208" s="246" t="s">
        <v>19</v>
      </c>
      <c r="F208" s="247" t="s">
        <v>1865</v>
      </c>
      <c r="G208" s="245"/>
      <c r="H208" s="248">
        <v>47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288</v>
      </c>
      <c r="AU208" s="254" t="s">
        <v>84</v>
      </c>
      <c r="AV208" s="13" t="s">
        <v>84</v>
      </c>
      <c r="AW208" s="13" t="s">
        <v>33</v>
      </c>
      <c r="AX208" s="13" t="s">
        <v>74</v>
      </c>
      <c r="AY208" s="254" t="s">
        <v>178</v>
      </c>
    </row>
    <row r="209" spans="1:51" s="13" customFormat="1" ht="12">
      <c r="A209" s="13"/>
      <c r="B209" s="244"/>
      <c r="C209" s="245"/>
      <c r="D209" s="226" t="s">
        <v>288</v>
      </c>
      <c r="E209" s="246" t="s">
        <v>19</v>
      </c>
      <c r="F209" s="247" t="s">
        <v>1866</v>
      </c>
      <c r="G209" s="245"/>
      <c r="H209" s="248">
        <v>36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288</v>
      </c>
      <c r="AU209" s="254" t="s">
        <v>84</v>
      </c>
      <c r="AV209" s="13" t="s">
        <v>84</v>
      </c>
      <c r="AW209" s="13" t="s">
        <v>33</v>
      </c>
      <c r="AX209" s="13" t="s">
        <v>74</v>
      </c>
      <c r="AY209" s="254" t="s">
        <v>178</v>
      </c>
    </row>
    <row r="210" spans="1:51" s="14" customFormat="1" ht="12">
      <c r="A210" s="14"/>
      <c r="B210" s="255"/>
      <c r="C210" s="256"/>
      <c r="D210" s="226" t="s">
        <v>288</v>
      </c>
      <c r="E210" s="257" t="s">
        <v>19</v>
      </c>
      <c r="F210" s="258" t="s">
        <v>386</v>
      </c>
      <c r="G210" s="256"/>
      <c r="H210" s="259">
        <v>83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5" t="s">
        <v>288</v>
      </c>
      <c r="AU210" s="265" t="s">
        <v>84</v>
      </c>
      <c r="AV210" s="14" t="s">
        <v>185</v>
      </c>
      <c r="AW210" s="14" t="s">
        <v>33</v>
      </c>
      <c r="AX210" s="14" t="s">
        <v>82</v>
      </c>
      <c r="AY210" s="265" t="s">
        <v>178</v>
      </c>
    </row>
    <row r="211" spans="1:65" s="2" customFormat="1" ht="21.75" customHeight="1">
      <c r="A211" s="39"/>
      <c r="B211" s="40"/>
      <c r="C211" s="213" t="s">
        <v>327</v>
      </c>
      <c r="D211" s="213" t="s">
        <v>180</v>
      </c>
      <c r="E211" s="214" t="s">
        <v>1867</v>
      </c>
      <c r="F211" s="215" t="s">
        <v>1868</v>
      </c>
      <c r="G211" s="216" t="s">
        <v>237</v>
      </c>
      <c r="H211" s="217">
        <v>29</v>
      </c>
      <c r="I211" s="218"/>
      <c r="J211" s="219">
        <f>ROUND(I211*H211,2)</f>
        <v>0</v>
      </c>
      <c r="K211" s="215" t="s">
        <v>184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0.00126</v>
      </c>
      <c r="R211" s="222">
        <f>Q211*H211</f>
        <v>0.03654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279</v>
      </c>
      <c r="AT211" s="224" t="s">
        <v>180</v>
      </c>
      <c r="AU211" s="224" t="s">
        <v>84</v>
      </c>
      <c r="AY211" s="18" t="s">
        <v>178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82</v>
      </c>
      <c r="BK211" s="225">
        <f>ROUND(I211*H211,2)</f>
        <v>0</v>
      </c>
      <c r="BL211" s="18" t="s">
        <v>279</v>
      </c>
      <c r="BM211" s="224" t="s">
        <v>1869</v>
      </c>
    </row>
    <row r="212" spans="1:47" s="2" customFormat="1" ht="12">
      <c r="A212" s="39"/>
      <c r="B212" s="40"/>
      <c r="C212" s="41"/>
      <c r="D212" s="226" t="s">
        <v>187</v>
      </c>
      <c r="E212" s="41"/>
      <c r="F212" s="227" t="s">
        <v>1868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187</v>
      </c>
      <c r="AU212" s="18" t="s">
        <v>84</v>
      </c>
    </row>
    <row r="213" spans="1:47" s="2" customFormat="1" ht="12">
      <c r="A213" s="39"/>
      <c r="B213" s="40"/>
      <c r="C213" s="41"/>
      <c r="D213" s="231" t="s">
        <v>189</v>
      </c>
      <c r="E213" s="41"/>
      <c r="F213" s="232" t="s">
        <v>1870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189</v>
      </c>
      <c r="AU213" s="18" t="s">
        <v>84</v>
      </c>
    </row>
    <row r="214" spans="1:51" s="13" customFormat="1" ht="12">
      <c r="A214" s="13"/>
      <c r="B214" s="244"/>
      <c r="C214" s="245"/>
      <c r="D214" s="226" t="s">
        <v>288</v>
      </c>
      <c r="E214" s="246" t="s">
        <v>19</v>
      </c>
      <c r="F214" s="247" t="s">
        <v>1871</v>
      </c>
      <c r="G214" s="245"/>
      <c r="H214" s="248">
        <v>11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4" t="s">
        <v>288</v>
      </c>
      <c r="AU214" s="254" t="s">
        <v>84</v>
      </c>
      <c r="AV214" s="13" t="s">
        <v>84</v>
      </c>
      <c r="AW214" s="13" t="s">
        <v>33</v>
      </c>
      <c r="AX214" s="13" t="s">
        <v>74</v>
      </c>
      <c r="AY214" s="254" t="s">
        <v>178</v>
      </c>
    </row>
    <row r="215" spans="1:51" s="13" customFormat="1" ht="12">
      <c r="A215" s="13"/>
      <c r="B215" s="244"/>
      <c r="C215" s="245"/>
      <c r="D215" s="226" t="s">
        <v>288</v>
      </c>
      <c r="E215" s="246" t="s">
        <v>19</v>
      </c>
      <c r="F215" s="247" t="s">
        <v>1872</v>
      </c>
      <c r="G215" s="245"/>
      <c r="H215" s="248">
        <v>18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4" t="s">
        <v>288</v>
      </c>
      <c r="AU215" s="254" t="s">
        <v>84</v>
      </c>
      <c r="AV215" s="13" t="s">
        <v>84</v>
      </c>
      <c r="AW215" s="13" t="s">
        <v>33</v>
      </c>
      <c r="AX215" s="13" t="s">
        <v>74</v>
      </c>
      <c r="AY215" s="254" t="s">
        <v>178</v>
      </c>
    </row>
    <row r="216" spans="1:51" s="14" customFormat="1" ht="12">
      <c r="A216" s="14"/>
      <c r="B216" s="255"/>
      <c r="C216" s="256"/>
      <c r="D216" s="226" t="s">
        <v>288</v>
      </c>
      <c r="E216" s="257" t="s">
        <v>19</v>
      </c>
      <c r="F216" s="258" t="s">
        <v>386</v>
      </c>
      <c r="G216" s="256"/>
      <c r="H216" s="259">
        <v>29</v>
      </c>
      <c r="I216" s="260"/>
      <c r="J216" s="256"/>
      <c r="K216" s="256"/>
      <c r="L216" s="261"/>
      <c r="M216" s="262"/>
      <c r="N216" s="263"/>
      <c r="O216" s="263"/>
      <c r="P216" s="263"/>
      <c r="Q216" s="263"/>
      <c r="R216" s="263"/>
      <c r="S216" s="263"/>
      <c r="T216" s="26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5" t="s">
        <v>288</v>
      </c>
      <c r="AU216" s="265" t="s">
        <v>84</v>
      </c>
      <c r="AV216" s="14" t="s">
        <v>185</v>
      </c>
      <c r="AW216" s="14" t="s">
        <v>33</v>
      </c>
      <c r="AX216" s="14" t="s">
        <v>82</v>
      </c>
      <c r="AY216" s="265" t="s">
        <v>178</v>
      </c>
    </row>
    <row r="217" spans="1:65" s="2" customFormat="1" ht="21.75" customHeight="1">
      <c r="A217" s="39"/>
      <c r="B217" s="40"/>
      <c r="C217" s="213" t="s">
        <v>333</v>
      </c>
      <c r="D217" s="213" t="s">
        <v>180</v>
      </c>
      <c r="E217" s="214" t="s">
        <v>1873</v>
      </c>
      <c r="F217" s="215" t="s">
        <v>1874</v>
      </c>
      <c r="G217" s="216" t="s">
        <v>237</v>
      </c>
      <c r="H217" s="217">
        <v>39</v>
      </c>
      <c r="I217" s="218"/>
      <c r="J217" s="219">
        <f>ROUND(I217*H217,2)</f>
        <v>0</v>
      </c>
      <c r="K217" s="215" t="s">
        <v>184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0.00153</v>
      </c>
      <c r="R217" s="222">
        <f>Q217*H217</f>
        <v>0.059669999999999994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279</v>
      </c>
      <c r="AT217" s="224" t="s">
        <v>180</v>
      </c>
      <c r="AU217" s="224" t="s">
        <v>84</v>
      </c>
      <c r="AY217" s="18" t="s">
        <v>178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82</v>
      </c>
      <c r="BK217" s="225">
        <f>ROUND(I217*H217,2)</f>
        <v>0</v>
      </c>
      <c r="BL217" s="18" t="s">
        <v>279</v>
      </c>
      <c r="BM217" s="224" t="s">
        <v>1875</v>
      </c>
    </row>
    <row r="218" spans="1:47" s="2" customFormat="1" ht="12">
      <c r="A218" s="39"/>
      <c r="B218" s="40"/>
      <c r="C218" s="41"/>
      <c r="D218" s="226" t="s">
        <v>187</v>
      </c>
      <c r="E218" s="41"/>
      <c r="F218" s="227" t="s">
        <v>1874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187</v>
      </c>
      <c r="AU218" s="18" t="s">
        <v>84</v>
      </c>
    </row>
    <row r="219" spans="1:47" s="2" customFormat="1" ht="12">
      <c r="A219" s="39"/>
      <c r="B219" s="40"/>
      <c r="C219" s="41"/>
      <c r="D219" s="231" t="s">
        <v>189</v>
      </c>
      <c r="E219" s="41"/>
      <c r="F219" s="232" t="s">
        <v>1876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189</v>
      </c>
      <c r="AU219" s="18" t="s">
        <v>84</v>
      </c>
    </row>
    <row r="220" spans="1:51" s="13" customFormat="1" ht="12">
      <c r="A220" s="13"/>
      <c r="B220" s="244"/>
      <c r="C220" s="245"/>
      <c r="D220" s="226" t="s">
        <v>288</v>
      </c>
      <c r="E220" s="246" t="s">
        <v>19</v>
      </c>
      <c r="F220" s="247" t="s">
        <v>1877</v>
      </c>
      <c r="G220" s="245"/>
      <c r="H220" s="248">
        <v>25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4" t="s">
        <v>288</v>
      </c>
      <c r="AU220" s="254" t="s">
        <v>84</v>
      </c>
      <c r="AV220" s="13" t="s">
        <v>84</v>
      </c>
      <c r="AW220" s="13" t="s">
        <v>33</v>
      </c>
      <c r="AX220" s="13" t="s">
        <v>74</v>
      </c>
      <c r="AY220" s="254" t="s">
        <v>178</v>
      </c>
    </row>
    <row r="221" spans="1:51" s="13" customFormat="1" ht="12">
      <c r="A221" s="13"/>
      <c r="B221" s="244"/>
      <c r="C221" s="245"/>
      <c r="D221" s="226" t="s">
        <v>288</v>
      </c>
      <c r="E221" s="246" t="s">
        <v>19</v>
      </c>
      <c r="F221" s="247" t="s">
        <v>1878</v>
      </c>
      <c r="G221" s="245"/>
      <c r="H221" s="248">
        <v>14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4" t="s">
        <v>288</v>
      </c>
      <c r="AU221" s="254" t="s">
        <v>84</v>
      </c>
      <c r="AV221" s="13" t="s">
        <v>84</v>
      </c>
      <c r="AW221" s="13" t="s">
        <v>33</v>
      </c>
      <c r="AX221" s="13" t="s">
        <v>74</v>
      </c>
      <c r="AY221" s="254" t="s">
        <v>178</v>
      </c>
    </row>
    <row r="222" spans="1:51" s="14" customFormat="1" ht="12">
      <c r="A222" s="14"/>
      <c r="B222" s="255"/>
      <c r="C222" s="256"/>
      <c r="D222" s="226" t="s">
        <v>288</v>
      </c>
      <c r="E222" s="257" t="s">
        <v>19</v>
      </c>
      <c r="F222" s="258" t="s">
        <v>386</v>
      </c>
      <c r="G222" s="256"/>
      <c r="H222" s="259">
        <v>39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5" t="s">
        <v>288</v>
      </c>
      <c r="AU222" s="265" t="s">
        <v>84</v>
      </c>
      <c r="AV222" s="14" t="s">
        <v>185</v>
      </c>
      <c r="AW222" s="14" t="s">
        <v>33</v>
      </c>
      <c r="AX222" s="14" t="s">
        <v>82</v>
      </c>
      <c r="AY222" s="265" t="s">
        <v>178</v>
      </c>
    </row>
    <row r="223" spans="1:65" s="2" customFormat="1" ht="21.75" customHeight="1">
      <c r="A223" s="39"/>
      <c r="B223" s="40"/>
      <c r="C223" s="213" t="s">
        <v>337</v>
      </c>
      <c r="D223" s="213" t="s">
        <v>180</v>
      </c>
      <c r="E223" s="214" t="s">
        <v>1879</v>
      </c>
      <c r="F223" s="215" t="s">
        <v>1880</v>
      </c>
      <c r="G223" s="216" t="s">
        <v>237</v>
      </c>
      <c r="H223" s="217">
        <v>17</v>
      </c>
      <c r="I223" s="218"/>
      <c r="J223" s="219">
        <f>ROUND(I223*H223,2)</f>
        <v>0</v>
      </c>
      <c r="K223" s="215" t="s">
        <v>184</v>
      </c>
      <c r="L223" s="45"/>
      <c r="M223" s="220" t="s">
        <v>19</v>
      </c>
      <c r="N223" s="221" t="s">
        <v>45</v>
      </c>
      <c r="O223" s="85"/>
      <c r="P223" s="222">
        <f>O223*H223</f>
        <v>0</v>
      </c>
      <c r="Q223" s="222">
        <v>0.00284</v>
      </c>
      <c r="R223" s="222">
        <f>Q223*H223</f>
        <v>0.04828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279</v>
      </c>
      <c r="AT223" s="224" t="s">
        <v>180</v>
      </c>
      <c r="AU223" s="224" t="s">
        <v>84</v>
      </c>
      <c r="AY223" s="18" t="s">
        <v>178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82</v>
      </c>
      <c r="BK223" s="225">
        <f>ROUND(I223*H223,2)</f>
        <v>0</v>
      </c>
      <c r="BL223" s="18" t="s">
        <v>279</v>
      </c>
      <c r="BM223" s="224" t="s">
        <v>1881</v>
      </c>
    </row>
    <row r="224" spans="1:47" s="2" customFormat="1" ht="12">
      <c r="A224" s="39"/>
      <c r="B224" s="40"/>
      <c r="C224" s="41"/>
      <c r="D224" s="226" t="s">
        <v>187</v>
      </c>
      <c r="E224" s="41"/>
      <c r="F224" s="227" t="s">
        <v>1880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187</v>
      </c>
      <c r="AU224" s="18" t="s">
        <v>84</v>
      </c>
    </row>
    <row r="225" spans="1:47" s="2" customFormat="1" ht="12">
      <c r="A225" s="39"/>
      <c r="B225" s="40"/>
      <c r="C225" s="41"/>
      <c r="D225" s="231" t="s">
        <v>189</v>
      </c>
      <c r="E225" s="41"/>
      <c r="F225" s="232" t="s">
        <v>1882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189</v>
      </c>
      <c r="AU225" s="18" t="s">
        <v>84</v>
      </c>
    </row>
    <row r="226" spans="1:51" s="13" customFormat="1" ht="12">
      <c r="A226" s="13"/>
      <c r="B226" s="244"/>
      <c r="C226" s="245"/>
      <c r="D226" s="226" t="s">
        <v>288</v>
      </c>
      <c r="E226" s="246" t="s">
        <v>19</v>
      </c>
      <c r="F226" s="247" t="s">
        <v>243</v>
      </c>
      <c r="G226" s="245"/>
      <c r="H226" s="248">
        <v>10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4" t="s">
        <v>288</v>
      </c>
      <c r="AU226" s="254" t="s">
        <v>84</v>
      </c>
      <c r="AV226" s="13" t="s">
        <v>84</v>
      </c>
      <c r="AW226" s="13" t="s">
        <v>33</v>
      </c>
      <c r="AX226" s="13" t="s">
        <v>74</v>
      </c>
      <c r="AY226" s="254" t="s">
        <v>178</v>
      </c>
    </row>
    <row r="227" spans="1:51" s="13" customFormat="1" ht="12">
      <c r="A227" s="13"/>
      <c r="B227" s="244"/>
      <c r="C227" s="245"/>
      <c r="D227" s="226" t="s">
        <v>288</v>
      </c>
      <c r="E227" s="246" t="s">
        <v>19</v>
      </c>
      <c r="F227" s="247" t="s">
        <v>222</v>
      </c>
      <c r="G227" s="245"/>
      <c r="H227" s="248">
        <v>7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288</v>
      </c>
      <c r="AU227" s="254" t="s">
        <v>84</v>
      </c>
      <c r="AV227" s="13" t="s">
        <v>84</v>
      </c>
      <c r="AW227" s="13" t="s">
        <v>33</v>
      </c>
      <c r="AX227" s="13" t="s">
        <v>74</v>
      </c>
      <c r="AY227" s="254" t="s">
        <v>178</v>
      </c>
    </row>
    <row r="228" spans="1:51" s="14" customFormat="1" ht="12">
      <c r="A228" s="14"/>
      <c r="B228" s="255"/>
      <c r="C228" s="256"/>
      <c r="D228" s="226" t="s">
        <v>288</v>
      </c>
      <c r="E228" s="257" t="s">
        <v>19</v>
      </c>
      <c r="F228" s="258" t="s">
        <v>386</v>
      </c>
      <c r="G228" s="256"/>
      <c r="H228" s="259">
        <v>17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5" t="s">
        <v>288</v>
      </c>
      <c r="AU228" s="265" t="s">
        <v>84</v>
      </c>
      <c r="AV228" s="14" t="s">
        <v>185</v>
      </c>
      <c r="AW228" s="14" t="s">
        <v>33</v>
      </c>
      <c r="AX228" s="14" t="s">
        <v>82</v>
      </c>
      <c r="AY228" s="265" t="s">
        <v>178</v>
      </c>
    </row>
    <row r="229" spans="1:65" s="2" customFormat="1" ht="24.15" customHeight="1">
      <c r="A229" s="39"/>
      <c r="B229" s="40"/>
      <c r="C229" s="213" t="s">
        <v>341</v>
      </c>
      <c r="D229" s="213" t="s">
        <v>180</v>
      </c>
      <c r="E229" s="214" t="s">
        <v>1883</v>
      </c>
      <c r="F229" s="215" t="s">
        <v>1884</v>
      </c>
      <c r="G229" s="216" t="s">
        <v>237</v>
      </c>
      <c r="H229" s="217">
        <v>47</v>
      </c>
      <c r="I229" s="218"/>
      <c r="J229" s="219">
        <f>ROUND(I229*H229,2)</f>
        <v>0</v>
      </c>
      <c r="K229" s="215" t="s">
        <v>184</v>
      </c>
      <c r="L229" s="45"/>
      <c r="M229" s="220" t="s">
        <v>19</v>
      </c>
      <c r="N229" s="221" t="s">
        <v>45</v>
      </c>
      <c r="O229" s="85"/>
      <c r="P229" s="222">
        <f>O229*H229</f>
        <v>0</v>
      </c>
      <c r="Q229" s="222">
        <v>4E-05</v>
      </c>
      <c r="R229" s="222">
        <f>Q229*H229</f>
        <v>0.0018800000000000002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279</v>
      </c>
      <c r="AT229" s="224" t="s">
        <v>180</v>
      </c>
      <c r="AU229" s="224" t="s">
        <v>84</v>
      </c>
      <c r="AY229" s="18" t="s">
        <v>178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82</v>
      </c>
      <c r="BK229" s="225">
        <f>ROUND(I229*H229,2)</f>
        <v>0</v>
      </c>
      <c r="BL229" s="18" t="s">
        <v>279</v>
      </c>
      <c r="BM229" s="224" t="s">
        <v>1885</v>
      </c>
    </row>
    <row r="230" spans="1:47" s="2" customFormat="1" ht="12">
      <c r="A230" s="39"/>
      <c r="B230" s="40"/>
      <c r="C230" s="41"/>
      <c r="D230" s="226" t="s">
        <v>187</v>
      </c>
      <c r="E230" s="41"/>
      <c r="F230" s="227" t="s">
        <v>1884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187</v>
      </c>
      <c r="AU230" s="18" t="s">
        <v>84</v>
      </c>
    </row>
    <row r="231" spans="1:47" s="2" customFormat="1" ht="12">
      <c r="A231" s="39"/>
      <c r="B231" s="40"/>
      <c r="C231" s="41"/>
      <c r="D231" s="231" t="s">
        <v>189</v>
      </c>
      <c r="E231" s="41"/>
      <c r="F231" s="232" t="s">
        <v>1886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189</v>
      </c>
      <c r="AU231" s="18" t="s">
        <v>84</v>
      </c>
    </row>
    <row r="232" spans="1:51" s="13" customFormat="1" ht="12">
      <c r="A232" s="13"/>
      <c r="B232" s="244"/>
      <c r="C232" s="245"/>
      <c r="D232" s="226" t="s">
        <v>288</v>
      </c>
      <c r="E232" s="246" t="s">
        <v>19</v>
      </c>
      <c r="F232" s="247" t="s">
        <v>1865</v>
      </c>
      <c r="G232" s="245"/>
      <c r="H232" s="248">
        <v>47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4" t="s">
        <v>288</v>
      </c>
      <c r="AU232" s="254" t="s">
        <v>84</v>
      </c>
      <c r="AV232" s="13" t="s">
        <v>84</v>
      </c>
      <c r="AW232" s="13" t="s">
        <v>33</v>
      </c>
      <c r="AX232" s="13" t="s">
        <v>74</v>
      </c>
      <c r="AY232" s="254" t="s">
        <v>178</v>
      </c>
    </row>
    <row r="233" spans="1:51" s="14" customFormat="1" ht="12">
      <c r="A233" s="14"/>
      <c r="B233" s="255"/>
      <c r="C233" s="256"/>
      <c r="D233" s="226" t="s">
        <v>288</v>
      </c>
      <c r="E233" s="257" t="s">
        <v>19</v>
      </c>
      <c r="F233" s="258" t="s">
        <v>386</v>
      </c>
      <c r="G233" s="256"/>
      <c r="H233" s="259">
        <v>47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5" t="s">
        <v>288</v>
      </c>
      <c r="AU233" s="265" t="s">
        <v>84</v>
      </c>
      <c r="AV233" s="14" t="s">
        <v>185</v>
      </c>
      <c r="AW233" s="14" t="s">
        <v>33</v>
      </c>
      <c r="AX233" s="14" t="s">
        <v>82</v>
      </c>
      <c r="AY233" s="265" t="s">
        <v>178</v>
      </c>
    </row>
    <row r="234" spans="1:65" s="2" customFormat="1" ht="24.15" customHeight="1">
      <c r="A234" s="39"/>
      <c r="B234" s="40"/>
      <c r="C234" s="213" t="s">
        <v>346</v>
      </c>
      <c r="D234" s="213" t="s">
        <v>180</v>
      </c>
      <c r="E234" s="214" t="s">
        <v>1887</v>
      </c>
      <c r="F234" s="215" t="s">
        <v>1888</v>
      </c>
      <c r="G234" s="216" t="s">
        <v>237</v>
      </c>
      <c r="H234" s="217">
        <v>36</v>
      </c>
      <c r="I234" s="218"/>
      <c r="J234" s="219">
        <f>ROUND(I234*H234,2)</f>
        <v>0</v>
      </c>
      <c r="K234" s="215" t="s">
        <v>184</v>
      </c>
      <c r="L234" s="45"/>
      <c r="M234" s="220" t="s">
        <v>19</v>
      </c>
      <c r="N234" s="221" t="s">
        <v>45</v>
      </c>
      <c r="O234" s="85"/>
      <c r="P234" s="222">
        <f>O234*H234</f>
        <v>0</v>
      </c>
      <c r="Q234" s="222">
        <v>4E-05</v>
      </c>
      <c r="R234" s="222">
        <f>Q234*H234</f>
        <v>0.00144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279</v>
      </c>
      <c r="AT234" s="224" t="s">
        <v>180</v>
      </c>
      <c r="AU234" s="224" t="s">
        <v>84</v>
      </c>
      <c r="AY234" s="18" t="s">
        <v>178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82</v>
      </c>
      <c r="BK234" s="225">
        <f>ROUND(I234*H234,2)</f>
        <v>0</v>
      </c>
      <c r="BL234" s="18" t="s">
        <v>279</v>
      </c>
      <c r="BM234" s="224" t="s">
        <v>1889</v>
      </c>
    </row>
    <row r="235" spans="1:47" s="2" customFormat="1" ht="12">
      <c r="A235" s="39"/>
      <c r="B235" s="40"/>
      <c r="C235" s="41"/>
      <c r="D235" s="226" t="s">
        <v>187</v>
      </c>
      <c r="E235" s="41"/>
      <c r="F235" s="227" t="s">
        <v>1888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187</v>
      </c>
      <c r="AU235" s="18" t="s">
        <v>84</v>
      </c>
    </row>
    <row r="236" spans="1:47" s="2" customFormat="1" ht="12">
      <c r="A236" s="39"/>
      <c r="B236" s="40"/>
      <c r="C236" s="41"/>
      <c r="D236" s="231" t="s">
        <v>189</v>
      </c>
      <c r="E236" s="41"/>
      <c r="F236" s="232" t="s">
        <v>1890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189</v>
      </c>
      <c r="AU236" s="18" t="s">
        <v>84</v>
      </c>
    </row>
    <row r="237" spans="1:51" s="13" customFormat="1" ht="12">
      <c r="A237" s="13"/>
      <c r="B237" s="244"/>
      <c r="C237" s="245"/>
      <c r="D237" s="226" t="s">
        <v>288</v>
      </c>
      <c r="E237" s="246" t="s">
        <v>19</v>
      </c>
      <c r="F237" s="247" t="s">
        <v>1871</v>
      </c>
      <c r="G237" s="245"/>
      <c r="H237" s="248">
        <v>11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288</v>
      </c>
      <c r="AU237" s="254" t="s">
        <v>84</v>
      </c>
      <c r="AV237" s="13" t="s">
        <v>84</v>
      </c>
      <c r="AW237" s="13" t="s">
        <v>33</v>
      </c>
      <c r="AX237" s="13" t="s">
        <v>74</v>
      </c>
      <c r="AY237" s="254" t="s">
        <v>178</v>
      </c>
    </row>
    <row r="238" spans="1:51" s="13" customFormat="1" ht="12">
      <c r="A238" s="13"/>
      <c r="B238" s="244"/>
      <c r="C238" s="245"/>
      <c r="D238" s="226" t="s">
        <v>288</v>
      </c>
      <c r="E238" s="246" t="s">
        <v>19</v>
      </c>
      <c r="F238" s="247" t="s">
        <v>1877</v>
      </c>
      <c r="G238" s="245"/>
      <c r="H238" s="248">
        <v>25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4" t="s">
        <v>288</v>
      </c>
      <c r="AU238" s="254" t="s">
        <v>84</v>
      </c>
      <c r="AV238" s="13" t="s">
        <v>84</v>
      </c>
      <c r="AW238" s="13" t="s">
        <v>33</v>
      </c>
      <c r="AX238" s="13" t="s">
        <v>74</v>
      </c>
      <c r="AY238" s="254" t="s">
        <v>178</v>
      </c>
    </row>
    <row r="239" spans="1:51" s="14" customFormat="1" ht="12">
      <c r="A239" s="14"/>
      <c r="B239" s="255"/>
      <c r="C239" s="256"/>
      <c r="D239" s="226" t="s">
        <v>288</v>
      </c>
      <c r="E239" s="257" t="s">
        <v>19</v>
      </c>
      <c r="F239" s="258" t="s">
        <v>386</v>
      </c>
      <c r="G239" s="256"/>
      <c r="H239" s="259">
        <v>36</v>
      </c>
      <c r="I239" s="260"/>
      <c r="J239" s="256"/>
      <c r="K239" s="256"/>
      <c r="L239" s="261"/>
      <c r="M239" s="262"/>
      <c r="N239" s="263"/>
      <c r="O239" s="263"/>
      <c r="P239" s="263"/>
      <c r="Q239" s="263"/>
      <c r="R239" s="263"/>
      <c r="S239" s="263"/>
      <c r="T239" s="26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5" t="s">
        <v>288</v>
      </c>
      <c r="AU239" s="265" t="s">
        <v>84</v>
      </c>
      <c r="AV239" s="14" t="s">
        <v>185</v>
      </c>
      <c r="AW239" s="14" t="s">
        <v>33</v>
      </c>
      <c r="AX239" s="14" t="s">
        <v>82</v>
      </c>
      <c r="AY239" s="265" t="s">
        <v>178</v>
      </c>
    </row>
    <row r="240" spans="1:65" s="2" customFormat="1" ht="24.15" customHeight="1">
      <c r="A240" s="39"/>
      <c r="B240" s="40"/>
      <c r="C240" s="213" t="s">
        <v>353</v>
      </c>
      <c r="D240" s="213" t="s">
        <v>180</v>
      </c>
      <c r="E240" s="214" t="s">
        <v>1891</v>
      </c>
      <c r="F240" s="215" t="s">
        <v>1892</v>
      </c>
      <c r="G240" s="216" t="s">
        <v>237</v>
      </c>
      <c r="H240" s="217">
        <v>10</v>
      </c>
      <c r="I240" s="218"/>
      <c r="J240" s="219">
        <f>ROUND(I240*H240,2)</f>
        <v>0</v>
      </c>
      <c r="K240" s="215" t="s">
        <v>184</v>
      </c>
      <c r="L240" s="45"/>
      <c r="M240" s="220" t="s">
        <v>19</v>
      </c>
      <c r="N240" s="221" t="s">
        <v>45</v>
      </c>
      <c r="O240" s="85"/>
      <c r="P240" s="222">
        <f>O240*H240</f>
        <v>0</v>
      </c>
      <c r="Q240" s="222">
        <v>4E-05</v>
      </c>
      <c r="R240" s="222">
        <f>Q240*H240</f>
        <v>0.0004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279</v>
      </c>
      <c r="AT240" s="224" t="s">
        <v>180</v>
      </c>
      <c r="AU240" s="224" t="s">
        <v>84</v>
      </c>
      <c r="AY240" s="18" t="s">
        <v>178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82</v>
      </c>
      <c r="BK240" s="225">
        <f>ROUND(I240*H240,2)</f>
        <v>0</v>
      </c>
      <c r="BL240" s="18" t="s">
        <v>279</v>
      </c>
      <c r="BM240" s="224" t="s">
        <v>1893</v>
      </c>
    </row>
    <row r="241" spans="1:47" s="2" customFormat="1" ht="12">
      <c r="A241" s="39"/>
      <c r="B241" s="40"/>
      <c r="C241" s="41"/>
      <c r="D241" s="226" t="s">
        <v>187</v>
      </c>
      <c r="E241" s="41"/>
      <c r="F241" s="227" t="s">
        <v>1892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187</v>
      </c>
      <c r="AU241" s="18" t="s">
        <v>84</v>
      </c>
    </row>
    <row r="242" spans="1:47" s="2" customFormat="1" ht="12">
      <c r="A242" s="39"/>
      <c r="B242" s="40"/>
      <c r="C242" s="41"/>
      <c r="D242" s="231" t="s">
        <v>189</v>
      </c>
      <c r="E242" s="41"/>
      <c r="F242" s="232" t="s">
        <v>1894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189</v>
      </c>
      <c r="AU242" s="18" t="s">
        <v>84</v>
      </c>
    </row>
    <row r="243" spans="1:51" s="13" customFormat="1" ht="12">
      <c r="A243" s="13"/>
      <c r="B243" s="244"/>
      <c r="C243" s="245"/>
      <c r="D243" s="226" t="s">
        <v>288</v>
      </c>
      <c r="E243" s="246" t="s">
        <v>19</v>
      </c>
      <c r="F243" s="247" t="s">
        <v>243</v>
      </c>
      <c r="G243" s="245"/>
      <c r="H243" s="248">
        <v>10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4" t="s">
        <v>288</v>
      </c>
      <c r="AU243" s="254" t="s">
        <v>84</v>
      </c>
      <c r="AV243" s="13" t="s">
        <v>84</v>
      </c>
      <c r="AW243" s="13" t="s">
        <v>33</v>
      </c>
      <c r="AX243" s="13" t="s">
        <v>74</v>
      </c>
      <c r="AY243" s="254" t="s">
        <v>178</v>
      </c>
    </row>
    <row r="244" spans="1:51" s="14" customFormat="1" ht="12">
      <c r="A244" s="14"/>
      <c r="B244" s="255"/>
      <c r="C244" s="256"/>
      <c r="D244" s="226" t="s">
        <v>288</v>
      </c>
      <c r="E244" s="257" t="s">
        <v>19</v>
      </c>
      <c r="F244" s="258" t="s">
        <v>386</v>
      </c>
      <c r="G244" s="256"/>
      <c r="H244" s="259">
        <v>10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5" t="s">
        <v>288</v>
      </c>
      <c r="AU244" s="265" t="s">
        <v>84</v>
      </c>
      <c r="AV244" s="14" t="s">
        <v>185</v>
      </c>
      <c r="AW244" s="14" t="s">
        <v>33</v>
      </c>
      <c r="AX244" s="14" t="s">
        <v>82</v>
      </c>
      <c r="AY244" s="265" t="s">
        <v>178</v>
      </c>
    </row>
    <row r="245" spans="1:65" s="2" customFormat="1" ht="33" customHeight="1">
      <c r="A245" s="39"/>
      <c r="B245" s="40"/>
      <c r="C245" s="213" t="s">
        <v>359</v>
      </c>
      <c r="D245" s="213" t="s">
        <v>180</v>
      </c>
      <c r="E245" s="214" t="s">
        <v>1895</v>
      </c>
      <c r="F245" s="215" t="s">
        <v>1896</v>
      </c>
      <c r="G245" s="216" t="s">
        <v>237</v>
      </c>
      <c r="H245" s="217">
        <v>36</v>
      </c>
      <c r="I245" s="218"/>
      <c r="J245" s="219">
        <f>ROUND(I245*H245,2)</f>
        <v>0</v>
      </c>
      <c r="K245" s="215" t="s">
        <v>184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0.00012</v>
      </c>
      <c r="R245" s="222">
        <f>Q245*H245</f>
        <v>0.00432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279</v>
      </c>
      <c r="AT245" s="224" t="s">
        <v>180</v>
      </c>
      <c r="AU245" s="224" t="s">
        <v>84</v>
      </c>
      <c r="AY245" s="18" t="s">
        <v>178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82</v>
      </c>
      <c r="BK245" s="225">
        <f>ROUND(I245*H245,2)</f>
        <v>0</v>
      </c>
      <c r="BL245" s="18" t="s">
        <v>279</v>
      </c>
      <c r="BM245" s="224" t="s">
        <v>1897</v>
      </c>
    </row>
    <row r="246" spans="1:47" s="2" customFormat="1" ht="12">
      <c r="A246" s="39"/>
      <c r="B246" s="40"/>
      <c r="C246" s="41"/>
      <c r="D246" s="226" t="s">
        <v>187</v>
      </c>
      <c r="E246" s="41"/>
      <c r="F246" s="227" t="s">
        <v>1896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187</v>
      </c>
      <c r="AU246" s="18" t="s">
        <v>84</v>
      </c>
    </row>
    <row r="247" spans="1:47" s="2" customFormat="1" ht="12">
      <c r="A247" s="39"/>
      <c r="B247" s="40"/>
      <c r="C247" s="41"/>
      <c r="D247" s="231" t="s">
        <v>189</v>
      </c>
      <c r="E247" s="41"/>
      <c r="F247" s="232" t="s">
        <v>1898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189</v>
      </c>
      <c r="AU247" s="18" t="s">
        <v>84</v>
      </c>
    </row>
    <row r="248" spans="1:51" s="13" customFormat="1" ht="12">
      <c r="A248" s="13"/>
      <c r="B248" s="244"/>
      <c r="C248" s="245"/>
      <c r="D248" s="226" t="s">
        <v>288</v>
      </c>
      <c r="E248" s="246" t="s">
        <v>19</v>
      </c>
      <c r="F248" s="247" t="s">
        <v>1866</v>
      </c>
      <c r="G248" s="245"/>
      <c r="H248" s="248">
        <v>36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288</v>
      </c>
      <c r="AU248" s="254" t="s">
        <v>84</v>
      </c>
      <c r="AV248" s="13" t="s">
        <v>84</v>
      </c>
      <c r="AW248" s="13" t="s">
        <v>33</v>
      </c>
      <c r="AX248" s="13" t="s">
        <v>74</v>
      </c>
      <c r="AY248" s="254" t="s">
        <v>178</v>
      </c>
    </row>
    <row r="249" spans="1:51" s="14" customFormat="1" ht="12">
      <c r="A249" s="14"/>
      <c r="B249" s="255"/>
      <c r="C249" s="256"/>
      <c r="D249" s="226" t="s">
        <v>288</v>
      </c>
      <c r="E249" s="257" t="s">
        <v>19</v>
      </c>
      <c r="F249" s="258" t="s">
        <v>386</v>
      </c>
      <c r="G249" s="256"/>
      <c r="H249" s="259">
        <v>36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5" t="s">
        <v>288</v>
      </c>
      <c r="AU249" s="265" t="s">
        <v>84</v>
      </c>
      <c r="AV249" s="14" t="s">
        <v>185</v>
      </c>
      <c r="AW249" s="14" t="s">
        <v>33</v>
      </c>
      <c r="AX249" s="14" t="s">
        <v>82</v>
      </c>
      <c r="AY249" s="265" t="s">
        <v>178</v>
      </c>
    </row>
    <row r="250" spans="1:65" s="2" customFormat="1" ht="33" customHeight="1">
      <c r="A250" s="39"/>
      <c r="B250" s="40"/>
      <c r="C250" s="213" t="s">
        <v>365</v>
      </c>
      <c r="D250" s="213" t="s">
        <v>180</v>
      </c>
      <c r="E250" s="214" t="s">
        <v>1899</v>
      </c>
      <c r="F250" s="215" t="s">
        <v>1900</v>
      </c>
      <c r="G250" s="216" t="s">
        <v>237</v>
      </c>
      <c r="H250" s="217">
        <v>39</v>
      </c>
      <c r="I250" s="218"/>
      <c r="J250" s="219">
        <f>ROUND(I250*H250,2)</f>
        <v>0</v>
      </c>
      <c r="K250" s="215" t="s">
        <v>184</v>
      </c>
      <c r="L250" s="45"/>
      <c r="M250" s="220" t="s">
        <v>19</v>
      </c>
      <c r="N250" s="221" t="s">
        <v>45</v>
      </c>
      <c r="O250" s="85"/>
      <c r="P250" s="222">
        <f>O250*H250</f>
        <v>0</v>
      </c>
      <c r="Q250" s="222">
        <v>0.00016</v>
      </c>
      <c r="R250" s="222">
        <f>Q250*H250</f>
        <v>0.006240000000000001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279</v>
      </c>
      <c r="AT250" s="224" t="s">
        <v>180</v>
      </c>
      <c r="AU250" s="224" t="s">
        <v>84</v>
      </c>
      <c r="AY250" s="18" t="s">
        <v>178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82</v>
      </c>
      <c r="BK250" s="225">
        <f>ROUND(I250*H250,2)</f>
        <v>0</v>
      </c>
      <c r="BL250" s="18" t="s">
        <v>279</v>
      </c>
      <c r="BM250" s="224" t="s">
        <v>1901</v>
      </c>
    </row>
    <row r="251" spans="1:47" s="2" customFormat="1" ht="12">
      <c r="A251" s="39"/>
      <c r="B251" s="40"/>
      <c r="C251" s="41"/>
      <c r="D251" s="226" t="s">
        <v>187</v>
      </c>
      <c r="E251" s="41"/>
      <c r="F251" s="227" t="s">
        <v>1900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187</v>
      </c>
      <c r="AU251" s="18" t="s">
        <v>84</v>
      </c>
    </row>
    <row r="252" spans="1:47" s="2" customFormat="1" ht="12">
      <c r="A252" s="39"/>
      <c r="B252" s="40"/>
      <c r="C252" s="41"/>
      <c r="D252" s="231" t="s">
        <v>189</v>
      </c>
      <c r="E252" s="41"/>
      <c r="F252" s="232" t="s">
        <v>1902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189</v>
      </c>
      <c r="AU252" s="18" t="s">
        <v>84</v>
      </c>
    </row>
    <row r="253" spans="1:51" s="13" customFormat="1" ht="12">
      <c r="A253" s="13"/>
      <c r="B253" s="244"/>
      <c r="C253" s="245"/>
      <c r="D253" s="226" t="s">
        <v>288</v>
      </c>
      <c r="E253" s="246" t="s">
        <v>19</v>
      </c>
      <c r="F253" s="247" t="s">
        <v>1872</v>
      </c>
      <c r="G253" s="245"/>
      <c r="H253" s="248">
        <v>18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4" t="s">
        <v>288</v>
      </c>
      <c r="AU253" s="254" t="s">
        <v>84</v>
      </c>
      <c r="AV253" s="13" t="s">
        <v>84</v>
      </c>
      <c r="AW253" s="13" t="s">
        <v>33</v>
      </c>
      <c r="AX253" s="13" t="s">
        <v>74</v>
      </c>
      <c r="AY253" s="254" t="s">
        <v>178</v>
      </c>
    </row>
    <row r="254" spans="1:51" s="13" customFormat="1" ht="12">
      <c r="A254" s="13"/>
      <c r="B254" s="244"/>
      <c r="C254" s="245"/>
      <c r="D254" s="226" t="s">
        <v>288</v>
      </c>
      <c r="E254" s="246" t="s">
        <v>19</v>
      </c>
      <c r="F254" s="247" t="s">
        <v>1878</v>
      </c>
      <c r="G254" s="245"/>
      <c r="H254" s="248">
        <v>14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4" t="s">
        <v>288</v>
      </c>
      <c r="AU254" s="254" t="s">
        <v>84</v>
      </c>
      <c r="AV254" s="13" t="s">
        <v>84</v>
      </c>
      <c r="AW254" s="13" t="s">
        <v>33</v>
      </c>
      <c r="AX254" s="13" t="s">
        <v>74</v>
      </c>
      <c r="AY254" s="254" t="s">
        <v>178</v>
      </c>
    </row>
    <row r="255" spans="1:51" s="13" customFormat="1" ht="12">
      <c r="A255" s="13"/>
      <c r="B255" s="244"/>
      <c r="C255" s="245"/>
      <c r="D255" s="226" t="s">
        <v>288</v>
      </c>
      <c r="E255" s="246" t="s">
        <v>19</v>
      </c>
      <c r="F255" s="247" t="s">
        <v>222</v>
      </c>
      <c r="G255" s="245"/>
      <c r="H255" s="248">
        <v>7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4" t="s">
        <v>288</v>
      </c>
      <c r="AU255" s="254" t="s">
        <v>84</v>
      </c>
      <c r="AV255" s="13" t="s">
        <v>84</v>
      </c>
      <c r="AW255" s="13" t="s">
        <v>33</v>
      </c>
      <c r="AX255" s="13" t="s">
        <v>74</v>
      </c>
      <c r="AY255" s="254" t="s">
        <v>178</v>
      </c>
    </row>
    <row r="256" spans="1:51" s="14" customFormat="1" ht="12">
      <c r="A256" s="14"/>
      <c r="B256" s="255"/>
      <c r="C256" s="256"/>
      <c r="D256" s="226" t="s">
        <v>288</v>
      </c>
      <c r="E256" s="257" t="s">
        <v>19</v>
      </c>
      <c r="F256" s="258" t="s">
        <v>386</v>
      </c>
      <c r="G256" s="256"/>
      <c r="H256" s="259">
        <v>39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5" t="s">
        <v>288</v>
      </c>
      <c r="AU256" s="265" t="s">
        <v>84</v>
      </c>
      <c r="AV256" s="14" t="s">
        <v>185</v>
      </c>
      <c r="AW256" s="14" t="s">
        <v>33</v>
      </c>
      <c r="AX256" s="14" t="s">
        <v>82</v>
      </c>
      <c r="AY256" s="265" t="s">
        <v>178</v>
      </c>
    </row>
    <row r="257" spans="1:65" s="2" customFormat="1" ht="16.5" customHeight="1">
      <c r="A257" s="39"/>
      <c r="B257" s="40"/>
      <c r="C257" s="213" t="s">
        <v>369</v>
      </c>
      <c r="D257" s="213" t="s">
        <v>180</v>
      </c>
      <c r="E257" s="214" t="s">
        <v>1903</v>
      </c>
      <c r="F257" s="215" t="s">
        <v>1904</v>
      </c>
      <c r="G257" s="216" t="s">
        <v>237</v>
      </c>
      <c r="H257" s="217">
        <v>148</v>
      </c>
      <c r="I257" s="218"/>
      <c r="J257" s="219">
        <f>ROUND(I257*H257,2)</f>
        <v>0</v>
      </c>
      <c r="K257" s="215" t="s">
        <v>184</v>
      </c>
      <c r="L257" s="45"/>
      <c r="M257" s="220" t="s">
        <v>19</v>
      </c>
      <c r="N257" s="221" t="s">
        <v>45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0.00024</v>
      </c>
      <c r="T257" s="223">
        <f>S257*H257</f>
        <v>0.03552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279</v>
      </c>
      <c r="AT257" s="224" t="s">
        <v>180</v>
      </c>
      <c r="AU257" s="224" t="s">
        <v>84</v>
      </c>
      <c r="AY257" s="18" t="s">
        <v>178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82</v>
      </c>
      <c r="BK257" s="225">
        <f>ROUND(I257*H257,2)</f>
        <v>0</v>
      </c>
      <c r="BL257" s="18" t="s">
        <v>279</v>
      </c>
      <c r="BM257" s="224" t="s">
        <v>1905</v>
      </c>
    </row>
    <row r="258" spans="1:47" s="2" customFormat="1" ht="12">
      <c r="A258" s="39"/>
      <c r="B258" s="40"/>
      <c r="C258" s="41"/>
      <c r="D258" s="226" t="s">
        <v>187</v>
      </c>
      <c r="E258" s="41"/>
      <c r="F258" s="227" t="s">
        <v>1904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187</v>
      </c>
      <c r="AU258" s="18" t="s">
        <v>84</v>
      </c>
    </row>
    <row r="259" spans="1:47" s="2" customFormat="1" ht="12">
      <c r="A259" s="39"/>
      <c r="B259" s="40"/>
      <c r="C259" s="41"/>
      <c r="D259" s="231" t="s">
        <v>189</v>
      </c>
      <c r="E259" s="41"/>
      <c r="F259" s="232" t="s">
        <v>1906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189</v>
      </c>
      <c r="AU259" s="18" t="s">
        <v>84</v>
      </c>
    </row>
    <row r="260" spans="1:51" s="13" customFormat="1" ht="12">
      <c r="A260" s="13"/>
      <c r="B260" s="244"/>
      <c r="C260" s="245"/>
      <c r="D260" s="226" t="s">
        <v>288</v>
      </c>
      <c r="E260" s="246" t="s">
        <v>19</v>
      </c>
      <c r="F260" s="247" t="s">
        <v>1907</v>
      </c>
      <c r="G260" s="245"/>
      <c r="H260" s="248">
        <v>148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4" t="s">
        <v>288</v>
      </c>
      <c r="AU260" s="254" t="s">
        <v>84</v>
      </c>
      <c r="AV260" s="13" t="s">
        <v>84</v>
      </c>
      <c r="AW260" s="13" t="s">
        <v>33</v>
      </c>
      <c r="AX260" s="13" t="s">
        <v>74</v>
      </c>
      <c r="AY260" s="254" t="s">
        <v>178</v>
      </c>
    </row>
    <row r="261" spans="1:51" s="14" customFormat="1" ht="12">
      <c r="A261" s="14"/>
      <c r="B261" s="255"/>
      <c r="C261" s="256"/>
      <c r="D261" s="226" t="s">
        <v>288</v>
      </c>
      <c r="E261" s="257" t="s">
        <v>19</v>
      </c>
      <c r="F261" s="258" t="s">
        <v>386</v>
      </c>
      <c r="G261" s="256"/>
      <c r="H261" s="259">
        <v>148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5" t="s">
        <v>288</v>
      </c>
      <c r="AU261" s="265" t="s">
        <v>84</v>
      </c>
      <c r="AV261" s="14" t="s">
        <v>185</v>
      </c>
      <c r="AW261" s="14" t="s">
        <v>33</v>
      </c>
      <c r="AX261" s="14" t="s">
        <v>82</v>
      </c>
      <c r="AY261" s="265" t="s">
        <v>178</v>
      </c>
    </row>
    <row r="262" spans="1:65" s="2" customFormat="1" ht="16.5" customHeight="1">
      <c r="A262" s="39"/>
      <c r="B262" s="40"/>
      <c r="C262" s="213" t="s">
        <v>373</v>
      </c>
      <c r="D262" s="213" t="s">
        <v>180</v>
      </c>
      <c r="E262" s="214" t="s">
        <v>1908</v>
      </c>
      <c r="F262" s="215" t="s">
        <v>1909</v>
      </c>
      <c r="G262" s="216" t="s">
        <v>237</v>
      </c>
      <c r="H262" s="217">
        <v>21</v>
      </c>
      <c r="I262" s="218"/>
      <c r="J262" s="219">
        <f>ROUND(I262*H262,2)</f>
        <v>0</v>
      </c>
      <c r="K262" s="215" t="s">
        <v>184</v>
      </c>
      <c r="L262" s="45"/>
      <c r="M262" s="220" t="s">
        <v>19</v>
      </c>
      <c r="N262" s="221" t="s">
        <v>45</v>
      </c>
      <c r="O262" s="85"/>
      <c r="P262" s="222">
        <f>O262*H262</f>
        <v>0</v>
      </c>
      <c r="Q262" s="222">
        <v>0.00162</v>
      </c>
      <c r="R262" s="222">
        <f>Q262*H262</f>
        <v>0.034019999999999995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279</v>
      </c>
      <c r="AT262" s="224" t="s">
        <v>180</v>
      </c>
      <c r="AU262" s="224" t="s">
        <v>84</v>
      </c>
      <c r="AY262" s="18" t="s">
        <v>178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82</v>
      </c>
      <c r="BK262" s="225">
        <f>ROUND(I262*H262,2)</f>
        <v>0</v>
      </c>
      <c r="BL262" s="18" t="s">
        <v>279</v>
      </c>
      <c r="BM262" s="224" t="s">
        <v>1910</v>
      </c>
    </row>
    <row r="263" spans="1:47" s="2" customFormat="1" ht="12">
      <c r="A263" s="39"/>
      <c r="B263" s="40"/>
      <c r="C263" s="41"/>
      <c r="D263" s="226" t="s">
        <v>187</v>
      </c>
      <c r="E263" s="41"/>
      <c r="F263" s="227" t="s">
        <v>1909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187</v>
      </c>
      <c r="AU263" s="18" t="s">
        <v>84</v>
      </c>
    </row>
    <row r="264" spans="1:47" s="2" customFormat="1" ht="12">
      <c r="A264" s="39"/>
      <c r="B264" s="40"/>
      <c r="C264" s="41"/>
      <c r="D264" s="231" t="s">
        <v>189</v>
      </c>
      <c r="E264" s="41"/>
      <c r="F264" s="232" t="s">
        <v>1911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189</v>
      </c>
      <c r="AU264" s="18" t="s">
        <v>84</v>
      </c>
    </row>
    <row r="265" spans="1:51" s="13" customFormat="1" ht="12">
      <c r="A265" s="13"/>
      <c r="B265" s="244"/>
      <c r="C265" s="245"/>
      <c r="D265" s="226" t="s">
        <v>288</v>
      </c>
      <c r="E265" s="246" t="s">
        <v>19</v>
      </c>
      <c r="F265" s="247" t="s">
        <v>290</v>
      </c>
      <c r="G265" s="245"/>
      <c r="H265" s="248">
        <v>18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4" t="s">
        <v>288</v>
      </c>
      <c r="AU265" s="254" t="s">
        <v>84</v>
      </c>
      <c r="AV265" s="13" t="s">
        <v>84</v>
      </c>
      <c r="AW265" s="13" t="s">
        <v>33</v>
      </c>
      <c r="AX265" s="13" t="s">
        <v>74</v>
      </c>
      <c r="AY265" s="254" t="s">
        <v>178</v>
      </c>
    </row>
    <row r="266" spans="1:51" s="13" customFormat="1" ht="12">
      <c r="A266" s="13"/>
      <c r="B266" s="244"/>
      <c r="C266" s="245"/>
      <c r="D266" s="226" t="s">
        <v>288</v>
      </c>
      <c r="E266" s="246" t="s">
        <v>19</v>
      </c>
      <c r="F266" s="247" t="s">
        <v>196</v>
      </c>
      <c r="G266" s="245"/>
      <c r="H266" s="248">
        <v>3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288</v>
      </c>
      <c r="AU266" s="254" t="s">
        <v>84</v>
      </c>
      <c r="AV266" s="13" t="s">
        <v>84</v>
      </c>
      <c r="AW266" s="13" t="s">
        <v>33</v>
      </c>
      <c r="AX266" s="13" t="s">
        <v>74</v>
      </c>
      <c r="AY266" s="254" t="s">
        <v>178</v>
      </c>
    </row>
    <row r="267" spans="1:51" s="14" customFormat="1" ht="12">
      <c r="A267" s="14"/>
      <c r="B267" s="255"/>
      <c r="C267" s="256"/>
      <c r="D267" s="226" t="s">
        <v>288</v>
      </c>
      <c r="E267" s="257" t="s">
        <v>19</v>
      </c>
      <c r="F267" s="258" t="s">
        <v>386</v>
      </c>
      <c r="G267" s="256"/>
      <c r="H267" s="259">
        <v>21</v>
      </c>
      <c r="I267" s="260"/>
      <c r="J267" s="256"/>
      <c r="K267" s="256"/>
      <c r="L267" s="261"/>
      <c r="M267" s="262"/>
      <c r="N267" s="263"/>
      <c r="O267" s="263"/>
      <c r="P267" s="263"/>
      <c r="Q267" s="263"/>
      <c r="R267" s="263"/>
      <c r="S267" s="263"/>
      <c r="T267" s="26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5" t="s">
        <v>288</v>
      </c>
      <c r="AU267" s="265" t="s">
        <v>84</v>
      </c>
      <c r="AV267" s="14" t="s">
        <v>185</v>
      </c>
      <c r="AW267" s="14" t="s">
        <v>33</v>
      </c>
      <c r="AX267" s="14" t="s">
        <v>82</v>
      </c>
      <c r="AY267" s="265" t="s">
        <v>178</v>
      </c>
    </row>
    <row r="268" spans="1:65" s="2" customFormat="1" ht="16.5" customHeight="1">
      <c r="A268" s="39"/>
      <c r="B268" s="40"/>
      <c r="C268" s="213" t="s">
        <v>378</v>
      </c>
      <c r="D268" s="213" t="s">
        <v>180</v>
      </c>
      <c r="E268" s="214" t="s">
        <v>1912</v>
      </c>
      <c r="F268" s="215" t="s">
        <v>1913</v>
      </c>
      <c r="G268" s="216" t="s">
        <v>237</v>
      </c>
      <c r="H268" s="217">
        <v>8</v>
      </c>
      <c r="I268" s="218"/>
      <c r="J268" s="219">
        <f>ROUND(I268*H268,2)</f>
        <v>0</v>
      </c>
      <c r="K268" s="215" t="s">
        <v>184</v>
      </c>
      <c r="L268" s="45"/>
      <c r="M268" s="220" t="s">
        <v>19</v>
      </c>
      <c r="N268" s="221" t="s">
        <v>45</v>
      </c>
      <c r="O268" s="85"/>
      <c r="P268" s="222">
        <f>O268*H268</f>
        <v>0</v>
      </c>
      <c r="Q268" s="222">
        <v>0.00192</v>
      </c>
      <c r="R268" s="222">
        <f>Q268*H268</f>
        <v>0.01536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279</v>
      </c>
      <c r="AT268" s="224" t="s">
        <v>180</v>
      </c>
      <c r="AU268" s="224" t="s">
        <v>84</v>
      </c>
      <c r="AY268" s="18" t="s">
        <v>178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82</v>
      </c>
      <c r="BK268" s="225">
        <f>ROUND(I268*H268,2)</f>
        <v>0</v>
      </c>
      <c r="BL268" s="18" t="s">
        <v>279</v>
      </c>
      <c r="BM268" s="224" t="s">
        <v>1914</v>
      </c>
    </row>
    <row r="269" spans="1:47" s="2" customFormat="1" ht="12">
      <c r="A269" s="39"/>
      <c r="B269" s="40"/>
      <c r="C269" s="41"/>
      <c r="D269" s="226" t="s">
        <v>187</v>
      </c>
      <c r="E269" s="41"/>
      <c r="F269" s="227" t="s">
        <v>1913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187</v>
      </c>
      <c r="AU269" s="18" t="s">
        <v>84</v>
      </c>
    </row>
    <row r="270" spans="1:47" s="2" customFormat="1" ht="12">
      <c r="A270" s="39"/>
      <c r="B270" s="40"/>
      <c r="C270" s="41"/>
      <c r="D270" s="231" t="s">
        <v>189</v>
      </c>
      <c r="E270" s="41"/>
      <c r="F270" s="232" t="s">
        <v>1915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189</v>
      </c>
      <c r="AU270" s="18" t="s">
        <v>84</v>
      </c>
    </row>
    <row r="271" spans="1:51" s="13" customFormat="1" ht="12">
      <c r="A271" s="13"/>
      <c r="B271" s="244"/>
      <c r="C271" s="245"/>
      <c r="D271" s="226" t="s">
        <v>288</v>
      </c>
      <c r="E271" s="246" t="s">
        <v>19</v>
      </c>
      <c r="F271" s="247" t="s">
        <v>185</v>
      </c>
      <c r="G271" s="245"/>
      <c r="H271" s="248">
        <v>4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288</v>
      </c>
      <c r="AU271" s="254" t="s">
        <v>84</v>
      </c>
      <c r="AV271" s="13" t="s">
        <v>84</v>
      </c>
      <c r="AW271" s="13" t="s">
        <v>33</v>
      </c>
      <c r="AX271" s="13" t="s">
        <v>74</v>
      </c>
      <c r="AY271" s="254" t="s">
        <v>178</v>
      </c>
    </row>
    <row r="272" spans="1:51" s="13" customFormat="1" ht="12">
      <c r="A272" s="13"/>
      <c r="B272" s="244"/>
      <c r="C272" s="245"/>
      <c r="D272" s="226" t="s">
        <v>288</v>
      </c>
      <c r="E272" s="246" t="s">
        <v>19</v>
      </c>
      <c r="F272" s="247" t="s">
        <v>185</v>
      </c>
      <c r="G272" s="245"/>
      <c r="H272" s="248">
        <v>4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4" t="s">
        <v>288</v>
      </c>
      <c r="AU272" s="254" t="s">
        <v>84</v>
      </c>
      <c r="AV272" s="13" t="s">
        <v>84</v>
      </c>
      <c r="AW272" s="13" t="s">
        <v>33</v>
      </c>
      <c r="AX272" s="13" t="s">
        <v>74</v>
      </c>
      <c r="AY272" s="254" t="s">
        <v>178</v>
      </c>
    </row>
    <row r="273" spans="1:51" s="14" customFormat="1" ht="12">
      <c r="A273" s="14"/>
      <c r="B273" s="255"/>
      <c r="C273" s="256"/>
      <c r="D273" s="226" t="s">
        <v>288</v>
      </c>
      <c r="E273" s="257" t="s">
        <v>19</v>
      </c>
      <c r="F273" s="258" t="s">
        <v>386</v>
      </c>
      <c r="G273" s="256"/>
      <c r="H273" s="259">
        <v>8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5" t="s">
        <v>288</v>
      </c>
      <c r="AU273" s="265" t="s">
        <v>84</v>
      </c>
      <c r="AV273" s="14" t="s">
        <v>185</v>
      </c>
      <c r="AW273" s="14" t="s">
        <v>33</v>
      </c>
      <c r="AX273" s="14" t="s">
        <v>82</v>
      </c>
      <c r="AY273" s="265" t="s">
        <v>178</v>
      </c>
    </row>
    <row r="274" spans="1:65" s="2" customFormat="1" ht="16.5" customHeight="1">
      <c r="A274" s="39"/>
      <c r="B274" s="40"/>
      <c r="C274" s="213" t="s">
        <v>387</v>
      </c>
      <c r="D274" s="213" t="s">
        <v>180</v>
      </c>
      <c r="E274" s="214" t="s">
        <v>1916</v>
      </c>
      <c r="F274" s="215" t="s">
        <v>1917</v>
      </c>
      <c r="G274" s="216" t="s">
        <v>237</v>
      </c>
      <c r="H274" s="217">
        <v>25</v>
      </c>
      <c r="I274" s="218"/>
      <c r="J274" s="219">
        <f>ROUND(I274*H274,2)</f>
        <v>0</v>
      </c>
      <c r="K274" s="215" t="s">
        <v>184</v>
      </c>
      <c r="L274" s="45"/>
      <c r="M274" s="220" t="s">
        <v>19</v>
      </c>
      <c r="N274" s="221" t="s">
        <v>45</v>
      </c>
      <c r="O274" s="85"/>
      <c r="P274" s="222">
        <f>O274*H274</f>
        <v>0</v>
      </c>
      <c r="Q274" s="222">
        <v>0.00242</v>
      </c>
      <c r="R274" s="222">
        <f>Q274*H274</f>
        <v>0.0605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279</v>
      </c>
      <c r="AT274" s="224" t="s">
        <v>180</v>
      </c>
      <c r="AU274" s="224" t="s">
        <v>84</v>
      </c>
      <c r="AY274" s="18" t="s">
        <v>178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82</v>
      </c>
      <c r="BK274" s="225">
        <f>ROUND(I274*H274,2)</f>
        <v>0</v>
      </c>
      <c r="BL274" s="18" t="s">
        <v>279</v>
      </c>
      <c r="BM274" s="224" t="s">
        <v>1918</v>
      </c>
    </row>
    <row r="275" spans="1:47" s="2" customFormat="1" ht="12">
      <c r="A275" s="39"/>
      <c r="B275" s="40"/>
      <c r="C275" s="41"/>
      <c r="D275" s="226" t="s">
        <v>187</v>
      </c>
      <c r="E275" s="41"/>
      <c r="F275" s="227" t="s">
        <v>1917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187</v>
      </c>
      <c r="AU275" s="18" t="s">
        <v>84</v>
      </c>
    </row>
    <row r="276" spans="1:47" s="2" customFormat="1" ht="12">
      <c r="A276" s="39"/>
      <c r="B276" s="40"/>
      <c r="C276" s="41"/>
      <c r="D276" s="231" t="s">
        <v>189</v>
      </c>
      <c r="E276" s="41"/>
      <c r="F276" s="232" t="s">
        <v>1919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189</v>
      </c>
      <c r="AU276" s="18" t="s">
        <v>84</v>
      </c>
    </row>
    <row r="277" spans="1:51" s="13" customFormat="1" ht="12">
      <c r="A277" s="13"/>
      <c r="B277" s="244"/>
      <c r="C277" s="245"/>
      <c r="D277" s="226" t="s">
        <v>288</v>
      </c>
      <c r="E277" s="246" t="s">
        <v>19</v>
      </c>
      <c r="F277" s="247" t="s">
        <v>234</v>
      </c>
      <c r="G277" s="245"/>
      <c r="H277" s="248">
        <v>9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288</v>
      </c>
      <c r="AU277" s="254" t="s">
        <v>84</v>
      </c>
      <c r="AV277" s="13" t="s">
        <v>84</v>
      </c>
      <c r="AW277" s="13" t="s">
        <v>33</v>
      </c>
      <c r="AX277" s="13" t="s">
        <v>74</v>
      </c>
      <c r="AY277" s="254" t="s">
        <v>178</v>
      </c>
    </row>
    <row r="278" spans="1:51" s="13" customFormat="1" ht="12">
      <c r="A278" s="13"/>
      <c r="B278" s="244"/>
      <c r="C278" s="245"/>
      <c r="D278" s="226" t="s">
        <v>288</v>
      </c>
      <c r="E278" s="246" t="s">
        <v>19</v>
      </c>
      <c r="F278" s="247" t="s">
        <v>210</v>
      </c>
      <c r="G278" s="245"/>
      <c r="H278" s="248">
        <v>5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4" t="s">
        <v>288</v>
      </c>
      <c r="AU278" s="254" t="s">
        <v>84</v>
      </c>
      <c r="AV278" s="13" t="s">
        <v>84</v>
      </c>
      <c r="AW278" s="13" t="s">
        <v>33</v>
      </c>
      <c r="AX278" s="13" t="s">
        <v>74</v>
      </c>
      <c r="AY278" s="254" t="s">
        <v>178</v>
      </c>
    </row>
    <row r="279" spans="1:51" s="13" customFormat="1" ht="12">
      <c r="A279" s="13"/>
      <c r="B279" s="244"/>
      <c r="C279" s="245"/>
      <c r="D279" s="226" t="s">
        <v>288</v>
      </c>
      <c r="E279" s="246" t="s">
        <v>19</v>
      </c>
      <c r="F279" s="247" t="s">
        <v>222</v>
      </c>
      <c r="G279" s="245"/>
      <c r="H279" s="248">
        <v>7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4" t="s">
        <v>288</v>
      </c>
      <c r="AU279" s="254" t="s">
        <v>84</v>
      </c>
      <c r="AV279" s="13" t="s">
        <v>84</v>
      </c>
      <c r="AW279" s="13" t="s">
        <v>33</v>
      </c>
      <c r="AX279" s="13" t="s">
        <v>74</v>
      </c>
      <c r="AY279" s="254" t="s">
        <v>178</v>
      </c>
    </row>
    <row r="280" spans="1:51" s="13" customFormat="1" ht="12">
      <c r="A280" s="13"/>
      <c r="B280" s="244"/>
      <c r="C280" s="245"/>
      <c r="D280" s="226" t="s">
        <v>288</v>
      </c>
      <c r="E280" s="246" t="s">
        <v>19</v>
      </c>
      <c r="F280" s="247" t="s">
        <v>84</v>
      </c>
      <c r="G280" s="245"/>
      <c r="H280" s="248">
        <v>2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4" t="s">
        <v>288</v>
      </c>
      <c r="AU280" s="254" t="s">
        <v>84</v>
      </c>
      <c r="AV280" s="13" t="s">
        <v>84</v>
      </c>
      <c r="AW280" s="13" t="s">
        <v>33</v>
      </c>
      <c r="AX280" s="13" t="s">
        <v>74</v>
      </c>
      <c r="AY280" s="254" t="s">
        <v>178</v>
      </c>
    </row>
    <row r="281" spans="1:51" s="13" customFormat="1" ht="12">
      <c r="A281" s="13"/>
      <c r="B281" s="244"/>
      <c r="C281" s="245"/>
      <c r="D281" s="226" t="s">
        <v>288</v>
      </c>
      <c r="E281" s="246" t="s">
        <v>19</v>
      </c>
      <c r="F281" s="247" t="s">
        <v>84</v>
      </c>
      <c r="G281" s="245"/>
      <c r="H281" s="248">
        <v>2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4" t="s">
        <v>288</v>
      </c>
      <c r="AU281" s="254" t="s">
        <v>84</v>
      </c>
      <c r="AV281" s="13" t="s">
        <v>84</v>
      </c>
      <c r="AW281" s="13" t="s">
        <v>33</v>
      </c>
      <c r="AX281" s="13" t="s">
        <v>74</v>
      </c>
      <c r="AY281" s="254" t="s">
        <v>178</v>
      </c>
    </row>
    <row r="282" spans="1:51" s="14" customFormat="1" ht="12">
      <c r="A282" s="14"/>
      <c r="B282" s="255"/>
      <c r="C282" s="256"/>
      <c r="D282" s="226" t="s">
        <v>288</v>
      </c>
      <c r="E282" s="257" t="s">
        <v>19</v>
      </c>
      <c r="F282" s="258" t="s">
        <v>386</v>
      </c>
      <c r="G282" s="256"/>
      <c r="H282" s="259">
        <v>25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5" t="s">
        <v>288</v>
      </c>
      <c r="AU282" s="265" t="s">
        <v>84</v>
      </c>
      <c r="AV282" s="14" t="s">
        <v>185</v>
      </c>
      <c r="AW282" s="14" t="s">
        <v>33</v>
      </c>
      <c r="AX282" s="14" t="s">
        <v>82</v>
      </c>
      <c r="AY282" s="265" t="s">
        <v>178</v>
      </c>
    </row>
    <row r="283" spans="1:65" s="2" customFormat="1" ht="16.5" customHeight="1">
      <c r="A283" s="39"/>
      <c r="B283" s="40"/>
      <c r="C283" s="213" t="s">
        <v>393</v>
      </c>
      <c r="D283" s="213" t="s">
        <v>180</v>
      </c>
      <c r="E283" s="214" t="s">
        <v>1920</v>
      </c>
      <c r="F283" s="215" t="s">
        <v>1921</v>
      </c>
      <c r="G283" s="216" t="s">
        <v>237</v>
      </c>
      <c r="H283" s="217">
        <v>9</v>
      </c>
      <c r="I283" s="218"/>
      <c r="J283" s="219">
        <f>ROUND(I283*H283,2)</f>
        <v>0</v>
      </c>
      <c r="K283" s="215" t="s">
        <v>184</v>
      </c>
      <c r="L283" s="45"/>
      <c r="M283" s="220" t="s">
        <v>19</v>
      </c>
      <c r="N283" s="221" t="s">
        <v>45</v>
      </c>
      <c r="O283" s="85"/>
      <c r="P283" s="222">
        <f>O283*H283</f>
        <v>0</v>
      </c>
      <c r="Q283" s="222">
        <v>0.00268</v>
      </c>
      <c r="R283" s="222">
        <f>Q283*H283</f>
        <v>0.024120000000000003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279</v>
      </c>
      <c r="AT283" s="224" t="s">
        <v>180</v>
      </c>
      <c r="AU283" s="224" t="s">
        <v>84</v>
      </c>
      <c r="AY283" s="18" t="s">
        <v>178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82</v>
      </c>
      <c r="BK283" s="225">
        <f>ROUND(I283*H283,2)</f>
        <v>0</v>
      </c>
      <c r="BL283" s="18" t="s">
        <v>279</v>
      </c>
      <c r="BM283" s="224" t="s">
        <v>1922</v>
      </c>
    </row>
    <row r="284" spans="1:47" s="2" customFormat="1" ht="12">
      <c r="A284" s="39"/>
      <c r="B284" s="40"/>
      <c r="C284" s="41"/>
      <c r="D284" s="226" t="s">
        <v>187</v>
      </c>
      <c r="E284" s="41"/>
      <c r="F284" s="227" t="s">
        <v>1921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187</v>
      </c>
      <c r="AU284" s="18" t="s">
        <v>84</v>
      </c>
    </row>
    <row r="285" spans="1:47" s="2" customFormat="1" ht="12">
      <c r="A285" s="39"/>
      <c r="B285" s="40"/>
      <c r="C285" s="41"/>
      <c r="D285" s="231" t="s">
        <v>189</v>
      </c>
      <c r="E285" s="41"/>
      <c r="F285" s="232" t="s">
        <v>1923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189</v>
      </c>
      <c r="AU285" s="18" t="s">
        <v>84</v>
      </c>
    </row>
    <row r="286" spans="1:51" s="13" customFormat="1" ht="12">
      <c r="A286" s="13"/>
      <c r="B286" s="244"/>
      <c r="C286" s="245"/>
      <c r="D286" s="226" t="s">
        <v>288</v>
      </c>
      <c r="E286" s="246" t="s">
        <v>19</v>
      </c>
      <c r="F286" s="247" t="s">
        <v>185</v>
      </c>
      <c r="G286" s="245"/>
      <c r="H286" s="248">
        <v>4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4" t="s">
        <v>288</v>
      </c>
      <c r="AU286" s="254" t="s">
        <v>84</v>
      </c>
      <c r="AV286" s="13" t="s">
        <v>84</v>
      </c>
      <c r="AW286" s="13" t="s">
        <v>33</v>
      </c>
      <c r="AX286" s="13" t="s">
        <v>74</v>
      </c>
      <c r="AY286" s="254" t="s">
        <v>178</v>
      </c>
    </row>
    <row r="287" spans="1:51" s="13" customFormat="1" ht="12">
      <c r="A287" s="13"/>
      <c r="B287" s="244"/>
      <c r="C287" s="245"/>
      <c r="D287" s="226" t="s">
        <v>288</v>
      </c>
      <c r="E287" s="246" t="s">
        <v>19</v>
      </c>
      <c r="F287" s="247" t="s">
        <v>210</v>
      </c>
      <c r="G287" s="245"/>
      <c r="H287" s="248">
        <v>5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4" t="s">
        <v>288</v>
      </c>
      <c r="AU287" s="254" t="s">
        <v>84</v>
      </c>
      <c r="AV287" s="13" t="s">
        <v>84</v>
      </c>
      <c r="AW287" s="13" t="s">
        <v>33</v>
      </c>
      <c r="AX287" s="13" t="s">
        <v>74</v>
      </c>
      <c r="AY287" s="254" t="s">
        <v>178</v>
      </c>
    </row>
    <row r="288" spans="1:51" s="14" customFormat="1" ht="12">
      <c r="A288" s="14"/>
      <c r="B288" s="255"/>
      <c r="C288" s="256"/>
      <c r="D288" s="226" t="s">
        <v>288</v>
      </c>
      <c r="E288" s="257" t="s">
        <v>19</v>
      </c>
      <c r="F288" s="258" t="s">
        <v>386</v>
      </c>
      <c r="G288" s="256"/>
      <c r="H288" s="259">
        <v>9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5" t="s">
        <v>288</v>
      </c>
      <c r="AU288" s="265" t="s">
        <v>84</v>
      </c>
      <c r="AV288" s="14" t="s">
        <v>185</v>
      </c>
      <c r="AW288" s="14" t="s">
        <v>33</v>
      </c>
      <c r="AX288" s="14" t="s">
        <v>82</v>
      </c>
      <c r="AY288" s="265" t="s">
        <v>178</v>
      </c>
    </row>
    <row r="289" spans="1:65" s="2" customFormat="1" ht="16.5" customHeight="1">
      <c r="A289" s="39"/>
      <c r="B289" s="40"/>
      <c r="C289" s="213" t="s">
        <v>400</v>
      </c>
      <c r="D289" s="213" t="s">
        <v>180</v>
      </c>
      <c r="E289" s="214" t="s">
        <v>1924</v>
      </c>
      <c r="F289" s="215" t="s">
        <v>1925</v>
      </c>
      <c r="G289" s="216" t="s">
        <v>271</v>
      </c>
      <c r="H289" s="217">
        <v>41</v>
      </c>
      <c r="I289" s="218"/>
      <c r="J289" s="219">
        <f>ROUND(I289*H289,2)</f>
        <v>0</v>
      </c>
      <c r="K289" s="215" t="s">
        <v>184</v>
      </c>
      <c r="L289" s="45"/>
      <c r="M289" s="220" t="s">
        <v>19</v>
      </c>
      <c r="N289" s="221" t="s">
        <v>45</v>
      </c>
      <c r="O289" s="85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279</v>
      </c>
      <c r="AT289" s="224" t="s">
        <v>180</v>
      </c>
      <c r="AU289" s="224" t="s">
        <v>84</v>
      </c>
      <c r="AY289" s="18" t="s">
        <v>178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82</v>
      </c>
      <c r="BK289" s="225">
        <f>ROUND(I289*H289,2)</f>
        <v>0</v>
      </c>
      <c r="BL289" s="18" t="s">
        <v>279</v>
      </c>
      <c r="BM289" s="224" t="s">
        <v>1926</v>
      </c>
    </row>
    <row r="290" spans="1:47" s="2" customFormat="1" ht="12">
      <c r="A290" s="39"/>
      <c r="B290" s="40"/>
      <c r="C290" s="41"/>
      <c r="D290" s="226" t="s">
        <v>187</v>
      </c>
      <c r="E290" s="41"/>
      <c r="F290" s="227" t="s">
        <v>1925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187</v>
      </c>
      <c r="AU290" s="18" t="s">
        <v>84</v>
      </c>
    </row>
    <row r="291" spans="1:47" s="2" customFormat="1" ht="12">
      <c r="A291" s="39"/>
      <c r="B291" s="40"/>
      <c r="C291" s="41"/>
      <c r="D291" s="231" t="s">
        <v>189</v>
      </c>
      <c r="E291" s="41"/>
      <c r="F291" s="232" t="s">
        <v>1927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189</v>
      </c>
      <c r="AU291" s="18" t="s">
        <v>84</v>
      </c>
    </row>
    <row r="292" spans="1:65" s="2" customFormat="1" ht="16.5" customHeight="1">
      <c r="A292" s="39"/>
      <c r="B292" s="40"/>
      <c r="C292" s="213" t="s">
        <v>407</v>
      </c>
      <c r="D292" s="213" t="s">
        <v>180</v>
      </c>
      <c r="E292" s="214" t="s">
        <v>1928</v>
      </c>
      <c r="F292" s="215" t="s">
        <v>1929</v>
      </c>
      <c r="G292" s="216" t="s">
        <v>271</v>
      </c>
      <c r="H292" s="217">
        <v>29</v>
      </c>
      <c r="I292" s="218"/>
      <c r="J292" s="219">
        <f>ROUND(I292*H292,2)</f>
        <v>0</v>
      </c>
      <c r="K292" s="215" t="s">
        <v>184</v>
      </c>
      <c r="L292" s="45"/>
      <c r="M292" s="220" t="s">
        <v>19</v>
      </c>
      <c r="N292" s="221" t="s">
        <v>45</v>
      </c>
      <c r="O292" s="85"/>
      <c r="P292" s="222">
        <f>O292*H292</f>
        <v>0</v>
      </c>
      <c r="Q292" s="222">
        <v>0.00013</v>
      </c>
      <c r="R292" s="222">
        <f>Q292*H292</f>
        <v>0.0037699999999999995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279</v>
      </c>
      <c r="AT292" s="224" t="s">
        <v>180</v>
      </c>
      <c r="AU292" s="224" t="s">
        <v>84</v>
      </c>
      <c r="AY292" s="18" t="s">
        <v>178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82</v>
      </c>
      <c r="BK292" s="225">
        <f>ROUND(I292*H292,2)</f>
        <v>0</v>
      </c>
      <c r="BL292" s="18" t="s">
        <v>279</v>
      </c>
      <c r="BM292" s="224" t="s">
        <v>1930</v>
      </c>
    </row>
    <row r="293" spans="1:47" s="2" customFormat="1" ht="12">
      <c r="A293" s="39"/>
      <c r="B293" s="40"/>
      <c r="C293" s="41"/>
      <c r="D293" s="226" t="s">
        <v>187</v>
      </c>
      <c r="E293" s="41"/>
      <c r="F293" s="227" t="s">
        <v>1929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187</v>
      </c>
      <c r="AU293" s="18" t="s">
        <v>84</v>
      </c>
    </row>
    <row r="294" spans="1:47" s="2" customFormat="1" ht="12">
      <c r="A294" s="39"/>
      <c r="B294" s="40"/>
      <c r="C294" s="41"/>
      <c r="D294" s="231" t="s">
        <v>189</v>
      </c>
      <c r="E294" s="41"/>
      <c r="F294" s="232" t="s">
        <v>1931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189</v>
      </c>
      <c r="AU294" s="18" t="s">
        <v>84</v>
      </c>
    </row>
    <row r="295" spans="1:65" s="2" customFormat="1" ht="16.5" customHeight="1">
      <c r="A295" s="39"/>
      <c r="B295" s="40"/>
      <c r="C295" s="213" t="s">
        <v>413</v>
      </c>
      <c r="D295" s="213" t="s">
        <v>180</v>
      </c>
      <c r="E295" s="214" t="s">
        <v>1932</v>
      </c>
      <c r="F295" s="215" t="s">
        <v>1933</v>
      </c>
      <c r="G295" s="216" t="s">
        <v>1934</v>
      </c>
      <c r="H295" s="217">
        <v>4</v>
      </c>
      <c r="I295" s="218"/>
      <c r="J295" s="219">
        <f>ROUND(I295*H295,2)</f>
        <v>0</v>
      </c>
      <c r="K295" s="215" t="s">
        <v>184</v>
      </c>
      <c r="L295" s="45"/>
      <c r="M295" s="220" t="s">
        <v>19</v>
      </c>
      <c r="N295" s="221" t="s">
        <v>45</v>
      </c>
      <c r="O295" s="85"/>
      <c r="P295" s="222">
        <f>O295*H295</f>
        <v>0</v>
      </c>
      <c r="Q295" s="222">
        <v>0.00025</v>
      </c>
      <c r="R295" s="222">
        <f>Q295*H295</f>
        <v>0.001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279</v>
      </c>
      <c r="AT295" s="224" t="s">
        <v>180</v>
      </c>
      <c r="AU295" s="224" t="s">
        <v>84</v>
      </c>
      <c r="AY295" s="18" t="s">
        <v>178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82</v>
      </c>
      <c r="BK295" s="225">
        <f>ROUND(I295*H295,2)</f>
        <v>0</v>
      </c>
      <c r="BL295" s="18" t="s">
        <v>279</v>
      </c>
      <c r="BM295" s="224" t="s">
        <v>1935</v>
      </c>
    </row>
    <row r="296" spans="1:47" s="2" customFormat="1" ht="12">
      <c r="A296" s="39"/>
      <c r="B296" s="40"/>
      <c r="C296" s="41"/>
      <c r="D296" s="226" t="s">
        <v>187</v>
      </c>
      <c r="E296" s="41"/>
      <c r="F296" s="227" t="s">
        <v>1933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187</v>
      </c>
      <c r="AU296" s="18" t="s">
        <v>84</v>
      </c>
    </row>
    <row r="297" spans="1:47" s="2" customFormat="1" ht="12">
      <c r="A297" s="39"/>
      <c r="B297" s="40"/>
      <c r="C297" s="41"/>
      <c r="D297" s="231" t="s">
        <v>189</v>
      </c>
      <c r="E297" s="41"/>
      <c r="F297" s="232" t="s">
        <v>1936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189</v>
      </c>
      <c r="AU297" s="18" t="s">
        <v>84</v>
      </c>
    </row>
    <row r="298" spans="1:65" s="2" customFormat="1" ht="16.5" customHeight="1">
      <c r="A298" s="39"/>
      <c r="B298" s="40"/>
      <c r="C298" s="213" t="s">
        <v>421</v>
      </c>
      <c r="D298" s="213" t="s">
        <v>180</v>
      </c>
      <c r="E298" s="214" t="s">
        <v>1937</v>
      </c>
      <c r="F298" s="215" t="s">
        <v>1938</v>
      </c>
      <c r="G298" s="216" t="s">
        <v>271</v>
      </c>
      <c r="H298" s="217">
        <v>3</v>
      </c>
      <c r="I298" s="218"/>
      <c r="J298" s="219">
        <f>ROUND(I298*H298,2)</f>
        <v>0</v>
      </c>
      <c r="K298" s="215" t="s">
        <v>184</v>
      </c>
      <c r="L298" s="45"/>
      <c r="M298" s="220" t="s">
        <v>19</v>
      </c>
      <c r="N298" s="221" t="s">
        <v>45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0.00069</v>
      </c>
      <c r="T298" s="223">
        <f>S298*H298</f>
        <v>0.00207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279</v>
      </c>
      <c r="AT298" s="224" t="s">
        <v>180</v>
      </c>
      <c r="AU298" s="224" t="s">
        <v>84</v>
      </c>
      <c r="AY298" s="18" t="s">
        <v>178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82</v>
      </c>
      <c r="BK298" s="225">
        <f>ROUND(I298*H298,2)</f>
        <v>0</v>
      </c>
      <c r="BL298" s="18" t="s">
        <v>279</v>
      </c>
      <c r="BM298" s="224" t="s">
        <v>1939</v>
      </c>
    </row>
    <row r="299" spans="1:47" s="2" customFormat="1" ht="12">
      <c r="A299" s="39"/>
      <c r="B299" s="40"/>
      <c r="C299" s="41"/>
      <c r="D299" s="226" t="s">
        <v>187</v>
      </c>
      <c r="E299" s="41"/>
      <c r="F299" s="227" t="s">
        <v>1938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187</v>
      </c>
      <c r="AU299" s="18" t="s">
        <v>84</v>
      </c>
    </row>
    <row r="300" spans="1:47" s="2" customFormat="1" ht="12">
      <c r="A300" s="39"/>
      <c r="B300" s="40"/>
      <c r="C300" s="41"/>
      <c r="D300" s="231" t="s">
        <v>189</v>
      </c>
      <c r="E300" s="41"/>
      <c r="F300" s="232" t="s">
        <v>1940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189</v>
      </c>
      <c r="AU300" s="18" t="s">
        <v>84</v>
      </c>
    </row>
    <row r="301" spans="1:65" s="2" customFormat="1" ht="16.5" customHeight="1">
      <c r="A301" s="39"/>
      <c r="B301" s="40"/>
      <c r="C301" s="213" t="s">
        <v>427</v>
      </c>
      <c r="D301" s="213" t="s">
        <v>180</v>
      </c>
      <c r="E301" s="214" t="s">
        <v>1941</v>
      </c>
      <c r="F301" s="215" t="s">
        <v>1942</v>
      </c>
      <c r="G301" s="216" t="s">
        <v>271</v>
      </c>
      <c r="H301" s="217">
        <v>5</v>
      </c>
      <c r="I301" s="218"/>
      <c r="J301" s="219">
        <f>ROUND(I301*H301,2)</f>
        <v>0</v>
      </c>
      <c r="K301" s="215" t="s">
        <v>184</v>
      </c>
      <c r="L301" s="45"/>
      <c r="M301" s="220" t="s">
        <v>19</v>
      </c>
      <c r="N301" s="221" t="s">
        <v>45</v>
      </c>
      <c r="O301" s="85"/>
      <c r="P301" s="222">
        <f>O301*H301</f>
        <v>0</v>
      </c>
      <c r="Q301" s="222">
        <v>0</v>
      </c>
      <c r="R301" s="222">
        <f>Q301*H301</f>
        <v>0</v>
      </c>
      <c r="S301" s="222">
        <v>0.00053</v>
      </c>
      <c r="T301" s="223">
        <f>S301*H301</f>
        <v>0.00265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279</v>
      </c>
      <c r="AT301" s="224" t="s">
        <v>180</v>
      </c>
      <c r="AU301" s="224" t="s">
        <v>84</v>
      </c>
      <c r="AY301" s="18" t="s">
        <v>178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82</v>
      </c>
      <c r="BK301" s="225">
        <f>ROUND(I301*H301,2)</f>
        <v>0</v>
      </c>
      <c r="BL301" s="18" t="s">
        <v>279</v>
      </c>
      <c r="BM301" s="224" t="s">
        <v>1943</v>
      </c>
    </row>
    <row r="302" spans="1:47" s="2" customFormat="1" ht="12">
      <c r="A302" s="39"/>
      <c r="B302" s="40"/>
      <c r="C302" s="41"/>
      <c r="D302" s="226" t="s">
        <v>187</v>
      </c>
      <c r="E302" s="41"/>
      <c r="F302" s="227" t="s">
        <v>1942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187</v>
      </c>
      <c r="AU302" s="18" t="s">
        <v>84</v>
      </c>
    </row>
    <row r="303" spans="1:47" s="2" customFormat="1" ht="12">
      <c r="A303" s="39"/>
      <c r="B303" s="40"/>
      <c r="C303" s="41"/>
      <c r="D303" s="231" t="s">
        <v>189</v>
      </c>
      <c r="E303" s="41"/>
      <c r="F303" s="232" t="s">
        <v>1944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189</v>
      </c>
      <c r="AU303" s="18" t="s">
        <v>84</v>
      </c>
    </row>
    <row r="304" spans="1:65" s="2" customFormat="1" ht="16.5" customHeight="1">
      <c r="A304" s="39"/>
      <c r="B304" s="40"/>
      <c r="C304" s="213" t="s">
        <v>431</v>
      </c>
      <c r="D304" s="213" t="s">
        <v>180</v>
      </c>
      <c r="E304" s="214" t="s">
        <v>1945</v>
      </c>
      <c r="F304" s="215" t="s">
        <v>1946</v>
      </c>
      <c r="G304" s="216" t="s">
        <v>271</v>
      </c>
      <c r="H304" s="217">
        <v>8</v>
      </c>
      <c r="I304" s="218"/>
      <c r="J304" s="219">
        <f>ROUND(I304*H304,2)</f>
        <v>0</v>
      </c>
      <c r="K304" s="215" t="s">
        <v>184</v>
      </c>
      <c r="L304" s="45"/>
      <c r="M304" s="220" t="s">
        <v>19</v>
      </c>
      <c r="N304" s="221" t="s">
        <v>45</v>
      </c>
      <c r="O304" s="85"/>
      <c r="P304" s="222">
        <f>O304*H304</f>
        <v>0</v>
      </c>
      <c r="Q304" s="222">
        <v>0.00022</v>
      </c>
      <c r="R304" s="222">
        <f>Q304*H304</f>
        <v>0.00176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279</v>
      </c>
      <c r="AT304" s="224" t="s">
        <v>180</v>
      </c>
      <c r="AU304" s="224" t="s">
        <v>84</v>
      </c>
      <c r="AY304" s="18" t="s">
        <v>178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82</v>
      </c>
      <c r="BK304" s="225">
        <f>ROUND(I304*H304,2)</f>
        <v>0</v>
      </c>
      <c r="BL304" s="18" t="s">
        <v>279</v>
      </c>
      <c r="BM304" s="224" t="s">
        <v>1947</v>
      </c>
    </row>
    <row r="305" spans="1:47" s="2" customFormat="1" ht="12">
      <c r="A305" s="39"/>
      <c r="B305" s="40"/>
      <c r="C305" s="41"/>
      <c r="D305" s="226" t="s">
        <v>187</v>
      </c>
      <c r="E305" s="41"/>
      <c r="F305" s="227" t="s">
        <v>1946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187</v>
      </c>
      <c r="AU305" s="18" t="s">
        <v>84</v>
      </c>
    </row>
    <row r="306" spans="1:47" s="2" customFormat="1" ht="12">
      <c r="A306" s="39"/>
      <c r="B306" s="40"/>
      <c r="C306" s="41"/>
      <c r="D306" s="231" t="s">
        <v>189</v>
      </c>
      <c r="E306" s="41"/>
      <c r="F306" s="232" t="s">
        <v>1948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189</v>
      </c>
      <c r="AU306" s="18" t="s">
        <v>84</v>
      </c>
    </row>
    <row r="307" spans="1:65" s="2" customFormat="1" ht="16.5" customHeight="1">
      <c r="A307" s="39"/>
      <c r="B307" s="40"/>
      <c r="C307" s="213" t="s">
        <v>435</v>
      </c>
      <c r="D307" s="213" t="s">
        <v>180</v>
      </c>
      <c r="E307" s="214" t="s">
        <v>1945</v>
      </c>
      <c r="F307" s="215" t="s">
        <v>1946</v>
      </c>
      <c r="G307" s="216" t="s">
        <v>271</v>
      </c>
      <c r="H307" s="217">
        <v>1</v>
      </c>
      <c r="I307" s="218"/>
      <c r="J307" s="219">
        <f>ROUND(I307*H307,2)</f>
        <v>0</v>
      </c>
      <c r="K307" s="215" t="s">
        <v>184</v>
      </c>
      <c r="L307" s="45"/>
      <c r="M307" s="220" t="s">
        <v>19</v>
      </c>
      <c r="N307" s="221" t="s">
        <v>45</v>
      </c>
      <c r="O307" s="85"/>
      <c r="P307" s="222">
        <f>O307*H307</f>
        <v>0</v>
      </c>
      <c r="Q307" s="222">
        <v>0.00022</v>
      </c>
      <c r="R307" s="222">
        <f>Q307*H307</f>
        <v>0.00022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279</v>
      </c>
      <c r="AT307" s="224" t="s">
        <v>180</v>
      </c>
      <c r="AU307" s="224" t="s">
        <v>84</v>
      </c>
      <c r="AY307" s="18" t="s">
        <v>178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82</v>
      </c>
      <c r="BK307" s="225">
        <f>ROUND(I307*H307,2)</f>
        <v>0</v>
      </c>
      <c r="BL307" s="18" t="s">
        <v>279</v>
      </c>
      <c r="BM307" s="224" t="s">
        <v>1949</v>
      </c>
    </row>
    <row r="308" spans="1:47" s="2" customFormat="1" ht="12">
      <c r="A308" s="39"/>
      <c r="B308" s="40"/>
      <c r="C308" s="41"/>
      <c r="D308" s="226" t="s">
        <v>187</v>
      </c>
      <c r="E308" s="41"/>
      <c r="F308" s="227" t="s">
        <v>1946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187</v>
      </c>
      <c r="AU308" s="18" t="s">
        <v>84</v>
      </c>
    </row>
    <row r="309" spans="1:47" s="2" customFormat="1" ht="12">
      <c r="A309" s="39"/>
      <c r="B309" s="40"/>
      <c r="C309" s="41"/>
      <c r="D309" s="231" t="s">
        <v>189</v>
      </c>
      <c r="E309" s="41"/>
      <c r="F309" s="232" t="s">
        <v>1948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189</v>
      </c>
      <c r="AU309" s="18" t="s">
        <v>84</v>
      </c>
    </row>
    <row r="310" spans="1:65" s="2" customFormat="1" ht="16.5" customHeight="1">
      <c r="A310" s="39"/>
      <c r="B310" s="40"/>
      <c r="C310" s="234" t="s">
        <v>441</v>
      </c>
      <c r="D310" s="234" t="s">
        <v>96</v>
      </c>
      <c r="E310" s="235" t="s">
        <v>1950</v>
      </c>
      <c r="F310" s="236" t="s">
        <v>1951</v>
      </c>
      <c r="G310" s="237" t="s">
        <v>271</v>
      </c>
      <c r="H310" s="238">
        <v>1</v>
      </c>
      <c r="I310" s="239"/>
      <c r="J310" s="240">
        <f>ROUND(I310*H310,2)</f>
        <v>0</v>
      </c>
      <c r="K310" s="236" t="s">
        <v>184</v>
      </c>
      <c r="L310" s="241"/>
      <c r="M310" s="242" t="s">
        <v>19</v>
      </c>
      <c r="N310" s="243" t="s">
        <v>45</v>
      </c>
      <c r="O310" s="85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365</v>
      </c>
      <c r="AT310" s="224" t="s">
        <v>96</v>
      </c>
      <c r="AU310" s="224" t="s">
        <v>84</v>
      </c>
      <c r="AY310" s="18" t="s">
        <v>178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82</v>
      </c>
      <c r="BK310" s="225">
        <f>ROUND(I310*H310,2)</f>
        <v>0</v>
      </c>
      <c r="BL310" s="18" t="s">
        <v>279</v>
      </c>
      <c r="BM310" s="224" t="s">
        <v>1952</v>
      </c>
    </row>
    <row r="311" spans="1:47" s="2" customFormat="1" ht="12">
      <c r="A311" s="39"/>
      <c r="B311" s="40"/>
      <c r="C311" s="41"/>
      <c r="D311" s="226" t="s">
        <v>187</v>
      </c>
      <c r="E311" s="41"/>
      <c r="F311" s="227" t="s">
        <v>1951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187</v>
      </c>
      <c r="AU311" s="18" t="s">
        <v>84</v>
      </c>
    </row>
    <row r="312" spans="1:65" s="2" customFormat="1" ht="16.5" customHeight="1">
      <c r="A312" s="39"/>
      <c r="B312" s="40"/>
      <c r="C312" s="213" t="s">
        <v>447</v>
      </c>
      <c r="D312" s="213" t="s">
        <v>180</v>
      </c>
      <c r="E312" s="214" t="s">
        <v>1953</v>
      </c>
      <c r="F312" s="215" t="s">
        <v>1954</v>
      </c>
      <c r="G312" s="216" t="s">
        <v>271</v>
      </c>
      <c r="H312" s="217">
        <v>4</v>
      </c>
      <c r="I312" s="218"/>
      <c r="J312" s="219">
        <f>ROUND(I312*H312,2)</f>
        <v>0</v>
      </c>
      <c r="K312" s="215" t="s">
        <v>184</v>
      </c>
      <c r="L312" s="45"/>
      <c r="M312" s="220" t="s">
        <v>19</v>
      </c>
      <c r="N312" s="221" t="s">
        <v>45</v>
      </c>
      <c r="O312" s="85"/>
      <c r="P312" s="222">
        <f>O312*H312</f>
        <v>0</v>
      </c>
      <c r="Q312" s="222">
        <v>0.00034</v>
      </c>
      <c r="R312" s="222">
        <f>Q312*H312</f>
        <v>0.00136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279</v>
      </c>
      <c r="AT312" s="224" t="s">
        <v>180</v>
      </c>
      <c r="AU312" s="224" t="s">
        <v>84</v>
      </c>
      <c r="AY312" s="18" t="s">
        <v>178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82</v>
      </c>
      <c r="BK312" s="225">
        <f>ROUND(I312*H312,2)</f>
        <v>0</v>
      </c>
      <c r="BL312" s="18" t="s">
        <v>279</v>
      </c>
      <c r="BM312" s="224" t="s">
        <v>1955</v>
      </c>
    </row>
    <row r="313" spans="1:47" s="2" customFormat="1" ht="12">
      <c r="A313" s="39"/>
      <c r="B313" s="40"/>
      <c r="C313" s="41"/>
      <c r="D313" s="226" t="s">
        <v>187</v>
      </c>
      <c r="E313" s="41"/>
      <c r="F313" s="227" t="s">
        <v>1954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187</v>
      </c>
      <c r="AU313" s="18" t="s">
        <v>84</v>
      </c>
    </row>
    <row r="314" spans="1:47" s="2" customFormat="1" ht="12">
      <c r="A314" s="39"/>
      <c r="B314" s="40"/>
      <c r="C314" s="41"/>
      <c r="D314" s="231" t="s">
        <v>189</v>
      </c>
      <c r="E314" s="41"/>
      <c r="F314" s="232" t="s">
        <v>1956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189</v>
      </c>
      <c r="AU314" s="18" t="s">
        <v>84</v>
      </c>
    </row>
    <row r="315" spans="1:65" s="2" customFormat="1" ht="16.5" customHeight="1">
      <c r="A315" s="39"/>
      <c r="B315" s="40"/>
      <c r="C315" s="213" t="s">
        <v>453</v>
      </c>
      <c r="D315" s="213" t="s">
        <v>180</v>
      </c>
      <c r="E315" s="214" t="s">
        <v>1957</v>
      </c>
      <c r="F315" s="215" t="s">
        <v>1958</v>
      </c>
      <c r="G315" s="216" t="s">
        <v>271</v>
      </c>
      <c r="H315" s="217">
        <v>2</v>
      </c>
      <c r="I315" s="218"/>
      <c r="J315" s="219">
        <f>ROUND(I315*H315,2)</f>
        <v>0</v>
      </c>
      <c r="K315" s="215" t="s">
        <v>184</v>
      </c>
      <c r="L315" s="45"/>
      <c r="M315" s="220" t="s">
        <v>19</v>
      </c>
      <c r="N315" s="221" t="s">
        <v>45</v>
      </c>
      <c r="O315" s="85"/>
      <c r="P315" s="222">
        <f>O315*H315</f>
        <v>0</v>
      </c>
      <c r="Q315" s="222">
        <v>0.0005</v>
      </c>
      <c r="R315" s="222">
        <f>Q315*H315</f>
        <v>0.001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279</v>
      </c>
      <c r="AT315" s="224" t="s">
        <v>180</v>
      </c>
      <c r="AU315" s="224" t="s">
        <v>84</v>
      </c>
      <c r="AY315" s="18" t="s">
        <v>178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82</v>
      </c>
      <c r="BK315" s="225">
        <f>ROUND(I315*H315,2)</f>
        <v>0</v>
      </c>
      <c r="BL315" s="18" t="s">
        <v>279</v>
      </c>
      <c r="BM315" s="224" t="s">
        <v>1959</v>
      </c>
    </row>
    <row r="316" spans="1:47" s="2" customFormat="1" ht="12">
      <c r="A316" s="39"/>
      <c r="B316" s="40"/>
      <c r="C316" s="41"/>
      <c r="D316" s="226" t="s">
        <v>187</v>
      </c>
      <c r="E316" s="41"/>
      <c r="F316" s="227" t="s">
        <v>1958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187</v>
      </c>
      <c r="AU316" s="18" t="s">
        <v>84</v>
      </c>
    </row>
    <row r="317" spans="1:47" s="2" customFormat="1" ht="12">
      <c r="A317" s="39"/>
      <c r="B317" s="40"/>
      <c r="C317" s="41"/>
      <c r="D317" s="231" t="s">
        <v>189</v>
      </c>
      <c r="E317" s="41"/>
      <c r="F317" s="232" t="s">
        <v>1960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189</v>
      </c>
      <c r="AU317" s="18" t="s">
        <v>84</v>
      </c>
    </row>
    <row r="318" spans="1:65" s="2" customFormat="1" ht="16.5" customHeight="1">
      <c r="A318" s="39"/>
      <c r="B318" s="40"/>
      <c r="C318" s="213" t="s">
        <v>458</v>
      </c>
      <c r="D318" s="213" t="s">
        <v>180</v>
      </c>
      <c r="E318" s="214" t="s">
        <v>1961</v>
      </c>
      <c r="F318" s="215" t="s">
        <v>1962</v>
      </c>
      <c r="G318" s="216" t="s">
        <v>271</v>
      </c>
      <c r="H318" s="217">
        <v>2</v>
      </c>
      <c r="I318" s="218"/>
      <c r="J318" s="219">
        <f>ROUND(I318*H318,2)</f>
        <v>0</v>
      </c>
      <c r="K318" s="215" t="s">
        <v>184</v>
      </c>
      <c r="L318" s="45"/>
      <c r="M318" s="220" t="s">
        <v>19</v>
      </c>
      <c r="N318" s="221" t="s">
        <v>45</v>
      </c>
      <c r="O318" s="85"/>
      <c r="P318" s="222">
        <f>O318*H318</f>
        <v>0</v>
      </c>
      <c r="Q318" s="222">
        <v>0.0007</v>
      </c>
      <c r="R318" s="222">
        <f>Q318*H318</f>
        <v>0.0014</v>
      </c>
      <c r="S318" s="222">
        <v>0</v>
      </c>
      <c r="T318" s="22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4" t="s">
        <v>279</v>
      </c>
      <c r="AT318" s="224" t="s">
        <v>180</v>
      </c>
      <c r="AU318" s="224" t="s">
        <v>84</v>
      </c>
      <c r="AY318" s="18" t="s">
        <v>178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82</v>
      </c>
      <c r="BK318" s="225">
        <f>ROUND(I318*H318,2)</f>
        <v>0</v>
      </c>
      <c r="BL318" s="18" t="s">
        <v>279</v>
      </c>
      <c r="BM318" s="224" t="s">
        <v>1963</v>
      </c>
    </row>
    <row r="319" spans="1:47" s="2" customFormat="1" ht="12">
      <c r="A319" s="39"/>
      <c r="B319" s="40"/>
      <c r="C319" s="41"/>
      <c r="D319" s="226" t="s">
        <v>187</v>
      </c>
      <c r="E319" s="41"/>
      <c r="F319" s="227" t="s">
        <v>1962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187</v>
      </c>
      <c r="AU319" s="18" t="s">
        <v>84</v>
      </c>
    </row>
    <row r="320" spans="1:47" s="2" customFormat="1" ht="12">
      <c r="A320" s="39"/>
      <c r="B320" s="40"/>
      <c r="C320" s="41"/>
      <c r="D320" s="231" t="s">
        <v>189</v>
      </c>
      <c r="E320" s="41"/>
      <c r="F320" s="232" t="s">
        <v>1964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189</v>
      </c>
      <c r="AU320" s="18" t="s">
        <v>84</v>
      </c>
    </row>
    <row r="321" spans="1:65" s="2" customFormat="1" ht="16.5" customHeight="1">
      <c r="A321" s="39"/>
      <c r="B321" s="40"/>
      <c r="C321" s="213" t="s">
        <v>464</v>
      </c>
      <c r="D321" s="213" t="s">
        <v>180</v>
      </c>
      <c r="E321" s="214" t="s">
        <v>1965</v>
      </c>
      <c r="F321" s="215" t="s">
        <v>1966</v>
      </c>
      <c r="G321" s="216" t="s">
        <v>271</v>
      </c>
      <c r="H321" s="217">
        <v>3</v>
      </c>
      <c r="I321" s="218"/>
      <c r="J321" s="219">
        <f>ROUND(I321*H321,2)</f>
        <v>0</v>
      </c>
      <c r="K321" s="215" t="s">
        <v>184</v>
      </c>
      <c r="L321" s="45"/>
      <c r="M321" s="220" t="s">
        <v>19</v>
      </c>
      <c r="N321" s="221" t="s">
        <v>45</v>
      </c>
      <c r="O321" s="85"/>
      <c r="P321" s="222">
        <f>O321*H321</f>
        <v>0</v>
      </c>
      <c r="Q321" s="222">
        <v>0.00107</v>
      </c>
      <c r="R321" s="222">
        <f>Q321*H321</f>
        <v>0.00321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279</v>
      </c>
      <c r="AT321" s="224" t="s">
        <v>180</v>
      </c>
      <c r="AU321" s="224" t="s">
        <v>84</v>
      </c>
      <c r="AY321" s="18" t="s">
        <v>178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82</v>
      </c>
      <c r="BK321" s="225">
        <f>ROUND(I321*H321,2)</f>
        <v>0</v>
      </c>
      <c r="BL321" s="18" t="s">
        <v>279</v>
      </c>
      <c r="BM321" s="224" t="s">
        <v>1967</v>
      </c>
    </row>
    <row r="322" spans="1:47" s="2" customFormat="1" ht="12">
      <c r="A322" s="39"/>
      <c r="B322" s="40"/>
      <c r="C322" s="41"/>
      <c r="D322" s="226" t="s">
        <v>187</v>
      </c>
      <c r="E322" s="41"/>
      <c r="F322" s="227" t="s">
        <v>1966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187</v>
      </c>
      <c r="AU322" s="18" t="s">
        <v>84</v>
      </c>
    </row>
    <row r="323" spans="1:47" s="2" customFormat="1" ht="12">
      <c r="A323" s="39"/>
      <c r="B323" s="40"/>
      <c r="C323" s="41"/>
      <c r="D323" s="231" t="s">
        <v>189</v>
      </c>
      <c r="E323" s="41"/>
      <c r="F323" s="232" t="s">
        <v>1968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189</v>
      </c>
      <c r="AU323" s="18" t="s">
        <v>84</v>
      </c>
    </row>
    <row r="324" spans="1:65" s="2" customFormat="1" ht="16.5" customHeight="1">
      <c r="A324" s="39"/>
      <c r="B324" s="40"/>
      <c r="C324" s="213" t="s">
        <v>470</v>
      </c>
      <c r="D324" s="213" t="s">
        <v>180</v>
      </c>
      <c r="E324" s="214" t="s">
        <v>1969</v>
      </c>
      <c r="F324" s="215" t="s">
        <v>1970</v>
      </c>
      <c r="G324" s="216" t="s">
        <v>271</v>
      </c>
      <c r="H324" s="217">
        <v>2</v>
      </c>
      <c r="I324" s="218"/>
      <c r="J324" s="219">
        <f>ROUND(I324*H324,2)</f>
        <v>0</v>
      </c>
      <c r="K324" s="215" t="s">
        <v>184</v>
      </c>
      <c r="L324" s="45"/>
      <c r="M324" s="220" t="s">
        <v>19</v>
      </c>
      <c r="N324" s="221" t="s">
        <v>45</v>
      </c>
      <c r="O324" s="85"/>
      <c r="P324" s="222">
        <f>O324*H324</f>
        <v>0</v>
      </c>
      <c r="Q324" s="222">
        <v>2E-05</v>
      </c>
      <c r="R324" s="222">
        <f>Q324*H324</f>
        <v>4E-05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279</v>
      </c>
      <c r="AT324" s="224" t="s">
        <v>180</v>
      </c>
      <c r="AU324" s="224" t="s">
        <v>84</v>
      </c>
      <c r="AY324" s="18" t="s">
        <v>178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82</v>
      </c>
      <c r="BK324" s="225">
        <f>ROUND(I324*H324,2)</f>
        <v>0</v>
      </c>
      <c r="BL324" s="18" t="s">
        <v>279</v>
      </c>
      <c r="BM324" s="224" t="s">
        <v>1971</v>
      </c>
    </row>
    <row r="325" spans="1:47" s="2" customFormat="1" ht="12">
      <c r="A325" s="39"/>
      <c r="B325" s="40"/>
      <c r="C325" s="41"/>
      <c r="D325" s="226" t="s">
        <v>187</v>
      </c>
      <c r="E325" s="41"/>
      <c r="F325" s="227" t="s">
        <v>1970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187</v>
      </c>
      <c r="AU325" s="18" t="s">
        <v>84</v>
      </c>
    </row>
    <row r="326" spans="1:47" s="2" customFormat="1" ht="12">
      <c r="A326" s="39"/>
      <c r="B326" s="40"/>
      <c r="C326" s="41"/>
      <c r="D326" s="231" t="s">
        <v>189</v>
      </c>
      <c r="E326" s="41"/>
      <c r="F326" s="232" t="s">
        <v>1972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189</v>
      </c>
      <c r="AU326" s="18" t="s">
        <v>84</v>
      </c>
    </row>
    <row r="327" spans="1:65" s="2" customFormat="1" ht="16.5" customHeight="1">
      <c r="A327" s="39"/>
      <c r="B327" s="40"/>
      <c r="C327" s="234" t="s">
        <v>474</v>
      </c>
      <c r="D327" s="234" t="s">
        <v>96</v>
      </c>
      <c r="E327" s="235" t="s">
        <v>1973</v>
      </c>
      <c r="F327" s="236" t="s">
        <v>1974</v>
      </c>
      <c r="G327" s="237" t="s">
        <v>271</v>
      </c>
      <c r="H327" s="238">
        <v>2</v>
      </c>
      <c r="I327" s="239"/>
      <c r="J327" s="240">
        <f>ROUND(I327*H327,2)</f>
        <v>0</v>
      </c>
      <c r="K327" s="236" t="s">
        <v>184</v>
      </c>
      <c r="L327" s="241"/>
      <c r="M327" s="242" t="s">
        <v>19</v>
      </c>
      <c r="N327" s="243" t="s">
        <v>45</v>
      </c>
      <c r="O327" s="85"/>
      <c r="P327" s="222">
        <f>O327*H327</f>
        <v>0</v>
      </c>
      <c r="Q327" s="222">
        <v>0.00064</v>
      </c>
      <c r="R327" s="222">
        <f>Q327*H327</f>
        <v>0.00128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365</v>
      </c>
      <c r="AT327" s="224" t="s">
        <v>96</v>
      </c>
      <c r="AU327" s="224" t="s">
        <v>84</v>
      </c>
      <c r="AY327" s="18" t="s">
        <v>178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82</v>
      </c>
      <c r="BK327" s="225">
        <f>ROUND(I327*H327,2)</f>
        <v>0</v>
      </c>
      <c r="BL327" s="18" t="s">
        <v>279</v>
      </c>
      <c r="BM327" s="224" t="s">
        <v>1975</v>
      </c>
    </row>
    <row r="328" spans="1:47" s="2" customFormat="1" ht="12">
      <c r="A328" s="39"/>
      <c r="B328" s="40"/>
      <c r="C328" s="41"/>
      <c r="D328" s="226" t="s">
        <v>187</v>
      </c>
      <c r="E328" s="41"/>
      <c r="F328" s="227" t="s">
        <v>1974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187</v>
      </c>
      <c r="AU328" s="18" t="s">
        <v>84</v>
      </c>
    </row>
    <row r="329" spans="1:65" s="2" customFormat="1" ht="16.5" customHeight="1">
      <c r="A329" s="39"/>
      <c r="B329" s="40"/>
      <c r="C329" s="213" t="s">
        <v>478</v>
      </c>
      <c r="D329" s="213" t="s">
        <v>180</v>
      </c>
      <c r="E329" s="214" t="s">
        <v>1976</v>
      </c>
      <c r="F329" s="215" t="s">
        <v>1977</v>
      </c>
      <c r="G329" s="216" t="s">
        <v>271</v>
      </c>
      <c r="H329" s="217">
        <v>2</v>
      </c>
      <c r="I329" s="218"/>
      <c r="J329" s="219">
        <f>ROUND(I329*H329,2)</f>
        <v>0</v>
      </c>
      <c r="K329" s="215" t="s">
        <v>184</v>
      </c>
      <c r="L329" s="45"/>
      <c r="M329" s="220" t="s">
        <v>19</v>
      </c>
      <c r="N329" s="221" t="s">
        <v>45</v>
      </c>
      <c r="O329" s="85"/>
      <c r="P329" s="222">
        <f>O329*H329</f>
        <v>0</v>
      </c>
      <c r="Q329" s="222">
        <v>0.00061</v>
      </c>
      <c r="R329" s="222">
        <f>Q329*H329</f>
        <v>0.00122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279</v>
      </c>
      <c r="AT329" s="224" t="s">
        <v>180</v>
      </c>
      <c r="AU329" s="224" t="s">
        <v>84</v>
      </c>
      <c r="AY329" s="18" t="s">
        <v>178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82</v>
      </c>
      <c r="BK329" s="225">
        <f>ROUND(I329*H329,2)</f>
        <v>0</v>
      </c>
      <c r="BL329" s="18" t="s">
        <v>279</v>
      </c>
      <c r="BM329" s="224" t="s">
        <v>1978</v>
      </c>
    </row>
    <row r="330" spans="1:47" s="2" customFormat="1" ht="12">
      <c r="A330" s="39"/>
      <c r="B330" s="40"/>
      <c r="C330" s="41"/>
      <c r="D330" s="226" t="s">
        <v>187</v>
      </c>
      <c r="E330" s="41"/>
      <c r="F330" s="227" t="s">
        <v>1977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187</v>
      </c>
      <c r="AU330" s="18" t="s">
        <v>84</v>
      </c>
    </row>
    <row r="331" spans="1:47" s="2" customFormat="1" ht="12">
      <c r="A331" s="39"/>
      <c r="B331" s="40"/>
      <c r="C331" s="41"/>
      <c r="D331" s="231" t="s">
        <v>189</v>
      </c>
      <c r="E331" s="41"/>
      <c r="F331" s="232" t="s">
        <v>1979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189</v>
      </c>
      <c r="AU331" s="18" t="s">
        <v>84</v>
      </c>
    </row>
    <row r="332" spans="1:65" s="2" customFormat="1" ht="16.5" customHeight="1">
      <c r="A332" s="39"/>
      <c r="B332" s="40"/>
      <c r="C332" s="234" t="s">
        <v>482</v>
      </c>
      <c r="D332" s="234" t="s">
        <v>96</v>
      </c>
      <c r="E332" s="235" t="s">
        <v>1980</v>
      </c>
      <c r="F332" s="236" t="s">
        <v>1981</v>
      </c>
      <c r="G332" s="237" t="s">
        <v>271</v>
      </c>
      <c r="H332" s="238">
        <v>2</v>
      </c>
      <c r="I332" s="239"/>
      <c r="J332" s="240">
        <f>ROUND(I332*H332,2)</f>
        <v>0</v>
      </c>
      <c r="K332" s="236" t="s">
        <v>184</v>
      </c>
      <c r="L332" s="241"/>
      <c r="M332" s="242" t="s">
        <v>19</v>
      </c>
      <c r="N332" s="243" t="s">
        <v>45</v>
      </c>
      <c r="O332" s="85"/>
      <c r="P332" s="222">
        <f>O332*H332</f>
        <v>0</v>
      </c>
      <c r="Q332" s="222">
        <v>0.00065</v>
      </c>
      <c r="R332" s="222">
        <f>Q332*H332</f>
        <v>0.0013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365</v>
      </c>
      <c r="AT332" s="224" t="s">
        <v>96</v>
      </c>
      <c r="AU332" s="224" t="s">
        <v>84</v>
      </c>
      <c r="AY332" s="18" t="s">
        <v>178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82</v>
      </c>
      <c r="BK332" s="225">
        <f>ROUND(I332*H332,2)</f>
        <v>0</v>
      </c>
      <c r="BL332" s="18" t="s">
        <v>279</v>
      </c>
      <c r="BM332" s="224" t="s">
        <v>1982</v>
      </c>
    </row>
    <row r="333" spans="1:47" s="2" customFormat="1" ht="12">
      <c r="A333" s="39"/>
      <c r="B333" s="40"/>
      <c r="C333" s="41"/>
      <c r="D333" s="226" t="s">
        <v>187</v>
      </c>
      <c r="E333" s="41"/>
      <c r="F333" s="227" t="s">
        <v>1981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187</v>
      </c>
      <c r="AU333" s="18" t="s">
        <v>84</v>
      </c>
    </row>
    <row r="334" spans="1:65" s="2" customFormat="1" ht="21.75" customHeight="1">
      <c r="A334" s="39"/>
      <c r="B334" s="40"/>
      <c r="C334" s="213" t="s">
        <v>486</v>
      </c>
      <c r="D334" s="213" t="s">
        <v>180</v>
      </c>
      <c r="E334" s="214" t="s">
        <v>1983</v>
      </c>
      <c r="F334" s="215" t="s">
        <v>1984</v>
      </c>
      <c r="G334" s="216" t="s">
        <v>1985</v>
      </c>
      <c r="H334" s="217">
        <v>2</v>
      </c>
      <c r="I334" s="218"/>
      <c r="J334" s="219">
        <f>ROUND(I334*H334,2)</f>
        <v>0</v>
      </c>
      <c r="K334" s="215" t="s">
        <v>184</v>
      </c>
      <c r="L334" s="45"/>
      <c r="M334" s="220" t="s">
        <v>19</v>
      </c>
      <c r="N334" s="221" t="s">
        <v>45</v>
      </c>
      <c r="O334" s="85"/>
      <c r="P334" s="222">
        <f>O334*H334</f>
        <v>0</v>
      </c>
      <c r="Q334" s="222">
        <v>0.0302</v>
      </c>
      <c r="R334" s="222">
        <f>Q334*H334</f>
        <v>0.0604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279</v>
      </c>
      <c r="AT334" s="224" t="s">
        <v>180</v>
      </c>
      <c r="AU334" s="224" t="s">
        <v>84</v>
      </c>
      <c r="AY334" s="18" t="s">
        <v>178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82</v>
      </c>
      <c r="BK334" s="225">
        <f>ROUND(I334*H334,2)</f>
        <v>0</v>
      </c>
      <c r="BL334" s="18" t="s">
        <v>279</v>
      </c>
      <c r="BM334" s="224" t="s">
        <v>1986</v>
      </c>
    </row>
    <row r="335" spans="1:47" s="2" customFormat="1" ht="12">
      <c r="A335" s="39"/>
      <c r="B335" s="40"/>
      <c r="C335" s="41"/>
      <c r="D335" s="226" t="s">
        <v>187</v>
      </c>
      <c r="E335" s="41"/>
      <c r="F335" s="227" t="s">
        <v>1984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187</v>
      </c>
      <c r="AU335" s="18" t="s">
        <v>84</v>
      </c>
    </row>
    <row r="336" spans="1:47" s="2" customFormat="1" ht="12">
      <c r="A336" s="39"/>
      <c r="B336" s="40"/>
      <c r="C336" s="41"/>
      <c r="D336" s="231" t="s">
        <v>189</v>
      </c>
      <c r="E336" s="41"/>
      <c r="F336" s="232" t="s">
        <v>1987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189</v>
      </c>
      <c r="AU336" s="18" t="s">
        <v>84</v>
      </c>
    </row>
    <row r="337" spans="1:65" s="2" customFormat="1" ht="24.15" customHeight="1">
      <c r="A337" s="39"/>
      <c r="B337" s="40"/>
      <c r="C337" s="213" t="s">
        <v>492</v>
      </c>
      <c r="D337" s="213" t="s">
        <v>180</v>
      </c>
      <c r="E337" s="214" t="s">
        <v>1988</v>
      </c>
      <c r="F337" s="215" t="s">
        <v>1989</v>
      </c>
      <c r="G337" s="216" t="s">
        <v>237</v>
      </c>
      <c r="H337" s="217">
        <v>195</v>
      </c>
      <c r="I337" s="218"/>
      <c r="J337" s="219">
        <f>ROUND(I337*H337,2)</f>
        <v>0</v>
      </c>
      <c r="K337" s="215" t="s">
        <v>184</v>
      </c>
      <c r="L337" s="45"/>
      <c r="M337" s="220" t="s">
        <v>19</v>
      </c>
      <c r="N337" s="221" t="s">
        <v>45</v>
      </c>
      <c r="O337" s="85"/>
      <c r="P337" s="222">
        <f>O337*H337</f>
        <v>0</v>
      </c>
      <c r="Q337" s="222">
        <v>0.0004</v>
      </c>
      <c r="R337" s="222">
        <f>Q337*H337</f>
        <v>0.078</v>
      </c>
      <c r="S337" s="222">
        <v>0</v>
      </c>
      <c r="T337" s="223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4" t="s">
        <v>279</v>
      </c>
      <c r="AT337" s="224" t="s">
        <v>180</v>
      </c>
      <c r="AU337" s="224" t="s">
        <v>84</v>
      </c>
      <c r="AY337" s="18" t="s">
        <v>178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8" t="s">
        <v>82</v>
      </c>
      <c r="BK337" s="225">
        <f>ROUND(I337*H337,2)</f>
        <v>0</v>
      </c>
      <c r="BL337" s="18" t="s">
        <v>279</v>
      </c>
      <c r="BM337" s="224" t="s">
        <v>1990</v>
      </c>
    </row>
    <row r="338" spans="1:47" s="2" customFormat="1" ht="12">
      <c r="A338" s="39"/>
      <c r="B338" s="40"/>
      <c r="C338" s="41"/>
      <c r="D338" s="226" t="s">
        <v>187</v>
      </c>
      <c r="E338" s="41"/>
      <c r="F338" s="227" t="s">
        <v>1989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187</v>
      </c>
      <c r="AU338" s="18" t="s">
        <v>84</v>
      </c>
    </row>
    <row r="339" spans="1:47" s="2" customFormat="1" ht="12">
      <c r="A339" s="39"/>
      <c r="B339" s="40"/>
      <c r="C339" s="41"/>
      <c r="D339" s="231" t="s">
        <v>189</v>
      </c>
      <c r="E339" s="41"/>
      <c r="F339" s="232" t="s">
        <v>1991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189</v>
      </c>
      <c r="AU339" s="18" t="s">
        <v>84</v>
      </c>
    </row>
    <row r="340" spans="1:51" s="13" customFormat="1" ht="12">
      <c r="A340" s="13"/>
      <c r="B340" s="244"/>
      <c r="C340" s="245"/>
      <c r="D340" s="226" t="s">
        <v>288</v>
      </c>
      <c r="E340" s="246" t="s">
        <v>19</v>
      </c>
      <c r="F340" s="247" t="s">
        <v>1992</v>
      </c>
      <c r="G340" s="245"/>
      <c r="H340" s="248">
        <v>195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4" t="s">
        <v>288</v>
      </c>
      <c r="AU340" s="254" t="s">
        <v>84</v>
      </c>
      <c r="AV340" s="13" t="s">
        <v>84</v>
      </c>
      <c r="AW340" s="13" t="s">
        <v>33</v>
      </c>
      <c r="AX340" s="13" t="s">
        <v>74</v>
      </c>
      <c r="AY340" s="254" t="s">
        <v>178</v>
      </c>
    </row>
    <row r="341" spans="1:51" s="14" customFormat="1" ht="12">
      <c r="A341" s="14"/>
      <c r="B341" s="255"/>
      <c r="C341" s="256"/>
      <c r="D341" s="226" t="s">
        <v>288</v>
      </c>
      <c r="E341" s="257" t="s">
        <v>19</v>
      </c>
      <c r="F341" s="258" t="s">
        <v>386</v>
      </c>
      <c r="G341" s="256"/>
      <c r="H341" s="259">
        <v>195</v>
      </c>
      <c r="I341" s="260"/>
      <c r="J341" s="256"/>
      <c r="K341" s="256"/>
      <c r="L341" s="261"/>
      <c r="M341" s="262"/>
      <c r="N341" s="263"/>
      <c r="O341" s="263"/>
      <c r="P341" s="263"/>
      <c r="Q341" s="263"/>
      <c r="R341" s="263"/>
      <c r="S341" s="263"/>
      <c r="T341" s="26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5" t="s">
        <v>288</v>
      </c>
      <c r="AU341" s="265" t="s">
        <v>84</v>
      </c>
      <c r="AV341" s="14" t="s">
        <v>185</v>
      </c>
      <c r="AW341" s="14" t="s">
        <v>33</v>
      </c>
      <c r="AX341" s="14" t="s">
        <v>82</v>
      </c>
      <c r="AY341" s="265" t="s">
        <v>178</v>
      </c>
    </row>
    <row r="342" spans="1:65" s="2" customFormat="1" ht="21.75" customHeight="1">
      <c r="A342" s="39"/>
      <c r="B342" s="40"/>
      <c r="C342" s="213" t="s">
        <v>496</v>
      </c>
      <c r="D342" s="213" t="s">
        <v>180</v>
      </c>
      <c r="E342" s="214" t="s">
        <v>1993</v>
      </c>
      <c r="F342" s="215" t="s">
        <v>1994</v>
      </c>
      <c r="G342" s="216" t="s">
        <v>237</v>
      </c>
      <c r="H342" s="217">
        <v>195</v>
      </c>
      <c r="I342" s="218"/>
      <c r="J342" s="219">
        <f>ROUND(I342*H342,2)</f>
        <v>0</v>
      </c>
      <c r="K342" s="215" t="s">
        <v>184</v>
      </c>
      <c r="L342" s="45"/>
      <c r="M342" s="220" t="s">
        <v>19</v>
      </c>
      <c r="N342" s="221" t="s">
        <v>45</v>
      </c>
      <c r="O342" s="85"/>
      <c r="P342" s="222">
        <f>O342*H342</f>
        <v>0</v>
      </c>
      <c r="Q342" s="222">
        <v>1E-05</v>
      </c>
      <c r="R342" s="222">
        <f>Q342*H342</f>
        <v>0.0019500000000000001</v>
      </c>
      <c r="S342" s="222">
        <v>0</v>
      </c>
      <c r="T342" s="22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4" t="s">
        <v>279</v>
      </c>
      <c r="AT342" s="224" t="s">
        <v>180</v>
      </c>
      <c r="AU342" s="224" t="s">
        <v>84</v>
      </c>
      <c r="AY342" s="18" t="s">
        <v>178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82</v>
      </c>
      <c r="BK342" s="225">
        <f>ROUND(I342*H342,2)</f>
        <v>0</v>
      </c>
      <c r="BL342" s="18" t="s">
        <v>279</v>
      </c>
      <c r="BM342" s="224" t="s">
        <v>1995</v>
      </c>
    </row>
    <row r="343" spans="1:47" s="2" customFormat="1" ht="12">
      <c r="A343" s="39"/>
      <c r="B343" s="40"/>
      <c r="C343" s="41"/>
      <c r="D343" s="226" t="s">
        <v>187</v>
      </c>
      <c r="E343" s="41"/>
      <c r="F343" s="227" t="s">
        <v>1994</v>
      </c>
      <c r="G343" s="41"/>
      <c r="H343" s="41"/>
      <c r="I343" s="228"/>
      <c r="J343" s="41"/>
      <c r="K343" s="41"/>
      <c r="L343" s="45"/>
      <c r="M343" s="229"/>
      <c r="N343" s="230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187</v>
      </c>
      <c r="AU343" s="18" t="s">
        <v>84</v>
      </c>
    </row>
    <row r="344" spans="1:47" s="2" customFormat="1" ht="12">
      <c r="A344" s="39"/>
      <c r="B344" s="40"/>
      <c r="C344" s="41"/>
      <c r="D344" s="231" t="s">
        <v>189</v>
      </c>
      <c r="E344" s="41"/>
      <c r="F344" s="232" t="s">
        <v>1996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189</v>
      </c>
      <c r="AU344" s="18" t="s">
        <v>84</v>
      </c>
    </row>
    <row r="345" spans="1:51" s="13" customFormat="1" ht="12">
      <c r="A345" s="13"/>
      <c r="B345" s="244"/>
      <c r="C345" s="245"/>
      <c r="D345" s="226" t="s">
        <v>288</v>
      </c>
      <c r="E345" s="246" t="s">
        <v>19</v>
      </c>
      <c r="F345" s="247" t="s">
        <v>1992</v>
      </c>
      <c r="G345" s="245"/>
      <c r="H345" s="248">
        <v>195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4" t="s">
        <v>288</v>
      </c>
      <c r="AU345" s="254" t="s">
        <v>84</v>
      </c>
      <c r="AV345" s="13" t="s">
        <v>84</v>
      </c>
      <c r="AW345" s="13" t="s">
        <v>33</v>
      </c>
      <c r="AX345" s="13" t="s">
        <v>74</v>
      </c>
      <c r="AY345" s="254" t="s">
        <v>178</v>
      </c>
    </row>
    <row r="346" spans="1:51" s="14" customFormat="1" ht="12">
      <c r="A346" s="14"/>
      <c r="B346" s="255"/>
      <c r="C346" s="256"/>
      <c r="D346" s="226" t="s">
        <v>288</v>
      </c>
      <c r="E346" s="257" t="s">
        <v>19</v>
      </c>
      <c r="F346" s="258" t="s">
        <v>386</v>
      </c>
      <c r="G346" s="256"/>
      <c r="H346" s="259">
        <v>195</v>
      </c>
      <c r="I346" s="260"/>
      <c r="J346" s="256"/>
      <c r="K346" s="256"/>
      <c r="L346" s="261"/>
      <c r="M346" s="262"/>
      <c r="N346" s="263"/>
      <c r="O346" s="263"/>
      <c r="P346" s="263"/>
      <c r="Q346" s="263"/>
      <c r="R346" s="263"/>
      <c r="S346" s="263"/>
      <c r="T346" s="26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5" t="s">
        <v>288</v>
      </c>
      <c r="AU346" s="265" t="s">
        <v>84</v>
      </c>
      <c r="AV346" s="14" t="s">
        <v>185</v>
      </c>
      <c r="AW346" s="14" t="s">
        <v>33</v>
      </c>
      <c r="AX346" s="14" t="s">
        <v>82</v>
      </c>
      <c r="AY346" s="265" t="s">
        <v>178</v>
      </c>
    </row>
    <row r="347" spans="1:65" s="2" customFormat="1" ht="24.15" customHeight="1">
      <c r="A347" s="39"/>
      <c r="B347" s="40"/>
      <c r="C347" s="213" t="s">
        <v>501</v>
      </c>
      <c r="D347" s="213" t="s">
        <v>180</v>
      </c>
      <c r="E347" s="214" t="s">
        <v>1997</v>
      </c>
      <c r="F347" s="215" t="s">
        <v>1998</v>
      </c>
      <c r="G347" s="216" t="s">
        <v>252</v>
      </c>
      <c r="H347" s="217">
        <v>0.082</v>
      </c>
      <c r="I347" s="218"/>
      <c r="J347" s="219">
        <f>ROUND(I347*H347,2)</f>
        <v>0</v>
      </c>
      <c r="K347" s="215" t="s">
        <v>184</v>
      </c>
      <c r="L347" s="45"/>
      <c r="M347" s="220" t="s">
        <v>19</v>
      </c>
      <c r="N347" s="221" t="s">
        <v>45</v>
      </c>
      <c r="O347" s="85"/>
      <c r="P347" s="222">
        <f>O347*H347</f>
        <v>0</v>
      </c>
      <c r="Q347" s="222">
        <v>0</v>
      </c>
      <c r="R347" s="222">
        <f>Q347*H347</f>
        <v>0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279</v>
      </c>
      <c r="AT347" s="224" t="s">
        <v>180</v>
      </c>
      <c r="AU347" s="224" t="s">
        <v>84</v>
      </c>
      <c r="AY347" s="18" t="s">
        <v>178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82</v>
      </c>
      <c r="BK347" s="225">
        <f>ROUND(I347*H347,2)</f>
        <v>0</v>
      </c>
      <c r="BL347" s="18" t="s">
        <v>279</v>
      </c>
      <c r="BM347" s="224" t="s">
        <v>1999</v>
      </c>
    </row>
    <row r="348" spans="1:47" s="2" customFormat="1" ht="12">
      <c r="A348" s="39"/>
      <c r="B348" s="40"/>
      <c r="C348" s="41"/>
      <c r="D348" s="226" t="s">
        <v>187</v>
      </c>
      <c r="E348" s="41"/>
      <c r="F348" s="227" t="s">
        <v>1998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187</v>
      </c>
      <c r="AU348" s="18" t="s">
        <v>84</v>
      </c>
    </row>
    <row r="349" spans="1:47" s="2" customFormat="1" ht="12">
      <c r="A349" s="39"/>
      <c r="B349" s="40"/>
      <c r="C349" s="41"/>
      <c r="D349" s="231" t="s">
        <v>189</v>
      </c>
      <c r="E349" s="41"/>
      <c r="F349" s="232" t="s">
        <v>2000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189</v>
      </c>
      <c r="AU349" s="18" t="s">
        <v>84</v>
      </c>
    </row>
    <row r="350" spans="1:65" s="2" customFormat="1" ht="24.15" customHeight="1">
      <c r="A350" s="39"/>
      <c r="B350" s="40"/>
      <c r="C350" s="213" t="s">
        <v>508</v>
      </c>
      <c r="D350" s="213" t="s">
        <v>180</v>
      </c>
      <c r="E350" s="214" t="s">
        <v>2001</v>
      </c>
      <c r="F350" s="215" t="s">
        <v>2002</v>
      </c>
      <c r="G350" s="216" t="s">
        <v>252</v>
      </c>
      <c r="H350" s="217">
        <v>0.557</v>
      </c>
      <c r="I350" s="218"/>
      <c r="J350" s="219">
        <f>ROUND(I350*H350,2)</f>
        <v>0</v>
      </c>
      <c r="K350" s="215" t="s">
        <v>184</v>
      </c>
      <c r="L350" s="45"/>
      <c r="M350" s="220" t="s">
        <v>19</v>
      </c>
      <c r="N350" s="221" t="s">
        <v>45</v>
      </c>
      <c r="O350" s="85"/>
      <c r="P350" s="222">
        <f>O350*H350</f>
        <v>0</v>
      </c>
      <c r="Q350" s="222">
        <v>0</v>
      </c>
      <c r="R350" s="222">
        <f>Q350*H350</f>
        <v>0</v>
      </c>
      <c r="S350" s="222">
        <v>0</v>
      </c>
      <c r="T350" s="22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279</v>
      </c>
      <c r="AT350" s="224" t="s">
        <v>180</v>
      </c>
      <c r="AU350" s="224" t="s">
        <v>84</v>
      </c>
      <c r="AY350" s="18" t="s">
        <v>178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82</v>
      </c>
      <c r="BK350" s="225">
        <f>ROUND(I350*H350,2)</f>
        <v>0</v>
      </c>
      <c r="BL350" s="18" t="s">
        <v>279</v>
      </c>
      <c r="BM350" s="224" t="s">
        <v>2003</v>
      </c>
    </row>
    <row r="351" spans="1:47" s="2" customFormat="1" ht="12">
      <c r="A351" s="39"/>
      <c r="B351" s="40"/>
      <c r="C351" s="41"/>
      <c r="D351" s="226" t="s">
        <v>187</v>
      </c>
      <c r="E351" s="41"/>
      <c r="F351" s="227" t="s">
        <v>2002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187</v>
      </c>
      <c r="AU351" s="18" t="s">
        <v>84</v>
      </c>
    </row>
    <row r="352" spans="1:47" s="2" customFormat="1" ht="12">
      <c r="A352" s="39"/>
      <c r="B352" s="40"/>
      <c r="C352" s="41"/>
      <c r="D352" s="231" t="s">
        <v>189</v>
      </c>
      <c r="E352" s="41"/>
      <c r="F352" s="232" t="s">
        <v>2004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189</v>
      </c>
      <c r="AU352" s="18" t="s">
        <v>84</v>
      </c>
    </row>
    <row r="353" spans="1:63" s="12" customFormat="1" ht="22.8" customHeight="1">
      <c r="A353" s="12"/>
      <c r="B353" s="197"/>
      <c r="C353" s="198"/>
      <c r="D353" s="199" t="s">
        <v>73</v>
      </c>
      <c r="E353" s="211" t="s">
        <v>2005</v>
      </c>
      <c r="F353" s="211" t="s">
        <v>2006</v>
      </c>
      <c r="G353" s="198"/>
      <c r="H353" s="198"/>
      <c r="I353" s="201"/>
      <c r="J353" s="212">
        <f>BK353</f>
        <v>0</v>
      </c>
      <c r="K353" s="198"/>
      <c r="L353" s="203"/>
      <c r="M353" s="204"/>
      <c r="N353" s="205"/>
      <c r="O353" s="205"/>
      <c r="P353" s="206">
        <f>SUM(P354:P460)</f>
        <v>0</v>
      </c>
      <c r="Q353" s="205"/>
      <c r="R353" s="206">
        <f>SUM(R354:R460)</f>
        <v>0.57312</v>
      </c>
      <c r="S353" s="205"/>
      <c r="T353" s="207">
        <f>SUM(T354:T460)</f>
        <v>0.50958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8" t="s">
        <v>84</v>
      </c>
      <c r="AT353" s="209" t="s">
        <v>73</v>
      </c>
      <c r="AU353" s="209" t="s">
        <v>82</v>
      </c>
      <c r="AY353" s="208" t="s">
        <v>178</v>
      </c>
      <c r="BK353" s="210">
        <f>SUM(BK354:BK460)</f>
        <v>0</v>
      </c>
    </row>
    <row r="354" spans="1:65" s="2" customFormat="1" ht="16.5" customHeight="1">
      <c r="A354" s="39"/>
      <c r="B354" s="40"/>
      <c r="C354" s="213" t="s">
        <v>512</v>
      </c>
      <c r="D354" s="213" t="s">
        <v>180</v>
      </c>
      <c r="E354" s="214" t="s">
        <v>2007</v>
      </c>
      <c r="F354" s="215" t="s">
        <v>2008</v>
      </c>
      <c r="G354" s="216" t="s">
        <v>1985</v>
      </c>
      <c r="H354" s="217">
        <v>8</v>
      </c>
      <c r="I354" s="218"/>
      <c r="J354" s="219">
        <f>ROUND(I354*H354,2)</f>
        <v>0</v>
      </c>
      <c r="K354" s="215" t="s">
        <v>184</v>
      </c>
      <c r="L354" s="45"/>
      <c r="M354" s="220" t="s">
        <v>19</v>
      </c>
      <c r="N354" s="221" t="s">
        <v>45</v>
      </c>
      <c r="O354" s="85"/>
      <c r="P354" s="222">
        <f>O354*H354</f>
        <v>0</v>
      </c>
      <c r="Q354" s="222">
        <v>0</v>
      </c>
      <c r="R354" s="222">
        <f>Q354*H354</f>
        <v>0</v>
      </c>
      <c r="S354" s="222">
        <v>0.01933</v>
      </c>
      <c r="T354" s="223">
        <f>S354*H354</f>
        <v>0.15464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279</v>
      </c>
      <c r="AT354" s="224" t="s">
        <v>180</v>
      </c>
      <c r="AU354" s="224" t="s">
        <v>84</v>
      </c>
      <c r="AY354" s="18" t="s">
        <v>178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82</v>
      </c>
      <c r="BK354" s="225">
        <f>ROUND(I354*H354,2)</f>
        <v>0</v>
      </c>
      <c r="BL354" s="18" t="s">
        <v>279</v>
      </c>
      <c r="BM354" s="224" t="s">
        <v>2009</v>
      </c>
    </row>
    <row r="355" spans="1:47" s="2" customFormat="1" ht="12">
      <c r="A355" s="39"/>
      <c r="B355" s="40"/>
      <c r="C355" s="41"/>
      <c r="D355" s="226" t="s">
        <v>187</v>
      </c>
      <c r="E355" s="41"/>
      <c r="F355" s="227" t="s">
        <v>2008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187</v>
      </c>
      <c r="AU355" s="18" t="s">
        <v>84</v>
      </c>
    </row>
    <row r="356" spans="1:47" s="2" customFormat="1" ht="12">
      <c r="A356" s="39"/>
      <c r="B356" s="40"/>
      <c r="C356" s="41"/>
      <c r="D356" s="231" t="s">
        <v>189</v>
      </c>
      <c r="E356" s="41"/>
      <c r="F356" s="232" t="s">
        <v>2010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189</v>
      </c>
      <c r="AU356" s="18" t="s">
        <v>84</v>
      </c>
    </row>
    <row r="357" spans="1:65" s="2" customFormat="1" ht="33" customHeight="1">
      <c r="A357" s="39"/>
      <c r="B357" s="40"/>
      <c r="C357" s="213" t="s">
        <v>516</v>
      </c>
      <c r="D357" s="213" t="s">
        <v>180</v>
      </c>
      <c r="E357" s="214" t="s">
        <v>2011</v>
      </c>
      <c r="F357" s="215" t="s">
        <v>2012</v>
      </c>
      <c r="G357" s="216" t="s">
        <v>1985</v>
      </c>
      <c r="H357" s="217">
        <v>8</v>
      </c>
      <c r="I357" s="218"/>
      <c r="J357" s="219">
        <f>ROUND(I357*H357,2)</f>
        <v>0</v>
      </c>
      <c r="K357" s="215" t="s">
        <v>184</v>
      </c>
      <c r="L357" s="45"/>
      <c r="M357" s="220" t="s">
        <v>19</v>
      </c>
      <c r="N357" s="221" t="s">
        <v>45</v>
      </c>
      <c r="O357" s="85"/>
      <c r="P357" s="222">
        <f>O357*H357</f>
        <v>0</v>
      </c>
      <c r="Q357" s="222">
        <v>0.01374</v>
      </c>
      <c r="R357" s="222">
        <f>Q357*H357</f>
        <v>0.10992</v>
      </c>
      <c r="S357" s="222">
        <v>0</v>
      </c>
      <c r="T357" s="223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4" t="s">
        <v>279</v>
      </c>
      <c r="AT357" s="224" t="s">
        <v>180</v>
      </c>
      <c r="AU357" s="224" t="s">
        <v>84</v>
      </c>
      <c r="AY357" s="18" t="s">
        <v>178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8" t="s">
        <v>82</v>
      </c>
      <c r="BK357" s="225">
        <f>ROUND(I357*H357,2)</f>
        <v>0</v>
      </c>
      <c r="BL357" s="18" t="s">
        <v>279</v>
      </c>
      <c r="BM357" s="224" t="s">
        <v>2013</v>
      </c>
    </row>
    <row r="358" spans="1:47" s="2" customFormat="1" ht="12">
      <c r="A358" s="39"/>
      <c r="B358" s="40"/>
      <c r="C358" s="41"/>
      <c r="D358" s="226" t="s">
        <v>187</v>
      </c>
      <c r="E358" s="41"/>
      <c r="F358" s="227" t="s">
        <v>2014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187</v>
      </c>
      <c r="AU358" s="18" t="s">
        <v>84</v>
      </c>
    </row>
    <row r="359" spans="1:47" s="2" customFormat="1" ht="12">
      <c r="A359" s="39"/>
      <c r="B359" s="40"/>
      <c r="C359" s="41"/>
      <c r="D359" s="231" t="s">
        <v>189</v>
      </c>
      <c r="E359" s="41"/>
      <c r="F359" s="232" t="s">
        <v>2015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189</v>
      </c>
      <c r="AU359" s="18" t="s">
        <v>84</v>
      </c>
    </row>
    <row r="360" spans="1:65" s="2" customFormat="1" ht="21.75" customHeight="1">
      <c r="A360" s="39"/>
      <c r="B360" s="40"/>
      <c r="C360" s="213" t="s">
        <v>522</v>
      </c>
      <c r="D360" s="213" t="s">
        <v>180</v>
      </c>
      <c r="E360" s="214" t="s">
        <v>2016</v>
      </c>
      <c r="F360" s="215" t="s">
        <v>2017</v>
      </c>
      <c r="G360" s="216" t="s">
        <v>1985</v>
      </c>
      <c r="H360" s="217">
        <v>3</v>
      </c>
      <c r="I360" s="218"/>
      <c r="J360" s="219">
        <f>ROUND(I360*H360,2)</f>
        <v>0</v>
      </c>
      <c r="K360" s="215" t="s">
        <v>184</v>
      </c>
      <c r="L360" s="45"/>
      <c r="M360" s="220" t="s">
        <v>19</v>
      </c>
      <c r="N360" s="221" t="s">
        <v>45</v>
      </c>
      <c r="O360" s="85"/>
      <c r="P360" s="222">
        <f>O360*H360</f>
        <v>0</v>
      </c>
      <c r="Q360" s="222">
        <v>0.01697</v>
      </c>
      <c r="R360" s="222">
        <f>Q360*H360</f>
        <v>0.05091</v>
      </c>
      <c r="S360" s="222">
        <v>0</v>
      </c>
      <c r="T360" s="223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4" t="s">
        <v>279</v>
      </c>
      <c r="AT360" s="224" t="s">
        <v>180</v>
      </c>
      <c r="AU360" s="224" t="s">
        <v>84</v>
      </c>
      <c r="AY360" s="18" t="s">
        <v>178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8" t="s">
        <v>82</v>
      </c>
      <c r="BK360" s="225">
        <f>ROUND(I360*H360,2)</f>
        <v>0</v>
      </c>
      <c r="BL360" s="18" t="s">
        <v>279</v>
      </c>
      <c r="BM360" s="224" t="s">
        <v>2018</v>
      </c>
    </row>
    <row r="361" spans="1:47" s="2" customFormat="1" ht="12">
      <c r="A361" s="39"/>
      <c r="B361" s="40"/>
      <c r="C361" s="41"/>
      <c r="D361" s="226" t="s">
        <v>187</v>
      </c>
      <c r="E361" s="41"/>
      <c r="F361" s="227" t="s">
        <v>2017</v>
      </c>
      <c r="G361" s="41"/>
      <c r="H361" s="41"/>
      <c r="I361" s="228"/>
      <c r="J361" s="41"/>
      <c r="K361" s="41"/>
      <c r="L361" s="45"/>
      <c r="M361" s="229"/>
      <c r="N361" s="230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187</v>
      </c>
      <c r="AU361" s="18" t="s">
        <v>84</v>
      </c>
    </row>
    <row r="362" spans="1:47" s="2" customFormat="1" ht="12">
      <c r="A362" s="39"/>
      <c r="B362" s="40"/>
      <c r="C362" s="41"/>
      <c r="D362" s="231" t="s">
        <v>189</v>
      </c>
      <c r="E362" s="41"/>
      <c r="F362" s="232" t="s">
        <v>2019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189</v>
      </c>
      <c r="AU362" s="18" t="s">
        <v>84</v>
      </c>
    </row>
    <row r="363" spans="1:65" s="2" customFormat="1" ht="16.5" customHeight="1">
      <c r="A363" s="39"/>
      <c r="B363" s="40"/>
      <c r="C363" s="213" t="s">
        <v>528</v>
      </c>
      <c r="D363" s="213" t="s">
        <v>180</v>
      </c>
      <c r="E363" s="214" t="s">
        <v>2020</v>
      </c>
      <c r="F363" s="215" t="s">
        <v>2021</v>
      </c>
      <c r="G363" s="216" t="s">
        <v>1985</v>
      </c>
      <c r="H363" s="217">
        <v>10</v>
      </c>
      <c r="I363" s="218"/>
      <c r="J363" s="219">
        <f>ROUND(I363*H363,2)</f>
        <v>0</v>
      </c>
      <c r="K363" s="215" t="s">
        <v>184</v>
      </c>
      <c r="L363" s="45"/>
      <c r="M363" s="220" t="s">
        <v>19</v>
      </c>
      <c r="N363" s="221" t="s">
        <v>45</v>
      </c>
      <c r="O363" s="85"/>
      <c r="P363" s="222">
        <f>O363*H363</f>
        <v>0</v>
      </c>
      <c r="Q363" s="222">
        <v>0</v>
      </c>
      <c r="R363" s="222">
        <f>Q363*H363</f>
        <v>0</v>
      </c>
      <c r="S363" s="222">
        <v>0.01946</v>
      </c>
      <c r="T363" s="223">
        <f>S363*H363</f>
        <v>0.19460000000000002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279</v>
      </c>
      <c r="AT363" s="224" t="s">
        <v>180</v>
      </c>
      <c r="AU363" s="224" t="s">
        <v>84</v>
      </c>
      <c r="AY363" s="18" t="s">
        <v>178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82</v>
      </c>
      <c r="BK363" s="225">
        <f>ROUND(I363*H363,2)</f>
        <v>0</v>
      </c>
      <c r="BL363" s="18" t="s">
        <v>279</v>
      </c>
      <c r="BM363" s="224" t="s">
        <v>2022</v>
      </c>
    </row>
    <row r="364" spans="1:47" s="2" customFormat="1" ht="12">
      <c r="A364" s="39"/>
      <c r="B364" s="40"/>
      <c r="C364" s="41"/>
      <c r="D364" s="226" t="s">
        <v>187</v>
      </c>
      <c r="E364" s="41"/>
      <c r="F364" s="227" t="s">
        <v>2021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187</v>
      </c>
      <c r="AU364" s="18" t="s">
        <v>84</v>
      </c>
    </row>
    <row r="365" spans="1:47" s="2" customFormat="1" ht="12">
      <c r="A365" s="39"/>
      <c r="B365" s="40"/>
      <c r="C365" s="41"/>
      <c r="D365" s="231" t="s">
        <v>189</v>
      </c>
      <c r="E365" s="41"/>
      <c r="F365" s="232" t="s">
        <v>2023</v>
      </c>
      <c r="G365" s="41"/>
      <c r="H365" s="41"/>
      <c r="I365" s="228"/>
      <c r="J365" s="41"/>
      <c r="K365" s="41"/>
      <c r="L365" s="45"/>
      <c r="M365" s="229"/>
      <c r="N365" s="230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189</v>
      </c>
      <c r="AU365" s="18" t="s">
        <v>84</v>
      </c>
    </row>
    <row r="366" spans="1:65" s="2" customFormat="1" ht="24.15" customHeight="1">
      <c r="A366" s="39"/>
      <c r="B366" s="40"/>
      <c r="C366" s="213" t="s">
        <v>534</v>
      </c>
      <c r="D366" s="213" t="s">
        <v>180</v>
      </c>
      <c r="E366" s="214" t="s">
        <v>2024</v>
      </c>
      <c r="F366" s="215" t="s">
        <v>2025</v>
      </c>
      <c r="G366" s="216" t="s">
        <v>1985</v>
      </c>
      <c r="H366" s="217">
        <v>12</v>
      </c>
      <c r="I366" s="218"/>
      <c r="J366" s="219">
        <f>ROUND(I366*H366,2)</f>
        <v>0</v>
      </c>
      <c r="K366" s="215" t="s">
        <v>184</v>
      </c>
      <c r="L366" s="45"/>
      <c r="M366" s="220" t="s">
        <v>19</v>
      </c>
      <c r="N366" s="221" t="s">
        <v>45</v>
      </c>
      <c r="O366" s="85"/>
      <c r="P366" s="222">
        <f>O366*H366</f>
        <v>0</v>
      </c>
      <c r="Q366" s="222">
        <v>0.01773</v>
      </c>
      <c r="R366" s="222">
        <f>Q366*H366</f>
        <v>0.21276</v>
      </c>
      <c r="S366" s="222">
        <v>0</v>
      </c>
      <c r="T366" s="223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4" t="s">
        <v>279</v>
      </c>
      <c r="AT366" s="224" t="s">
        <v>180</v>
      </c>
      <c r="AU366" s="224" t="s">
        <v>84</v>
      </c>
      <c r="AY366" s="18" t="s">
        <v>178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8" t="s">
        <v>82</v>
      </c>
      <c r="BK366" s="225">
        <f>ROUND(I366*H366,2)</f>
        <v>0</v>
      </c>
      <c r="BL366" s="18" t="s">
        <v>279</v>
      </c>
      <c r="BM366" s="224" t="s">
        <v>2026</v>
      </c>
    </row>
    <row r="367" spans="1:47" s="2" customFormat="1" ht="12">
      <c r="A367" s="39"/>
      <c r="B367" s="40"/>
      <c r="C367" s="41"/>
      <c r="D367" s="226" t="s">
        <v>187</v>
      </c>
      <c r="E367" s="41"/>
      <c r="F367" s="227" t="s">
        <v>2025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187</v>
      </c>
      <c r="AU367" s="18" t="s">
        <v>84</v>
      </c>
    </row>
    <row r="368" spans="1:47" s="2" customFormat="1" ht="12">
      <c r="A368" s="39"/>
      <c r="B368" s="40"/>
      <c r="C368" s="41"/>
      <c r="D368" s="231" t="s">
        <v>189</v>
      </c>
      <c r="E368" s="41"/>
      <c r="F368" s="232" t="s">
        <v>2027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189</v>
      </c>
      <c r="AU368" s="18" t="s">
        <v>84</v>
      </c>
    </row>
    <row r="369" spans="1:65" s="2" customFormat="1" ht="16.5" customHeight="1">
      <c r="A369" s="39"/>
      <c r="B369" s="40"/>
      <c r="C369" s="213" t="s">
        <v>540</v>
      </c>
      <c r="D369" s="213" t="s">
        <v>180</v>
      </c>
      <c r="E369" s="214" t="s">
        <v>2028</v>
      </c>
      <c r="F369" s="215" t="s">
        <v>2029</v>
      </c>
      <c r="G369" s="216" t="s">
        <v>1985</v>
      </c>
      <c r="H369" s="217">
        <v>1</v>
      </c>
      <c r="I369" s="218"/>
      <c r="J369" s="219">
        <f>ROUND(I369*H369,2)</f>
        <v>0</v>
      </c>
      <c r="K369" s="215" t="s">
        <v>184</v>
      </c>
      <c r="L369" s="45"/>
      <c r="M369" s="220" t="s">
        <v>19</v>
      </c>
      <c r="N369" s="221" t="s">
        <v>45</v>
      </c>
      <c r="O369" s="85"/>
      <c r="P369" s="222">
        <f>O369*H369</f>
        <v>0</v>
      </c>
      <c r="Q369" s="222">
        <v>0</v>
      </c>
      <c r="R369" s="222">
        <f>Q369*H369</f>
        <v>0</v>
      </c>
      <c r="S369" s="222">
        <v>0.088</v>
      </c>
      <c r="T369" s="223">
        <f>S369*H369</f>
        <v>0.088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4" t="s">
        <v>279</v>
      </c>
      <c r="AT369" s="224" t="s">
        <v>180</v>
      </c>
      <c r="AU369" s="224" t="s">
        <v>84</v>
      </c>
      <c r="AY369" s="18" t="s">
        <v>178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8" t="s">
        <v>82</v>
      </c>
      <c r="BK369" s="225">
        <f>ROUND(I369*H369,2)</f>
        <v>0</v>
      </c>
      <c r="BL369" s="18" t="s">
        <v>279</v>
      </c>
      <c r="BM369" s="224" t="s">
        <v>2030</v>
      </c>
    </row>
    <row r="370" spans="1:47" s="2" customFormat="1" ht="12">
      <c r="A370" s="39"/>
      <c r="B370" s="40"/>
      <c r="C370" s="41"/>
      <c r="D370" s="226" t="s">
        <v>187</v>
      </c>
      <c r="E370" s="41"/>
      <c r="F370" s="227" t="s">
        <v>2029</v>
      </c>
      <c r="G370" s="41"/>
      <c r="H370" s="41"/>
      <c r="I370" s="228"/>
      <c r="J370" s="41"/>
      <c r="K370" s="41"/>
      <c r="L370" s="45"/>
      <c r="M370" s="229"/>
      <c r="N370" s="230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187</v>
      </c>
      <c r="AU370" s="18" t="s">
        <v>84</v>
      </c>
    </row>
    <row r="371" spans="1:47" s="2" customFormat="1" ht="12">
      <c r="A371" s="39"/>
      <c r="B371" s="40"/>
      <c r="C371" s="41"/>
      <c r="D371" s="231" t="s">
        <v>189</v>
      </c>
      <c r="E371" s="41"/>
      <c r="F371" s="232" t="s">
        <v>2031</v>
      </c>
      <c r="G371" s="41"/>
      <c r="H371" s="41"/>
      <c r="I371" s="228"/>
      <c r="J371" s="41"/>
      <c r="K371" s="41"/>
      <c r="L371" s="45"/>
      <c r="M371" s="229"/>
      <c r="N371" s="230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189</v>
      </c>
      <c r="AU371" s="18" t="s">
        <v>84</v>
      </c>
    </row>
    <row r="372" spans="1:65" s="2" customFormat="1" ht="16.5" customHeight="1">
      <c r="A372" s="39"/>
      <c r="B372" s="40"/>
      <c r="C372" s="213" t="s">
        <v>545</v>
      </c>
      <c r="D372" s="213" t="s">
        <v>180</v>
      </c>
      <c r="E372" s="214" t="s">
        <v>2032</v>
      </c>
      <c r="F372" s="215" t="s">
        <v>2033</v>
      </c>
      <c r="G372" s="216" t="s">
        <v>1985</v>
      </c>
      <c r="H372" s="217">
        <v>1</v>
      </c>
      <c r="I372" s="218"/>
      <c r="J372" s="219">
        <f>ROUND(I372*H372,2)</f>
        <v>0</v>
      </c>
      <c r="K372" s="215" t="s">
        <v>184</v>
      </c>
      <c r="L372" s="45"/>
      <c r="M372" s="220" t="s">
        <v>19</v>
      </c>
      <c r="N372" s="221" t="s">
        <v>45</v>
      </c>
      <c r="O372" s="85"/>
      <c r="P372" s="222">
        <f>O372*H372</f>
        <v>0</v>
      </c>
      <c r="Q372" s="222">
        <v>0.01383</v>
      </c>
      <c r="R372" s="222">
        <f>Q372*H372</f>
        <v>0.01383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279</v>
      </c>
      <c r="AT372" s="224" t="s">
        <v>180</v>
      </c>
      <c r="AU372" s="224" t="s">
        <v>84</v>
      </c>
      <c r="AY372" s="18" t="s">
        <v>178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82</v>
      </c>
      <c r="BK372" s="225">
        <f>ROUND(I372*H372,2)</f>
        <v>0</v>
      </c>
      <c r="BL372" s="18" t="s">
        <v>279</v>
      </c>
      <c r="BM372" s="224" t="s">
        <v>2034</v>
      </c>
    </row>
    <row r="373" spans="1:47" s="2" customFormat="1" ht="12">
      <c r="A373" s="39"/>
      <c r="B373" s="40"/>
      <c r="C373" s="41"/>
      <c r="D373" s="226" t="s">
        <v>187</v>
      </c>
      <c r="E373" s="41"/>
      <c r="F373" s="227" t="s">
        <v>2033</v>
      </c>
      <c r="G373" s="41"/>
      <c r="H373" s="41"/>
      <c r="I373" s="228"/>
      <c r="J373" s="41"/>
      <c r="K373" s="41"/>
      <c r="L373" s="45"/>
      <c r="M373" s="229"/>
      <c r="N373" s="23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187</v>
      </c>
      <c r="AU373" s="18" t="s">
        <v>84</v>
      </c>
    </row>
    <row r="374" spans="1:47" s="2" customFormat="1" ht="12">
      <c r="A374" s="39"/>
      <c r="B374" s="40"/>
      <c r="C374" s="41"/>
      <c r="D374" s="231" t="s">
        <v>189</v>
      </c>
      <c r="E374" s="41"/>
      <c r="F374" s="232" t="s">
        <v>2035</v>
      </c>
      <c r="G374" s="41"/>
      <c r="H374" s="41"/>
      <c r="I374" s="228"/>
      <c r="J374" s="41"/>
      <c r="K374" s="41"/>
      <c r="L374" s="45"/>
      <c r="M374" s="229"/>
      <c r="N374" s="230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189</v>
      </c>
      <c r="AU374" s="18" t="s">
        <v>84</v>
      </c>
    </row>
    <row r="375" spans="1:65" s="2" customFormat="1" ht="24.15" customHeight="1">
      <c r="A375" s="39"/>
      <c r="B375" s="40"/>
      <c r="C375" s="213" t="s">
        <v>550</v>
      </c>
      <c r="D375" s="213" t="s">
        <v>180</v>
      </c>
      <c r="E375" s="214" t="s">
        <v>2036</v>
      </c>
      <c r="F375" s="215" t="s">
        <v>2037</v>
      </c>
      <c r="G375" s="216" t="s">
        <v>1985</v>
      </c>
      <c r="H375" s="217">
        <v>1</v>
      </c>
      <c r="I375" s="218"/>
      <c r="J375" s="219">
        <f>ROUND(I375*H375,2)</f>
        <v>0</v>
      </c>
      <c r="K375" s="215" t="s">
        <v>184</v>
      </c>
      <c r="L375" s="45"/>
      <c r="M375" s="220" t="s">
        <v>19</v>
      </c>
      <c r="N375" s="221" t="s">
        <v>45</v>
      </c>
      <c r="O375" s="85"/>
      <c r="P375" s="222">
        <f>O375*H375</f>
        <v>0</v>
      </c>
      <c r="Q375" s="222">
        <v>0.05539</v>
      </c>
      <c r="R375" s="222">
        <f>Q375*H375</f>
        <v>0.05539</v>
      </c>
      <c r="S375" s="222">
        <v>0</v>
      </c>
      <c r="T375" s="22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4" t="s">
        <v>279</v>
      </c>
      <c r="AT375" s="224" t="s">
        <v>180</v>
      </c>
      <c r="AU375" s="224" t="s">
        <v>84</v>
      </c>
      <c r="AY375" s="18" t="s">
        <v>178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8" t="s">
        <v>82</v>
      </c>
      <c r="BK375" s="225">
        <f>ROUND(I375*H375,2)</f>
        <v>0</v>
      </c>
      <c r="BL375" s="18" t="s">
        <v>279</v>
      </c>
      <c r="BM375" s="224" t="s">
        <v>2038</v>
      </c>
    </row>
    <row r="376" spans="1:47" s="2" customFormat="1" ht="12">
      <c r="A376" s="39"/>
      <c r="B376" s="40"/>
      <c r="C376" s="41"/>
      <c r="D376" s="226" t="s">
        <v>187</v>
      </c>
      <c r="E376" s="41"/>
      <c r="F376" s="227" t="s">
        <v>2037</v>
      </c>
      <c r="G376" s="41"/>
      <c r="H376" s="41"/>
      <c r="I376" s="228"/>
      <c r="J376" s="41"/>
      <c r="K376" s="41"/>
      <c r="L376" s="45"/>
      <c r="M376" s="229"/>
      <c r="N376" s="230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187</v>
      </c>
      <c r="AU376" s="18" t="s">
        <v>84</v>
      </c>
    </row>
    <row r="377" spans="1:47" s="2" customFormat="1" ht="12">
      <c r="A377" s="39"/>
      <c r="B377" s="40"/>
      <c r="C377" s="41"/>
      <c r="D377" s="231" t="s">
        <v>189</v>
      </c>
      <c r="E377" s="41"/>
      <c r="F377" s="232" t="s">
        <v>2039</v>
      </c>
      <c r="G377" s="41"/>
      <c r="H377" s="41"/>
      <c r="I377" s="228"/>
      <c r="J377" s="41"/>
      <c r="K377" s="41"/>
      <c r="L377" s="45"/>
      <c r="M377" s="229"/>
      <c r="N377" s="230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189</v>
      </c>
      <c r="AU377" s="18" t="s">
        <v>84</v>
      </c>
    </row>
    <row r="378" spans="1:65" s="2" customFormat="1" ht="24.15" customHeight="1">
      <c r="A378" s="39"/>
      <c r="B378" s="40"/>
      <c r="C378" s="213" t="s">
        <v>556</v>
      </c>
      <c r="D378" s="213" t="s">
        <v>180</v>
      </c>
      <c r="E378" s="214" t="s">
        <v>2040</v>
      </c>
      <c r="F378" s="215" t="s">
        <v>2041</v>
      </c>
      <c r="G378" s="216" t="s">
        <v>1985</v>
      </c>
      <c r="H378" s="217">
        <v>11</v>
      </c>
      <c r="I378" s="218"/>
      <c r="J378" s="219">
        <f>ROUND(I378*H378,2)</f>
        <v>0</v>
      </c>
      <c r="K378" s="215" t="s">
        <v>184</v>
      </c>
      <c r="L378" s="45"/>
      <c r="M378" s="220" t="s">
        <v>19</v>
      </c>
      <c r="N378" s="221" t="s">
        <v>45</v>
      </c>
      <c r="O378" s="85"/>
      <c r="P378" s="222">
        <f>O378*H378</f>
        <v>0</v>
      </c>
      <c r="Q378" s="222">
        <v>0.00242</v>
      </c>
      <c r="R378" s="222">
        <f>Q378*H378</f>
        <v>0.026619999999999998</v>
      </c>
      <c r="S378" s="222">
        <v>0</v>
      </c>
      <c r="T378" s="223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4" t="s">
        <v>279</v>
      </c>
      <c r="AT378" s="224" t="s">
        <v>180</v>
      </c>
      <c r="AU378" s="224" t="s">
        <v>84</v>
      </c>
      <c r="AY378" s="18" t="s">
        <v>178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8" t="s">
        <v>82</v>
      </c>
      <c r="BK378" s="225">
        <f>ROUND(I378*H378,2)</f>
        <v>0</v>
      </c>
      <c r="BL378" s="18" t="s">
        <v>279</v>
      </c>
      <c r="BM378" s="224" t="s">
        <v>2042</v>
      </c>
    </row>
    <row r="379" spans="1:47" s="2" customFormat="1" ht="12">
      <c r="A379" s="39"/>
      <c r="B379" s="40"/>
      <c r="C379" s="41"/>
      <c r="D379" s="226" t="s">
        <v>187</v>
      </c>
      <c r="E379" s="41"/>
      <c r="F379" s="227" t="s">
        <v>2043</v>
      </c>
      <c r="G379" s="41"/>
      <c r="H379" s="41"/>
      <c r="I379" s="228"/>
      <c r="J379" s="41"/>
      <c r="K379" s="41"/>
      <c r="L379" s="45"/>
      <c r="M379" s="229"/>
      <c r="N379" s="230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187</v>
      </c>
      <c r="AU379" s="18" t="s">
        <v>84</v>
      </c>
    </row>
    <row r="380" spans="1:47" s="2" customFormat="1" ht="12">
      <c r="A380" s="39"/>
      <c r="B380" s="40"/>
      <c r="C380" s="41"/>
      <c r="D380" s="231" t="s">
        <v>189</v>
      </c>
      <c r="E380" s="41"/>
      <c r="F380" s="232" t="s">
        <v>2044</v>
      </c>
      <c r="G380" s="41"/>
      <c r="H380" s="41"/>
      <c r="I380" s="228"/>
      <c r="J380" s="41"/>
      <c r="K380" s="41"/>
      <c r="L380" s="45"/>
      <c r="M380" s="229"/>
      <c r="N380" s="230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189</v>
      </c>
      <c r="AU380" s="18" t="s">
        <v>84</v>
      </c>
    </row>
    <row r="381" spans="1:51" s="15" customFormat="1" ht="12">
      <c r="A381" s="15"/>
      <c r="B381" s="270"/>
      <c r="C381" s="271"/>
      <c r="D381" s="226" t="s">
        <v>288</v>
      </c>
      <c r="E381" s="272" t="s">
        <v>19</v>
      </c>
      <c r="F381" s="273" t="s">
        <v>2045</v>
      </c>
      <c r="G381" s="271"/>
      <c r="H381" s="272" t="s">
        <v>19</v>
      </c>
      <c r="I381" s="274"/>
      <c r="J381" s="271"/>
      <c r="K381" s="271"/>
      <c r="L381" s="275"/>
      <c r="M381" s="276"/>
      <c r="N381" s="277"/>
      <c r="O381" s="277"/>
      <c r="P381" s="277"/>
      <c r="Q381" s="277"/>
      <c r="R381" s="277"/>
      <c r="S381" s="277"/>
      <c r="T381" s="278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9" t="s">
        <v>288</v>
      </c>
      <c r="AU381" s="279" t="s">
        <v>84</v>
      </c>
      <c r="AV381" s="15" t="s">
        <v>82</v>
      </c>
      <c r="AW381" s="15" t="s">
        <v>33</v>
      </c>
      <c r="AX381" s="15" t="s">
        <v>74</v>
      </c>
      <c r="AY381" s="279" t="s">
        <v>178</v>
      </c>
    </row>
    <row r="382" spans="1:51" s="15" customFormat="1" ht="12">
      <c r="A382" s="15"/>
      <c r="B382" s="270"/>
      <c r="C382" s="271"/>
      <c r="D382" s="226" t="s">
        <v>288</v>
      </c>
      <c r="E382" s="272" t="s">
        <v>19</v>
      </c>
      <c r="F382" s="273" t="s">
        <v>2046</v>
      </c>
      <c r="G382" s="271"/>
      <c r="H382" s="272" t="s">
        <v>19</v>
      </c>
      <c r="I382" s="274"/>
      <c r="J382" s="271"/>
      <c r="K382" s="271"/>
      <c r="L382" s="275"/>
      <c r="M382" s="276"/>
      <c r="N382" s="277"/>
      <c r="O382" s="277"/>
      <c r="P382" s="277"/>
      <c r="Q382" s="277"/>
      <c r="R382" s="277"/>
      <c r="S382" s="277"/>
      <c r="T382" s="278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9" t="s">
        <v>288</v>
      </c>
      <c r="AU382" s="279" t="s">
        <v>84</v>
      </c>
      <c r="AV382" s="15" t="s">
        <v>82</v>
      </c>
      <c r="AW382" s="15" t="s">
        <v>33</v>
      </c>
      <c r="AX382" s="15" t="s">
        <v>74</v>
      </c>
      <c r="AY382" s="279" t="s">
        <v>178</v>
      </c>
    </row>
    <row r="383" spans="1:51" s="13" customFormat="1" ht="12">
      <c r="A383" s="13"/>
      <c r="B383" s="244"/>
      <c r="C383" s="245"/>
      <c r="D383" s="226" t="s">
        <v>288</v>
      </c>
      <c r="E383" s="246" t="s">
        <v>19</v>
      </c>
      <c r="F383" s="247" t="s">
        <v>2047</v>
      </c>
      <c r="G383" s="245"/>
      <c r="H383" s="248">
        <v>11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4" t="s">
        <v>288</v>
      </c>
      <c r="AU383" s="254" t="s">
        <v>84</v>
      </c>
      <c r="AV383" s="13" t="s">
        <v>84</v>
      </c>
      <c r="AW383" s="13" t="s">
        <v>33</v>
      </c>
      <c r="AX383" s="13" t="s">
        <v>74</v>
      </c>
      <c r="AY383" s="254" t="s">
        <v>178</v>
      </c>
    </row>
    <row r="384" spans="1:51" s="14" customFormat="1" ht="12">
      <c r="A384" s="14"/>
      <c r="B384" s="255"/>
      <c r="C384" s="256"/>
      <c r="D384" s="226" t="s">
        <v>288</v>
      </c>
      <c r="E384" s="257" t="s">
        <v>19</v>
      </c>
      <c r="F384" s="258" t="s">
        <v>386</v>
      </c>
      <c r="G384" s="256"/>
      <c r="H384" s="259">
        <v>11</v>
      </c>
      <c r="I384" s="260"/>
      <c r="J384" s="256"/>
      <c r="K384" s="256"/>
      <c r="L384" s="261"/>
      <c r="M384" s="262"/>
      <c r="N384" s="263"/>
      <c r="O384" s="263"/>
      <c r="P384" s="263"/>
      <c r="Q384" s="263"/>
      <c r="R384" s="263"/>
      <c r="S384" s="263"/>
      <c r="T384" s="26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5" t="s">
        <v>288</v>
      </c>
      <c r="AU384" s="265" t="s">
        <v>84</v>
      </c>
      <c r="AV384" s="14" t="s">
        <v>185</v>
      </c>
      <c r="AW384" s="14" t="s">
        <v>33</v>
      </c>
      <c r="AX384" s="14" t="s">
        <v>82</v>
      </c>
      <c r="AY384" s="265" t="s">
        <v>178</v>
      </c>
    </row>
    <row r="385" spans="1:65" s="2" customFormat="1" ht="16.5" customHeight="1">
      <c r="A385" s="39"/>
      <c r="B385" s="40"/>
      <c r="C385" s="213" t="s">
        <v>562</v>
      </c>
      <c r="D385" s="213" t="s">
        <v>180</v>
      </c>
      <c r="E385" s="214" t="s">
        <v>2048</v>
      </c>
      <c r="F385" s="215" t="s">
        <v>2049</v>
      </c>
      <c r="G385" s="216" t="s">
        <v>1985</v>
      </c>
      <c r="H385" s="217">
        <v>14</v>
      </c>
      <c r="I385" s="218"/>
      <c r="J385" s="219">
        <f>ROUND(I385*H385,2)</f>
        <v>0</v>
      </c>
      <c r="K385" s="215" t="s">
        <v>184</v>
      </c>
      <c r="L385" s="45"/>
      <c r="M385" s="220" t="s">
        <v>19</v>
      </c>
      <c r="N385" s="221" t="s">
        <v>45</v>
      </c>
      <c r="O385" s="85"/>
      <c r="P385" s="222">
        <f>O385*H385</f>
        <v>0</v>
      </c>
      <c r="Q385" s="222">
        <v>0.00052</v>
      </c>
      <c r="R385" s="222">
        <f>Q385*H385</f>
        <v>0.007279999999999999</v>
      </c>
      <c r="S385" s="222">
        <v>0</v>
      </c>
      <c r="T385" s="223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4" t="s">
        <v>279</v>
      </c>
      <c r="AT385" s="224" t="s">
        <v>180</v>
      </c>
      <c r="AU385" s="224" t="s">
        <v>84</v>
      </c>
      <c r="AY385" s="18" t="s">
        <v>178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8" t="s">
        <v>82</v>
      </c>
      <c r="BK385" s="225">
        <f>ROUND(I385*H385,2)</f>
        <v>0</v>
      </c>
      <c r="BL385" s="18" t="s">
        <v>279</v>
      </c>
      <c r="BM385" s="224" t="s">
        <v>2050</v>
      </c>
    </row>
    <row r="386" spans="1:47" s="2" customFormat="1" ht="12">
      <c r="A386" s="39"/>
      <c r="B386" s="40"/>
      <c r="C386" s="41"/>
      <c r="D386" s="226" t="s">
        <v>187</v>
      </c>
      <c r="E386" s="41"/>
      <c r="F386" s="227" t="s">
        <v>2049</v>
      </c>
      <c r="G386" s="41"/>
      <c r="H386" s="41"/>
      <c r="I386" s="228"/>
      <c r="J386" s="41"/>
      <c r="K386" s="41"/>
      <c r="L386" s="45"/>
      <c r="M386" s="229"/>
      <c r="N386" s="230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187</v>
      </c>
      <c r="AU386" s="18" t="s">
        <v>84</v>
      </c>
    </row>
    <row r="387" spans="1:47" s="2" customFormat="1" ht="12">
      <c r="A387" s="39"/>
      <c r="B387" s="40"/>
      <c r="C387" s="41"/>
      <c r="D387" s="231" t="s">
        <v>189</v>
      </c>
      <c r="E387" s="41"/>
      <c r="F387" s="232" t="s">
        <v>2051</v>
      </c>
      <c r="G387" s="41"/>
      <c r="H387" s="41"/>
      <c r="I387" s="228"/>
      <c r="J387" s="41"/>
      <c r="K387" s="41"/>
      <c r="L387" s="45"/>
      <c r="M387" s="229"/>
      <c r="N387" s="230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189</v>
      </c>
      <c r="AU387" s="18" t="s">
        <v>84</v>
      </c>
    </row>
    <row r="388" spans="1:65" s="2" customFormat="1" ht="16.5" customHeight="1">
      <c r="A388" s="39"/>
      <c r="B388" s="40"/>
      <c r="C388" s="213" t="s">
        <v>568</v>
      </c>
      <c r="D388" s="213" t="s">
        <v>180</v>
      </c>
      <c r="E388" s="214" t="s">
        <v>2052</v>
      </c>
      <c r="F388" s="215" t="s">
        <v>2053</v>
      </c>
      <c r="G388" s="216" t="s">
        <v>1985</v>
      </c>
      <c r="H388" s="217">
        <v>11</v>
      </c>
      <c r="I388" s="218"/>
      <c r="J388" s="219">
        <f>ROUND(I388*H388,2)</f>
        <v>0</v>
      </c>
      <c r="K388" s="215" t="s">
        <v>184</v>
      </c>
      <c r="L388" s="45"/>
      <c r="M388" s="220" t="s">
        <v>19</v>
      </c>
      <c r="N388" s="221" t="s">
        <v>45</v>
      </c>
      <c r="O388" s="85"/>
      <c r="P388" s="222">
        <f>O388*H388</f>
        <v>0</v>
      </c>
      <c r="Q388" s="222">
        <v>0.00052</v>
      </c>
      <c r="R388" s="222">
        <f>Q388*H388</f>
        <v>0.005719999999999999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279</v>
      </c>
      <c r="AT388" s="224" t="s">
        <v>180</v>
      </c>
      <c r="AU388" s="224" t="s">
        <v>84</v>
      </c>
      <c r="AY388" s="18" t="s">
        <v>178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82</v>
      </c>
      <c r="BK388" s="225">
        <f>ROUND(I388*H388,2)</f>
        <v>0</v>
      </c>
      <c r="BL388" s="18" t="s">
        <v>279</v>
      </c>
      <c r="BM388" s="224" t="s">
        <v>2054</v>
      </c>
    </row>
    <row r="389" spans="1:47" s="2" customFormat="1" ht="12">
      <c r="A389" s="39"/>
      <c r="B389" s="40"/>
      <c r="C389" s="41"/>
      <c r="D389" s="226" t="s">
        <v>187</v>
      </c>
      <c r="E389" s="41"/>
      <c r="F389" s="227" t="s">
        <v>2053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187</v>
      </c>
      <c r="AU389" s="18" t="s">
        <v>84</v>
      </c>
    </row>
    <row r="390" spans="1:47" s="2" customFormat="1" ht="12">
      <c r="A390" s="39"/>
      <c r="B390" s="40"/>
      <c r="C390" s="41"/>
      <c r="D390" s="231" t="s">
        <v>189</v>
      </c>
      <c r="E390" s="41"/>
      <c r="F390" s="232" t="s">
        <v>2055</v>
      </c>
      <c r="G390" s="41"/>
      <c r="H390" s="41"/>
      <c r="I390" s="228"/>
      <c r="J390" s="41"/>
      <c r="K390" s="41"/>
      <c r="L390" s="45"/>
      <c r="M390" s="229"/>
      <c r="N390" s="230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189</v>
      </c>
      <c r="AU390" s="18" t="s">
        <v>84</v>
      </c>
    </row>
    <row r="391" spans="1:65" s="2" customFormat="1" ht="16.5" customHeight="1">
      <c r="A391" s="39"/>
      <c r="B391" s="40"/>
      <c r="C391" s="213" t="s">
        <v>577</v>
      </c>
      <c r="D391" s="213" t="s">
        <v>180</v>
      </c>
      <c r="E391" s="214" t="s">
        <v>2056</v>
      </c>
      <c r="F391" s="215" t="s">
        <v>2057</v>
      </c>
      <c r="G391" s="216" t="s">
        <v>1985</v>
      </c>
      <c r="H391" s="217">
        <v>6</v>
      </c>
      <c r="I391" s="218"/>
      <c r="J391" s="219">
        <f>ROUND(I391*H391,2)</f>
        <v>0</v>
      </c>
      <c r="K391" s="215" t="s">
        <v>184</v>
      </c>
      <c r="L391" s="45"/>
      <c r="M391" s="220" t="s">
        <v>19</v>
      </c>
      <c r="N391" s="221" t="s">
        <v>45</v>
      </c>
      <c r="O391" s="85"/>
      <c r="P391" s="222">
        <f>O391*H391</f>
        <v>0</v>
      </c>
      <c r="Q391" s="222">
        <v>0.00052</v>
      </c>
      <c r="R391" s="222">
        <f>Q391*H391</f>
        <v>0.0031199999999999995</v>
      </c>
      <c r="S391" s="222">
        <v>0</v>
      </c>
      <c r="T391" s="223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4" t="s">
        <v>279</v>
      </c>
      <c r="AT391" s="224" t="s">
        <v>180</v>
      </c>
      <c r="AU391" s="224" t="s">
        <v>84</v>
      </c>
      <c r="AY391" s="18" t="s">
        <v>178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8" t="s">
        <v>82</v>
      </c>
      <c r="BK391" s="225">
        <f>ROUND(I391*H391,2)</f>
        <v>0</v>
      </c>
      <c r="BL391" s="18" t="s">
        <v>279</v>
      </c>
      <c r="BM391" s="224" t="s">
        <v>2058</v>
      </c>
    </row>
    <row r="392" spans="1:47" s="2" customFormat="1" ht="12">
      <c r="A392" s="39"/>
      <c r="B392" s="40"/>
      <c r="C392" s="41"/>
      <c r="D392" s="226" t="s">
        <v>187</v>
      </c>
      <c r="E392" s="41"/>
      <c r="F392" s="227" t="s">
        <v>2057</v>
      </c>
      <c r="G392" s="41"/>
      <c r="H392" s="41"/>
      <c r="I392" s="228"/>
      <c r="J392" s="41"/>
      <c r="K392" s="41"/>
      <c r="L392" s="45"/>
      <c r="M392" s="229"/>
      <c r="N392" s="230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187</v>
      </c>
      <c r="AU392" s="18" t="s">
        <v>84</v>
      </c>
    </row>
    <row r="393" spans="1:47" s="2" customFormat="1" ht="12">
      <c r="A393" s="39"/>
      <c r="B393" s="40"/>
      <c r="C393" s="41"/>
      <c r="D393" s="231" t="s">
        <v>189</v>
      </c>
      <c r="E393" s="41"/>
      <c r="F393" s="232" t="s">
        <v>2059</v>
      </c>
      <c r="G393" s="41"/>
      <c r="H393" s="41"/>
      <c r="I393" s="228"/>
      <c r="J393" s="41"/>
      <c r="K393" s="41"/>
      <c r="L393" s="45"/>
      <c r="M393" s="229"/>
      <c r="N393" s="23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189</v>
      </c>
      <c r="AU393" s="18" t="s">
        <v>84</v>
      </c>
    </row>
    <row r="394" spans="1:65" s="2" customFormat="1" ht="16.5" customHeight="1">
      <c r="A394" s="39"/>
      <c r="B394" s="40"/>
      <c r="C394" s="213" t="s">
        <v>584</v>
      </c>
      <c r="D394" s="213" t="s">
        <v>180</v>
      </c>
      <c r="E394" s="214" t="s">
        <v>2060</v>
      </c>
      <c r="F394" s="215" t="s">
        <v>2061</v>
      </c>
      <c r="G394" s="216" t="s">
        <v>1985</v>
      </c>
      <c r="H394" s="217">
        <v>1</v>
      </c>
      <c r="I394" s="218"/>
      <c r="J394" s="219">
        <f>ROUND(I394*H394,2)</f>
        <v>0</v>
      </c>
      <c r="K394" s="215" t="s">
        <v>184</v>
      </c>
      <c r="L394" s="45"/>
      <c r="M394" s="220" t="s">
        <v>19</v>
      </c>
      <c r="N394" s="221" t="s">
        <v>45</v>
      </c>
      <c r="O394" s="85"/>
      <c r="P394" s="222">
        <f>O394*H394</f>
        <v>0</v>
      </c>
      <c r="Q394" s="222">
        <v>0</v>
      </c>
      <c r="R394" s="222">
        <f>Q394*H394</f>
        <v>0</v>
      </c>
      <c r="S394" s="222">
        <v>0.0092</v>
      </c>
      <c r="T394" s="223">
        <f>S394*H394</f>
        <v>0.0092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4" t="s">
        <v>279</v>
      </c>
      <c r="AT394" s="224" t="s">
        <v>180</v>
      </c>
      <c r="AU394" s="224" t="s">
        <v>84</v>
      </c>
      <c r="AY394" s="18" t="s">
        <v>178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8" t="s">
        <v>82</v>
      </c>
      <c r="BK394" s="225">
        <f>ROUND(I394*H394,2)</f>
        <v>0</v>
      </c>
      <c r="BL394" s="18" t="s">
        <v>279</v>
      </c>
      <c r="BM394" s="224" t="s">
        <v>2062</v>
      </c>
    </row>
    <row r="395" spans="1:47" s="2" customFormat="1" ht="12">
      <c r="A395" s="39"/>
      <c r="B395" s="40"/>
      <c r="C395" s="41"/>
      <c r="D395" s="226" t="s">
        <v>187</v>
      </c>
      <c r="E395" s="41"/>
      <c r="F395" s="227" t="s">
        <v>2061</v>
      </c>
      <c r="G395" s="41"/>
      <c r="H395" s="41"/>
      <c r="I395" s="228"/>
      <c r="J395" s="41"/>
      <c r="K395" s="41"/>
      <c r="L395" s="45"/>
      <c r="M395" s="229"/>
      <c r="N395" s="230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187</v>
      </c>
      <c r="AU395" s="18" t="s">
        <v>84</v>
      </c>
    </row>
    <row r="396" spans="1:47" s="2" customFormat="1" ht="12">
      <c r="A396" s="39"/>
      <c r="B396" s="40"/>
      <c r="C396" s="41"/>
      <c r="D396" s="231" t="s">
        <v>189</v>
      </c>
      <c r="E396" s="41"/>
      <c r="F396" s="232" t="s">
        <v>2063</v>
      </c>
      <c r="G396" s="41"/>
      <c r="H396" s="41"/>
      <c r="I396" s="228"/>
      <c r="J396" s="41"/>
      <c r="K396" s="41"/>
      <c r="L396" s="45"/>
      <c r="M396" s="229"/>
      <c r="N396" s="230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189</v>
      </c>
      <c r="AU396" s="18" t="s">
        <v>84</v>
      </c>
    </row>
    <row r="397" spans="1:65" s="2" customFormat="1" ht="16.5" customHeight="1">
      <c r="A397" s="39"/>
      <c r="B397" s="40"/>
      <c r="C397" s="213" t="s">
        <v>591</v>
      </c>
      <c r="D397" s="213" t="s">
        <v>180</v>
      </c>
      <c r="E397" s="214" t="s">
        <v>2064</v>
      </c>
      <c r="F397" s="215" t="s">
        <v>2065</v>
      </c>
      <c r="G397" s="216" t="s">
        <v>1985</v>
      </c>
      <c r="H397" s="217">
        <v>1</v>
      </c>
      <c r="I397" s="218"/>
      <c r="J397" s="219">
        <f>ROUND(I397*H397,2)</f>
        <v>0</v>
      </c>
      <c r="K397" s="215" t="s">
        <v>184</v>
      </c>
      <c r="L397" s="45"/>
      <c r="M397" s="220" t="s">
        <v>19</v>
      </c>
      <c r="N397" s="221" t="s">
        <v>45</v>
      </c>
      <c r="O397" s="85"/>
      <c r="P397" s="222">
        <f>O397*H397</f>
        <v>0</v>
      </c>
      <c r="Q397" s="222">
        <v>0.00043</v>
      </c>
      <c r="R397" s="222">
        <f>Q397*H397</f>
        <v>0.00043</v>
      </c>
      <c r="S397" s="222">
        <v>0</v>
      </c>
      <c r="T397" s="223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4" t="s">
        <v>279</v>
      </c>
      <c r="AT397" s="224" t="s">
        <v>180</v>
      </c>
      <c r="AU397" s="224" t="s">
        <v>84</v>
      </c>
      <c r="AY397" s="18" t="s">
        <v>178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8" t="s">
        <v>82</v>
      </c>
      <c r="BK397" s="225">
        <f>ROUND(I397*H397,2)</f>
        <v>0</v>
      </c>
      <c r="BL397" s="18" t="s">
        <v>279</v>
      </c>
      <c r="BM397" s="224" t="s">
        <v>2066</v>
      </c>
    </row>
    <row r="398" spans="1:47" s="2" customFormat="1" ht="12">
      <c r="A398" s="39"/>
      <c r="B398" s="40"/>
      <c r="C398" s="41"/>
      <c r="D398" s="226" t="s">
        <v>187</v>
      </c>
      <c r="E398" s="41"/>
      <c r="F398" s="227" t="s">
        <v>2065</v>
      </c>
      <c r="G398" s="41"/>
      <c r="H398" s="41"/>
      <c r="I398" s="228"/>
      <c r="J398" s="41"/>
      <c r="K398" s="41"/>
      <c r="L398" s="45"/>
      <c r="M398" s="229"/>
      <c r="N398" s="230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187</v>
      </c>
      <c r="AU398" s="18" t="s">
        <v>84</v>
      </c>
    </row>
    <row r="399" spans="1:47" s="2" customFormat="1" ht="12">
      <c r="A399" s="39"/>
      <c r="B399" s="40"/>
      <c r="C399" s="41"/>
      <c r="D399" s="231" t="s">
        <v>189</v>
      </c>
      <c r="E399" s="41"/>
      <c r="F399" s="232" t="s">
        <v>2067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189</v>
      </c>
      <c r="AU399" s="18" t="s">
        <v>84</v>
      </c>
    </row>
    <row r="400" spans="1:65" s="2" customFormat="1" ht="16.5" customHeight="1">
      <c r="A400" s="39"/>
      <c r="B400" s="40"/>
      <c r="C400" s="234" t="s">
        <v>597</v>
      </c>
      <c r="D400" s="234" t="s">
        <v>96</v>
      </c>
      <c r="E400" s="235" t="s">
        <v>2068</v>
      </c>
      <c r="F400" s="236" t="s">
        <v>2069</v>
      </c>
      <c r="G400" s="237" t="s">
        <v>271</v>
      </c>
      <c r="H400" s="238">
        <v>1</v>
      </c>
      <c r="I400" s="239"/>
      <c r="J400" s="240">
        <f>ROUND(I400*H400,2)</f>
        <v>0</v>
      </c>
      <c r="K400" s="236" t="s">
        <v>184</v>
      </c>
      <c r="L400" s="241"/>
      <c r="M400" s="242" t="s">
        <v>19</v>
      </c>
      <c r="N400" s="243" t="s">
        <v>45</v>
      </c>
      <c r="O400" s="85"/>
      <c r="P400" s="222">
        <f>O400*H400</f>
        <v>0</v>
      </c>
      <c r="Q400" s="222">
        <v>0.018</v>
      </c>
      <c r="R400" s="222">
        <f>Q400*H400</f>
        <v>0.018</v>
      </c>
      <c r="S400" s="222">
        <v>0</v>
      </c>
      <c r="T400" s="223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24" t="s">
        <v>365</v>
      </c>
      <c r="AT400" s="224" t="s">
        <v>96</v>
      </c>
      <c r="AU400" s="224" t="s">
        <v>84</v>
      </c>
      <c r="AY400" s="18" t="s">
        <v>178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8" t="s">
        <v>82</v>
      </c>
      <c r="BK400" s="225">
        <f>ROUND(I400*H400,2)</f>
        <v>0</v>
      </c>
      <c r="BL400" s="18" t="s">
        <v>279</v>
      </c>
      <c r="BM400" s="224" t="s">
        <v>2070</v>
      </c>
    </row>
    <row r="401" spans="1:47" s="2" customFormat="1" ht="12">
      <c r="A401" s="39"/>
      <c r="B401" s="40"/>
      <c r="C401" s="41"/>
      <c r="D401" s="226" t="s">
        <v>187</v>
      </c>
      <c r="E401" s="41"/>
      <c r="F401" s="227" t="s">
        <v>2069</v>
      </c>
      <c r="G401" s="41"/>
      <c r="H401" s="41"/>
      <c r="I401" s="228"/>
      <c r="J401" s="41"/>
      <c r="K401" s="41"/>
      <c r="L401" s="45"/>
      <c r="M401" s="229"/>
      <c r="N401" s="230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187</v>
      </c>
      <c r="AU401" s="18" t="s">
        <v>84</v>
      </c>
    </row>
    <row r="402" spans="1:65" s="2" customFormat="1" ht="16.5" customHeight="1">
      <c r="A402" s="39"/>
      <c r="B402" s="40"/>
      <c r="C402" s="213" t="s">
        <v>604</v>
      </c>
      <c r="D402" s="213" t="s">
        <v>180</v>
      </c>
      <c r="E402" s="214" t="s">
        <v>2071</v>
      </c>
      <c r="F402" s="215" t="s">
        <v>2072</v>
      </c>
      <c r="G402" s="216" t="s">
        <v>1985</v>
      </c>
      <c r="H402" s="217">
        <v>1</v>
      </c>
      <c r="I402" s="218"/>
      <c r="J402" s="219">
        <f>ROUND(I402*H402,2)</f>
        <v>0</v>
      </c>
      <c r="K402" s="215" t="s">
        <v>184</v>
      </c>
      <c r="L402" s="45"/>
      <c r="M402" s="220" t="s">
        <v>19</v>
      </c>
      <c r="N402" s="221" t="s">
        <v>45</v>
      </c>
      <c r="O402" s="85"/>
      <c r="P402" s="222">
        <f>O402*H402</f>
        <v>0</v>
      </c>
      <c r="Q402" s="222">
        <v>0</v>
      </c>
      <c r="R402" s="222">
        <f>Q402*H402</f>
        <v>0</v>
      </c>
      <c r="S402" s="222">
        <v>0.0347</v>
      </c>
      <c r="T402" s="223">
        <f>S402*H402</f>
        <v>0.0347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4" t="s">
        <v>279</v>
      </c>
      <c r="AT402" s="224" t="s">
        <v>180</v>
      </c>
      <c r="AU402" s="224" t="s">
        <v>84</v>
      </c>
      <c r="AY402" s="18" t="s">
        <v>178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8" t="s">
        <v>82</v>
      </c>
      <c r="BK402" s="225">
        <f>ROUND(I402*H402,2)</f>
        <v>0</v>
      </c>
      <c r="BL402" s="18" t="s">
        <v>279</v>
      </c>
      <c r="BM402" s="224" t="s">
        <v>2073</v>
      </c>
    </row>
    <row r="403" spans="1:47" s="2" customFormat="1" ht="12">
      <c r="A403" s="39"/>
      <c r="B403" s="40"/>
      <c r="C403" s="41"/>
      <c r="D403" s="226" t="s">
        <v>187</v>
      </c>
      <c r="E403" s="41"/>
      <c r="F403" s="227" t="s">
        <v>2072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187</v>
      </c>
      <c r="AU403" s="18" t="s">
        <v>84</v>
      </c>
    </row>
    <row r="404" spans="1:47" s="2" customFormat="1" ht="12">
      <c r="A404" s="39"/>
      <c r="B404" s="40"/>
      <c r="C404" s="41"/>
      <c r="D404" s="231" t="s">
        <v>189</v>
      </c>
      <c r="E404" s="41"/>
      <c r="F404" s="232" t="s">
        <v>2074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189</v>
      </c>
      <c r="AU404" s="18" t="s">
        <v>84</v>
      </c>
    </row>
    <row r="405" spans="1:65" s="2" customFormat="1" ht="21.75" customHeight="1">
      <c r="A405" s="39"/>
      <c r="B405" s="40"/>
      <c r="C405" s="213" t="s">
        <v>610</v>
      </c>
      <c r="D405" s="213" t="s">
        <v>180</v>
      </c>
      <c r="E405" s="214" t="s">
        <v>2075</v>
      </c>
      <c r="F405" s="215" t="s">
        <v>2076</v>
      </c>
      <c r="G405" s="216" t="s">
        <v>1985</v>
      </c>
      <c r="H405" s="217">
        <v>2</v>
      </c>
      <c r="I405" s="218"/>
      <c r="J405" s="219">
        <f>ROUND(I405*H405,2)</f>
        <v>0</v>
      </c>
      <c r="K405" s="215" t="s">
        <v>184</v>
      </c>
      <c r="L405" s="45"/>
      <c r="M405" s="220" t="s">
        <v>19</v>
      </c>
      <c r="N405" s="221" t="s">
        <v>45</v>
      </c>
      <c r="O405" s="85"/>
      <c r="P405" s="222">
        <f>O405*H405</f>
        <v>0</v>
      </c>
      <c r="Q405" s="222">
        <v>0.01475</v>
      </c>
      <c r="R405" s="222">
        <f>Q405*H405</f>
        <v>0.0295</v>
      </c>
      <c r="S405" s="222">
        <v>0</v>
      </c>
      <c r="T405" s="223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4" t="s">
        <v>279</v>
      </c>
      <c r="AT405" s="224" t="s">
        <v>180</v>
      </c>
      <c r="AU405" s="224" t="s">
        <v>84</v>
      </c>
      <c r="AY405" s="18" t="s">
        <v>178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8" t="s">
        <v>82</v>
      </c>
      <c r="BK405" s="225">
        <f>ROUND(I405*H405,2)</f>
        <v>0</v>
      </c>
      <c r="BL405" s="18" t="s">
        <v>279</v>
      </c>
      <c r="BM405" s="224" t="s">
        <v>2077</v>
      </c>
    </row>
    <row r="406" spans="1:47" s="2" customFormat="1" ht="12">
      <c r="A406" s="39"/>
      <c r="B406" s="40"/>
      <c r="C406" s="41"/>
      <c r="D406" s="226" t="s">
        <v>187</v>
      </c>
      <c r="E406" s="41"/>
      <c r="F406" s="227" t="s">
        <v>2076</v>
      </c>
      <c r="G406" s="41"/>
      <c r="H406" s="41"/>
      <c r="I406" s="228"/>
      <c r="J406" s="41"/>
      <c r="K406" s="41"/>
      <c r="L406" s="45"/>
      <c r="M406" s="229"/>
      <c r="N406" s="230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187</v>
      </c>
      <c r="AU406" s="18" t="s">
        <v>84</v>
      </c>
    </row>
    <row r="407" spans="1:47" s="2" customFormat="1" ht="12">
      <c r="A407" s="39"/>
      <c r="B407" s="40"/>
      <c r="C407" s="41"/>
      <c r="D407" s="231" t="s">
        <v>189</v>
      </c>
      <c r="E407" s="41"/>
      <c r="F407" s="232" t="s">
        <v>2078</v>
      </c>
      <c r="G407" s="41"/>
      <c r="H407" s="41"/>
      <c r="I407" s="228"/>
      <c r="J407" s="41"/>
      <c r="K407" s="41"/>
      <c r="L407" s="45"/>
      <c r="M407" s="229"/>
      <c r="N407" s="230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189</v>
      </c>
      <c r="AU407" s="18" t="s">
        <v>84</v>
      </c>
    </row>
    <row r="408" spans="1:65" s="2" customFormat="1" ht="16.5" customHeight="1">
      <c r="A408" s="39"/>
      <c r="B408" s="40"/>
      <c r="C408" s="213" t="s">
        <v>617</v>
      </c>
      <c r="D408" s="213" t="s">
        <v>180</v>
      </c>
      <c r="E408" s="214" t="s">
        <v>2079</v>
      </c>
      <c r="F408" s="215" t="s">
        <v>2080</v>
      </c>
      <c r="G408" s="216" t="s">
        <v>271</v>
      </c>
      <c r="H408" s="217">
        <v>10</v>
      </c>
      <c r="I408" s="218"/>
      <c r="J408" s="219">
        <f>ROUND(I408*H408,2)</f>
        <v>0</v>
      </c>
      <c r="K408" s="215" t="s">
        <v>184</v>
      </c>
      <c r="L408" s="45"/>
      <c r="M408" s="220" t="s">
        <v>19</v>
      </c>
      <c r="N408" s="221" t="s">
        <v>45</v>
      </c>
      <c r="O408" s="85"/>
      <c r="P408" s="222">
        <f>O408*H408</f>
        <v>0</v>
      </c>
      <c r="Q408" s="222">
        <v>0</v>
      </c>
      <c r="R408" s="222">
        <f>Q408*H408</f>
        <v>0</v>
      </c>
      <c r="S408" s="222">
        <v>0.00049</v>
      </c>
      <c r="T408" s="223">
        <f>S408*H408</f>
        <v>0.0049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4" t="s">
        <v>279</v>
      </c>
      <c r="AT408" s="224" t="s">
        <v>180</v>
      </c>
      <c r="AU408" s="224" t="s">
        <v>84</v>
      </c>
      <c r="AY408" s="18" t="s">
        <v>178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8" t="s">
        <v>82</v>
      </c>
      <c r="BK408" s="225">
        <f>ROUND(I408*H408,2)</f>
        <v>0</v>
      </c>
      <c r="BL408" s="18" t="s">
        <v>279</v>
      </c>
      <c r="BM408" s="224" t="s">
        <v>2081</v>
      </c>
    </row>
    <row r="409" spans="1:47" s="2" customFormat="1" ht="12">
      <c r="A409" s="39"/>
      <c r="B409" s="40"/>
      <c r="C409" s="41"/>
      <c r="D409" s="226" t="s">
        <v>187</v>
      </c>
      <c r="E409" s="41"/>
      <c r="F409" s="227" t="s">
        <v>2080</v>
      </c>
      <c r="G409" s="41"/>
      <c r="H409" s="41"/>
      <c r="I409" s="228"/>
      <c r="J409" s="41"/>
      <c r="K409" s="41"/>
      <c r="L409" s="45"/>
      <c r="M409" s="229"/>
      <c r="N409" s="230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187</v>
      </c>
      <c r="AU409" s="18" t="s">
        <v>84</v>
      </c>
    </row>
    <row r="410" spans="1:47" s="2" customFormat="1" ht="12">
      <c r="A410" s="39"/>
      <c r="B410" s="40"/>
      <c r="C410" s="41"/>
      <c r="D410" s="231" t="s">
        <v>189</v>
      </c>
      <c r="E410" s="41"/>
      <c r="F410" s="232" t="s">
        <v>2082</v>
      </c>
      <c r="G410" s="41"/>
      <c r="H410" s="41"/>
      <c r="I410" s="228"/>
      <c r="J410" s="41"/>
      <c r="K410" s="41"/>
      <c r="L410" s="45"/>
      <c r="M410" s="229"/>
      <c r="N410" s="23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189</v>
      </c>
      <c r="AU410" s="18" t="s">
        <v>84</v>
      </c>
    </row>
    <row r="411" spans="1:65" s="2" customFormat="1" ht="16.5" customHeight="1">
      <c r="A411" s="39"/>
      <c r="B411" s="40"/>
      <c r="C411" s="213" t="s">
        <v>624</v>
      </c>
      <c r="D411" s="213" t="s">
        <v>180</v>
      </c>
      <c r="E411" s="214" t="s">
        <v>2083</v>
      </c>
      <c r="F411" s="215" t="s">
        <v>2084</v>
      </c>
      <c r="G411" s="216" t="s">
        <v>1985</v>
      </c>
      <c r="H411" s="217">
        <v>17</v>
      </c>
      <c r="I411" s="218"/>
      <c r="J411" s="219">
        <f>ROUND(I411*H411,2)</f>
        <v>0</v>
      </c>
      <c r="K411" s="215" t="s">
        <v>184</v>
      </c>
      <c r="L411" s="45"/>
      <c r="M411" s="220" t="s">
        <v>19</v>
      </c>
      <c r="N411" s="221" t="s">
        <v>45</v>
      </c>
      <c r="O411" s="85"/>
      <c r="P411" s="222">
        <f>O411*H411</f>
        <v>0</v>
      </c>
      <c r="Q411" s="222">
        <v>0.00024</v>
      </c>
      <c r="R411" s="222">
        <f>Q411*H411</f>
        <v>0.00408</v>
      </c>
      <c r="S411" s="222">
        <v>0</v>
      </c>
      <c r="T411" s="223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4" t="s">
        <v>279</v>
      </c>
      <c r="AT411" s="224" t="s">
        <v>180</v>
      </c>
      <c r="AU411" s="224" t="s">
        <v>84</v>
      </c>
      <c r="AY411" s="18" t="s">
        <v>178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8" t="s">
        <v>82</v>
      </c>
      <c r="BK411" s="225">
        <f>ROUND(I411*H411,2)</f>
        <v>0</v>
      </c>
      <c r="BL411" s="18" t="s">
        <v>279</v>
      </c>
      <c r="BM411" s="224" t="s">
        <v>2085</v>
      </c>
    </row>
    <row r="412" spans="1:47" s="2" customFormat="1" ht="12">
      <c r="A412" s="39"/>
      <c r="B412" s="40"/>
      <c r="C412" s="41"/>
      <c r="D412" s="226" t="s">
        <v>187</v>
      </c>
      <c r="E412" s="41"/>
      <c r="F412" s="227" t="s">
        <v>2084</v>
      </c>
      <c r="G412" s="41"/>
      <c r="H412" s="41"/>
      <c r="I412" s="228"/>
      <c r="J412" s="41"/>
      <c r="K412" s="41"/>
      <c r="L412" s="45"/>
      <c r="M412" s="229"/>
      <c r="N412" s="230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187</v>
      </c>
      <c r="AU412" s="18" t="s">
        <v>84</v>
      </c>
    </row>
    <row r="413" spans="1:47" s="2" customFormat="1" ht="12">
      <c r="A413" s="39"/>
      <c r="B413" s="40"/>
      <c r="C413" s="41"/>
      <c r="D413" s="231" t="s">
        <v>189</v>
      </c>
      <c r="E413" s="41"/>
      <c r="F413" s="232" t="s">
        <v>2086</v>
      </c>
      <c r="G413" s="41"/>
      <c r="H413" s="41"/>
      <c r="I413" s="228"/>
      <c r="J413" s="41"/>
      <c r="K413" s="41"/>
      <c r="L413" s="45"/>
      <c r="M413" s="229"/>
      <c r="N413" s="230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189</v>
      </c>
      <c r="AU413" s="18" t="s">
        <v>84</v>
      </c>
    </row>
    <row r="414" spans="1:65" s="2" customFormat="1" ht="16.5" customHeight="1">
      <c r="A414" s="39"/>
      <c r="B414" s="40"/>
      <c r="C414" s="213" t="s">
        <v>631</v>
      </c>
      <c r="D414" s="213" t="s">
        <v>180</v>
      </c>
      <c r="E414" s="214" t="s">
        <v>2087</v>
      </c>
      <c r="F414" s="215" t="s">
        <v>2088</v>
      </c>
      <c r="G414" s="216" t="s">
        <v>271</v>
      </c>
      <c r="H414" s="217">
        <v>4</v>
      </c>
      <c r="I414" s="218"/>
      <c r="J414" s="219">
        <f>ROUND(I414*H414,2)</f>
        <v>0</v>
      </c>
      <c r="K414" s="215" t="s">
        <v>184</v>
      </c>
      <c r="L414" s="45"/>
      <c r="M414" s="220" t="s">
        <v>19</v>
      </c>
      <c r="N414" s="221" t="s">
        <v>45</v>
      </c>
      <c r="O414" s="85"/>
      <c r="P414" s="222">
        <f>O414*H414</f>
        <v>0</v>
      </c>
      <c r="Q414" s="222">
        <v>0.00109</v>
      </c>
      <c r="R414" s="222">
        <f>Q414*H414</f>
        <v>0.00436</v>
      </c>
      <c r="S414" s="222">
        <v>0</v>
      </c>
      <c r="T414" s="22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4" t="s">
        <v>279</v>
      </c>
      <c r="AT414" s="224" t="s">
        <v>180</v>
      </c>
      <c r="AU414" s="224" t="s">
        <v>84</v>
      </c>
      <c r="AY414" s="18" t="s">
        <v>178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8" t="s">
        <v>82</v>
      </c>
      <c r="BK414" s="225">
        <f>ROUND(I414*H414,2)</f>
        <v>0</v>
      </c>
      <c r="BL414" s="18" t="s">
        <v>279</v>
      </c>
      <c r="BM414" s="224" t="s">
        <v>2089</v>
      </c>
    </row>
    <row r="415" spans="1:47" s="2" customFormat="1" ht="12">
      <c r="A415" s="39"/>
      <c r="B415" s="40"/>
      <c r="C415" s="41"/>
      <c r="D415" s="226" t="s">
        <v>187</v>
      </c>
      <c r="E415" s="41"/>
      <c r="F415" s="227" t="s">
        <v>2088</v>
      </c>
      <c r="G415" s="41"/>
      <c r="H415" s="41"/>
      <c r="I415" s="228"/>
      <c r="J415" s="41"/>
      <c r="K415" s="41"/>
      <c r="L415" s="45"/>
      <c r="M415" s="229"/>
      <c r="N415" s="230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187</v>
      </c>
      <c r="AU415" s="18" t="s">
        <v>84</v>
      </c>
    </row>
    <row r="416" spans="1:47" s="2" customFormat="1" ht="12">
      <c r="A416" s="39"/>
      <c r="B416" s="40"/>
      <c r="C416" s="41"/>
      <c r="D416" s="231" t="s">
        <v>189</v>
      </c>
      <c r="E416" s="41"/>
      <c r="F416" s="232" t="s">
        <v>2090</v>
      </c>
      <c r="G416" s="41"/>
      <c r="H416" s="41"/>
      <c r="I416" s="228"/>
      <c r="J416" s="41"/>
      <c r="K416" s="41"/>
      <c r="L416" s="45"/>
      <c r="M416" s="229"/>
      <c r="N416" s="23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189</v>
      </c>
      <c r="AU416" s="18" t="s">
        <v>84</v>
      </c>
    </row>
    <row r="417" spans="1:65" s="2" customFormat="1" ht="16.5" customHeight="1">
      <c r="A417" s="39"/>
      <c r="B417" s="40"/>
      <c r="C417" s="213" t="s">
        <v>637</v>
      </c>
      <c r="D417" s="213" t="s">
        <v>180</v>
      </c>
      <c r="E417" s="214" t="s">
        <v>2091</v>
      </c>
      <c r="F417" s="215" t="s">
        <v>2092</v>
      </c>
      <c r="G417" s="216" t="s">
        <v>1985</v>
      </c>
      <c r="H417" s="217">
        <v>12</v>
      </c>
      <c r="I417" s="218"/>
      <c r="J417" s="219">
        <f>ROUND(I417*H417,2)</f>
        <v>0</v>
      </c>
      <c r="K417" s="215" t="s">
        <v>184</v>
      </c>
      <c r="L417" s="45"/>
      <c r="M417" s="220" t="s">
        <v>19</v>
      </c>
      <c r="N417" s="221" t="s">
        <v>45</v>
      </c>
      <c r="O417" s="85"/>
      <c r="P417" s="222">
        <f>O417*H417</f>
        <v>0</v>
      </c>
      <c r="Q417" s="222">
        <v>0</v>
      </c>
      <c r="R417" s="222">
        <f>Q417*H417</f>
        <v>0</v>
      </c>
      <c r="S417" s="222">
        <v>0.00156</v>
      </c>
      <c r="T417" s="223">
        <f>S417*H417</f>
        <v>0.01872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4" t="s">
        <v>279</v>
      </c>
      <c r="AT417" s="224" t="s">
        <v>180</v>
      </c>
      <c r="AU417" s="224" t="s">
        <v>84</v>
      </c>
      <c r="AY417" s="18" t="s">
        <v>178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8" t="s">
        <v>82</v>
      </c>
      <c r="BK417" s="225">
        <f>ROUND(I417*H417,2)</f>
        <v>0</v>
      </c>
      <c r="BL417" s="18" t="s">
        <v>279</v>
      </c>
      <c r="BM417" s="224" t="s">
        <v>2093</v>
      </c>
    </row>
    <row r="418" spans="1:47" s="2" customFormat="1" ht="12">
      <c r="A418" s="39"/>
      <c r="B418" s="40"/>
      <c r="C418" s="41"/>
      <c r="D418" s="226" t="s">
        <v>187</v>
      </c>
      <c r="E418" s="41"/>
      <c r="F418" s="227" t="s">
        <v>2092</v>
      </c>
      <c r="G418" s="41"/>
      <c r="H418" s="41"/>
      <c r="I418" s="228"/>
      <c r="J418" s="41"/>
      <c r="K418" s="41"/>
      <c r="L418" s="45"/>
      <c r="M418" s="229"/>
      <c r="N418" s="230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187</v>
      </c>
      <c r="AU418" s="18" t="s">
        <v>84</v>
      </c>
    </row>
    <row r="419" spans="1:47" s="2" customFormat="1" ht="12">
      <c r="A419" s="39"/>
      <c r="B419" s="40"/>
      <c r="C419" s="41"/>
      <c r="D419" s="231" t="s">
        <v>189</v>
      </c>
      <c r="E419" s="41"/>
      <c r="F419" s="232" t="s">
        <v>2094</v>
      </c>
      <c r="G419" s="41"/>
      <c r="H419" s="41"/>
      <c r="I419" s="228"/>
      <c r="J419" s="41"/>
      <c r="K419" s="41"/>
      <c r="L419" s="45"/>
      <c r="M419" s="229"/>
      <c r="N419" s="230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189</v>
      </c>
      <c r="AU419" s="18" t="s">
        <v>84</v>
      </c>
    </row>
    <row r="420" spans="1:65" s="2" customFormat="1" ht="16.5" customHeight="1">
      <c r="A420" s="39"/>
      <c r="B420" s="40"/>
      <c r="C420" s="213" t="s">
        <v>644</v>
      </c>
      <c r="D420" s="213" t="s">
        <v>180</v>
      </c>
      <c r="E420" s="214" t="s">
        <v>2095</v>
      </c>
      <c r="F420" s="215" t="s">
        <v>2096</v>
      </c>
      <c r="G420" s="216" t="s">
        <v>1985</v>
      </c>
      <c r="H420" s="217">
        <v>2</v>
      </c>
      <c r="I420" s="218"/>
      <c r="J420" s="219">
        <f>ROUND(I420*H420,2)</f>
        <v>0</v>
      </c>
      <c r="K420" s="215" t="s">
        <v>184</v>
      </c>
      <c r="L420" s="45"/>
      <c r="M420" s="220" t="s">
        <v>19</v>
      </c>
      <c r="N420" s="221" t="s">
        <v>45</v>
      </c>
      <c r="O420" s="85"/>
      <c r="P420" s="222">
        <f>O420*H420</f>
        <v>0</v>
      </c>
      <c r="Q420" s="222">
        <v>0</v>
      </c>
      <c r="R420" s="222">
        <f>Q420*H420</f>
        <v>0</v>
      </c>
      <c r="S420" s="222">
        <v>0.00086</v>
      </c>
      <c r="T420" s="223">
        <f>S420*H420</f>
        <v>0.00172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4" t="s">
        <v>279</v>
      </c>
      <c r="AT420" s="224" t="s">
        <v>180</v>
      </c>
      <c r="AU420" s="224" t="s">
        <v>84</v>
      </c>
      <c r="AY420" s="18" t="s">
        <v>178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8" t="s">
        <v>82</v>
      </c>
      <c r="BK420" s="225">
        <f>ROUND(I420*H420,2)</f>
        <v>0</v>
      </c>
      <c r="BL420" s="18" t="s">
        <v>279</v>
      </c>
      <c r="BM420" s="224" t="s">
        <v>2097</v>
      </c>
    </row>
    <row r="421" spans="1:47" s="2" customFormat="1" ht="12">
      <c r="A421" s="39"/>
      <c r="B421" s="40"/>
      <c r="C421" s="41"/>
      <c r="D421" s="226" t="s">
        <v>187</v>
      </c>
      <c r="E421" s="41"/>
      <c r="F421" s="227" t="s">
        <v>2096</v>
      </c>
      <c r="G421" s="41"/>
      <c r="H421" s="41"/>
      <c r="I421" s="228"/>
      <c r="J421" s="41"/>
      <c r="K421" s="41"/>
      <c r="L421" s="45"/>
      <c r="M421" s="229"/>
      <c r="N421" s="230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187</v>
      </c>
      <c r="AU421" s="18" t="s">
        <v>84</v>
      </c>
    </row>
    <row r="422" spans="1:47" s="2" customFormat="1" ht="12">
      <c r="A422" s="39"/>
      <c r="B422" s="40"/>
      <c r="C422" s="41"/>
      <c r="D422" s="231" t="s">
        <v>189</v>
      </c>
      <c r="E422" s="41"/>
      <c r="F422" s="232" t="s">
        <v>2098</v>
      </c>
      <c r="G422" s="41"/>
      <c r="H422" s="41"/>
      <c r="I422" s="228"/>
      <c r="J422" s="41"/>
      <c r="K422" s="41"/>
      <c r="L422" s="45"/>
      <c r="M422" s="229"/>
      <c r="N422" s="230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189</v>
      </c>
      <c r="AU422" s="18" t="s">
        <v>84</v>
      </c>
    </row>
    <row r="423" spans="1:65" s="2" customFormat="1" ht="16.5" customHeight="1">
      <c r="A423" s="39"/>
      <c r="B423" s="40"/>
      <c r="C423" s="213" t="s">
        <v>649</v>
      </c>
      <c r="D423" s="213" t="s">
        <v>180</v>
      </c>
      <c r="E423" s="214" t="s">
        <v>2099</v>
      </c>
      <c r="F423" s="215" t="s">
        <v>2100</v>
      </c>
      <c r="G423" s="216" t="s">
        <v>1985</v>
      </c>
      <c r="H423" s="217">
        <v>1</v>
      </c>
      <c r="I423" s="218"/>
      <c r="J423" s="219">
        <f>ROUND(I423*H423,2)</f>
        <v>0</v>
      </c>
      <c r="K423" s="215" t="s">
        <v>184</v>
      </c>
      <c r="L423" s="45"/>
      <c r="M423" s="220" t="s">
        <v>19</v>
      </c>
      <c r="N423" s="221" t="s">
        <v>45</v>
      </c>
      <c r="O423" s="85"/>
      <c r="P423" s="222">
        <f>O423*H423</f>
        <v>0</v>
      </c>
      <c r="Q423" s="222">
        <v>0.00196</v>
      </c>
      <c r="R423" s="222">
        <f>Q423*H423</f>
        <v>0.00196</v>
      </c>
      <c r="S423" s="222">
        <v>0</v>
      </c>
      <c r="T423" s="223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4" t="s">
        <v>279</v>
      </c>
      <c r="AT423" s="224" t="s">
        <v>180</v>
      </c>
      <c r="AU423" s="224" t="s">
        <v>84</v>
      </c>
      <c r="AY423" s="18" t="s">
        <v>178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82</v>
      </c>
      <c r="BK423" s="225">
        <f>ROUND(I423*H423,2)</f>
        <v>0</v>
      </c>
      <c r="BL423" s="18" t="s">
        <v>279</v>
      </c>
      <c r="BM423" s="224" t="s">
        <v>2101</v>
      </c>
    </row>
    <row r="424" spans="1:47" s="2" customFormat="1" ht="12">
      <c r="A424" s="39"/>
      <c r="B424" s="40"/>
      <c r="C424" s="41"/>
      <c r="D424" s="226" t="s">
        <v>187</v>
      </c>
      <c r="E424" s="41"/>
      <c r="F424" s="227" t="s">
        <v>2100</v>
      </c>
      <c r="G424" s="41"/>
      <c r="H424" s="41"/>
      <c r="I424" s="228"/>
      <c r="J424" s="41"/>
      <c r="K424" s="41"/>
      <c r="L424" s="45"/>
      <c r="M424" s="229"/>
      <c r="N424" s="230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187</v>
      </c>
      <c r="AU424" s="18" t="s">
        <v>84</v>
      </c>
    </row>
    <row r="425" spans="1:47" s="2" customFormat="1" ht="12">
      <c r="A425" s="39"/>
      <c r="B425" s="40"/>
      <c r="C425" s="41"/>
      <c r="D425" s="231" t="s">
        <v>189</v>
      </c>
      <c r="E425" s="41"/>
      <c r="F425" s="232" t="s">
        <v>2102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189</v>
      </c>
      <c r="AU425" s="18" t="s">
        <v>84</v>
      </c>
    </row>
    <row r="426" spans="1:65" s="2" customFormat="1" ht="16.5" customHeight="1">
      <c r="A426" s="39"/>
      <c r="B426" s="40"/>
      <c r="C426" s="213" t="s">
        <v>654</v>
      </c>
      <c r="D426" s="213" t="s">
        <v>180</v>
      </c>
      <c r="E426" s="214" t="s">
        <v>2103</v>
      </c>
      <c r="F426" s="215" t="s">
        <v>2104</v>
      </c>
      <c r="G426" s="216" t="s">
        <v>1985</v>
      </c>
      <c r="H426" s="217">
        <v>5</v>
      </c>
      <c r="I426" s="218"/>
      <c r="J426" s="219">
        <f>ROUND(I426*H426,2)</f>
        <v>0</v>
      </c>
      <c r="K426" s="215" t="s">
        <v>184</v>
      </c>
      <c r="L426" s="45"/>
      <c r="M426" s="220" t="s">
        <v>19</v>
      </c>
      <c r="N426" s="221" t="s">
        <v>45</v>
      </c>
      <c r="O426" s="85"/>
      <c r="P426" s="222">
        <f>O426*H426</f>
        <v>0</v>
      </c>
      <c r="Q426" s="222">
        <v>0.0018</v>
      </c>
      <c r="R426" s="222">
        <f>Q426*H426</f>
        <v>0.009</v>
      </c>
      <c r="S426" s="222">
        <v>0</v>
      </c>
      <c r="T426" s="223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4" t="s">
        <v>279</v>
      </c>
      <c r="AT426" s="224" t="s">
        <v>180</v>
      </c>
      <c r="AU426" s="224" t="s">
        <v>84</v>
      </c>
      <c r="AY426" s="18" t="s">
        <v>178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8" t="s">
        <v>82</v>
      </c>
      <c r="BK426" s="225">
        <f>ROUND(I426*H426,2)</f>
        <v>0</v>
      </c>
      <c r="BL426" s="18" t="s">
        <v>279</v>
      </c>
      <c r="BM426" s="224" t="s">
        <v>2105</v>
      </c>
    </row>
    <row r="427" spans="1:47" s="2" customFormat="1" ht="12">
      <c r="A427" s="39"/>
      <c r="B427" s="40"/>
      <c r="C427" s="41"/>
      <c r="D427" s="226" t="s">
        <v>187</v>
      </c>
      <c r="E427" s="41"/>
      <c r="F427" s="227" t="s">
        <v>2104</v>
      </c>
      <c r="G427" s="41"/>
      <c r="H427" s="41"/>
      <c r="I427" s="228"/>
      <c r="J427" s="41"/>
      <c r="K427" s="41"/>
      <c r="L427" s="45"/>
      <c r="M427" s="229"/>
      <c r="N427" s="230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187</v>
      </c>
      <c r="AU427" s="18" t="s">
        <v>84</v>
      </c>
    </row>
    <row r="428" spans="1:47" s="2" customFormat="1" ht="12">
      <c r="A428" s="39"/>
      <c r="B428" s="40"/>
      <c r="C428" s="41"/>
      <c r="D428" s="231" t="s">
        <v>189</v>
      </c>
      <c r="E428" s="41"/>
      <c r="F428" s="232" t="s">
        <v>2106</v>
      </c>
      <c r="G428" s="41"/>
      <c r="H428" s="41"/>
      <c r="I428" s="228"/>
      <c r="J428" s="41"/>
      <c r="K428" s="41"/>
      <c r="L428" s="45"/>
      <c r="M428" s="229"/>
      <c r="N428" s="230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189</v>
      </c>
      <c r="AU428" s="18" t="s">
        <v>84</v>
      </c>
    </row>
    <row r="429" spans="1:65" s="2" customFormat="1" ht="16.5" customHeight="1">
      <c r="A429" s="39"/>
      <c r="B429" s="40"/>
      <c r="C429" s="213" t="s">
        <v>660</v>
      </c>
      <c r="D429" s="213" t="s">
        <v>180</v>
      </c>
      <c r="E429" s="214" t="s">
        <v>2107</v>
      </c>
      <c r="F429" s="215" t="s">
        <v>2108</v>
      </c>
      <c r="G429" s="216" t="s">
        <v>271</v>
      </c>
      <c r="H429" s="217">
        <v>7</v>
      </c>
      <c r="I429" s="218"/>
      <c r="J429" s="219">
        <f>ROUND(I429*H429,2)</f>
        <v>0</v>
      </c>
      <c r="K429" s="215" t="s">
        <v>184</v>
      </c>
      <c r="L429" s="45"/>
      <c r="M429" s="220" t="s">
        <v>19</v>
      </c>
      <c r="N429" s="221" t="s">
        <v>45</v>
      </c>
      <c r="O429" s="85"/>
      <c r="P429" s="222">
        <f>O429*H429</f>
        <v>0</v>
      </c>
      <c r="Q429" s="222">
        <v>4E-05</v>
      </c>
      <c r="R429" s="222">
        <f>Q429*H429</f>
        <v>0.00028000000000000003</v>
      </c>
      <c r="S429" s="222">
        <v>0</v>
      </c>
      <c r="T429" s="223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4" t="s">
        <v>279</v>
      </c>
      <c r="AT429" s="224" t="s">
        <v>180</v>
      </c>
      <c r="AU429" s="224" t="s">
        <v>84</v>
      </c>
      <c r="AY429" s="18" t="s">
        <v>178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8" t="s">
        <v>82</v>
      </c>
      <c r="BK429" s="225">
        <f>ROUND(I429*H429,2)</f>
        <v>0</v>
      </c>
      <c r="BL429" s="18" t="s">
        <v>279</v>
      </c>
      <c r="BM429" s="224" t="s">
        <v>2109</v>
      </c>
    </row>
    <row r="430" spans="1:47" s="2" customFormat="1" ht="12">
      <c r="A430" s="39"/>
      <c r="B430" s="40"/>
      <c r="C430" s="41"/>
      <c r="D430" s="226" t="s">
        <v>187</v>
      </c>
      <c r="E430" s="41"/>
      <c r="F430" s="227" t="s">
        <v>2108</v>
      </c>
      <c r="G430" s="41"/>
      <c r="H430" s="41"/>
      <c r="I430" s="228"/>
      <c r="J430" s="41"/>
      <c r="K430" s="41"/>
      <c r="L430" s="45"/>
      <c r="M430" s="229"/>
      <c r="N430" s="230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187</v>
      </c>
      <c r="AU430" s="18" t="s">
        <v>84</v>
      </c>
    </row>
    <row r="431" spans="1:47" s="2" customFormat="1" ht="12">
      <c r="A431" s="39"/>
      <c r="B431" s="40"/>
      <c r="C431" s="41"/>
      <c r="D431" s="231" t="s">
        <v>189</v>
      </c>
      <c r="E431" s="41"/>
      <c r="F431" s="232" t="s">
        <v>2110</v>
      </c>
      <c r="G431" s="41"/>
      <c r="H431" s="41"/>
      <c r="I431" s="228"/>
      <c r="J431" s="41"/>
      <c r="K431" s="41"/>
      <c r="L431" s="45"/>
      <c r="M431" s="229"/>
      <c r="N431" s="230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189</v>
      </c>
      <c r="AU431" s="18" t="s">
        <v>84</v>
      </c>
    </row>
    <row r="432" spans="1:65" s="2" customFormat="1" ht="16.5" customHeight="1">
      <c r="A432" s="39"/>
      <c r="B432" s="40"/>
      <c r="C432" s="234" t="s">
        <v>665</v>
      </c>
      <c r="D432" s="234" t="s">
        <v>96</v>
      </c>
      <c r="E432" s="235" t="s">
        <v>2111</v>
      </c>
      <c r="F432" s="236" t="s">
        <v>2112</v>
      </c>
      <c r="G432" s="237" t="s">
        <v>271</v>
      </c>
      <c r="H432" s="238">
        <v>7</v>
      </c>
      <c r="I432" s="239"/>
      <c r="J432" s="240">
        <f>ROUND(I432*H432,2)</f>
        <v>0</v>
      </c>
      <c r="K432" s="236" t="s">
        <v>184</v>
      </c>
      <c r="L432" s="241"/>
      <c r="M432" s="242" t="s">
        <v>19</v>
      </c>
      <c r="N432" s="243" t="s">
        <v>45</v>
      </c>
      <c r="O432" s="85"/>
      <c r="P432" s="222">
        <f>O432*H432</f>
        <v>0</v>
      </c>
      <c r="Q432" s="222">
        <v>0.00147</v>
      </c>
      <c r="R432" s="222">
        <f>Q432*H432</f>
        <v>0.01029</v>
      </c>
      <c r="S432" s="222">
        <v>0</v>
      </c>
      <c r="T432" s="22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4" t="s">
        <v>365</v>
      </c>
      <c r="AT432" s="224" t="s">
        <v>96</v>
      </c>
      <c r="AU432" s="224" t="s">
        <v>84</v>
      </c>
      <c r="AY432" s="18" t="s">
        <v>178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8" t="s">
        <v>82</v>
      </c>
      <c r="BK432" s="225">
        <f>ROUND(I432*H432,2)</f>
        <v>0</v>
      </c>
      <c r="BL432" s="18" t="s">
        <v>279</v>
      </c>
      <c r="BM432" s="224" t="s">
        <v>2113</v>
      </c>
    </row>
    <row r="433" spans="1:47" s="2" customFormat="1" ht="12">
      <c r="A433" s="39"/>
      <c r="B433" s="40"/>
      <c r="C433" s="41"/>
      <c r="D433" s="226" t="s">
        <v>187</v>
      </c>
      <c r="E433" s="41"/>
      <c r="F433" s="227" t="s">
        <v>2112</v>
      </c>
      <c r="G433" s="41"/>
      <c r="H433" s="41"/>
      <c r="I433" s="228"/>
      <c r="J433" s="41"/>
      <c r="K433" s="41"/>
      <c r="L433" s="45"/>
      <c r="M433" s="229"/>
      <c r="N433" s="230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187</v>
      </c>
      <c r="AU433" s="18" t="s">
        <v>84</v>
      </c>
    </row>
    <row r="434" spans="1:65" s="2" customFormat="1" ht="16.5" customHeight="1">
      <c r="A434" s="39"/>
      <c r="B434" s="40"/>
      <c r="C434" s="213" t="s">
        <v>671</v>
      </c>
      <c r="D434" s="213" t="s">
        <v>180</v>
      </c>
      <c r="E434" s="214" t="s">
        <v>2114</v>
      </c>
      <c r="F434" s="215" t="s">
        <v>2115</v>
      </c>
      <c r="G434" s="216" t="s">
        <v>1985</v>
      </c>
      <c r="H434" s="217">
        <v>2</v>
      </c>
      <c r="I434" s="218"/>
      <c r="J434" s="219">
        <f>ROUND(I434*H434,2)</f>
        <v>0</v>
      </c>
      <c r="K434" s="215" t="s">
        <v>184</v>
      </c>
      <c r="L434" s="45"/>
      <c r="M434" s="220" t="s">
        <v>19</v>
      </c>
      <c r="N434" s="221" t="s">
        <v>45</v>
      </c>
      <c r="O434" s="85"/>
      <c r="P434" s="222">
        <f>O434*H434</f>
        <v>0</v>
      </c>
      <c r="Q434" s="222">
        <v>0.00196</v>
      </c>
      <c r="R434" s="222">
        <f>Q434*H434</f>
        <v>0.00392</v>
      </c>
      <c r="S434" s="222">
        <v>0</v>
      </c>
      <c r="T434" s="22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4" t="s">
        <v>279</v>
      </c>
      <c r="AT434" s="224" t="s">
        <v>180</v>
      </c>
      <c r="AU434" s="224" t="s">
        <v>84</v>
      </c>
      <c r="AY434" s="18" t="s">
        <v>178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8" t="s">
        <v>82</v>
      </c>
      <c r="BK434" s="225">
        <f>ROUND(I434*H434,2)</f>
        <v>0</v>
      </c>
      <c r="BL434" s="18" t="s">
        <v>279</v>
      </c>
      <c r="BM434" s="224" t="s">
        <v>2116</v>
      </c>
    </row>
    <row r="435" spans="1:47" s="2" customFormat="1" ht="12">
      <c r="A435" s="39"/>
      <c r="B435" s="40"/>
      <c r="C435" s="41"/>
      <c r="D435" s="226" t="s">
        <v>187</v>
      </c>
      <c r="E435" s="41"/>
      <c r="F435" s="227" t="s">
        <v>2115</v>
      </c>
      <c r="G435" s="41"/>
      <c r="H435" s="41"/>
      <c r="I435" s="228"/>
      <c r="J435" s="41"/>
      <c r="K435" s="41"/>
      <c r="L435" s="45"/>
      <c r="M435" s="229"/>
      <c r="N435" s="230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187</v>
      </c>
      <c r="AU435" s="18" t="s">
        <v>84</v>
      </c>
    </row>
    <row r="436" spans="1:47" s="2" customFormat="1" ht="12">
      <c r="A436" s="39"/>
      <c r="B436" s="40"/>
      <c r="C436" s="41"/>
      <c r="D436" s="231" t="s">
        <v>189</v>
      </c>
      <c r="E436" s="41"/>
      <c r="F436" s="232" t="s">
        <v>2117</v>
      </c>
      <c r="G436" s="41"/>
      <c r="H436" s="41"/>
      <c r="I436" s="228"/>
      <c r="J436" s="41"/>
      <c r="K436" s="41"/>
      <c r="L436" s="45"/>
      <c r="M436" s="229"/>
      <c r="N436" s="230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189</v>
      </c>
      <c r="AU436" s="18" t="s">
        <v>84</v>
      </c>
    </row>
    <row r="437" spans="1:65" s="2" customFormat="1" ht="16.5" customHeight="1">
      <c r="A437" s="39"/>
      <c r="B437" s="40"/>
      <c r="C437" s="213" t="s">
        <v>679</v>
      </c>
      <c r="D437" s="213" t="s">
        <v>180</v>
      </c>
      <c r="E437" s="214" t="s">
        <v>2118</v>
      </c>
      <c r="F437" s="215" t="s">
        <v>2119</v>
      </c>
      <c r="G437" s="216" t="s">
        <v>271</v>
      </c>
      <c r="H437" s="217">
        <v>1</v>
      </c>
      <c r="I437" s="218"/>
      <c r="J437" s="219">
        <f>ROUND(I437*H437,2)</f>
        <v>0</v>
      </c>
      <c r="K437" s="215" t="s">
        <v>184</v>
      </c>
      <c r="L437" s="45"/>
      <c r="M437" s="220" t="s">
        <v>19</v>
      </c>
      <c r="N437" s="221" t="s">
        <v>45</v>
      </c>
      <c r="O437" s="85"/>
      <c r="P437" s="222">
        <f>O437*H437</f>
        <v>0</v>
      </c>
      <c r="Q437" s="222">
        <v>0</v>
      </c>
      <c r="R437" s="222">
        <f>Q437*H437</f>
        <v>0</v>
      </c>
      <c r="S437" s="222">
        <v>0.00225</v>
      </c>
      <c r="T437" s="223">
        <f>S437*H437</f>
        <v>0.00225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24" t="s">
        <v>279</v>
      </c>
      <c r="AT437" s="224" t="s">
        <v>180</v>
      </c>
      <c r="AU437" s="224" t="s">
        <v>84</v>
      </c>
      <c r="AY437" s="18" t="s">
        <v>178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8" t="s">
        <v>82</v>
      </c>
      <c r="BK437" s="225">
        <f>ROUND(I437*H437,2)</f>
        <v>0</v>
      </c>
      <c r="BL437" s="18" t="s">
        <v>279</v>
      </c>
      <c r="BM437" s="224" t="s">
        <v>2120</v>
      </c>
    </row>
    <row r="438" spans="1:47" s="2" customFormat="1" ht="12">
      <c r="A438" s="39"/>
      <c r="B438" s="40"/>
      <c r="C438" s="41"/>
      <c r="D438" s="226" t="s">
        <v>187</v>
      </c>
      <c r="E438" s="41"/>
      <c r="F438" s="227" t="s">
        <v>2119</v>
      </c>
      <c r="G438" s="41"/>
      <c r="H438" s="41"/>
      <c r="I438" s="228"/>
      <c r="J438" s="41"/>
      <c r="K438" s="41"/>
      <c r="L438" s="45"/>
      <c r="M438" s="229"/>
      <c r="N438" s="230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187</v>
      </c>
      <c r="AU438" s="18" t="s">
        <v>84</v>
      </c>
    </row>
    <row r="439" spans="1:47" s="2" customFormat="1" ht="12">
      <c r="A439" s="39"/>
      <c r="B439" s="40"/>
      <c r="C439" s="41"/>
      <c r="D439" s="231" t="s">
        <v>189</v>
      </c>
      <c r="E439" s="41"/>
      <c r="F439" s="232" t="s">
        <v>2121</v>
      </c>
      <c r="G439" s="41"/>
      <c r="H439" s="41"/>
      <c r="I439" s="228"/>
      <c r="J439" s="41"/>
      <c r="K439" s="41"/>
      <c r="L439" s="45"/>
      <c r="M439" s="229"/>
      <c r="N439" s="23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189</v>
      </c>
      <c r="AU439" s="18" t="s">
        <v>84</v>
      </c>
    </row>
    <row r="440" spans="1:65" s="2" customFormat="1" ht="16.5" customHeight="1">
      <c r="A440" s="39"/>
      <c r="B440" s="40"/>
      <c r="C440" s="213" t="s">
        <v>685</v>
      </c>
      <c r="D440" s="213" t="s">
        <v>180</v>
      </c>
      <c r="E440" s="214" t="s">
        <v>2122</v>
      </c>
      <c r="F440" s="215" t="s">
        <v>2123</v>
      </c>
      <c r="G440" s="216" t="s">
        <v>1985</v>
      </c>
      <c r="H440" s="217">
        <v>1</v>
      </c>
      <c r="I440" s="218"/>
      <c r="J440" s="219">
        <f>ROUND(I440*H440,2)</f>
        <v>0</v>
      </c>
      <c r="K440" s="215" t="s">
        <v>184</v>
      </c>
      <c r="L440" s="45"/>
      <c r="M440" s="220" t="s">
        <v>19</v>
      </c>
      <c r="N440" s="221" t="s">
        <v>45</v>
      </c>
      <c r="O440" s="85"/>
      <c r="P440" s="222">
        <f>O440*H440</f>
        <v>0</v>
      </c>
      <c r="Q440" s="222">
        <v>0.00184</v>
      </c>
      <c r="R440" s="222">
        <f>Q440*H440</f>
        <v>0.00184</v>
      </c>
      <c r="S440" s="222">
        <v>0</v>
      </c>
      <c r="T440" s="223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4" t="s">
        <v>279</v>
      </c>
      <c r="AT440" s="224" t="s">
        <v>180</v>
      </c>
      <c r="AU440" s="224" t="s">
        <v>84</v>
      </c>
      <c r="AY440" s="18" t="s">
        <v>178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8" t="s">
        <v>82</v>
      </c>
      <c r="BK440" s="225">
        <f>ROUND(I440*H440,2)</f>
        <v>0</v>
      </c>
      <c r="BL440" s="18" t="s">
        <v>279</v>
      </c>
      <c r="BM440" s="224" t="s">
        <v>2124</v>
      </c>
    </row>
    <row r="441" spans="1:47" s="2" customFormat="1" ht="12">
      <c r="A441" s="39"/>
      <c r="B441" s="40"/>
      <c r="C441" s="41"/>
      <c r="D441" s="226" t="s">
        <v>187</v>
      </c>
      <c r="E441" s="41"/>
      <c r="F441" s="227" t="s">
        <v>2123</v>
      </c>
      <c r="G441" s="41"/>
      <c r="H441" s="41"/>
      <c r="I441" s="228"/>
      <c r="J441" s="41"/>
      <c r="K441" s="41"/>
      <c r="L441" s="45"/>
      <c r="M441" s="229"/>
      <c r="N441" s="230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187</v>
      </c>
      <c r="AU441" s="18" t="s">
        <v>84</v>
      </c>
    </row>
    <row r="442" spans="1:47" s="2" customFormat="1" ht="12">
      <c r="A442" s="39"/>
      <c r="B442" s="40"/>
      <c r="C442" s="41"/>
      <c r="D442" s="231" t="s">
        <v>189</v>
      </c>
      <c r="E442" s="41"/>
      <c r="F442" s="232" t="s">
        <v>2125</v>
      </c>
      <c r="G442" s="41"/>
      <c r="H442" s="41"/>
      <c r="I442" s="228"/>
      <c r="J442" s="41"/>
      <c r="K442" s="41"/>
      <c r="L442" s="45"/>
      <c r="M442" s="229"/>
      <c r="N442" s="230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189</v>
      </c>
      <c r="AU442" s="18" t="s">
        <v>84</v>
      </c>
    </row>
    <row r="443" spans="1:65" s="2" customFormat="1" ht="16.5" customHeight="1">
      <c r="A443" s="39"/>
      <c r="B443" s="40"/>
      <c r="C443" s="213" t="s">
        <v>695</v>
      </c>
      <c r="D443" s="213" t="s">
        <v>180</v>
      </c>
      <c r="E443" s="214" t="s">
        <v>2126</v>
      </c>
      <c r="F443" s="215" t="s">
        <v>2127</v>
      </c>
      <c r="G443" s="216" t="s">
        <v>271</v>
      </c>
      <c r="H443" s="217">
        <v>1</v>
      </c>
      <c r="I443" s="218"/>
      <c r="J443" s="219">
        <f>ROUND(I443*H443,2)</f>
        <v>0</v>
      </c>
      <c r="K443" s="215" t="s">
        <v>184</v>
      </c>
      <c r="L443" s="45"/>
      <c r="M443" s="220" t="s">
        <v>19</v>
      </c>
      <c r="N443" s="221" t="s">
        <v>45</v>
      </c>
      <c r="O443" s="85"/>
      <c r="P443" s="222">
        <f>O443*H443</f>
        <v>0</v>
      </c>
      <c r="Q443" s="222">
        <v>0</v>
      </c>
      <c r="R443" s="222">
        <f>Q443*H443</f>
        <v>0</v>
      </c>
      <c r="S443" s="222">
        <v>0.00085</v>
      </c>
      <c r="T443" s="223">
        <f>S443*H443</f>
        <v>0.00085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24" t="s">
        <v>279</v>
      </c>
      <c r="AT443" s="224" t="s">
        <v>180</v>
      </c>
      <c r="AU443" s="224" t="s">
        <v>84</v>
      </c>
      <c r="AY443" s="18" t="s">
        <v>178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8" t="s">
        <v>82</v>
      </c>
      <c r="BK443" s="225">
        <f>ROUND(I443*H443,2)</f>
        <v>0</v>
      </c>
      <c r="BL443" s="18" t="s">
        <v>279</v>
      </c>
      <c r="BM443" s="224" t="s">
        <v>2128</v>
      </c>
    </row>
    <row r="444" spans="1:47" s="2" customFormat="1" ht="12">
      <c r="A444" s="39"/>
      <c r="B444" s="40"/>
      <c r="C444" s="41"/>
      <c r="D444" s="226" t="s">
        <v>187</v>
      </c>
      <c r="E444" s="41"/>
      <c r="F444" s="227" t="s">
        <v>2127</v>
      </c>
      <c r="G444" s="41"/>
      <c r="H444" s="41"/>
      <c r="I444" s="228"/>
      <c r="J444" s="41"/>
      <c r="K444" s="41"/>
      <c r="L444" s="45"/>
      <c r="M444" s="229"/>
      <c r="N444" s="230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187</v>
      </c>
      <c r="AU444" s="18" t="s">
        <v>84</v>
      </c>
    </row>
    <row r="445" spans="1:47" s="2" customFormat="1" ht="12">
      <c r="A445" s="39"/>
      <c r="B445" s="40"/>
      <c r="C445" s="41"/>
      <c r="D445" s="231" t="s">
        <v>189</v>
      </c>
      <c r="E445" s="41"/>
      <c r="F445" s="232" t="s">
        <v>2129</v>
      </c>
      <c r="G445" s="41"/>
      <c r="H445" s="41"/>
      <c r="I445" s="228"/>
      <c r="J445" s="41"/>
      <c r="K445" s="41"/>
      <c r="L445" s="45"/>
      <c r="M445" s="229"/>
      <c r="N445" s="230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189</v>
      </c>
      <c r="AU445" s="18" t="s">
        <v>84</v>
      </c>
    </row>
    <row r="446" spans="1:65" s="2" customFormat="1" ht="16.5" customHeight="1">
      <c r="A446" s="39"/>
      <c r="B446" s="40"/>
      <c r="C446" s="213" t="s">
        <v>703</v>
      </c>
      <c r="D446" s="213" t="s">
        <v>180</v>
      </c>
      <c r="E446" s="214" t="s">
        <v>2130</v>
      </c>
      <c r="F446" s="215" t="s">
        <v>2131</v>
      </c>
      <c r="G446" s="216" t="s">
        <v>271</v>
      </c>
      <c r="H446" s="217">
        <v>12</v>
      </c>
      <c r="I446" s="218"/>
      <c r="J446" s="219">
        <f>ROUND(I446*H446,2)</f>
        <v>0</v>
      </c>
      <c r="K446" s="215" t="s">
        <v>184</v>
      </c>
      <c r="L446" s="45"/>
      <c r="M446" s="220" t="s">
        <v>19</v>
      </c>
      <c r="N446" s="221" t="s">
        <v>45</v>
      </c>
      <c r="O446" s="85"/>
      <c r="P446" s="222">
        <f>O446*H446</f>
        <v>0</v>
      </c>
      <c r="Q446" s="222">
        <v>0.00024</v>
      </c>
      <c r="R446" s="222">
        <f>Q446*H446</f>
        <v>0.00288</v>
      </c>
      <c r="S446" s="222">
        <v>0</v>
      </c>
      <c r="T446" s="223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4" t="s">
        <v>279</v>
      </c>
      <c r="AT446" s="224" t="s">
        <v>180</v>
      </c>
      <c r="AU446" s="224" t="s">
        <v>84</v>
      </c>
      <c r="AY446" s="18" t="s">
        <v>178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8" t="s">
        <v>82</v>
      </c>
      <c r="BK446" s="225">
        <f>ROUND(I446*H446,2)</f>
        <v>0</v>
      </c>
      <c r="BL446" s="18" t="s">
        <v>279</v>
      </c>
      <c r="BM446" s="224" t="s">
        <v>2132</v>
      </c>
    </row>
    <row r="447" spans="1:47" s="2" customFormat="1" ht="12">
      <c r="A447" s="39"/>
      <c r="B447" s="40"/>
      <c r="C447" s="41"/>
      <c r="D447" s="226" t="s">
        <v>187</v>
      </c>
      <c r="E447" s="41"/>
      <c r="F447" s="227" t="s">
        <v>2131</v>
      </c>
      <c r="G447" s="41"/>
      <c r="H447" s="41"/>
      <c r="I447" s="228"/>
      <c r="J447" s="41"/>
      <c r="K447" s="41"/>
      <c r="L447" s="45"/>
      <c r="M447" s="229"/>
      <c r="N447" s="230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187</v>
      </c>
      <c r="AU447" s="18" t="s">
        <v>84</v>
      </c>
    </row>
    <row r="448" spans="1:47" s="2" customFormat="1" ht="12">
      <c r="A448" s="39"/>
      <c r="B448" s="40"/>
      <c r="C448" s="41"/>
      <c r="D448" s="231" t="s">
        <v>189</v>
      </c>
      <c r="E448" s="41"/>
      <c r="F448" s="232" t="s">
        <v>2133</v>
      </c>
      <c r="G448" s="41"/>
      <c r="H448" s="41"/>
      <c r="I448" s="228"/>
      <c r="J448" s="41"/>
      <c r="K448" s="41"/>
      <c r="L448" s="45"/>
      <c r="M448" s="229"/>
      <c r="N448" s="230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189</v>
      </c>
      <c r="AU448" s="18" t="s">
        <v>84</v>
      </c>
    </row>
    <row r="449" spans="1:65" s="2" customFormat="1" ht="16.5" customHeight="1">
      <c r="A449" s="39"/>
      <c r="B449" s="40"/>
      <c r="C449" s="213" t="s">
        <v>708</v>
      </c>
      <c r="D449" s="213" t="s">
        <v>180</v>
      </c>
      <c r="E449" s="214" t="s">
        <v>2134</v>
      </c>
      <c r="F449" s="215" t="s">
        <v>2135</v>
      </c>
      <c r="G449" s="216" t="s">
        <v>271</v>
      </c>
      <c r="H449" s="217">
        <v>1</v>
      </c>
      <c r="I449" s="218"/>
      <c r="J449" s="219">
        <f>ROUND(I449*H449,2)</f>
        <v>0</v>
      </c>
      <c r="K449" s="215" t="s">
        <v>184</v>
      </c>
      <c r="L449" s="45"/>
      <c r="M449" s="220" t="s">
        <v>19</v>
      </c>
      <c r="N449" s="221" t="s">
        <v>45</v>
      </c>
      <c r="O449" s="85"/>
      <c r="P449" s="222">
        <f>O449*H449</f>
        <v>0</v>
      </c>
      <c r="Q449" s="222">
        <v>0.00028</v>
      </c>
      <c r="R449" s="222">
        <f>Q449*H449</f>
        <v>0.00028</v>
      </c>
      <c r="S449" s="222">
        <v>0</v>
      </c>
      <c r="T449" s="223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24" t="s">
        <v>279</v>
      </c>
      <c r="AT449" s="224" t="s">
        <v>180</v>
      </c>
      <c r="AU449" s="224" t="s">
        <v>84</v>
      </c>
      <c r="AY449" s="18" t="s">
        <v>178</v>
      </c>
      <c r="BE449" s="225">
        <f>IF(N449="základní",J449,0)</f>
        <v>0</v>
      </c>
      <c r="BF449" s="225">
        <f>IF(N449="snížená",J449,0)</f>
        <v>0</v>
      </c>
      <c r="BG449" s="225">
        <f>IF(N449="zákl. přenesená",J449,0)</f>
        <v>0</v>
      </c>
      <c r="BH449" s="225">
        <f>IF(N449="sníž. přenesená",J449,0)</f>
        <v>0</v>
      </c>
      <c r="BI449" s="225">
        <f>IF(N449="nulová",J449,0)</f>
        <v>0</v>
      </c>
      <c r="BJ449" s="18" t="s">
        <v>82</v>
      </c>
      <c r="BK449" s="225">
        <f>ROUND(I449*H449,2)</f>
        <v>0</v>
      </c>
      <c r="BL449" s="18" t="s">
        <v>279</v>
      </c>
      <c r="BM449" s="224" t="s">
        <v>2136</v>
      </c>
    </row>
    <row r="450" spans="1:47" s="2" customFormat="1" ht="12">
      <c r="A450" s="39"/>
      <c r="B450" s="40"/>
      <c r="C450" s="41"/>
      <c r="D450" s="226" t="s">
        <v>187</v>
      </c>
      <c r="E450" s="41"/>
      <c r="F450" s="227" t="s">
        <v>2135</v>
      </c>
      <c r="G450" s="41"/>
      <c r="H450" s="41"/>
      <c r="I450" s="228"/>
      <c r="J450" s="41"/>
      <c r="K450" s="41"/>
      <c r="L450" s="45"/>
      <c r="M450" s="229"/>
      <c r="N450" s="230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187</v>
      </c>
      <c r="AU450" s="18" t="s">
        <v>84</v>
      </c>
    </row>
    <row r="451" spans="1:47" s="2" customFormat="1" ht="12">
      <c r="A451" s="39"/>
      <c r="B451" s="40"/>
      <c r="C451" s="41"/>
      <c r="D451" s="231" t="s">
        <v>189</v>
      </c>
      <c r="E451" s="41"/>
      <c r="F451" s="232" t="s">
        <v>2137</v>
      </c>
      <c r="G451" s="41"/>
      <c r="H451" s="41"/>
      <c r="I451" s="228"/>
      <c r="J451" s="41"/>
      <c r="K451" s="41"/>
      <c r="L451" s="45"/>
      <c r="M451" s="229"/>
      <c r="N451" s="230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189</v>
      </c>
      <c r="AU451" s="18" t="s">
        <v>84</v>
      </c>
    </row>
    <row r="452" spans="1:65" s="2" customFormat="1" ht="21.75" customHeight="1">
      <c r="A452" s="39"/>
      <c r="B452" s="40"/>
      <c r="C452" s="213" t="s">
        <v>714</v>
      </c>
      <c r="D452" s="213" t="s">
        <v>180</v>
      </c>
      <c r="E452" s="214" t="s">
        <v>2138</v>
      </c>
      <c r="F452" s="215" t="s">
        <v>2139</v>
      </c>
      <c r="G452" s="216" t="s">
        <v>271</v>
      </c>
      <c r="H452" s="217">
        <v>1</v>
      </c>
      <c r="I452" s="218"/>
      <c r="J452" s="219">
        <f>ROUND(I452*H452,2)</f>
        <v>0</v>
      </c>
      <c r="K452" s="215" t="s">
        <v>184</v>
      </c>
      <c r="L452" s="45"/>
      <c r="M452" s="220" t="s">
        <v>19</v>
      </c>
      <c r="N452" s="221" t="s">
        <v>45</v>
      </c>
      <c r="O452" s="85"/>
      <c r="P452" s="222">
        <f>O452*H452</f>
        <v>0</v>
      </c>
      <c r="Q452" s="222">
        <v>0.00075</v>
      </c>
      <c r="R452" s="222">
        <f>Q452*H452</f>
        <v>0.00075</v>
      </c>
      <c r="S452" s="222">
        <v>0</v>
      </c>
      <c r="T452" s="223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4" t="s">
        <v>279</v>
      </c>
      <c r="AT452" s="224" t="s">
        <v>180</v>
      </c>
      <c r="AU452" s="224" t="s">
        <v>84</v>
      </c>
      <c r="AY452" s="18" t="s">
        <v>178</v>
      </c>
      <c r="BE452" s="225">
        <f>IF(N452="základní",J452,0)</f>
        <v>0</v>
      </c>
      <c r="BF452" s="225">
        <f>IF(N452="snížená",J452,0)</f>
        <v>0</v>
      </c>
      <c r="BG452" s="225">
        <f>IF(N452="zákl. přenesená",J452,0)</f>
        <v>0</v>
      </c>
      <c r="BH452" s="225">
        <f>IF(N452="sníž. přenesená",J452,0)</f>
        <v>0</v>
      </c>
      <c r="BI452" s="225">
        <f>IF(N452="nulová",J452,0)</f>
        <v>0</v>
      </c>
      <c r="BJ452" s="18" t="s">
        <v>82</v>
      </c>
      <c r="BK452" s="225">
        <f>ROUND(I452*H452,2)</f>
        <v>0</v>
      </c>
      <c r="BL452" s="18" t="s">
        <v>279</v>
      </c>
      <c r="BM452" s="224" t="s">
        <v>2140</v>
      </c>
    </row>
    <row r="453" spans="1:47" s="2" customFormat="1" ht="12">
      <c r="A453" s="39"/>
      <c r="B453" s="40"/>
      <c r="C453" s="41"/>
      <c r="D453" s="226" t="s">
        <v>187</v>
      </c>
      <c r="E453" s="41"/>
      <c r="F453" s="227" t="s">
        <v>2139</v>
      </c>
      <c r="G453" s="41"/>
      <c r="H453" s="41"/>
      <c r="I453" s="228"/>
      <c r="J453" s="41"/>
      <c r="K453" s="41"/>
      <c r="L453" s="45"/>
      <c r="M453" s="229"/>
      <c r="N453" s="230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187</v>
      </c>
      <c r="AU453" s="18" t="s">
        <v>84</v>
      </c>
    </row>
    <row r="454" spans="1:47" s="2" customFormat="1" ht="12">
      <c r="A454" s="39"/>
      <c r="B454" s="40"/>
      <c r="C454" s="41"/>
      <c r="D454" s="231" t="s">
        <v>189</v>
      </c>
      <c r="E454" s="41"/>
      <c r="F454" s="232" t="s">
        <v>2141</v>
      </c>
      <c r="G454" s="41"/>
      <c r="H454" s="41"/>
      <c r="I454" s="228"/>
      <c r="J454" s="41"/>
      <c r="K454" s="41"/>
      <c r="L454" s="45"/>
      <c r="M454" s="229"/>
      <c r="N454" s="230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189</v>
      </c>
      <c r="AU454" s="18" t="s">
        <v>84</v>
      </c>
    </row>
    <row r="455" spans="1:65" s="2" customFormat="1" ht="24.15" customHeight="1">
      <c r="A455" s="39"/>
      <c r="B455" s="40"/>
      <c r="C455" s="213" t="s">
        <v>720</v>
      </c>
      <c r="D455" s="213" t="s">
        <v>180</v>
      </c>
      <c r="E455" s="214" t="s">
        <v>2142</v>
      </c>
      <c r="F455" s="215" t="s">
        <v>2143</v>
      </c>
      <c r="G455" s="216" t="s">
        <v>252</v>
      </c>
      <c r="H455" s="217">
        <v>0.51</v>
      </c>
      <c r="I455" s="218"/>
      <c r="J455" s="219">
        <f>ROUND(I455*H455,2)</f>
        <v>0</v>
      </c>
      <c r="K455" s="215" t="s">
        <v>184</v>
      </c>
      <c r="L455" s="45"/>
      <c r="M455" s="220" t="s">
        <v>19</v>
      </c>
      <c r="N455" s="221" t="s">
        <v>45</v>
      </c>
      <c r="O455" s="85"/>
      <c r="P455" s="222">
        <f>O455*H455</f>
        <v>0</v>
      </c>
      <c r="Q455" s="222">
        <v>0</v>
      </c>
      <c r="R455" s="222">
        <f>Q455*H455</f>
        <v>0</v>
      </c>
      <c r="S455" s="222">
        <v>0</v>
      </c>
      <c r="T455" s="223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4" t="s">
        <v>279</v>
      </c>
      <c r="AT455" s="224" t="s">
        <v>180</v>
      </c>
      <c r="AU455" s="224" t="s">
        <v>84</v>
      </c>
      <c r="AY455" s="18" t="s">
        <v>178</v>
      </c>
      <c r="BE455" s="225">
        <f>IF(N455="základní",J455,0)</f>
        <v>0</v>
      </c>
      <c r="BF455" s="225">
        <f>IF(N455="snížená",J455,0)</f>
        <v>0</v>
      </c>
      <c r="BG455" s="225">
        <f>IF(N455="zákl. přenesená",J455,0)</f>
        <v>0</v>
      </c>
      <c r="BH455" s="225">
        <f>IF(N455="sníž. přenesená",J455,0)</f>
        <v>0</v>
      </c>
      <c r="BI455" s="225">
        <f>IF(N455="nulová",J455,0)</f>
        <v>0</v>
      </c>
      <c r="BJ455" s="18" t="s">
        <v>82</v>
      </c>
      <c r="BK455" s="225">
        <f>ROUND(I455*H455,2)</f>
        <v>0</v>
      </c>
      <c r="BL455" s="18" t="s">
        <v>279</v>
      </c>
      <c r="BM455" s="224" t="s">
        <v>2144</v>
      </c>
    </row>
    <row r="456" spans="1:47" s="2" customFormat="1" ht="12">
      <c r="A456" s="39"/>
      <c r="B456" s="40"/>
      <c r="C456" s="41"/>
      <c r="D456" s="226" t="s">
        <v>187</v>
      </c>
      <c r="E456" s="41"/>
      <c r="F456" s="227" t="s">
        <v>2143</v>
      </c>
      <c r="G456" s="41"/>
      <c r="H456" s="41"/>
      <c r="I456" s="228"/>
      <c r="J456" s="41"/>
      <c r="K456" s="41"/>
      <c r="L456" s="45"/>
      <c r="M456" s="229"/>
      <c r="N456" s="230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187</v>
      </c>
      <c r="AU456" s="18" t="s">
        <v>84</v>
      </c>
    </row>
    <row r="457" spans="1:47" s="2" customFormat="1" ht="12">
      <c r="A457" s="39"/>
      <c r="B457" s="40"/>
      <c r="C457" s="41"/>
      <c r="D457" s="231" t="s">
        <v>189</v>
      </c>
      <c r="E457" s="41"/>
      <c r="F457" s="232" t="s">
        <v>2145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189</v>
      </c>
      <c r="AU457" s="18" t="s">
        <v>84</v>
      </c>
    </row>
    <row r="458" spans="1:65" s="2" customFormat="1" ht="24.15" customHeight="1">
      <c r="A458" s="39"/>
      <c r="B458" s="40"/>
      <c r="C458" s="213" t="s">
        <v>726</v>
      </c>
      <c r="D458" s="213" t="s">
        <v>180</v>
      </c>
      <c r="E458" s="214" t="s">
        <v>2146</v>
      </c>
      <c r="F458" s="215" t="s">
        <v>2147</v>
      </c>
      <c r="G458" s="216" t="s">
        <v>252</v>
      </c>
      <c r="H458" s="217">
        <v>0.573</v>
      </c>
      <c r="I458" s="218"/>
      <c r="J458" s="219">
        <f>ROUND(I458*H458,2)</f>
        <v>0</v>
      </c>
      <c r="K458" s="215" t="s">
        <v>184</v>
      </c>
      <c r="L458" s="45"/>
      <c r="M458" s="220" t="s">
        <v>19</v>
      </c>
      <c r="N458" s="221" t="s">
        <v>45</v>
      </c>
      <c r="O458" s="85"/>
      <c r="P458" s="222">
        <f>O458*H458</f>
        <v>0</v>
      </c>
      <c r="Q458" s="222">
        <v>0</v>
      </c>
      <c r="R458" s="222">
        <f>Q458*H458</f>
        <v>0</v>
      </c>
      <c r="S458" s="222">
        <v>0</v>
      </c>
      <c r="T458" s="223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24" t="s">
        <v>279</v>
      </c>
      <c r="AT458" s="224" t="s">
        <v>180</v>
      </c>
      <c r="AU458" s="224" t="s">
        <v>84</v>
      </c>
      <c r="AY458" s="18" t="s">
        <v>178</v>
      </c>
      <c r="BE458" s="225">
        <f>IF(N458="základní",J458,0)</f>
        <v>0</v>
      </c>
      <c r="BF458" s="225">
        <f>IF(N458="snížená",J458,0)</f>
        <v>0</v>
      </c>
      <c r="BG458" s="225">
        <f>IF(N458="zákl. přenesená",J458,0)</f>
        <v>0</v>
      </c>
      <c r="BH458" s="225">
        <f>IF(N458="sníž. přenesená",J458,0)</f>
        <v>0</v>
      </c>
      <c r="BI458" s="225">
        <f>IF(N458="nulová",J458,0)</f>
        <v>0</v>
      </c>
      <c r="BJ458" s="18" t="s">
        <v>82</v>
      </c>
      <c r="BK458" s="225">
        <f>ROUND(I458*H458,2)</f>
        <v>0</v>
      </c>
      <c r="BL458" s="18" t="s">
        <v>279</v>
      </c>
      <c r="BM458" s="224" t="s">
        <v>2148</v>
      </c>
    </row>
    <row r="459" spans="1:47" s="2" customFormat="1" ht="12">
      <c r="A459" s="39"/>
      <c r="B459" s="40"/>
      <c r="C459" s="41"/>
      <c r="D459" s="226" t="s">
        <v>187</v>
      </c>
      <c r="E459" s="41"/>
      <c r="F459" s="227" t="s">
        <v>2147</v>
      </c>
      <c r="G459" s="41"/>
      <c r="H459" s="41"/>
      <c r="I459" s="228"/>
      <c r="J459" s="41"/>
      <c r="K459" s="41"/>
      <c r="L459" s="45"/>
      <c r="M459" s="229"/>
      <c r="N459" s="230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187</v>
      </c>
      <c r="AU459" s="18" t="s">
        <v>84</v>
      </c>
    </row>
    <row r="460" spans="1:47" s="2" customFormat="1" ht="12">
      <c r="A460" s="39"/>
      <c r="B460" s="40"/>
      <c r="C460" s="41"/>
      <c r="D460" s="231" t="s">
        <v>189</v>
      </c>
      <c r="E460" s="41"/>
      <c r="F460" s="232" t="s">
        <v>2149</v>
      </c>
      <c r="G460" s="41"/>
      <c r="H460" s="41"/>
      <c r="I460" s="228"/>
      <c r="J460" s="41"/>
      <c r="K460" s="41"/>
      <c r="L460" s="45"/>
      <c r="M460" s="229"/>
      <c r="N460" s="230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189</v>
      </c>
      <c r="AU460" s="18" t="s">
        <v>84</v>
      </c>
    </row>
    <row r="461" spans="1:63" s="12" customFormat="1" ht="22.8" customHeight="1">
      <c r="A461" s="12"/>
      <c r="B461" s="197"/>
      <c r="C461" s="198"/>
      <c r="D461" s="199" t="s">
        <v>73</v>
      </c>
      <c r="E461" s="211" t="s">
        <v>2150</v>
      </c>
      <c r="F461" s="211" t="s">
        <v>2151</v>
      </c>
      <c r="G461" s="198"/>
      <c r="H461" s="198"/>
      <c r="I461" s="201"/>
      <c r="J461" s="212">
        <f>BK461</f>
        <v>0</v>
      </c>
      <c r="K461" s="198"/>
      <c r="L461" s="203"/>
      <c r="M461" s="204"/>
      <c r="N461" s="205"/>
      <c r="O461" s="205"/>
      <c r="P461" s="206">
        <f>SUM(P462:P470)</f>
        <v>0</v>
      </c>
      <c r="Q461" s="205"/>
      <c r="R461" s="206">
        <f>SUM(R462:R470)</f>
        <v>0.10285</v>
      </c>
      <c r="S461" s="205"/>
      <c r="T461" s="207">
        <f>SUM(T462:T470)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08" t="s">
        <v>84</v>
      </c>
      <c r="AT461" s="209" t="s">
        <v>73</v>
      </c>
      <c r="AU461" s="209" t="s">
        <v>82</v>
      </c>
      <c r="AY461" s="208" t="s">
        <v>178</v>
      </c>
      <c r="BK461" s="210">
        <f>SUM(BK462:BK470)</f>
        <v>0</v>
      </c>
    </row>
    <row r="462" spans="1:65" s="2" customFormat="1" ht="24.15" customHeight="1">
      <c r="A462" s="39"/>
      <c r="B462" s="40"/>
      <c r="C462" s="213" t="s">
        <v>734</v>
      </c>
      <c r="D462" s="213" t="s">
        <v>180</v>
      </c>
      <c r="E462" s="214" t="s">
        <v>2152</v>
      </c>
      <c r="F462" s="215" t="s">
        <v>2153</v>
      </c>
      <c r="G462" s="216" t="s">
        <v>1985</v>
      </c>
      <c r="H462" s="217">
        <v>11</v>
      </c>
      <c r="I462" s="218"/>
      <c r="J462" s="219">
        <f>ROUND(I462*H462,2)</f>
        <v>0</v>
      </c>
      <c r="K462" s="215" t="s">
        <v>184</v>
      </c>
      <c r="L462" s="45"/>
      <c r="M462" s="220" t="s">
        <v>19</v>
      </c>
      <c r="N462" s="221" t="s">
        <v>45</v>
      </c>
      <c r="O462" s="85"/>
      <c r="P462" s="222">
        <f>O462*H462</f>
        <v>0</v>
      </c>
      <c r="Q462" s="222">
        <v>0.0092</v>
      </c>
      <c r="R462" s="222">
        <f>Q462*H462</f>
        <v>0.1012</v>
      </c>
      <c r="S462" s="222">
        <v>0</v>
      </c>
      <c r="T462" s="223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4" t="s">
        <v>279</v>
      </c>
      <c r="AT462" s="224" t="s">
        <v>180</v>
      </c>
      <c r="AU462" s="224" t="s">
        <v>84</v>
      </c>
      <c r="AY462" s="18" t="s">
        <v>178</v>
      </c>
      <c r="BE462" s="225">
        <f>IF(N462="základní",J462,0)</f>
        <v>0</v>
      </c>
      <c r="BF462" s="225">
        <f>IF(N462="snížená",J462,0)</f>
        <v>0</v>
      </c>
      <c r="BG462" s="225">
        <f>IF(N462="zákl. přenesená",J462,0)</f>
        <v>0</v>
      </c>
      <c r="BH462" s="225">
        <f>IF(N462="sníž. přenesená",J462,0)</f>
        <v>0</v>
      </c>
      <c r="BI462" s="225">
        <f>IF(N462="nulová",J462,0)</f>
        <v>0</v>
      </c>
      <c r="BJ462" s="18" t="s">
        <v>82</v>
      </c>
      <c r="BK462" s="225">
        <f>ROUND(I462*H462,2)</f>
        <v>0</v>
      </c>
      <c r="BL462" s="18" t="s">
        <v>279</v>
      </c>
      <c r="BM462" s="224" t="s">
        <v>2154</v>
      </c>
    </row>
    <row r="463" spans="1:47" s="2" customFormat="1" ht="12">
      <c r="A463" s="39"/>
      <c r="B463" s="40"/>
      <c r="C463" s="41"/>
      <c r="D463" s="226" t="s">
        <v>187</v>
      </c>
      <c r="E463" s="41"/>
      <c r="F463" s="227" t="s">
        <v>2153</v>
      </c>
      <c r="G463" s="41"/>
      <c r="H463" s="41"/>
      <c r="I463" s="228"/>
      <c r="J463" s="41"/>
      <c r="K463" s="41"/>
      <c r="L463" s="45"/>
      <c r="M463" s="229"/>
      <c r="N463" s="230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187</v>
      </c>
      <c r="AU463" s="18" t="s">
        <v>84</v>
      </c>
    </row>
    <row r="464" spans="1:47" s="2" customFormat="1" ht="12">
      <c r="A464" s="39"/>
      <c r="B464" s="40"/>
      <c r="C464" s="41"/>
      <c r="D464" s="231" t="s">
        <v>189</v>
      </c>
      <c r="E464" s="41"/>
      <c r="F464" s="232" t="s">
        <v>2155</v>
      </c>
      <c r="G464" s="41"/>
      <c r="H464" s="41"/>
      <c r="I464" s="228"/>
      <c r="J464" s="41"/>
      <c r="K464" s="41"/>
      <c r="L464" s="45"/>
      <c r="M464" s="229"/>
      <c r="N464" s="230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189</v>
      </c>
      <c r="AU464" s="18" t="s">
        <v>84</v>
      </c>
    </row>
    <row r="465" spans="1:65" s="2" customFormat="1" ht="16.5" customHeight="1">
      <c r="A465" s="39"/>
      <c r="B465" s="40"/>
      <c r="C465" s="213" t="s">
        <v>740</v>
      </c>
      <c r="D465" s="213" t="s">
        <v>180</v>
      </c>
      <c r="E465" s="214" t="s">
        <v>2156</v>
      </c>
      <c r="F465" s="215" t="s">
        <v>2157</v>
      </c>
      <c r="G465" s="216" t="s">
        <v>1985</v>
      </c>
      <c r="H465" s="217">
        <v>11</v>
      </c>
      <c r="I465" s="218"/>
      <c r="J465" s="219">
        <f>ROUND(I465*H465,2)</f>
        <v>0</v>
      </c>
      <c r="K465" s="215" t="s">
        <v>184</v>
      </c>
      <c r="L465" s="45"/>
      <c r="M465" s="220" t="s">
        <v>19</v>
      </c>
      <c r="N465" s="221" t="s">
        <v>45</v>
      </c>
      <c r="O465" s="85"/>
      <c r="P465" s="222">
        <f>O465*H465</f>
        <v>0</v>
      </c>
      <c r="Q465" s="222">
        <v>0.00015</v>
      </c>
      <c r="R465" s="222">
        <f>Q465*H465</f>
        <v>0.0016499999999999998</v>
      </c>
      <c r="S465" s="222">
        <v>0</v>
      </c>
      <c r="T465" s="223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4" t="s">
        <v>279</v>
      </c>
      <c r="AT465" s="224" t="s">
        <v>180</v>
      </c>
      <c r="AU465" s="224" t="s">
        <v>84</v>
      </c>
      <c r="AY465" s="18" t="s">
        <v>178</v>
      </c>
      <c r="BE465" s="225">
        <f>IF(N465="základní",J465,0)</f>
        <v>0</v>
      </c>
      <c r="BF465" s="225">
        <f>IF(N465="snížená",J465,0)</f>
        <v>0</v>
      </c>
      <c r="BG465" s="225">
        <f>IF(N465="zákl. přenesená",J465,0)</f>
        <v>0</v>
      </c>
      <c r="BH465" s="225">
        <f>IF(N465="sníž. přenesená",J465,0)</f>
        <v>0</v>
      </c>
      <c r="BI465" s="225">
        <f>IF(N465="nulová",J465,0)</f>
        <v>0</v>
      </c>
      <c r="BJ465" s="18" t="s">
        <v>82</v>
      </c>
      <c r="BK465" s="225">
        <f>ROUND(I465*H465,2)</f>
        <v>0</v>
      </c>
      <c r="BL465" s="18" t="s">
        <v>279</v>
      </c>
      <c r="BM465" s="224" t="s">
        <v>2158</v>
      </c>
    </row>
    <row r="466" spans="1:47" s="2" customFormat="1" ht="12">
      <c r="A466" s="39"/>
      <c r="B466" s="40"/>
      <c r="C466" s="41"/>
      <c r="D466" s="226" t="s">
        <v>187</v>
      </c>
      <c r="E466" s="41"/>
      <c r="F466" s="227" t="s">
        <v>2157</v>
      </c>
      <c r="G466" s="41"/>
      <c r="H466" s="41"/>
      <c r="I466" s="228"/>
      <c r="J466" s="41"/>
      <c r="K466" s="41"/>
      <c r="L466" s="45"/>
      <c r="M466" s="229"/>
      <c r="N466" s="230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187</v>
      </c>
      <c r="AU466" s="18" t="s">
        <v>84</v>
      </c>
    </row>
    <row r="467" spans="1:47" s="2" customFormat="1" ht="12">
      <c r="A467" s="39"/>
      <c r="B467" s="40"/>
      <c r="C467" s="41"/>
      <c r="D467" s="231" t="s">
        <v>189</v>
      </c>
      <c r="E467" s="41"/>
      <c r="F467" s="232" t="s">
        <v>2159</v>
      </c>
      <c r="G467" s="41"/>
      <c r="H467" s="41"/>
      <c r="I467" s="228"/>
      <c r="J467" s="41"/>
      <c r="K467" s="41"/>
      <c r="L467" s="45"/>
      <c r="M467" s="229"/>
      <c r="N467" s="230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189</v>
      </c>
      <c r="AU467" s="18" t="s">
        <v>84</v>
      </c>
    </row>
    <row r="468" spans="1:65" s="2" customFormat="1" ht="24.15" customHeight="1">
      <c r="A468" s="39"/>
      <c r="B468" s="40"/>
      <c r="C468" s="213" t="s">
        <v>745</v>
      </c>
      <c r="D468" s="213" t="s">
        <v>180</v>
      </c>
      <c r="E468" s="214" t="s">
        <v>2160</v>
      </c>
      <c r="F468" s="215" t="s">
        <v>2161</v>
      </c>
      <c r="G468" s="216" t="s">
        <v>252</v>
      </c>
      <c r="H468" s="217">
        <v>0.103</v>
      </c>
      <c r="I468" s="218"/>
      <c r="J468" s="219">
        <f>ROUND(I468*H468,2)</f>
        <v>0</v>
      </c>
      <c r="K468" s="215" t="s">
        <v>184</v>
      </c>
      <c r="L468" s="45"/>
      <c r="M468" s="220" t="s">
        <v>19</v>
      </c>
      <c r="N468" s="221" t="s">
        <v>45</v>
      </c>
      <c r="O468" s="85"/>
      <c r="P468" s="222">
        <f>O468*H468</f>
        <v>0</v>
      </c>
      <c r="Q468" s="222">
        <v>0</v>
      </c>
      <c r="R468" s="222">
        <f>Q468*H468</f>
        <v>0</v>
      </c>
      <c r="S468" s="222">
        <v>0</v>
      </c>
      <c r="T468" s="223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4" t="s">
        <v>279</v>
      </c>
      <c r="AT468" s="224" t="s">
        <v>180</v>
      </c>
      <c r="AU468" s="224" t="s">
        <v>84</v>
      </c>
      <c r="AY468" s="18" t="s">
        <v>178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18" t="s">
        <v>82</v>
      </c>
      <c r="BK468" s="225">
        <f>ROUND(I468*H468,2)</f>
        <v>0</v>
      </c>
      <c r="BL468" s="18" t="s">
        <v>279</v>
      </c>
      <c r="BM468" s="224" t="s">
        <v>2162</v>
      </c>
    </row>
    <row r="469" spans="1:47" s="2" customFormat="1" ht="12">
      <c r="A469" s="39"/>
      <c r="B469" s="40"/>
      <c r="C469" s="41"/>
      <c r="D469" s="226" t="s">
        <v>187</v>
      </c>
      <c r="E469" s="41"/>
      <c r="F469" s="227" t="s">
        <v>2161</v>
      </c>
      <c r="G469" s="41"/>
      <c r="H469" s="41"/>
      <c r="I469" s="228"/>
      <c r="J469" s="41"/>
      <c r="K469" s="41"/>
      <c r="L469" s="45"/>
      <c r="M469" s="229"/>
      <c r="N469" s="230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187</v>
      </c>
      <c r="AU469" s="18" t="s">
        <v>84</v>
      </c>
    </row>
    <row r="470" spans="1:47" s="2" customFormat="1" ht="12">
      <c r="A470" s="39"/>
      <c r="B470" s="40"/>
      <c r="C470" s="41"/>
      <c r="D470" s="231" t="s">
        <v>189</v>
      </c>
      <c r="E470" s="41"/>
      <c r="F470" s="232" t="s">
        <v>2163</v>
      </c>
      <c r="G470" s="41"/>
      <c r="H470" s="41"/>
      <c r="I470" s="228"/>
      <c r="J470" s="41"/>
      <c r="K470" s="41"/>
      <c r="L470" s="45"/>
      <c r="M470" s="229"/>
      <c r="N470" s="230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189</v>
      </c>
      <c r="AU470" s="18" t="s">
        <v>84</v>
      </c>
    </row>
    <row r="471" spans="1:63" s="12" customFormat="1" ht="22.8" customHeight="1">
      <c r="A471" s="12"/>
      <c r="B471" s="197"/>
      <c r="C471" s="198"/>
      <c r="D471" s="199" t="s">
        <v>73</v>
      </c>
      <c r="E471" s="211" t="s">
        <v>2164</v>
      </c>
      <c r="F471" s="211" t="s">
        <v>2165</v>
      </c>
      <c r="G471" s="198"/>
      <c r="H471" s="198"/>
      <c r="I471" s="201"/>
      <c r="J471" s="212">
        <f>BK471</f>
        <v>0</v>
      </c>
      <c r="K471" s="198"/>
      <c r="L471" s="203"/>
      <c r="M471" s="204"/>
      <c r="N471" s="205"/>
      <c r="O471" s="205"/>
      <c r="P471" s="206">
        <f>SUM(P472:P474)</f>
        <v>0</v>
      </c>
      <c r="Q471" s="205"/>
      <c r="R471" s="206">
        <f>SUM(R472:R474)</f>
        <v>0.00188</v>
      </c>
      <c r="S471" s="205"/>
      <c r="T471" s="207">
        <f>SUM(T472:T474)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8" t="s">
        <v>84</v>
      </c>
      <c r="AT471" s="209" t="s">
        <v>73</v>
      </c>
      <c r="AU471" s="209" t="s">
        <v>82</v>
      </c>
      <c r="AY471" s="208" t="s">
        <v>178</v>
      </c>
      <c r="BK471" s="210">
        <f>SUM(BK472:BK474)</f>
        <v>0</v>
      </c>
    </row>
    <row r="472" spans="1:65" s="2" customFormat="1" ht="24.15" customHeight="1">
      <c r="A472" s="39"/>
      <c r="B472" s="40"/>
      <c r="C472" s="213" t="s">
        <v>750</v>
      </c>
      <c r="D472" s="213" t="s">
        <v>180</v>
      </c>
      <c r="E472" s="214" t="s">
        <v>2166</v>
      </c>
      <c r="F472" s="215" t="s">
        <v>2167</v>
      </c>
      <c r="G472" s="216" t="s">
        <v>1985</v>
      </c>
      <c r="H472" s="217">
        <v>1</v>
      </c>
      <c r="I472" s="218"/>
      <c r="J472" s="219">
        <f>ROUND(I472*H472,2)</f>
        <v>0</v>
      </c>
      <c r="K472" s="215" t="s">
        <v>184</v>
      </c>
      <c r="L472" s="45"/>
      <c r="M472" s="220" t="s">
        <v>19</v>
      </c>
      <c r="N472" s="221" t="s">
        <v>45</v>
      </c>
      <c r="O472" s="85"/>
      <c r="P472" s="222">
        <f>O472*H472</f>
        <v>0</v>
      </c>
      <c r="Q472" s="222">
        <v>0.00188</v>
      </c>
      <c r="R472" s="222">
        <f>Q472*H472</f>
        <v>0.00188</v>
      </c>
      <c r="S472" s="222">
        <v>0</v>
      </c>
      <c r="T472" s="223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4" t="s">
        <v>279</v>
      </c>
      <c r="AT472" s="224" t="s">
        <v>180</v>
      </c>
      <c r="AU472" s="224" t="s">
        <v>84</v>
      </c>
      <c r="AY472" s="18" t="s">
        <v>178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18" t="s">
        <v>82</v>
      </c>
      <c r="BK472" s="225">
        <f>ROUND(I472*H472,2)</f>
        <v>0</v>
      </c>
      <c r="BL472" s="18" t="s">
        <v>279</v>
      </c>
      <c r="BM472" s="224" t="s">
        <v>2168</v>
      </c>
    </row>
    <row r="473" spans="1:47" s="2" customFormat="1" ht="12">
      <c r="A473" s="39"/>
      <c r="B473" s="40"/>
      <c r="C473" s="41"/>
      <c r="D473" s="226" t="s">
        <v>187</v>
      </c>
      <c r="E473" s="41"/>
      <c r="F473" s="227" t="s">
        <v>2167</v>
      </c>
      <c r="G473" s="41"/>
      <c r="H473" s="41"/>
      <c r="I473" s="228"/>
      <c r="J473" s="41"/>
      <c r="K473" s="41"/>
      <c r="L473" s="45"/>
      <c r="M473" s="229"/>
      <c r="N473" s="230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187</v>
      </c>
      <c r="AU473" s="18" t="s">
        <v>84</v>
      </c>
    </row>
    <row r="474" spans="1:47" s="2" customFormat="1" ht="12">
      <c r="A474" s="39"/>
      <c r="B474" s="40"/>
      <c r="C474" s="41"/>
      <c r="D474" s="231" t="s">
        <v>189</v>
      </c>
      <c r="E474" s="41"/>
      <c r="F474" s="232" t="s">
        <v>2169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189</v>
      </c>
      <c r="AU474" s="18" t="s">
        <v>84</v>
      </c>
    </row>
    <row r="475" spans="1:63" s="12" customFormat="1" ht="25.9" customHeight="1">
      <c r="A475" s="12"/>
      <c r="B475" s="197"/>
      <c r="C475" s="198"/>
      <c r="D475" s="199" t="s">
        <v>73</v>
      </c>
      <c r="E475" s="200" t="s">
        <v>1337</v>
      </c>
      <c r="F475" s="200" t="s">
        <v>1338</v>
      </c>
      <c r="G475" s="198"/>
      <c r="H475" s="198"/>
      <c r="I475" s="201"/>
      <c r="J475" s="202">
        <f>BK475</f>
        <v>0</v>
      </c>
      <c r="K475" s="198"/>
      <c r="L475" s="203"/>
      <c r="M475" s="204"/>
      <c r="N475" s="205"/>
      <c r="O475" s="205"/>
      <c r="P475" s="206">
        <f>SUM(P476:P481)</f>
        <v>0</v>
      </c>
      <c r="Q475" s="205"/>
      <c r="R475" s="206">
        <f>SUM(R476:R481)</f>
        <v>0</v>
      </c>
      <c r="S475" s="205"/>
      <c r="T475" s="207">
        <f>SUM(T476:T481)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8" t="s">
        <v>185</v>
      </c>
      <c r="AT475" s="209" t="s">
        <v>73</v>
      </c>
      <c r="AU475" s="209" t="s">
        <v>74</v>
      </c>
      <c r="AY475" s="208" t="s">
        <v>178</v>
      </c>
      <c r="BK475" s="210">
        <f>SUM(BK476:BK481)</f>
        <v>0</v>
      </c>
    </row>
    <row r="476" spans="1:65" s="2" customFormat="1" ht="66.75" customHeight="1">
      <c r="A476" s="39"/>
      <c r="B476" s="40"/>
      <c r="C476" s="213" t="s">
        <v>755</v>
      </c>
      <c r="D476" s="213" t="s">
        <v>180</v>
      </c>
      <c r="E476" s="214" t="s">
        <v>1340</v>
      </c>
      <c r="F476" s="215" t="s">
        <v>2170</v>
      </c>
      <c r="G476" s="216" t="s">
        <v>1342</v>
      </c>
      <c r="H476" s="217">
        <v>64</v>
      </c>
      <c r="I476" s="218"/>
      <c r="J476" s="219">
        <f>ROUND(I476*H476,2)</f>
        <v>0</v>
      </c>
      <c r="K476" s="215" t="s">
        <v>184</v>
      </c>
      <c r="L476" s="45"/>
      <c r="M476" s="220" t="s">
        <v>19</v>
      </c>
      <c r="N476" s="221" t="s">
        <v>45</v>
      </c>
      <c r="O476" s="85"/>
      <c r="P476" s="222">
        <f>O476*H476</f>
        <v>0</v>
      </c>
      <c r="Q476" s="222">
        <v>0</v>
      </c>
      <c r="R476" s="222">
        <f>Q476*H476</f>
        <v>0</v>
      </c>
      <c r="S476" s="222">
        <v>0</v>
      </c>
      <c r="T476" s="223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4" t="s">
        <v>953</v>
      </c>
      <c r="AT476" s="224" t="s">
        <v>180</v>
      </c>
      <c r="AU476" s="224" t="s">
        <v>82</v>
      </c>
      <c r="AY476" s="18" t="s">
        <v>178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18" t="s">
        <v>82</v>
      </c>
      <c r="BK476" s="225">
        <f>ROUND(I476*H476,2)</f>
        <v>0</v>
      </c>
      <c r="BL476" s="18" t="s">
        <v>953</v>
      </c>
      <c r="BM476" s="224" t="s">
        <v>2171</v>
      </c>
    </row>
    <row r="477" spans="1:47" s="2" customFormat="1" ht="12">
      <c r="A477" s="39"/>
      <c r="B477" s="40"/>
      <c r="C477" s="41"/>
      <c r="D477" s="226" t="s">
        <v>187</v>
      </c>
      <c r="E477" s="41"/>
      <c r="F477" s="227" t="s">
        <v>2172</v>
      </c>
      <c r="G477" s="41"/>
      <c r="H477" s="41"/>
      <c r="I477" s="228"/>
      <c r="J477" s="41"/>
      <c r="K477" s="41"/>
      <c r="L477" s="45"/>
      <c r="M477" s="229"/>
      <c r="N477" s="230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187</v>
      </c>
      <c r="AU477" s="18" t="s">
        <v>82</v>
      </c>
    </row>
    <row r="478" spans="1:47" s="2" customFormat="1" ht="12">
      <c r="A478" s="39"/>
      <c r="B478" s="40"/>
      <c r="C478" s="41"/>
      <c r="D478" s="231" t="s">
        <v>189</v>
      </c>
      <c r="E478" s="41"/>
      <c r="F478" s="232" t="s">
        <v>1345</v>
      </c>
      <c r="G478" s="41"/>
      <c r="H478" s="41"/>
      <c r="I478" s="228"/>
      <c r="J478" s="41"/>
      <c r="K478" s="41"/>
      <c r="L478" s="45"/>
      <c r="M478" s="229"/>
      <c r="N478" s="230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189</v>
      </c>
      <c r="AU478" s="18" t="s">
        <v>82</v>
      </c>
    </row>
    <row r="479" spans="1:51" s="13" customFormat="1" ht="12">
      <c r="A479" s="13"/>
      <c r="B479" s="244"/>
      <c r="C479" s="245"/>
      <c r="D479" s="226" t="s">
        <v>288</v>
      </c>
      <c r="E479" s="246" t="s">
        <v>19</v>
      </c>
      <c r="F479" s="247" t="s">
        <v>2173</v>
      </c>
      <c r="G479" s="245"/>
      <c r="H479" s="248">
        <v>32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4" t="s">
        <v>288</v>
      </c>
      <c r="AU479" s="254" t="s">
        <v>82</v>
      </c>
      <c r="AV479" s="13" t="s">
        <v>84</v>
      </c>
      <c r="AW479" s="13" t="s">
        <v>33</v>
      </c>
      <c r="AX479" s="13" t="s">
        <v>74</v>
      </c>
      <c r="AY479" s="254" t="s">
        <v>178</v>
      </c>
    </row>
    <row r="480" spans="1:51" s="13" customFormat="1" ht="12">
      <c r="A480" s="13"/>
      <c r="B480" s="244"/>
      <c r="C480" s="245"/>
      <c r="D480" s="226" t="s">
        <v>288</v>
      </c>
      <c r="E480" s="246" t="s">
        <v>19</v>
      </c>
      <c r="F480" s="247" t="s">
        <v>2173</v>
      </c>
      <c r="G480" s="245"/>
      <c r="H480" s="248">
        <v>32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4" t="s">
        <v>288</v>
      </c>
      <c r="AU480" s="254" t="s">
        <v>82</v>
      </c>
      <c r="AV480" s="13" t="s">
        <v>84</v>
      </c>
      <c r="AW480" s="13" t="s">
        <v>33</v>
      </c>
      <c r="AX480" s="13" t="s">
        <v>74</v>
      </c>
      <c r="AY480" s="254" t="s">
        <v>178</v>
      </c>
    </row>
    <row r="481" spans="1:51" s="14" customFormat="1" ht="12">
      <c r="A481" s="14"/>
      <c r="B481" s="255"/>
      <c r="C481" s="256"/>
      <c r="D481" s="226" t="s">
        <v>288</v>
      </c>
      <c r="E481" s="257" t="s">
        <v>19</v>
      </c>
      <c r="F481" s="258" t="s">
        <v>386</v>
      </c>
      <c r="G481" s="256"/>
      <c r="H481" s="259">
        <v>64</v>
      </c>
      <c r="I481" s="260"/>
      <c r="J481" s="256"/>
      <c r="K481" s="256"/>
      <c r="L481" s="261"/>
      <c r="M481" s="280"/>
      <c r="N481" s="281"/>
      <c r="O481" s="281"/>
      <c r="P481" s="281"/>
      <c r="Q481" s="281"/>
      <c r="R481" s="281"/>
      <c r="S481" s="281"/>
      <c r="T481" s="28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5" t="s">
        <v>288</v>
      </c>
      <c r="AU481" s="265" t="s">
        <v>82</v>
      </c>
      <c r="AV481" s="14" t="s">
        <v>185</v>
      </c>
      <c r="AW481" s="14" t="s">
        <v>33</v>
      </c>
      <c r="AX481" s="14" t="s">
        <v>82</v>
      </c>
      <c r="AY481" s="265" t="s">
        <v>178</v>
      </c>
    </row>
    <row r="482" spans="1:31" s="2" customFormat="1" ht="6.95" customHeight="1">
      <c r="A482" s="39"/>
      <c r="B482" s="60"/>
      <c r="C482" s="61"/>
      <c r="D482" s="61"/>
      <c r="E482" s="61"/>
      <c r="F482" s="61"/>
      <c r="G482" s="61"/>
      <c r="H482" s="61"/>
      <c r="I482" s="61"/>
      <c r="J482" s="61"/>
      <c r="K482" s="61"/>
      <c r="L482" s="45"/>
      <c r="M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</row>
  </sheetData>
  <sheetProtection password="CC35" sheet="1" objects="1" scenarios="1" formatColumns="0" formatRows="0" autoFilter="0"/>
  <autoFilter ref="C85:K48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721140802"/>
    <hyperlink ref="F94" r:id="rId2" display="https://podminky.urs.cz/item/CS_URS_2022_02/721140806"/>
    <hyperlink ref="F97" r:id="rId3" display="https://podminky.urs.cz/item/CS_URS_2022_02/721175201"/>
    <hyperlink ref="F102" r:id="rId4" display="https://podminky.urs.cz/item/CS_URS_2022_02/721175202"/>
    <hyperlink ref="F114" r:id="rId5" display="https://podminky.urs.cz/item/CS_URS_2022_02/721175203"/>
    <hyperlink ref="F126" r:id="rId6" display="https://podminky.urs.cz/item/CS_URS_2022_02/721175205"/>
    <hyperlink ref="F131" r:id="rId7" display="https://podminky.urs.cz/item/CS_URS_2022_02/721175212"/>
    <hyperlink ref="F147" r:id="rId8" display="https://podminky.urs.cz/item/CS_URS_2022_02/721175213"/>
    <hyperlink ref="F153" r:id="rId9" display="https://podminky.urs.cz/item/CS_URS_2022_02/721194103"/>
    <hyperlink ref="F156" r:id="rId10" display="https://podminky.urs.cz/item/CS_URS_2022_02/721194104"/>
    <hyperlink ref="F159" r:id="rId11" display="https://podminky.urs.cz/item/CS_URS_2022_02/721194105"/>
    <hyperlink ref="F162" r:id="rId12" display="https://podminky.urs.cz/item/CS_URS_2022_02/721194109"/>
    <hyperlink ref="F165" r:id="rId13" display="https://podminky.urs.cz/item/CS_URS_2022_02/721226512"/>
    <hyperlink ref="F168" r:id="rId14" display="https://podminky.urs.cz/item/CS_URS_2022_02/721229111"/>
    <hyperlink ref="F173" r:id="rId15" display="https://podminky.urs.cz/item/CS_URS_2022_02/721273153"/>
    <hyperlink ref="F176" r:id="rId16" display="https://podminky.urs.cz/item/CS_URS_2022_02/721290111"/>
    <hyperlink ref="F186" r:id="rId17" display="https://podminky.urs.cz/item/CS_URS_2022_02/721290822"/>
    <hyperlink ref="F189" r:id="rId18" display="https://podminky.urs.cz/item/CS_URS_2022_02/998721102"/>
    <hyperlink ref="F193" r:id="rId19" display="https://podminky.urs.cz/item/CS_URS_2022_02/722170801"/>
    <hyperlink ref="F196" r:id="rId20" display="https://podminky.urs.cz/item/CS_URS_2022_02/722170804"/>
    <hyperlink ref="F199" r:id="rId21" display="https://podminky.urs.cz/item/CS_URS_2022_02/722173114M"/>
    <hyperlink ref="F202" r:id="rId22" display="https://podminky.urs.cz/item/CS_URS_2022_02/722174021"/>
    <hyperlink ref="F207" r:id="rId23" display="https://podminky.urs.cz/item/CS_URS_2022_02/722174022"/>
    <hyperlink ref="F213" r:id="rId24" display="https://podminky.urs.cz/item/CS_URS_2022_02/722174023"/>
    <hyperlink ref="F219" r:id="rId25" display="https://podminky.urs.cz/item/CS_URS_2022_02/722174024"/>
    <hyperlink ref="F225" r:id="rId26" display="https://podminky.urs.cz/item/CS_URS_2022_02/722174025"/>
    <hyperlink ref="F231" r:id="rId27" display="https://podminky.urs.cz/item/CS_URS_2022_02/722181211"/>
    <hyperlink ref="F236" r:id="rId28" display="https://podminky.urs.cz/item/CS_URS_2022_02/722181212"/>
    <hyperlink ref="F242" r:id="rId29" display="https://podminky.urs.cz/item/CS_URS_2022_02/722181213"/>
    <hyperlink ref="F247" r:id="rId30" display="https://podminky.urs.cz/item/CS_URS_2022_02/722181241"/>
    <hyperlink ref="F252" r:id="rId31" display="https://podminky.urs.cz/item/CS_URS_2022_02/722181242"/>
    <hyperlink ref="F259" r:id="rId32" display="https://podminky.urs.cz/item/CS_URS_2022_02/722181851"/>
    <hyperlink ref="F264" r:id="rId33" display="https://podminky.urs.cz/item/CS_URS_2022_02/722182011"/>
    <hyperlink ref="F270" r:id="rId34" display="https://podminky.urs.cz/item/CS_URS_2022_02/722182012"/>
    <hyperlink ref="F276" r:id="rId35" display="https://podminky.urs.cz/item/CS_URS_2022_02/722182013"/>
    <hyperlink ref="F285" r:id="rId36" display="https://podminky.urs.cz/item/CS_URS_2022_02/722182014"/>
    <hyperlink ref="F291" r:id="rId37" display="https://podminky.urs.cz/item/CS_URS_2022_02/722190401"/>
    <hyperlink ref="F294" r:id="rId38" display="https://podminky.urs.cz/item/CS_URS_2022_02/722220111"/>
    <hyperlink ref="F297" r:id="rId39" display="https://podminky.urs.cz/item/CS_URS_2022_02/722220121"/>
    <hyperlink ref="F300" r:id="rId40" display="https://podminky.urs.cz/item/CS_URS_2022_02/722220851"/>
    <hyperlink ref="F303" r:id="rId41" display="https://podminky.urs.cz/item/CS_URS_2022_02/722220861"/>
    <hyperlink ref="F306" r:id="rId42" display="https://podminky.urs.cz/item/CS_URS_2022_02/722224115"/>
    <hyperlink ref="F309" r:id="rId43" display="https://podminky.urs.cz/item/CS_URS_2022_02/722224115"/>
    <hyperlink ref="F314" r:id="rId44" display="https://podminky.urs.cz/item/CS_URS_2022_02/722232044"/>
    <hyperlink ref="F317" r:id="rId45" display="https://podminky.urs.cz/item/CS_URS_2022_02/722232045"/>
    <hyperlink ref="F320" r:id="rId46" display="https://podminky.urs.cz/item/CS_URS_2022_02/722232046"/>
    <hyperlink ref="F323" r:id="rId47" display="https://podminky.urs.cz/item/CS_URS_2022_02/722232047"/>
    <hyperlink ref="F326" r:id="rId48" display="https://podminky.urs.cz/item/CS_URS_2022_02/722239101"/>
    <hyperlink ref="F331" r:id="rId49" display="https://podminky.urs.cz/item/CS_URS_2022_02/722249122"/>
    <hyperlink ref="F336" r:id="rId50" display="https://podminky.urs.cz/item/CS_URS_2022_02/722250143"/>
    <hyperlink ref="F339" r:id="rId51" display="https://podminky.urs.cz/item/CS_URS_2022_02/722290215"/>
    <hyperlink ref="F344" r:id="rId52" display="https://podminky.urs.cz/item/CS_URS_2022_02/722290234"/>
    <hyperlink ref="F349" r:id="rId53" display="https://podminky.urs.cz/item/CS_URS_2022_02/722290822"/>
    <hyperlink ref="F352" r:id="rId54" display="https://podminky.urs.cz/item/CS_URS_2022_02/998722102"/>
    <hyperlink ref="F356" r:id="rId55" display="https://podminky.urs.cz/item/CS_URS_2022_02/725110811"/>
    <hyperlink ref="F359" r:id="rId56" display="https://podminky.urs.cz/item/CS_URS_2022_02/725112022M"/>
    <hyperlink ref="F362" r:id="rId57" display="https://podminky.urs.cz/item/CS_URS_2022_02/725112022"/>
    <hyperlink ref="F365" r:id="rId58" display="https://podminky.urs.cz/item/CS_URS_2022_02/725210821"/>
    <hyperlink ref="F368" r:id="rId59" display="https://podminky.urs.cz/item/CS_URS_2022_02/725211615"/>
    <hyperlink ref="F371" r:id="rId60" display="https://podminky.urs.cz/item/CS_URS_2022_02/725240811"/>
    <hyperlink ref="F374" r:id="rId61" display="https://podminky.urs.cz/item/CS_URS_2022_02/725241142"/>
    <hyperlink ref="F377" r:id="rId62" display="https://podminky.urs.cz/item/CS_URS_2022_02/725244843"/>
    <hyperlink ref="F380" r:id="rId63" display="https://podminky.urs.cz/item/CS_URS_2022_02/725291111M"/>
    <hyperlink ref="F387" r:id="rId64" display="https://podminky.urs.cz/item/CS_URS_2022_02/725291511"/>
    <hyperlink ref="F390" r:id="rId65" display="https://podminky.urs.cz/item/CS_URS_2022_02/725291521"/>
    <hyperlink ref="F393" r:id="rId66" display="https://podminky.urs.cz/item/CS_URS_2022_02/725291531"/>
    <hyperlink ref="F396" r:id="rId67" display="https://podminky.urs.cz/item/CS_URS_2022_02/725310823"/>
    <hyperlink ref="F399" r:id="rId68" display="https://podminky.urs.cz/item/CS_URS_2022_02/725319111"/>
    <hyperlink ref="F404" r:id="rId69" display="https://podminky.urs.cz/item/CS_URS_2022_02/725330820"/>
    <hyperlink ref="F407" r:id="rId70" display="https://podminky.urs.cz/item/CS_URS_2022_02/725331111"/>
    <hyperlink ref="F410" r:id="rId71" display="https://podminky.urs.cz/item/CS_URS_2022_02/725810811"/>
    <hyperlink ref="F413" r:id="rId72" display="https://podminky.urs.cz/item/CS_URS_2022_02/725813111"/>
    <hyperlink ref="F416" r:id="rId73" display="https://podminky.urs.cz/item/CS_URS_2022_02/725813112"/>
    <hyperlink ref="F419" r:id="rId74" display="https://podminky.urs.cz/item/CS_URS_2022_02/725820801"/>
    <hyperlink ref="F422" r:id="rId75" display="https://podminky.urs.cz/item/CS_URS_2022_02/725820802"/>
    <hyperlink ref="F425" r:id="rId76" display="https://podminky.urs.cz/item/CS_URS_2022_02/725821316"/>
    <hyperlink ref="F428" r:id="rId77" display="https://podminky.urs.cz/item/CS_URS_2022_02/725822611"/>
    <hyperlink ref="F431" r:id="rId78" display="https://podminky.urs.cz/item/CS_URS_2022_02/725829131"/>
    <hyperlink ref="F436" r:id="rId79" display="https://podminky.urs.cz/item/CS_URS_2022_02/725831311"/>
    <hyperlink ref="F439" r:id="rId80" display="https://podminky.urs.cz/item/CS_URS_2022_02/725840850"/>
    <hyperlink ref="F442" r:id="rId81" display="https://podminky.urs.cz/item/CS_URS_2022_02/725841312"/>
    <hyperlink ref="F445" r:id="rId82" display="https://podminky.urs.cz/item/CS_URS_2022_02/725860811"/>
    <hyperlink ref="F448" r:id="rId83" display="https://podminky.urs.cz/item/CS_URS_2022_02/725861102"/>
    <hyperlink ref="F451" r:id="rId84" display="https://podminky.urs.cz/item/CS_URS_2022_02/725862103"/>
    <hyperlink ref="F454" r:id="rId85" display="https://podminky.urs.cz/item/CS_URS_2022_02/725865311"/>
    <hyperlink ref="F457" r:id="rId86" display="https://podminky.urs.cz/item/CS_URS_2022_02/725590812"/>
    <hyperlink ref="F460" r:id="rId87" display="https://podminky.urs.cz/item/CS_URS_2022_02/998725102"/>
    <hyperlink ref="F464" r:id="rId88" display="https://podminky.urs.cz/item/CS_URS_2022_02/726111031"/>
    <hyperlink ref="F467" r:id="rId89" display="https://podminky.urs.cz/item/CS_URS_2022_02/726191001"/>
    <hyperlink ref="F470" r:id="rId90" display="https://podminky.urs.cz/item/CS_URS_2022_02/998726112"/>
    <hyperlink ref="F474" r:id="rId91" display="https://podminky.urs.cz/item/CS_URS_2022_02/732421201"/>
    <hyperlink ref="F478" r:id="rId92" display="https://podminky.urs.cz/item/CS_URS_2022_02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2174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1753</v>
      </c>
      <c r="G12" s="39"/>
      <c r="H12" s="39"/>
      <c r="I12" s="143" t="s">
        <v>23</v>
      </c>
      <c r="J12" s="147" t="str">
        <f>'Rekapitulace stavby'!AN8</f>
        <v>26. 4. 2022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1754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1755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35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36</v>
      </c>
      <c r="F21" s="39"/>
      <c r="G21" s="39"/>
      <c r="H21" s="39"/>
      <c r="I21" s="143" t="s">
        <v>28</v>
      </c>
      <c r="J21" s="134" t="s">
        <v>37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ROUND(J85,2)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ROUND((SUM(BE85:BE332)),2)</f>
        <v>0</v>
      </c>
      <c r="G33" s="39"/>
      <c r="H33" s="39"/>
      <c r="I33" s="158">
        <v>0.21</v>
      </c>
      <c r="J33" s="157">
        <f>ROUND(((SUM(BE85:BE332))*I33),2)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46</v>
      </c>
      <c r="F34" s="157">
        <f>ROUND((SUM(BF85:BF332)),2)</f>
        <v>0</v>
      </c>
      <c r="G34" s="39"/>
      <c r="H34" s="39"/>
      <c r="I34" s="158">
        <v>0.15</v>
      </c>
      <c r="J34" s="157">
        <f>ROUND(((SUM(BF85:BF332))*I34),2)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47</v>
      </c>
      <c r="F35" s="157">
        <f>ROUND((SUM(BG85:BG332)),2)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48</v>
      </c>
      <c r="F36" s="157">
        <f>ROUND((SUM(BH85:BH332)),2)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49</v>
      </c>
      <c r="F37" s="157">
        <f>ROUND((SUM(BI85:BI332)),2)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2022_MŠ HOŘANY REKONSTRUKCE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05 - Vytápění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Stonava č.p. 1014, Stonava 735 34</v>
      </c>
      <c r="G52" s="41"/>
      <c r="H52" s="41"/>
      <c r="I52" s="33" t="s">
        <v>23</v>
      </c>
      <c r="J52" s="73" t="str">
        <f>IF(J12="","",J12)</f>
        <v>26. 4. 2022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Stonava</v>
      </c>
      <c r="G54" s="41"/>
      <c r="H54" s="41"/>
      <c r="I54" s="33" t="s">
        <v>31</v>
      </c>
      <c r="J54" s="37" t="str">
        <f>E21</f>
        <v>Amun Pro s.r.o.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Amun Pro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129</v>
      </c>
      <c r="D57" s="172"/>
      <c r="E57" s="172"/>
      <c r="F57" s="172"/>
      <c r="G57" s="172"/>
      <c r="H57" s="172"/>
      <c r="I57" s="172"/>
      <c r="J57" s="173" t="s">
        <v>130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131</v>
      </c>
    </row>
    <row r="60" spans="1:31" s="9" customFormat="1" ht="24.95" customHeight="1">
      <c r="A60" s="9"/>
      <c r="B60" s="175"/>
      <c r="C60" s="176"/>
      <c r="D60" s="177" t="s">
        <v>145</v>
      </c>
      <c r="E60" s="178"/>
      <c r="F60" s="178"/>
      <c r="G60" s="178"/>
      <c r="H60" s="178"/>
      <c r="I60" s="178"/>
      <c r="J60" s="179">
        <f>J86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1759</v>
      </c>
      <c r="E61" s="183"/>
      <c r="F61" s="183"/>
      <c r="G61" s="183"/>
      <c r="H61" s="183"/>
      <c r="I61" s="183"/>
      <c r="J61" s="184">
        <f>J87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2175</v>
      </c>
      <c r="E62" s="183"/>
      <c r="F62" s="183"/>
      <c r="G62" s="183"/>
      <c r="H62" s="183"/>
      <c r="I62" s="183"/>
      <c r="J62" s="184">
        <f>J100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2176</v>
      </c>
      <c r="E63" s="183"/>
      <c r="F63" s="183"/>
      <c r="G63" s="183"/>
      <c r="H63" s="183"/>
      <c r="I63" s="183"/>
      <c r="J63" s="184">
        <f>J207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1"/>
      <c r="C64" s="126"/>
      <c r="D64" s="182" t="s">
        <v>2177</v>
      </c>
      <c r="E64" s="183"/>
      <c r="F64" s="183"/>
      <c r="G64" s="183"/>
      <c r="H64" s="183"/>
      <c r="I64" s="183"/>
      <c r="J64" s="184">
        <f>J251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5"/>
      <c r="C65" s="176"/>
      <c r="D65" s="177" t="s">
        <v>162</v>
      </c>
      <c r="E65" s="178"/>
      <c r="F65" s="178"/>
      <c r="G65" s="178"/>
      <c r="H65" s="178"/>
      <c r="I65" s="178"/>
      <c r="J65" s="179">
        <f>J315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163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2022_MŠ HOŘANY REKONSTRUKCE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126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05 - Vytápění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Stonava č.p. 1014, Stonava 735 34</v>
      </c>
      <c r="G79" s="41"/>
      <c r="H79" s="41"/>
      <c r="I79" s="33" t="s">
        <v>23</v>
      </c>
      <c r="J79" s="73" t="str">
        <f>IF(J12="","",J12)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Obec Stonava</v>
      </c>
      <c r="G81" s="41"/>
      <c r="H81" s="41"/>
      <c r="I81" s="33" t="s">
        <v>31</v>
      </c>
      <c r="J81" s="37" t="str">
        <f>E21</f>
        <v>Amun Pro s.r.o.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P86+P315</f>
        <v>0</v>
      </c>
      <c r="Q85" s="97"/>
      <c r="R85" s="194">
        <f>R86+R315</f>
        <v>1.39534</v>
      </c>
      <c r="S85" s="97"/>
      <c r="T85" s="195">
        <f>T86+T315</f>
        <v>6.01127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BK86+BK315</f>
        <v>0</v>
      </c>
    </row>
    <row r="86" spans="1:63" s="12" customFormat="1" ht="25.9" customHeight="1">
      <c r="A86" s="12"/>
      <c r="B86" s="197"/>
      <c r="C86" s="198"/>
      <c r="D86" s="199" t="s">
        <v>73</v>
      </c>
      <c r="E86" s="200" t="s">
        <v>691</v>
      </c>
      <c r="F86" s="200" t="s">
        <v>692</v>
      </c>
      <c r="G86" s="198"/>
      <c r="H86" s="198"/>
      <c r="I86" s="201"/>
      <c r="J86" s="202">
        <f>BK86</f>
        <v>0</v>
      </c>
      <c r="K86" s="198"/>
      <c r="L86" s="203"/>
      <c r="M86" s="204"/>
      <c r="N86" s="205"/>
      <c r="O86" s="205"/>
      <c r="P86" s="206">
        <f>P87+P100+P207+P251</f>
        <v>0</v>
      </c>
      <c r="Q86" s="205"/>
      <c r="R86" s="206">
        <f>R87+R100+R207+R251</f>
        <v>1.39534</v>
      </c>
      <c r="S86" s="205"/>
      <c r="T86" s="207">
        <f>T87+T100+T207+T251</f>
        <v>6.01127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84</v>
      </c>
      <c r="AT86" s="209" t="s">
        <v>73</v>
      </c>
      <c r="AU86" s="209" t="s">
        <v>74</v>
      </c>
      <c r="AY86" s="208" t="s">
        <v>178</v>
      </c>
      <c r="BK86" s="210">
        <f>BK87+BK100+BK207+BK251</f>
        <v>0</v>
      </c>
    </row>
    <row r="87" spans="1:63" s="12" customFormat="1" ht="22.8" customHeight="1">
      <c r="A87" s="12"/>
      <c r="B87" s="197"/>
      <c r="C87" s="198"/>
      <c r="D87" s="199" t="s">
        <v>73</v>
      </c>
      <c r="E87" s="211" t="s">
        <v>2164</v>
      </c>
      <c r="F87" s="211" t="s">
        <v>2165</v>
      </c>
      <c r="G87" s="198"/>
      <c r="H87" s="198"/>
      <c r="I87" s="201"/>
      <c r="J87" s="212">
        <f>BK87</f>
        <v>0</v>
      </c>
      <c r="K87" s="198"/>
      <c r="L87" s="203"/>
      <c r="M87" s="204"/>
      <c r="N87" s="205"/>
      <c r="O87" s="205"/>
      <c r="P87" s="206">
        <f>SUM(P88:P99)</f>
        <v>0</v>
      </c>
      <c r="Q87" s="205"/>
      <c r="R87" s="206">
        <f>SUM(R88:R99)</f>
        <v>0.01976</v>
      </c>
      <c r="S87" s="205"/>
      <c r="T87" s="207">
        <f>SUM(T88:T99)</f>
        <v>2.8541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84</v>
      </c>
      <c r="AT87" s="209" t="s">
        <v>73</v>
      </c>
      <c r="AU87" s="209" t="s">
        <v>82</v>
      </c>
      <c r="AY87" s="208" t="s">
        <v>178</v>
      </c>
      <c r="BK87" s="210">
        <f>SUM(BK88:BK99)</f>
        <v>0</v>
      </c>
    </row>
    <row r="88" spans="1:65" s="2" customFormat="1" ht="16.5" customHeight="1">
      <c r="A88" s="39"/>
      <c r="B88" s="40"/>
      <c r="C88" s="213" t="s">
        <v>82</v>
      </c>
      <c r="D88" s="213" t="s">
        <v>180</v>
      </c>
      <c r="E88" s="214" t="s">
        <v>2178</v>
      </c>
      <c r="F88" s="215" t="s">
        <v>2179</v>
      </c>
      <c r="G88" s="216" t="s">
        <v>271</v>
      </c>
      <c r="H88" s="217">
        <v>1</v>
      </c>
      <c r="I88" s="218"/>
      <c r="J88" s="219">
        <f>ROUND(I88*H88,2)</f>
        <v>0</v>
      </c>
      <c r="K88" s="215" t="s">
        <v>184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2.8541</v>
      </c>
      <c r="T88" s="223">
        <f>S88*H88</f>
        <v>2.8541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279</v>
      </c>
      <c r="AT88" s="224" t="s">
        <v>180</v>
      </c>
      <c r="AU88" s="224" t="s">
        <v>84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279</v>
      </c>
      <c r="BM88" s="224" t="s">
        <v>2180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2179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84</v>
      </c>
    </row>
    <row r="90" spans="1:47" s="2" customFormat="1" ht="12">
      <c r="A90" s="39"/>
      <c r="B90" s="40"/>
      <c r="C90" s="41"/>
      <c r="D90" s="231" t="s">
        <v>189</v>
      </c>
      <c r="E90" s="41"/>
      <c r="F90" s="232" t="s">
        <v>2181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189</v>
      </c>
      <c r="AU90" s="18" t="s">
        <v>84</v>
      </c>
    </row>
    <row r="91" spans="1:65" s="2" customFormat="1" ht="16.5" customHeight="1">
      <c r="A91" s="39"/>
      <c r="B91" s="40"/>
      <c r="C91" s="213" t="s">
        <v>84</v>
      </c>
      <c r="D91" s="213" t="s">
        <v>180</v>
      </c>
      <c r="E91" s="214" t="s">
        <v>2182</v>
      </c>
      <c r="F91" s="215" t="s">
        <v>2183</v>
      </c>
      <c r="G91" s="216" t="s">
        <v>271</v>
      </c>
      <c r="H91" s="217">
        <v>1</v>
      </c>
      <c r="I91" s="218"/>
      <c r="J91" s="219">
        <f>ROUND(I91*H91,2)</f>
        <v>0</v>
      </c>
      <c r="K91" s="215" t="s">
        <v>184</v>
      </c>
      <c r="L91" s="45"/>
      <c r="M91" s="220" t="s">
        <v>19</v>
      </c>
      <c r="N91" s="221" t="s">
        <v>45</v>
      </c>
      <c r="O91" s="85"/>
      <c r="P91" s="222">
        <f>O91*H91</f>
        <v>0</v>
      </c>
      <c r="Q91" s="222">
        <v>0.01976</v>
      </c>
      <c r="R91" s="222">
        <f>Q91*H91</f>
        <v>0.01976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279</v>
      </c>
      <c r="AT91" s="224" t="s">
        <v>180</v>
      </c>
      <c r="AU91" s="224" t="s">
        <v>84</v>
      </c>
      <c r="AY91" s="18" t="s">
        <v>178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82</v>
      </c>
      <c r="BK91" s="225">
        <f>ROUND(I91*H91,2)</f>
        <v>0</v>
      </c>
      <c r="BL91" s="18" t="s">
        <v>279</v>
      </c>
      <c r="BM91" s="224" t="s">
        <v>2184</v>
      </c>
    </row>
    <row r="92" spans="1:47" s="2" customFormat="1" ht="12">
      <c r="A92" s="39"/>
      <c r="B92" s="40"/>
      <c r="C92" s="41"/>
      <c r="D92" s="226" t="s">
        <v>187</v>
      </c>
      <c r="E92" s="41"/>
      <c r="F92" s="227" t="s">
        <v>2183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187</v>
      </c>
      <c r="AU92" s="18" t="s">
        <v>84</v>
      </c>
    </row>
    <row r="93" spans="1:47" s="2" customFormat="1" ht="12">
      <c r="A93" s="39"/>
      <c r="B93" s="40"/>
      <c r="C93" s="41"/>
      <c r="D93" s="231" t="s">
        <v>189</v>
      </c>
      <c r="E93" s="41"/>
      <c r="F93" s="232" t="s">
        <v>2185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189</v>
      </c>
      <c r="AU93" s="18" t="s">
        <v>84</v>
      </c>
    </row>
    <row r="94" spans="1:65" s="2" customFormat="1" ht="16.5" customHeight="1">
      <c r="A94" s="39"/>
      <c r="B94" s="40"/>
      <c r="C94" s="213" t="s">
        <v>196</v>
      </c>
      <c r="D94" s="213" t="s">
        <v>180</v>
      </c>
      <c r="E94" s="214" t="s">
        <v>2186</v>
      </c>
      <c r="F94" s="215" t="s">
        <v>2187</v>
      </c>
      <c r="G94" s="216" t="s">
        <v>271</v>
      </c>
      <c r="H94" s="217">
        <v>1</v>
      </c>
      <c r="I94" s="218"/>
      <c r="J94" s="219">
        <f>ROUND(I94*H94,2)</f>
        <v>0</v>
      </c>
      <c r="K94" s="215" t="s">
        <v>184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279</v>
      </c>
      <c r="AT94" s="224" t="s">
        <v>180</v>
      </c>
      <c r="AU94" s="224" t="s">
        <v>84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279</v>
      </c>
      <c r="BM94" s="224" t="s">
        <v>2188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2187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84</v>
      </c>
    </row>
    <row r="96" spans="1:47" s="2" customFormat="1" ht="12">
      <c r="A96" s="39"/>
      <c r="B96" s="40"/>
      <c r="C96" s="41"/>
      <c r="D96" s="231" t="s">
        <v>189</v>
      </c>
      <c r="E96" s="41"/>
      <c r="F96" s="232" t="s">
        <v>2189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189</v>
      </c>
      <c r="AU96" s="18" t="s">
        <v>84</v>
      </c>
    </row>
    <row r="97" spans="1:65" s="2" customFormat="1" ht="24.15" customHeight="1">
      <c r="A97" s="39"/>
      <c r="B97" s="40"/>
      <c r="C97" s="213" t="s">
        <v>185</v>
      </c>
      <c r="D97" s="213" t="s">
        <v>180</v>
      </c>
      <c r="E97" s="214" t="s">
        <v>2190</v>
      </c>
      <c r="F97" s="215" t="s">
        <v>2191</v>
      </c>
      <c r="G97" s="216" t="s">
        <v>252</v>
      </c>
      <c r="H97" s="217">
        <v>11.416</v>
      </c>
      <c r="I97" s="218"/>
      <c r="J97" s="219">
        <f>ROUND(I97*H97,2)</f>
        <v>0</v>
      </c>
      <c r="K97" s="215" t="s">
        <v>184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279</v>
      </c>
      <c r="AT97" s="224" t="s">
        <v>180</v>
      </c>
      <c r="AU97" s="224" t="s">
        <v>84</v>
      </c>
      <c r="AY97" s="18" t="s">
        <v>178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82</v>
      </c>
      <c r="BK97" s="225">
        <f>ROUND(I97*H97,2)</f>
        <v>0</v>
      </c>
      <c r="BL97" s="18" t="s">
        <v>279</v>
      </c>
      <c r="BM97" s="224" t="s">
        <v>2192</v>
      </c>
    </row>
    <row r="98" spans="1:47" s="2" customFormat="1" ht="12">
      <c r="A98" s="39"/>
      <c r="B98" s="40"/>
      <c r="C98" s="41"/>
      <c r="D98" s="226" t="s">
        <v>187</v>
      </c>
      <c r="E98" s="41"/>
      <c r="F98" s="227" t="s">
        <v>2191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187</v>
      </c>
      <c r="AU98" s="18" t="s">
        <v>84</v>
      </c>
    </row>
    <row r="99" spans="1:47" s="2" customFormat="1" ht="12">
      <c r="A99" s="39"/>
      <c r="B99" s="40"/>
      <c r="C99" s="41"/>
      <c r="D99" s="231" t="s">
        <v>189</v>
      </c>
      <c r="E99" s="41"/>
      <c r="F99" s="232" t="s">
        <v>2193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189</v>
      </c>
      <c r="AU99" s="18" t="s">
        <v>84</v>
      </c>
    </row>
    <row r="100" spans="1:63" s="12" customFormat="1" ht="22.8" customHeight="1">
      <c r="A100" s="12"/>
      <c r="B100" s="197"/>
      <c r="C100" s="198"/>
      <c r="D100" s="199" t="s">
        <v>73</v>
      </c>
      <c r="E100" s="211" t="s">
        <v>2194</v>
      </c>
      <c r="F100" s="211" t="s">
        <v>2195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SUM(P101:P206)</f>
        <v>0</v>
      </c>
      <c r="Q100" s="205"/>
      <c r="R100" s="206">
        <f>SUM(R101:R206)</f>
        <v>0.31336</v>
      </c>
      <c r="S100" s="205"/>
      <c r="T100" s="207">
        <f>SUM(T101:T206)</f>
        <v>0.96425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84</v>
      </c>
      <c r="AT100" s="209" t="s">
        <v>73</v>
      </c>
      <c r="AU100" s="209" t="s">
        <v>82</v>
      </c>
      <c r="AY100" s="208" t="s">
        <v>178</v>
      </c>
      <c r="BK100" s="210">
        <f>SUM(BK101:BK206)</f>
        <v>0</v>
      </c>
    </row>
    <row r="101" spans="1:65" s="2" customFormat="1" ht="16.5" customHeight="1">
      <c r="A101" s="39"/>
      <c r="B101" s="40"/>
      <c r="C101" s="213" t="s">
        <v>210</v>
      </c>
      <c r="D101" s="213" t="s">
        <v>180</v>
      </c>
      <c r="E101" s="214" t="s">
        <v>2196</v>
      </c>
      <c r="F101" s="215" t="s">
        <v>2197</v>
      </c>
      <c r="G101" s="216" t="s">
        <v>237</v>
      </c>
      <c r="H101" s="217">
        <v>156</v>
      </c>
      <c r="I101" s="218"/>
      <c r="J101" s="219">
        <f>ROUND(I101*H101,2)</f>
        <v>0</v>
      </c>
      <c r="K101" s="215" t="s">
        <v>184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2E-05</v>
      </c>
      <c r="R101" s="222">
        <f>Q101*H101</f>
        <v>0.0031200000000000004</v>
      </c>
      <c r="S101" s="222">
        <v>0.001</v>
      </c>
      <c r="T101" s="223">
        <f>S101*H101</f>
        <v>0.156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279</v>
      </c>
      <c r="AT101" s="224" t="s">
        <v>180</v>
      </c>
      <c r="AU101" s="224" t="s">
        <v>84</v>
      </c>
      <c r="AY101" s="18" t="s">
        <v>178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82</v>
      </c>
      <c r="BK101" s="225">
        <f>ROUND(I101*H101,2)</f>
        <v>0</v>
      </c>
      <c r="BL101" s="18" t="s">
        <v>279</v>
      </c>
      <c r="BM101" s="224" t="s">
        <v>2198</v>
      </c>
    </row>
    <row r="102" spans="1:47" s="2" customFormat="1" ht="12">
      <c r="A102" s="39"/>
      <c r="B102" s="40"/>
      <c r="C102" s="41"/>
      <c r="D102" s="226" t="s">
        <v>187</v>
      </c>
      <c r="E102" s="41"/>
      <c r="F102" s="227" t="s">
        <v>2197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187</v>
      </c>
      <c r="AU102" s="18" t="s">
        <v>84</v>
      </c>
    </row>
    <row r="103" spans="1:47" s="2" customFormat="1" ht="12">
      <c r="A103" s="39"/>
      <c r="B103" s="40"/>
      <c r="C103" s="41"/>
      <c r="D103" s="231" t="s">
        <v>189</v>
      </c>
      <c r="E103" s="41"/>
      <c r="F103" s="232" t="s">
        <v>2199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189</v>
      </c>
      <c r="AU103" s="18" t="s">
        <v>84</v>
      </c>
    </row>
    <row r="104" spans="1:65" s="2" customFormat="1" ht="16.5" customHeight="1">
      <c r="A104" s="39"/>
      <c r="B104" s="40"/>
      <c r="C104" s="213" t="s">
        <v>216</v>
      </c>
      <c r="D104" s="213" t="s">
        <v>180</v>
      </c>
      <c r="E104" s="214" t="s">
        <v>2200</v>
      </c>
      <c r="F104" s="215" t="s">
        <v>2201</v>
      </c>
      <c r="G104" s="216" t="s">
        <v>237</v>
      </c>
      <c r="H104" s="217">
        <v>226</v>
      </c>
      <c r="I104" s="218"/>
      <c r="J104" s="219">
        <f>ROUND(I104*H104,2)</f>
        <v>0</v>
      </c>
      <c r="K104" s="215" t="s">
        <v>184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2E-05</v>
      </c>
      <c r="R104" s="222">
        <f>Q104*H104</f>
        <v>0.004520000000000001</v>
      </c>
      <c r="S104" s="222">
        <v>0.0032</v>
      </c>
      <c r="T104" s="223">
        <f>S104*H104</f>
        <v>0.7232000000000001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279</v>
      </c>
      <c r="AT104" s="224" t="s">
        <v>180</v>
      </c>
      <c r="AU104" s="224" t="s">
        <v>84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279</v>
      </c>
      <c r="BM104" s="224" t="s">
        <v>2202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2201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84</v>
      </c>
    </row>
    <row r="106" spans="1:47" s="2" customFormat="1" ht="12">
      <c r="A106" s="39"/>
      <c r="B106" s="40"/>
      <c r="C106" s="41"/>
      <c r="D106" s="231" t="s">
        <v>189</v>
      </c>
      <c r="E106" s="41"/>
      <c r="F106" s="232" t="s">
        <v>2203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189</v>
      </c>
      <c r="AU106" s="18" t="s">
        <v>84</v>
      </c>
    </row>
    <row r="107" spans="1:65" s="2" customFormat="1" ht="24.15" customHeight="1">
      <c r="A107" s="39"/>
      <c r="B107" s="40"/>
      <c r="C107" s="213" t="s">
        <v>222</v>
      </c>
      <c r="D107" s="213" t="s">
        <v>180</v>
      </c>
      <c r="E107" s="214" t="s">
        <v>2204</v>
      </c>
      <c r="F107" s="215" t="s">
        <v>2205</v>
      </c>
      <c r="G107" s="216" t="s">
        <v>271</v>
      </c>
      <c r="H107" s="217">
        <v>70</v>
      </c>
      <c r="I107" s="218"/>
      <c r="J107" s="219">
        <f>ROUND(I107*H107,2)</f>
        <v>0</v>
      </c>
      <c r="K107" s="215" t="s">
        <v>184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0.00014</v>
      </c>
      <c r="T107" s="223">
        <f>S107*H107</f>
        <v>0.0098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279</v>
      </c>
      <c r="AT107" s="224" t="s">
        <v>180</v>
      </c>
      <c r="AU107" s="224" t="s">
        <v>84</v>
      </c>
      <c r="AY107" s="18" t="s">
        <v>178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82</v>
      </c>
      <c r="BK107" s="225">
        <f>ROUND(I107*H107,2)</f>
        <v>0</v>
      </c>
      <c r="BL107" s="18" t="s">
        <v>279</v>
      </c>
      <c r="BM107" s="224" t="s">
        <v>2206</v>
      </c>
    </row>
    <row r="108" spans="1:47" s="2" customFormat="1" ht="12">
      <c r="A108" s="39"/>
      <c r="B108" s="40"/>
      <c r="C108" s="41"/>
      <c r="D108" s="226" t="s">
        <v>187</v>
      </c>
      <c r="E108" s="41"/>
      <c r="F108" s="227" t="s">
        <v>2205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187</v>
      </c>
      <c r="AU108" s="18" t="s">
        <v>84</v>
      </c>
    </row>
    <row r="109" spans="1:47" s="2" customFormat="1" ht="12">
      <c r="A109" s="39"/>
      <c r="B109" s="40"/>
      <c r="C109" s="41"/>
      <c r="D109" s="231" t="s">
        <v>189</v>
      </c>
      <c r="E109" s="41"/>
      <c r="F109" s="232" t="s">
        <v>2207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189</v>
      </c>
      <c r="AU109" s="18" t="s">
        <v>84</v>
      </c>
    </row>
    <row r="110" spans="1:65" s="2" customFormat="1" ht="21.75" customHeight="1">
      <c r="A110" s="39"/>
      <c r="B110" s="40"/>
      <c r="C110" s="213" t="s">
        <v>220</v>
      </c>
      <c r="D110" s="213" t="s">
        <v>180</v>
      </c>
      <c r="E110" s="214" t="s">
        <v>2208</v>
      </c>
      <c r="F110" s="215" t="s">
        <v>2209</v>
      </c>
      <c r="G110" s="216" t="s">
        <v>271</v>
      </c>
      <c r="H110" s="217">
        <v>35</v>
      </c>
      <c r="I110" s="218"/>
      <c r="J110" s="219">
        <f>ROUND(I110*H110,2)</f>
        <v>0</v>
      </c>
      <c r="K110" s="215" t="s">
        <v>184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2E-05</v>
      </c>
      <c r="R110" s="222">
        <f>Q110*H110</f>
        <v>0.0007000000000000001</v>
      </c>
      <c r="S110" s="222">
        <v>0.00215</v>
      </c>
      <c r="T110" s="223">
        <f>S110*H110</f>
        <v>0.07525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279</v>
      </c>
      <c r="AT110" s="224" t="s">
        <v>180</v>
      </c>
      <c r="AU110" s="224" t="s">
        <v>84</v>
      </c>
      <c r="AY110" s="18" t="s">
        <v>178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82</v>
      </c>
      <c r="BK110" s="225">
        <f>ROUND(I110*H110,2)</f>
        <v>0</v>
      </c>
      <c r="BL110" s="18" t="s">
        <v>279</v>
      </c>
      <c r="BM110" s="224" t="s">
        <v>2210</v>
      </c>
    </row>
    <row r="111" spans="1:47" s="2" customFormat="1" ht="12">
      <c r="A111" s="39"/>
      <c r="B111" s="40"/>
      <c r="C111" s="41"/>
      <c r="D111" s="226" t="s">
        <v>187</v>
      </c>
      <c r="E111" s="41"/>
      <c r="F111" s="227" t="s">
        <v>2209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187</v>
      </c>
      <c r="AU111" s="18" t="s">
        <v>84</v>
      </c>
    </row>
    <row r="112" spans="1:47" s="2" customFormat="1" ht="12">
      <c r="A112" s="39"/>
      <c r="B112" s="40"/>
      <c r="C112" s="41"/>
      <c r="D112" s="231" t="s">
        <v>189</v>
      </c>
      <c r="E112" s="41"/>
      <c r="F112" s="232" t="s">
        <v>2211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189</v>
      </c>
      <c r="AU112" s="18" t="s">
        <v>84</v>
      </c>
    </row>
    <row r="113" spans="1:65" s="2" customFormat="1" ht="24.15" customHeight="1">
      <c r="A113" s="39"/>
      <c r="B113" s="40"/>
      <c r="C113" s="213" t="s">
        <v>234</v>
      </c>
      <c r="D113" s="213" t="s">
        <v>180</v>
      </c>
      <c r="E113" s="214" t="s">
        <v>2212</v>
      </c>
      <c r="F113" s="215" t="s">
        <v>2213</v>
      </c>
      <c r="G113" s="216" t="s">
        <v>237</v>
      </c>
      <c r="H113" s="217">
        <v>11.3</v>
      </c>
      <c r="I113" s="218"/>
      <c r="J113" s="219">
        <f>ROUND(I113*H113,2)</f>
        <v>0</v>
      </c>
      <c r="K113" s="215" t="s">
        <v>184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0.00058</v>
      </c>
      <c r="R113" s="222">
        <f>Q113*H113</f>
        <v>0.006554000000000001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279</v>
      </c>
      <c r="AT113" s="224" t="s">
        <v>180</v>
      </c>
      <c r="AU113" s="224" t="s">
        <v>84</v>
      </c>
      <c r="AY113" s="18" t="s">
        <v>178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82</v>
      </c>
      <c r="BK113" s="225">
        <f>ROUND(I113*H113,2)</f>
        <v>0</v>
      </c>
      <c r="BL113" s="18" t="s">
        <v>279</v>
      </c>
      <c r="BM113" s="224" t="s">
        <v>2214</v>
      </c>
    </row>
    <row r="114" spans="1:47" s="2" customFormat="1" ht="12">
      <c r="A114" s="39"/>
      <c r="B114" s="40"/>
      <c r="C114" s="41"/>
      <c r="D114" s="226" t="s">
        <v>187</v>
      </c>
      <c r="E114" s="41"/>
      <c r="F114" s="227" t="s">
        <v>2215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187</v>
      </c>
      <c r="AU114" s="18" t="s">
        <v>84</v>
      </c>
    </row>
    <row r="115" spans="1:47" s="2" customFormat="1" ht="12">
      <c r="A115" s="39"/>
      <c r="B115" s="40"/>
      <c r="C115" s="41"/>
      <c r="D115" s="231" t="s">
        <v>189</v>
      </c>
      <c r="E115" s="41"/>
      <c r="F115" s="232" t="s">
        <v>2216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189</v>
      </c>
      <c r="AU115" s="18" t="s">
        <v>84</v>
      </c>
    </row>
    <row r="116" spans="1:51" s="13" customFormat="1" ht="12">
      <c r="A116" s="13"/>
      <c r="B116" s="244"/>
      <c r="C116" s="245"/>
      <c r="D116" s="226" t="s">
        <v>288</v>
      </c>
      <c r="E116" s="246" t="s">
        <v>19</v>
      </c>
      <c r="F116" s="247" t="s">
        <v>2217</v>
      </c>
      <c r="G116" s="245"/>
      <c r="H116" s="248">
        <v>0.6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4" t="s">
        <v>288</v>
      </c>
      <c r="AU116" s="254" t="s">
        <v>84</v>
      </c>
      <c r="AV116" s="13" t="s">
        <v>84</v>
      </c>
      <c r="AW116" s="13" t="s">
        <v>33</v>
      </c>
      <c r="AX116" s="13" t="s">
        <v>74</v>
      </c>
      <c r="AY116" s="254" t="s">
        <v>178</v>
      </c>
    </row>
    <row r="117" spans="1:51" s="13" customFormat="1" ht="12">
      <c r="A117" s="13"/>
      <c r="B117" s="244"/>
      <c r="C117" s="245"/>
      <c r="D117" s="226" t="s">
        <v>288</v>
      </c>
      <c r="E117" s="246" t="s">
        <v>19</v>
      </c>
      <c r="F117" s="247" t="s">
        <v>2217</v>
      </c>
      <c r="G117" s="245"/>
      <c r="H117" s="248">
        <v>0.6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4" t="s">
        <v>288</v>
      </c>
      <c r="AU117" s="254" t="s">
        <v>84</v>
      </c>
      <c r="AV117" s="13" t="s">
        <v>84</v>
      </c>
      <c r="AW117" s="13" t="s">
        <v>33</v>
      </c>
      <c r="AX117" s="13" t="s">
        <v>74</v>
      </c>
      <c r="AY117" s="254" t="s">
        <v>178</v>
      </c>
    </row>
    <row r="118" spans="1:51" s="13" customFormat="1" ht="12">
      <c r="A118" s="13"/>
      <c r="B118" s="244"/>
      <c r="C118" s="245"/>
      <c r="D118" s="226" t="s">
        <v>288</v>
      </c>
      <c r="E118" s="246" t="s">
        <v>19</v>
      </c>
      <c r="F118" s="247" t="s">
        <v>2217</v>
      </c>
      <c r="G118" s="245"/>
      <c r="H118" s="248">
        <v>0.6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4" t="s">
        <v>288</v>
      </c>
      <c r="AU118" s="254" t="s">
        <v>84</v>
      </c>
      <c r="AV118" s="13" t="s">
        <v>84</v>
      </c>
      <c r="AW118" s="13" t="s">
        <v>33</v>
      </c>
      <c r="AX118" s="13" t="s">
        <v>74</v>
      </c>
      <c r="AY118" s="254" t="s">
        <v>178</v>
      </c>
    </row>
    <row r="119" spans="1:51" s="13" customFormat="1" ht="12">
      <c r="A119" s="13"/>
      <c r="B119" s="244"/>
      <c r="C119" s="245"/>
      <c r="D119" s="226" t="s">
        <v>288</v>
      </c>
      <c r="E119" s="246" t="s">
        <v>19</v>
      </c>
      <c r="F119" s="247" t="s">
        <v>2217</v>
      </c>
      <c r="G119" s="245"/>
      <c r="H119" s="248">
        <v>0.6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4" t="s">
        <v>288</v>
      </c>
      <c r="AU119" s="254" t="s">
        <v>84</v>
      </c>
      <c r="AV119" s="13" t="s">
        <v>84</v>
      </c>
      <c r="AW119" s="13" t="s">
        <v>33</v>
      </c>
      <c r="AX119" s="13" t="s">
        <v>74</v>
      </c>
      <c r="AY119" s="254" t="s">
        <v>178</v>
      </c>
    </row>
    <row r="120" spans="1:51" s="13" customFormat="1" ht="12">
      <c r="A120" s="13"/>
      <c r="B120" s="244"/>
      <c r="C120" s="245"/>
      <c r="D120" s="226" t="s">
        <v>288</v>
      </c>
      <c r="E120" s="246" t="s">
        <v>19</v>
      </c>
      <c r="F120" s="247" t="s">
        <v>2217</v>
      </c>
      <c r="G120" s="245"/>
      <c r="H120" s="248">
        <v>0.6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4" t="s">
        <v>288</v>
      </c>
      <c r="AU120" s="254" t="s">
        <v>84</v>
      </c>
      <c r="AV120" s="13" t="s">
        <v>84</v>
      </c>
      <c r="AW120" s="13" t="s">
        <v>33</v>
      </c>
      <c r="AX120" s="13" t="s">
        <v>74</v>
      </c>
      <c r="AY120" s="254" t="s">
        <v>178</v>
      </c>
    </row>
    <row r="121" spans="1:51" s="13" customFormat="1" ht="12">
      <c r="A121" s="13"/>
      <c r="B121" s="244"/>
      <c r="C121" s="245"/>
      <c r="D121" s="226" t="s">
        <v>288</v>
      </c>
      <c r="E121" s="246" t="s">
        <v>19</v>
      </c>
      <c r="F121" s="247" t="s">
        <v>2217</v>
      </c>
      <c r="G121" s="245"/>
      <c r="H121" s="248">
        <v>0.6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4" t="s">
        <v>288</v>
      </c>
      <c r="AU121" s="254" t="s">
        <v>84</v>
      </c>
      <c r="AV121" s="13" t="s">
        <v>84</v>
      </c>
      <c r="AW121" s="13" t="s">
        <v>33</v>
      </c>
      <c r="AX121" s="13" t="s">
        <v>74</v>
      </c>
      <c r="AY121" s="254" t="s">
        <v>178</v>
      </c>
    </row>
    <row r="122" spans="1:51" s="13" customFormat="1" ht="12">
      <c r="A122" s="13"/>
      <c r="B122" s="244"/>
      <c r="C122" s="245"/>
      <c r="D122" s="226" t="s">
        <v>288</v>
      </c>
      <c r="E122" s="246" t="s">
        <v>19</v>
      </c>
      <c r="F122" s="247" t="s">
        <v>2217</v>
      </c>
      <c r="G122" s="245"/>
      <c r="H122" s="248">
        <v>0.6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4" t="s">
        <v>288</v>
      </c>
      <c r="AU122" s="254" t="s">
        <v>84</v>
      </c>
      <c r="AV122" s="13" t="s">
        <v>84</v>
      </c>
      <c r="AW122" s="13" t="s">
        <v>33</v>
      </c>
      <c r="AX122" s="13" t="s">
        <v>74</v>
      </c>
      <c r="AY122" s="254" t="s">
        <v>178</v>
      </c>
    </row>
    <row r="123" spans="1:51" s="13" customFormat="1" ht="12">
      <c r="A123" s="13"/>
      <c r="B123" s="244"/>
      <c r="C123" s="245"/>
      <c r="D123" s="226" t="s">
        <v>288</v>
      </c>
      <c r="E123" s="246" t="s">
        <v>19</v>
      </c>
      <c r="F123" s="247" t="s">
        <v>2217</v>
      </c>
      <c r="G123" s="245"/>
      <c r="H123" s="248">
        <v>0.6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4" t="s">
        <v>288</v>
      </c>
      <c r="AU123" s="254" t="s">
        <v>84</v>
      </c>
      <c r="AV123" s="13" t="s">
        <v>84</v>
      </c>
      <c r="AW123" s="13" t="s">
        <v>33</v>
      </c>
      <c r="AX123" s="13" t="s">
        <v>74</v>
      </c>
      <c r="AY123" s="254" t="s">
        <v>178</v>
      </c>
    </row>
    <row r="124" spans="1:51" s="13" customFormat="1" ht="12">
      <c r="A124" s="13"/>
      <c r="B124" s="244"/>
      <c r="C124" s="245"/>
      <c r="D124" s="226" t="s">
        <v>288</v>
      </c>
      <c r="E124" s="246" t="s">
        <v>19</v>
      </c>
      <c r="F124" s="247" t="s">
        <v>2217</v>
      </c>
      <c r="G124" s="245"/>
      <c r="H124" s="248">
        <v>0.6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4" t="s">
        <v>288</v>
      </c>
      <c r="AU124" s="254" t="s">
        <v>84</v>
      </c>
      <c r="AV124" s="13" t="s">
        <v>84</v>
      </c>
      <c r="AW124" s="13" t="s">
        <v>33</v>
      </c>
      <c r="AX124" s="13" t="s">
        <v>74</v>
      </c>
      <c r="AY124" s="254" t="s">
        <v>178</v>
      </c>
    </row>
    <row r="125" spans="1:51" s="13" customFormat="1" ht="12">
      <c r="A125" s="13"/>
      <c r="B125" s="244"/>
      <c r="C125" s="245"/>
      <c r="D125" s="226" t="s">
        <v>288</v>
      </c>
      <c r="E125" s="246" t="s">
        <v>19</v>
      </c>
      <c r="F125" s="247" t="s">
        <v>2217</v>
      </c>
      <c r="G125" s="245"/>
      <c r="H125" s="248">
        <v>0.6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4" t="s">
        <v>288</v>
      </c>
      <c r="AU125" s="254" t="s">
        <v>84</v>
      </c>
      <c r="AV125" s="13" t="s">
        <v>84</v>
      </c>
      <c r="AW125" s="13" t="s">
        <v>33</v>
      </c>
      <c r="AX125" s="13" t="s">
        <v>74</v>
      </c>
      <c r="AY125" s="254" t="s">
        <v>178</v>
      </c>
    </row>
    <row r="126" spans="1:51" s="13" customFormat="1" ht="12">
      <c r="A126" s="13"/>
      <c r="B126" s="244"/>
      <c r="C126" s="245"/>
      <c r="D126" s="226" t="s">
        <v>288</v>
      </c>
      <c r="E126" s="246" t="s">
        <v>19</v>
      </c>
      <c r="F126" s="247" t="s">
        <v>2217</v>
      </c>
      <c r="G126" s="245"/>
      <c r="H126" s="248">
        <v>0.6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4" t="s">
        <v>288</v>
      </c>
      <c r="AU126" s="254" t="s">
        <v>84</v>
      </c>
      <c r="AV126" s="13" t="s">
        <v>84</v>
      </c>
      <c r="AW126" s="13" t="s">
        <v>33</v>
      </c>
      <c r="AX126" s="13" t="s">
        <v>74</v>
      </c>
      <c r="AY126" s="254" t="s">
        <v>178</v>
      </c>
    </row>
    <row r="127" spans="1:51" s="13" customFormat="1" ht="12">
      <c r="A127" s="13"/>
      <c r="B127" s="244"/>
      <c r="C127" s="245"/>
      <c r="D127" s="226" t="s">
        <v>288</v>
      </c>
      <c r="E127" s="246" t="s">
        <v>19</v>
      </c>
      <c r="F127" s="247" t="s">
        <v>2217</v>
      </c>
      <c r="G127" s="245"/>
      <c r="H127" s="248">
        <v>0.6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4" t="s">
        <v>288</v>
      </c>
      <c r="AU127" s="254" t="s">
        <v>84</v>
      </c>
      <c r="AV127" s="13" t="s">
        <v>84</v>
      </c>
      <c r="AW127" s="13" t="s">
        <v>33</v>
      </c>
      <c r="AX127" s="13" t="s">
        <v>74</v>
      </c>
      <c r="AY127" s="254" t="s">
        <v>178</v>
      </c>
    </row>
    <row r="128" spans="1:51" s="13" customFormat="1" ht="12">
      <c r="A128" s="13"/>
      <c r="B128" s="244"/>
      <c r="C128" s="245"/>
      <c r="D128" s="226" t="s">
        <v>288</v>
      </c>
      <c r="E128" s="246" t="s">
        <v>19</v>
      </c>
      <c r="F128" s="247" t="s">
        <v>2218</v>
      </c>
      <c r="G128" s="245"/>
      <c r="H128" s="248">
        <v>0.5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4" t="s">
        <v>288</v>
      </c>
      <c r="AU128" s="254" t="s">
        <v>84</v>
      </c>
      <c r="AV128" s="13" t="s">
        <v>84</v>
      </c>
      <c r="AW128" s="13" t="s">
        <v>33</v>
      </c>
      <c r="AX128" s="13" t="s">
        <v>74</v>
      </c>
      <c r="AY128" s="254" t="s">
        <v>178</v>
      </c>
    </row>
    <row r="129" spans="1:51" s="13" customFormat="1" ht="12">
      <c r="A129" s="13"/>
      <c r="B129" s="244"/>
      <c r="C129" s="245"/>
      <c r="D129" s="226" t="s">
        <v>288</v>
      </c>
      <c r="E129" s="246" t="s">
        <v>19</v>
      </c>
      <c r="F129" s="247" t="s">
        <v>2218</v>
      </c>
      <c r="G129" s="245"/>
      <c r="H129" s="248">
        <v>0.5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4" t="s">
        <v>288</v>
      </c>
      <c r="AU129" s="254" t="s">
        <v>84</v>
      </c>
      <c r="AV129" s="13" t="s">
        <v>84</v>
      </c>
      <c r="AW129" s="13" t="s">
        <v>33</v>
      </c>
      <c r="AX129" s="13" t="s">
        <v>74</v>
      </c>
      <c r="AY129" s="254" t="s">
        <v>178</v>
      </c>
    </row>
    <row r="130" spans="1:51" s="13" customFormat="1" ht="12">
      <c r="A130" s="13"/>
      <c r="B130" s="244"/>
      <c r="C130" s="245"/>
      <c r="D130" s="226" t="s">
        <v>288</v>
      </c>
      <c r="E130" s="246" t="s">
        <v>19</v>
      </c>
      <c r="F130" s="247" t="s">
        <v>2219</v>
      </c>
      <c r="G130" s="245"/>
      <c r="H130" s="248">
        <v>0.8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4" t="s">
        <v>288</v>
      </c>
      <c r="AU130" s="254" t="s">
        <v>84</v>
      </c>
      <c r="AV130" s="13" t="s">
        <v>84</v>
      </c>
      <c r="AW130" s="13" t="s">
        <v>33</v>
      </c>
      <c r="AX130" s="13" t="s">
        <v>74</v>
      </c>
      <c r="AY130" s="254" t="s">
        <v>178</v>
      </c>
    </row>
    <row r="131" spans="1:51" s="13" customFormat="1" ht="12">
      <c r="A131" s="13"/>
      <c r="B131" s="244"/>
      <c r="C131" s="245"/>
      <c r="D131" s="226" t="s">
        <v>288</v>
      </c>
      <c r="E131" s="246" t="s">
        <v>19</v>
      </c>
      <c r="F131" s="247" t="s">
        <v>2218</v>
      </c>
      <c r="G131" s="245"/>
      <c r="H131" s="248">
        <v>0.5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288</v>
      </c>
      <c r="AU131" s="254" t="s">
        <v>84</v>
      </c>
      <c r="AV131" s="13" t="s">
        <v>84</v>
      </c>
      <c r="AW131" s="13" t="s">
        <v>33</v>
      </c>
      <c r="AX131" s="13" t="s">
        <v>74</v>
      </c>
      <c r="AY131" s="254" t="s">
        <v>178</v>
      </c>
    </row>
    <row r="132" spans="1:51" s="13" customFormat="1" ht="12">
      <c r="A132" s="13"/>
      <c r="B132" s="244"/>
      <c r="C132" s="245"/>
      <c r="D132" s="226" t="s">
        <v>288</v>
      </c>
      <c r="E132" s="246" t="s">
        <v>19</v>
      </c>
      <c r="F132" s="247" t="s">
        <v>2218</v>
      </c>
      <c r="G132" s="245"/>
      <c r="H132" s="248">
        <v>0.5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4" t="s">
        <v>288</v>
      </c>
      <c r="AU132" s="254" t="s">
        <v>84</v>
      </c>
      <c r="AV132" s="13" t="s">
        <v>84</v>
      </c>
      <c r="AW132" s="13" t="s">
        <v>33</v>
      </c>
      <c r="AX132" s="13" t="s">
        <v>74</v>
      </c>
      <c r="AY132" s="254" t="s">
        <v>178</v>
      </c>
    </row>
    <row r="133" spans="1:51" s="13" customFormat="1" ht="12">
      <c r="A133" s="13"/>
      <c r="B133" s="244"/>
      <c r="C133" s="245"/>
      <c r="D133" s="226" t="s">
        <v>288</v>
      </c>
      <c r="E133" s="246" t="s">
        <v>19</v>
      </c>
      <c r="F133" s="247" t="s">
        <v>2218</v>
      </c>
      <c r="G133" s="245"/>
      <c r="H133" s="248">
        <v>0.5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288</v>
      </c>
      <c r="AU133" s="254" t="s">
        <v>84</v>
      </c>
      <c r="AV133" s="13" t="s">
        <v>84</v>
      </c>
      <c r="AW133" s="13" t="s">
        <v>33</v>
      </c>
      <c r="AX133" s="13" t="s">
        <v>74</v>
      </c>
      <c r="AY133" s="254" t="s">
        <v>178</v>
      </c>
    </row>
    <row r="134" spans="1:51" s="13" customFormat="1" ht="12">
      <c r="A134" s="13"/>
      <c r="B134" s="244"/>
      <c r="C134" s="245"/>
      <c r="D134" s="226" t="s">
        <v>288</v>
      </c>
      <c r="E134" s="246" t="s">
        <v>19</v>
      </c>
      <c r="F134" s="247" t="s">
        <v>2219</v>
      </c>
      <c r="G134" s="245"/>
      <c r="H134" s="248">
        <v>0.8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4" t="s">
        <v>288</v>
      </c>
      <c r="AU134" s="254" t="s">
        <v>84</v>
      </c>
      <c r="AV134" s="13" t="s">
        <v>84</v>
      </c>
      <c r="AW134" s="13" t="s">
        <v>33</v>
      </c>
      <c r="AX134" s="13" t="s">
        <v>74</v>
      </c>
      <c r="AY134" s="254" t="s">
        <v>178</v>
      </c>
    </row>
    <row r="135" spans="1:51" s="14" customFormat="1" ht="12">
      <c r="A135" s="14"/>
      <c r="B135" s="255"/>
      <c r="C135" s="256"/>
      <c r="D135" s="226" t="s">
        <v>288</v>
      </c>
      <c r="E135" s="257" t="s">
        <v>19</v>
      </c>
      <c r="F135" s="258" t="s">
        <v>386</v>
      </c>
      <c r="G135" s="256"/>
      <c r="H135" s="259">
        <v>11.3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288</v>
      </c>
      <c r="AU135" s="265" t="s">
        <v>84</v>
      </c>
      <c r="AV135" s="14" t="s">
        <v>185</v>
      </c>
      <c r="AW135" s="14" t="s">
        <v>33</v>
      </c>
      <c r="AX135" s="14" t="s">
        <v>82</v>
      </c>
      <c r="AY135" s="265" t="s">
        <v>178</v>
      </c>
    </row>
    <row r="136" spans="1:65" s="2" customFormat="1" ht="24.15" customHeight="1">
      <c r="A136" s="39"/>
      <c r="B136" s="40"/>
      <c r="C136" s="213" t="s">
        <v>243</v>
      </c>
      <c r="D136" s="213" t="s">
        <v>180</v>
      </c>
      <c r="E136" s="214" t="s">
        <v>2220</v>
      </c>
      <c r="F136" s="215" t="s">
        <v>2221</v>
      </c>
      <c r="G136" s="216" t="s">
        <v>237</v>
      </c>
      <c r="H136" s="217">
        <v>2.6</v>
      </c>
      <c r="I136" s="218"/>
      <c r="J136" s="219">
        <f>ROUND(I136*H136,2)</f>
        <v>0</v>
      </c>
      <c r="K136" s="215" t="s">
        <v>184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0.00073</v>
      </c>
      <c r="R136" s="222">
        <f>Q136*H136</f>
        <v>0.001898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279</v>
      </c>
      <c r="AT136" s="224" t="s">
        <v>180</v>
      </c>
      <c r="AU136" s="224" t="s">
        <v>84</v>
      </c>
      <c r="AY136" s="18" t="s">
        <v>178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82</v>
      </c>
      <c r="BK136" s="225">
        <f>ROUND(I136*H136,2)</f>
        <v>0</v>
      </c>
      <c r="BL136" s="18" t="s">
        <v>279</v>
      </c>
      <c r="BM136" s="224" t="s">
        <v>2222</v>
      </c>
    </row>
    <row r="137" spans="1:47" s="2" customFormat="1" ht="12">
      <c r="A137" s="39"/>
      <c r="B137" s="40"/>
      <c r="C137" s="41"/>
      <c r="D137" s="226" t="s">
        <v>187</v>
      </c>
      <c r="E137" s="41"/>
      <c r="F137" s="227" t="s">
        <v>2223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187</v>
      </c>
      <c r="AU137" s="18" t="s">
        <v>84</v>
      </c>
    </row>
    <row r="138" spans="1:47" s="2" customFormat="1" ht="12">
      <c r="A138" s="39"/>
      <c r="B138" s="40"/>
      <c r="C138" s="41"/>
      <c r="D138" s="231" t="s">
        <v>189</v>
      </c>
      <c r="E138" s="41"/>
      <c r="F138" s="232" t="s">
        <v>2224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189</v>
      </c>
      <c r="AU138" s="18" t="s">
        <v>84</v>
      </c>
    </row>
    <row r="139" spans="1:51" s="13" customFormat="1" ht="12">
      <c r="A139" s="13"/>
      <c r="B139" s="244"/>
      <c r="C139" s="245"/>
      <c r="D139" s="226" t="s">
        <v>288</v>
      </c>
      <c r="E139" s="246" t="s">
        <v>19</v>
      </c>
      <c r="F139" s="247" t="s">
        <v>2217</v>
      </c>
      <c r="G139" s="245"/>
      <c r="H139" s="248">
        <v>0.6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4" t="s">
        <v>288</v>
      </c>
      <c r="AU139" s="254" t="s">
        <v>84</v>
      </c>
      <c r="AV139" s="13" t="s">
        <v>84</v>
      </c>
      <c r="AW139" s="13" t="s">
        <v>33</v>
      </c>
      <c r="AX139" s="13" t="s">
        <v>74</v>
      </c>
      <c r="AY139" s="254" t="s">
        <v>178</v>
      </c>
    </row>
    <row r="140" spans="1:51" s="13" customFormat="1" ht="12">
      <c r="A140" s="13"/>
      <c r="B140" s="244"/>
      <c r="C140" s="245"/>
      <c r="D140" s="226" t="s">
        <v>288</v>
      </c>
      <c r="E140" s="246" t="s">
        <v>19</v>
      </c>
      <c r="F140" s="247" t="s">
        <v>2217</v>
      </c>
      <c r="G140" s="245"/>
      <c r="H140" s="248">
        <v>0.6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4" t="s">
        <v>288</v>
      </c>
      <c r="AU140" s="254" t="s">
        <v>84</v>
      </c>
      <c r="AV140" s="13" t="s">
        <v>84</v>
      </c>
      <c r="AW140" s="13" t="s">
        <v>33</v>
      </c>
      <c r="AX140" s="13" t="s">
        <v>74</v>
      </c>
      <c r="AY140" s="254" t="s">
        <v>178</v>
      </c>
    </row>
    <row r="141" spans="1:51" s="13" customFormat="1" ht="12">
      <c r="A141" s="13"/>
      <c r="B141" s="244"/>
      <c r="C141" s="245"/>
      <c r="D141" s="226" t="s">
        <v>288</v>
      </c>
      <c r="E141" s="246" t="s">
        <v>19</v>
      </c>
      <c r="F141" s="247" t="s">
        <v>2217</v>
      </c>
      <c r="G141" s="245"/>
      <c r="H141" s="248">
        <v>0.6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4" t="s">
        <v>288</v>
      </c>
      <c r="AU141" s="254" t="s">
        <v>84</v>
      </c>
      <c r="AV141" s="13" t="s">
        <v>84</v>
      </c>
      <c r="AW141" s="13" t="s">
        <v>33</v>
      </c>
      <c r="AX141" s="13" t="s">
        <v>74</v>
      </c>
      <c r="AY141" s="254" t="s">
        <v>178</v>
      </c>
    </row>
    <row r="142" spans="1:51" s="13" customFormat="1" ht="12">
      <c r="A142" s="13"/>
      <c r="B142" s="244"/>
      <c r="C142" s="245"/>
      <c r="D142" s="226" t="s">
        <v>288</v>
      </c>
      <c r="E142" s="246" t="s">
        <v>19</v>
      </c>
      <c r="F142" s="247" t="s">
        <v>2219</v>
      </c>
      <c r="G142" s="245"/>
      <c r="H142" s="248">
        <v>0.8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288</v>
      </c>
      <c r="AU142" s="254" t="s">
        <v>84</v>
      </c>
      <c r="AV142" s="13" t="s">
        <v>84</v>
      </c>
      <c r="AW142" s="13" t="s">
        <v>33</v>
      </c>
      <c r="AX142" s="13" t="s">
        <v>74</v>
      </c>
      <c r="AY142" s="254" t="s">
        <v>178</v>
      </c>
    </row>
    <row r="143" spans="1:51" s="14" customFormat="1" ht="12">
      <c r="A143" s="14"/>
      <c r="B143" s="255"/>
      <c r="C143" s="256"/>
      <c r="D143" s="226" t="s">
        <v>288</v>
      </c>
      <c r="E143" s="257" t="s">
        <v>19</v>
      </c>
      <c r="F143" s="258" t="s">
        <v>386</v>
      </c>
      <c r="G143" s="256"/>
      <c r="H143" s="259">
        <v>2.5999999999999996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5" t="s">
        <v>288</v>
      </c>
      <c r="AU143" s="265" t="s">
        <v>84</v>
      </c>
      <c r="AV143" s="14" t="s">
        <v>185</v>
      </c>
      <c r="AW143" s="14" t="s">
        <v>33</v>
      </c>
      <c r="AX143" s="14" t="s">
        <v>82</v>
      </c>
      <c r="AY143" s="265" t="s">
        <v>178</v>
      </c>
    </row>
    <row r="144" spans="1:65" s="2" customFormat="1" ht="24.15" customHeight="1">
      <c r="A144" s="39"/>
      <c r="B144" s="40"/>
      <c r="C144" s="213" t="s">
        <v>228</v>
      </c>
      <c r="D144" s="213" t="s">
        <v>180</v>
      </c>
      <c r="E144" s="214" t="s">
        <v>2225</v>
      </c>
      <c r="F144" s="215" t="s">
        <v>2226</v>
      </c>
      <c r="G144" s="216" t="s">
        <v>237</v>
      </c>
      <c r="H144" s="217">
        <v>1.1</v>
      </c>
      <c r="I144" s="218"/>
      <c r="J144" s="219">
        <f>ROUND(I144*H144,2)</f>
        <v>0</v>
      </c>
      <c r="K144" s="215" t="s">
        <v>184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0.00159</v>
      </c>
      <c r="R144" s="222">
        <f>Q144*H144</f>
        <v>0.0017490000000000001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279</v>
      </c>
      <c r="AT144" s="224" t="s">
        <v>180</v>
      </c>
      <c r="AU144" s="224" t="s">
        <v>84</v>
      </c>
      <c r="AY144" s="18" t="s">
        <v>178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82</v>
      </c>
      <c r="BK144" s="225">
        <f>ROUND(I144*H144,2)</f>
        <v>0</v>
      </c>
      <c r="BL144" s="18" t="s">
        <v>279</v>
      </c>
      <c r="BM144" s="224" t="s">
        <v>2227</v>
      </c>
    </row>
    <row r="145" spans="1:47" s="2" customFormat="1" ht="12">
      <c r="A145" s="39"/>
      <c r="B145" s="40"/>
      <c r="C145" s="41"/>
      <c r="D145" s="226" t="s">
        <v>187</v>
      </c>
      <c r="E145" s="41"/>
      <c r="F145" s="227" t="s">
        <v>2228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187</v>
      </c>
      <c r="AU145" s="18" t="s">
        <v>84</v>
      </c>
    </row>
    <row r="146" spans="1:47" s="2" customFormat="1" ht="12">
      <c r="A146" s="39"/>
      <c r="B146" s="40"/>
      <c r="C146" s="41"/>
      <c r="D146" s="231" t="s">
        <v>189</v>
      </c>
      <c r="E146" s="41"/>
      <c r="F146" s="232" t="s">
        <v>2229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189</v>
      </c>
      <c r="AU146" s="18" t="s">
        <v>84</v>
      </c>
    </row>
    <row r="147" spans="1:51" s="13" customFormat="1" ht="12">
      <c r="A147" s="13"/>
      <c r="B147" s="244"/>
      <c r="C147" s="245"/>
      <c r="D147" s="226" t="s">
        <v>288</v>
      </c>
      <c r="E147" s="246" t="s">
        <v>19</v>
      </c>
      <c r="F147" s="247" t="s">
        <v>2217</v>
      </c>
      <c r="G147" s="245"/>
      <c r="H147" s="248">
        <v>0.6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288</v>
      </c>
      <c r="AU147" s="254" t="s">
        <v>84</v>
      </c>
      <c r="AV147" s="13" t="s">
        <v>84</v>
      </c>
      <c r="AW147" s="13" t="s">
        <v>33</v>
      </c>
      <c r="AX147" s="13" t="s">
        <v>74</v>
      </c>
      <c r="AY147" s="254" t="s">
        <v>178</v>
      </c>
    </row>
    <row r="148" spans="1:51" s="13" customFormat="1" ht="12">
      <c r="A148" s="13"/>
      <c r="B148" s="244"/>
      <c r="C148" s="245"/>
      <c r="D148" s="226" t="s">
        <v>288</v>
      </c>
      <c r="E148" s="246" t="s">
        <v>19</v>
      </c>
      <c r="F148" s="247" t="s">
        <v>2218</v>
      </c>
      <c r="G148" s="245"/>
      <c r="H148" s="248">
        <v>0.5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4" t="s">
        <v>288</v>
      </c>
      <c r="AU148" s="254" t="s">
        <v>84</v>
      </c>
      <c r="AV148" s="13" t="s">
        <v>84</v>
      </c>
      <c r="AW148" s="13" t="s">
        <v>33</v>
      </c>
      <c r="AX148" s="13" t="s">
        <v>74</v>
      </c>
      <c r="AY148" s="254" t="s">
        <v>178</v>
      </c>
    </row>
    <row r="149" spans="1:51" s="14" customFormat="1" ht="12">
      <c r="A149" s="14"/>
      <c r="B149" s="255"/>
      <c r="C149" s="256"/>
      <c r="D149" s="226" t="s">
        <v>288</v>
      </c>
      <c r="E149" s="257" t="s">
        <v>19</v>
      </c>
      <c r="F149" s="258" t="s">
        <v>386</v>
      </c>
      <c r="G149" s="256"/>
      <c r="H149" s="259">
        <v>1.1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5" t="s">
        <v>288</v>
      </c>
      <c r="AU149" s="265" t="s">
        <v>84</v>
      </c>
      <c r="AV149" s="14" t="s">
        <v>185</v>
      </c>
      <c r="AW149" s="14" t="s">
        <v>33</v>
      </c>
      <c r="AX149" s="14" t="s">
        <v>82</v>
      </c>
      <c r="AY149" s="265" t="s">
        <v>178</v>
      </c>
    </row>
    <row r="150" spans="1:65" s="2" customFormat="1" ht="24.15" customHeight="1">
      <c r="A150" s="39"/>
      <c r="B150" s="40"/>
      <c r="C150" s="213" t="s">
        <v>241</v>
      </c>
      <c r="D150" s="213" t="s">
        <v>180</v>
      </c>
      <c r="E150" s="214" t="s">
        <v>2230</v>
      </c>
      <c r="F150" s="215" t="s">
        <v>2231</v>
      </c>
      <c r="G150" s="216" t="s">
        <v>237</v>
      </c>
      <c r="H150" s="217">
        <v>1.3</v>
      </c>
      <c r="I150" s="218"/>
      <c r="J150" s="219">
        <f>ROUND(I150*H150,2)</f>
        <v>0</v>
      </c>
      <c r="K150" s="215" t="s">
        <v>184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0.00199</v>
      </c>
      <c r="R150" s="222">
        <f>Q150*H150</f>
        <v>0.0025870000000000003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279</v>
      </c>
      <c r="AT150" s="224" t="s">
        <v>180</v>
      </c>
      <c r="AU150" s="224" t="s">
        <v>84</v>
      </c>
      <c r="AY150" s="18" t="s">
        <v>178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82</v>
      </c>
      <c r="BK150" s="225">
        <f>ROUND(I150*H150,2)</f>
        <v>0</v>
      </c>
      <c r="BL150" s="18" t="s">
        <v>279</v>
      </c>
      <c r="BM150" s="224" t="s">
        <v>2232</v>
      </c>
    </row>
    <row r="151" spans="1:47" s="2" customFormat="1" ht="12">
      <c r="A151" s="39"/>
      <c r="B151" s="40"/>
      <c r="C151" s="41"/>
      <c r="D151" s="226" t="s">
        <v>187</v>
      </c>
      <c r="E151" s="41"/>
      <c r="F151" s="227" t="s">
        <v>2233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187</v>
      </c>
      <c r="AU151" s="18" t="s">
        <v>84</v>
      </c>
    </row>
    <row r="152" spans="1:47" s="2" customFormat="1" ht="12">
      <c r="A152" s="39"/>
      <c r="B152" s="40"/>
      <c r="C152" s="41"/>
      <c r="D152" s="231" t="s">
        <v>189</v>
      </c>
      <c r="E152" s="41"/>
      <c r="F152" s="232" t="s">
        <v>2234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189</v>
      </c>
      <c r="AU152" s="18" t="s">
        <v>84</v>
      </c>
    </row>
    <row r="153" spans="1:51" s="13" customFormat="1" ht="12">
      <c r="A153" s="13"/>
      <c r="B153" s="244"/>
      <c r="C153" s="245"/>
      <c r="D153" s="226" t="s">
        <v>288</v>
      </c>
      <c r="E153" s="246" t="s">
        <v>19</v>
      </c>
      <c r="F153" s="247" t="s">
        <v>2219</v>
      </c>
      <c r="G153" s="245"/>
      <c r="H153" s="248">
        <v>0.8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288</v>
      </c>
      <c r="AU153" s="254" t="s">
        <v>84</v>
      </c>
      <c r="AV153" s="13" t="s">
        <v>84</v>
      </c>
      <c r="AW153" s="13" t="s">
        <v>33</v>
      </c>
      <c r="AX153" s="13" t="s">
        <v>74</v>
      </c>
      <c r="AY153" s="254" t="s">
        <v>178</v>
      </c>
    </row>
    <row r="154" spans="1:51" s="13" customFormat="1" ht="12">
      <c r="A154" s="13"/>
      <c r="B154" s="244"/>
      <c r="C154" s="245"/>
      <c r="D154" s="226" t="s">
        <v>288</v>
      </c>
      <c r="E154" s="246" t="s">
        <v>19</v>
      </c>
      <c r="F154" s="247" t="s">
        <v>2218</v>
      </c>
      <c r="G154" s="245"/>
      <c r="H154" s="248">
        <v>0.5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288</v>
      </c>
      <c r="AU154" s="254" t="s">
        <v>84</v>
      </c>
      <c r="AV154" s="13" t="s">
        <v>84</v>
      </c>
      <c r="AW154" s="13" t="s">
        <v>33</v>
      </c>
      <c r="AX154" s="13" t="s">
        <v>74</v>
      </c>
      <c r="AY154" s="254" t="s">
        <v>178</v>
      </c>
    </row>
    <row r="155" spans="1:51" s="14" customFormat="1" ht="12">
      <c r="A155" s="14"/>
      <c r="B155" s="255"/>
      <c r="C155" s="256"/>
      <c r="D155" s="226" t="s">
        <v>288</v>
      </c>
      <c r="E155" s="257" t="s">
        <v>19</v>
      </c>
      <c r="F155" s="258" t="s">
        <v>386</v>
      </c>
      <c r="G155" s="256"/>
      <c r="H155" s="259">
        <v>1.3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5" t="s">
        <v>288</v>
      </c>
      <c r="AU155" s="265" t="s">
        <v>84</v>
      </c>
      <c r="AV155" s="14" t="s">
        <v>185</v>
      </c>
      <c r="AW155" s="14" t="s">
        <v>33</v>
      </c>
      <c r="AX155" s="14" t="s">
        <v>82</v>
      </c>
      <c r="AY155" s="265" t="s">
        <v>178</v>
      </c>
    </row>
    <row r="156" spans="1:65" s="2" customFormat="1" ht="16.5" customHeight="1">
      <c r="A156" s="39"/>
      <c r="B156" s="40"/>
      <c r="C156" s="213" t="s">
        <v>262</v>
      </c>
      <c r="D156" s="213" t="s">
        <v>180</v>
      </c>
      <c r="E156" s="214" t="s">
        <v>2235</v>
      </c>
      <c r="F156" s="215" t="s">
        <v>2236</v>
      </c>
      <c r="G156" s="216" t="s">
        <v>237</v>
      </c>
      <c r="H156" s="217">
        <v>241.5</v>
      </c>
      <c r="I156" s="218"/>
      <c r="J156" s="219">
        <f>ROUND(I156*H156,2)</f>
        <v>0</v>
      </c>
      <c r="K156" s="215" t="s">
        <v>184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0.00046</v>
      </c>
      <c r="R156" s="222">
        <f>Q156*H156</f>
        <v>0.11109000000000001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279</v>
      </c>
      <c r="AT156" s="224" t="s">
        <v>180</v>
      </c>
      <c r="AU156" s="224" t="s">
        <v>84</v>
      </c>
      <c r="AY156" s="18" t="s">
        <v>178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82</v>
      </c>
      <c r="BK156" s="225">
        <f>ROUND(I156*H156,2)</f>
        <v>0</v>
      </c>
      <c r="BL156" s="18" t="s">
        <v>279</v>
      </c>
      <c r="BM156" s="224" t="s">
        <v>2237</v>
      </c>
    </row>
    <row r="157" spans="1:47" s="2" customFormat="1" ht="12">
      <c r="A157" s="39"/>
      <c r="B157" s="40"/>
      <c r="C157" s="41"/>
      <c r="D157" s="226" t="s">
        <v>187</v>
      </c>
      <c r="E157" s="41"/>
      <c r="F157" s="227" t="s">
        <v>2236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187</v>
      </c>
      <c r="AU157" s="18" t="s">
        <v>84</v>
      </c>
    </row>
    <row r="158" spans="1:47" s="2" customFormat="1" ht="12">
      <c r="A158" s="39"/>
      <c r="B158" s="40"/>
      <c r="C158" s="41"/>
      <c r="D158" s="231" t="s">
        <v>189</v>
      </c>
      <c r="E158" s="41"/>
      <c r="F158" s="232" t="s">
        <v>2238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189</v>
      </c>
      <c r="AU158" s="18" t="s">
        <v>84</v>
      </c>
    </row>
    <row r="159" spans="1:51" s="13" customFormat="1" ht="12">
      <c r="A159" s="13"/>
      <c r="B159" s="244"/>
      <c r="C159" s="245"/>
      <c r="D159" s="226" t="s">
        <v>288</v>
      </c>
      <c r="E159" s="246" t="s">
        <v>19</v>
      </c>
      <c r="F159" s="247" t="s">
        <v>2239</v>
      </c>
      <c r="G159" s="245"/>
      <c r="H159" s="248">
        <v>241.5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288</v>
      </c>
      <c r="AU159" s="254" t="s">
        <v>84</v>
      </c>
      <c r="AV159" s="13" t="s">
        <v>84</v>
      </c>
      <c r="AW159" s="13" t="s">
        <v>33</v>
      </c>
      <c r="AX159" s="13" t="s">
        <v>82</v>
      </c>
      <c r="AY159" s="254" t="s">
        <v>178</v>
      </c>
    </row>
    <row r="160" spans="1:65" s="2" customFormat="1" ht="16.5" customHeight="1">
      <c r="A160" s="39"/>
      <c r="B160" s="40"/>
      <c r="C160" s="213" t="s">
        <v>268</v>
      </c>
      <c r="D160" s="213" t="s">
        <v>180</v>
      </c>
      <c r="E160" s="214" t="s">
        <v>2240</v>
      </c>
      <c r="F160" s="215" t="s">
        <v>2241</v>
      </c>
      <c r="G160" s="216" t="s">
        <v>237</v>
      </c>
      <c r="H160" s="217">
        <v>43.7</v>
      </c>
      <c r="I160" s="218"/>
      <c r="J160" s="219">
        <f>ROUND(I160*H160,2)</f>
        <v>0</v>
      </c>
      <c r="K160" s="215" t="s">
        <v>184</v>
      </c>
      <c r="L160" s="45"/>
      <c r="M160" s="220" t="s">
        <v>19</v>
      </c>
      <c r="N160" s="221" t="s">
        <v>45</v>
      </c>
      <c r="O160" s="85"/>
      <c r="P160" s="222">
        <f>O160*H160</f>
        <v>0</v>
      </c>
      <c r="Q160" s="222">
        <v>0.00055</v>
      </c>
      <c r="R160" s="222">
        <f>Q160*H160</f>
        <v>0.024035000000000004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279</v>
      </c>
      <c r="AT160" s="224" t="s">
        <v>180</v>
      </c>
      <c r="AU160" s="224" t="s">
        <v>84</v>
      </c>
      <c r="AY160" s="18" t="s">
        <v>178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82</v>
      </c>
      <c r="BK160" s="225">
        <f>ROUND(I160*H160,2)</f>
        <v>0</v>
      </c>
      <c r="BL160" s="18" t="s">
        <v>279</v>
      </c>
      <c r="BM160" s="224" t="s">
        <v>2242</v>
      </c>
    </row>
    <row r="161" spans="1:47" s="2" customFormat="1" ht="12">
      <c r="A161" s="39"/>
      <c r="B161" s="40"/>
      <c r="C161" s="41"/>
      <c r="D161" s="226" t="s">
        <v>187</v>
      </c>
      <c r="E161" s="41"/>
      <c r="F161" s="227" t="s">
        <v>2241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187</v>
      </c>
      <c r="AU161" s="18" t="s">
        <v>84</v>
      </c>
    </row>
    <row r="162" spans="1:47" s="2" customFormat="1" ht="12">
      <c r="A162" s="39"/>
      <c r="B162" s="40"/>
      <c r="C162" s="41"/>
      <c r="D162" s="231" t="s">
        <v>189</v>
      </c>
      <c r="E162" s="41"/>
      <c r="F162" s="232" t="s">
        <v>2243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189</v>
      </c>
      <c r="AU162" s="18" t="s">
        <v>84</v>
      </c>
    </row>
    <row r="163" spans="1:51" s="13" customFormat="1" ht="12">
      <c r="A163" s="13"/>
      <c r="B163" s="244"/>
      <c r="C163" s="245"/>
      <c r="D163" s="226" t="s">
        <v>288</v>
      </c>
      <c r="E163" s="246" t="s">
        <v>19</v>
      </c>
      <c r="F163" s="247" t="s">
        <v>2244</v>
      </c>
      <c r="G163" s="245"/>
      <c r="H163" s="248">
        <v>43.7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4" t="s">
        <v>288</v>
      </c>
      <c r="AU163" s="254" t="s">
        <v>84</v>
      </c>
      <c r="AV163" s="13" t="s">
        <v>84</v>
      </c>
      <c r="AW163" s="13" t="s">
        <v>33</v>
      </c>
      <c r="AX163" s="13" t="s">
        <v>82</v>
      </c>
      <c r="AY163" s="254" t="s">
        <v>178</v>
      </c>
    </row>
    <row r="164" spans="1:65" s="2" customFormat="1" ht="16.5" customHeight="1">
      <c r="A164" s="39"/>
      <c r="B164" s="40"/>
      <c r="C164" s="213" t="s">
        <v>8</v>
      </c>
      <c r="D164" s="213" t="s">
        <v>180</v>
      </c>
      <c r="E164" s="214" t="s">
        <v>2245</v>
      </c>
      <c r="F164" s="215" t="s">
        <v>2246</v>
      </c>
      <c r="G164" s="216" t="s">
        <v>237</v>
      </c>
      <c r="H164" s="217">
        <v>11.5</v>
      </c>
      <c r="I164" s="218"/>
      <c r="J164" s="219">
        <f>ROUND(I164*H164,2)</f>
        <v>0</v>
      </c>
      <c r="K164" s="215" t="s">
        <v>184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0.00071</v>
      </c>
      <c r="R164" s="222">
        <f>Q164*H164</f>
        <v>0.008165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279</v>
      </c>
      <c r="AT164" s="224" t="s">
        <v>180</v>
      </c>
      <c r="AU164" s="224" t="s">
        <v>84</v>
      </c>
      <c r="AY164" s="18" t="s">
        <v>178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82</v>
      </c>
      <c r="BK164" s="225">
        <f>ROUND(I164*H164,2)</f>
        <v>0</v>
      </c>
      <c r="BL164" s="18" t="s">
        <v>279</v>
      </c>
      <c r="BM164" s="224" t="s">
        <v>2247</v>
      </c>
    </row>
    <row r="165" spans="1:47" s="2" customFormat="1" ht="12">
      <c r="A165" s="39"/>
      <c r="B165" s="40"/>
      <c r="C165" s="41"/>
      <c r="D165" s="226" t="s">
        <v>187</v>
      </c>
      <c r="E165" s="41"/>
      <c r="F165" s="227" t="s">
        <v>2246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187</v>
      </c>
      <c r="AU165" s="18" t="s">
        <v>84</v>
      </c>
    </row>
    <row r="166" spans="1:47" s="2" customFormat="1" ht="12">
      <c r="A166" s="39"/>
      <c r="B166" s="40"/>
      <c r="C166" s="41"/>
      <c r="D166" s="231" t="s">
        <v>189</v>
      </c>
      <c r="E166" s="41"/>
      <c r="F166" s="232" t="s">
        <v>2248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189</v>
      </c>
      <c r="AU166" s="18" t="s">
        <v>84</v>
      </c>
    </row>
    <row r="167" spans="1:51" s="13" customFormat="1" ht="12">
      <c r="A167" s="13"/>
      <c r="B167" s="244"/>
      <c r="C167" s="245"/>
      <c r="D167" s="226" t="s">
        <v>288</v>
      </c>
      <c r="E167" s="246" t="s">
        <v>19</v>
      </c>
      <c r="F167" s="247" t="s">
        <v>2249</v>
      </c>
      <c r="G167" s="245"/>
      <c r="H167" s="248">
        <v>11.5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288</v>
      </c>
      <c r="AU167" s="254" t="s">
        <v>84</v>
      </c>
      <c r="AV167" s="13" t="s">
        <v>84</v>
      </c>
      <c r="AW167" s="13" t="s">
        <v>33</v>
      </c>
      <c r="AX167" s="13" t="s">
        <v>82</v>
      </c>
      <c r="AY167" s="254" t="s">
        <v>178</v>
      </c>
    </row>
    <row r="168" spans="1:65" s="2" customFormat="1" ht="16.5" customHeight="1">
      <c r="A168" s="39"/>
      <c r="B168" s="40"/>
      <c r="C168" s="213" t="s">
        <v>279</v>
      </c>
      <c r="D168" s="213" t="s">
        <v>180</v>
      </c>
      <c r="E168" s="214" t="s">
        <v>2250</v>
      </c>
      <c r="F168" s="215" t="s">
        <v>2251</v>
      </c>
      <c r="G168" s="216" t="s">
        <v>237</v>
      </c>
      <c r="H168" s="217">
        <v>36.8</v>
      </c>
      <c r="I168" s="218"/>
      <c r="J168" s="219">
        <f>ROUND(I168*H168,2)</f>
        <v>0</v>
      </c>
      <c r="K168" s="215" t="s">
        <v>184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0.00125</v>
      </c>
      <c r="R168" s="222">
        <f>Q168*H168</f>
        <v>0.046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279</v>
      </c>
      <c r="AT168" s="224" t="s">
        <v>180</v>
      </c>
      <c r="AU168" s="224" t="s">
        <v>84</v>
      </c>
      <c r="AY168" s="18" t="s">
        <v>178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82</v>
      </c>
      <c r="BK168" s="225">
        <f>ROUND(I168*H168,2)</f>
        <v>0</v>
      </c>
      <c r="BL168" s="18" t="s">
        <v>279</v>
      </c>
      <c r="BM168" s="224" t="s">
        <v>2252</v>
      </c>
    </row>
    <row r="169" spans="1:47" s="2" customFormat="1" ht="12">
      <c r="A169" s="39"/>
      <c r="B169" s="40"/>
      <c r="C169" s="41"/>
      <c r="D169" s="226" t="s">
        <v>187</v>
      </c>
      <c r="E169" s="41"/>
      <c r="F169" s="227" t="s">
        <v>2251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187</v>
      </c>
      <c r="AU169" s="18" t="s">
        <v>84</v>
      </c>
    </row>
    <row r="170" spans="1:47" s="2" customFormat="1" ht="12">
      <c r="A170" s="39"/>
      <c r="B170" s="40"/>
      <c r="C170" s="41"/>
      <c r="D170" s="231" t="s">
        <v>189</v>
      </c>
      <c r="E170" s="41"/>
      <c r="F170" s="232" t="s">
        <v>2253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189</v>
      </c>
      <c r="AU170" s="18" t="s">
        <v>84</v>
      </c>
    </row>
    <row r="171" spans="1:51" s="13" customFormat="1" ht="12">
      <c r="A171" s="13"/>
      <c r="B171" s="244"/>
      <c r="C171" s="245"/>
      <c r="D171" s="226" t="s">
        <v>288</v>
      </c>
      <c r="E171" s="246" t="s">
        <v>19</v>
      </c>
      <c r="F171" s="247" t="s">
        <v>2254</v>
      </c>
      <c r="G171" s="245"/>
      <c r="H171" s="248">
        <v>36.8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4" t="s">
        <v>288</v>
      </c>
      <c r="AU171" s="254" t="s">
        <v>84</v>
      </c>
      <c r="AV171" s="13" t="s">
        <v>84</v>
      </c>
      <c r="AW171" s="13" t="s">
        <v>33</v>
      </c>
      <c r="AX171" s="13" t="s">
        <v>82</v>
      </c>
      <c r="AY171" s="254" t="s">
        <v>178</v>
      </c>
    </row>
    <row r="172" spans="1:65" s="2" customFormat="1" ht="16.5" customHeight="1">
      <c r="A172" s="39"/>
      <c r="B172" s="40"/>
      <c r="C172" s="213" t="s">
        <v>248</v>
      </c>
      <c r="D172" s="213" t="s">
        <v>180</v>
      </c>
      <c r="E172" s="214" t="s">
        <v>2255</v>
      </c>
      <c r="F172" s="215" t="s">
        <v>2256</v>
      </c>
      <c r="G172" s="216" t="s">
        <v>237</v>
      </c>
      <c r="H172" s="217">
        <v>34.5</v>
      </c>
      <c r="I172" s="218"/>
      <c r="J172" s="219">
        <f>ROUND(I172*H172,2)</f>
        <v>0</v>
      </c>
      <c r="K172" s="215" t="s">
        <v>184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0.00162</v>
      </c>
      <c r="R172" s="222">
        <f>Q172*H172</f>
        <v>0.055889999999999995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279</v>
      </c>
      <c r="AT172" s="224" t="s">
        <v>180</v>
      </c>
      <c r="AU172" s="224" t="s">
        <v>84</v>
      </c>
      <c r="AY172" s="18" t="s">
        <v>178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82</v>
      </c>
      <c r="BK172" s="225">
        <f>ROUND(I172*H172,2)</f>
        <v>0</v>
      </c>
      <c r="BL172" s="18" t="s">
        <v>279</v>
      </c>
      <c r="BM172" s="224" t="s">
        <v>2257</v>
      </c>
    </row>
    <row r="173" spans="1:47" s="2" customFormat="1" ht="12">
      <c r="A173" s="39"/>
      <c r="B173" s="40"/>
      <c r="C173" s="41"/>
      <c r="D173" s="226" t="s">
        <v>187</v>
      </c>
      <c r="E173" s="41"/>
      <c r="F173" s="227" t="s">
        <v>2256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187</v>
      </c>
      <c r="AU173" s="18" t="s">
        <v>84</v>
      </c>
    </row>
    <row r="174" spans="1:47" s="2" customFormat="1" ht="12">
      <c r="A174" s="39"/>
      <c r="B174" s="40"/>
      <c r="C174" s="41"/>
      <c r="D174" s="231" t="s">
        <v>189</v>
      </c>
      <c r="E174" s="41"/>
      <c r="F174" s="232" t="s">
        <v>2258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189</v>
      </c>
      <c r="AU174" s="18" t="s">
        <v>84</v>
      </c>
    </row>
    <row r="175" spans="1:51" s="13" customFormat="1" ht="12">
      <c r="A175" s="13"/>
      <c r="B175" s="244"/>
      <c r="C175" s="245"/>
      <c r="D175" s="226" t="s">
        <v>288</v>
      </c>
      <c r="E175" s="246" t="s">
        <v>19</v>
      </c>
      <c r="F175" s="247" t="s">
        <v>2259</v>
      </c>
      <c r="G175" s="245"/>
      <c r="H175" s="248">
        <v>34.5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288</v>
      </c>
      <c r="AU175" s="254" t="s">
        <v>84</v>
      </c>
      <c r="AV175" s="13" t="s">
        <v>84</v>
      </c>
      <c r="AW175" s="13" t="s">
        <v>33</v>
      </c>
      <c r="AX175" s="13" t="s">
        <v>82</v>
      </c>
      <c r="AY175" s="254" t="s">
        <v>178</v>
      </c>
    </row>
    <row r="176" spans="1:65" s="2" customFormat="1" ht="16.5" customHeight="1">
      <c r="A176" s="39"/>
      <c r="B176" s="40"/>
      <c r="C176" s="213" t="s">
        <v>290</v>
      </c>
      <c r="D176" s="213" t="s">
        <v>180</v>
      </c>
      <c r="E176" s="214" t="s">
        <v>2260</v>
      </c>
      <c r="F176" s="215" t="s">
        <v>2261</v>
      </c>
      <c r="G176" s="216" t="s">
        <v>237</v>
      </c>
      <c r="H176" s="217">
        <v>368</v>
      </c>
      <c r="I176" s="218"/>
      <c r="J176" s="219">
        <f>ROUND(I176*H176,2)</f>
        <v>0</v>
      </c>
      <c r="K176" s="215" t="s">
        <v>184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279</v>
      </c>
      <c r="AT176" s="224" t="s">
        <v>180</v>
      </c>
      <c r="AU176" s="224" t="s">
        <v>84</v>
      </c>
      <c r="AY176" s="18" t="s">
        <v>178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82</v>
      </c>
      <c r="BK176" s="225">
        <f>ROUND(I176*H176,2)</f>
        <v>0</v>
      </c>
      <c r="BL176" s="18" t="s">
        <v>279</v>
      </c>
      <c r="BM176" s="224" t="s">
        <v>2262</v>
      </c>
    </row>
    <row r="177" spans="1:47" s="2" customFormat="1" ht="12">
      <c r="A177" s="39"/>
      <c r="B177" s="40"/>
      <c r="C177" s="41"/>
      <c r="D177" s="226" t="s">
        <v>187</v>
      </c>
      <c r="E177" s="41"/>
      <c r="F177" s="227" t="s">
        <v>2261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187</v>
      </c>
      <c r="AU177" s="18" t="s">
        <v>84</v>
      </c>
    </row>
    <row r="178" spans="1:47" s="2" customFormat="1" ht="12">
      <c r="A178" s="39"/>
      <c r="B178" s="40"/>
      <c r="C178" s="41"/>
      <c r="D178" s="231" t="s">
        <v>189</v>
      </c>
      <c r="E178" s="41"/>
      <c r="F178" s="232" t="s">
        <v>2263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189</v>
      </c>
      <c r="AU178" s="18" t="s">
        <v>84</v>
      </c>
    </row>
    <row r="179" spans="1:51" s="13" customFormat="1" ht="12">
      <c r="A179" s="13"/>
      <c r="B179" s="244"/>
      <c r="C179" s="245"/>
      <c r="D179" s="226" t="s">
        <v>288</v>
      </c>
      <c r="E179" s="246" t="s">
        <v>19</v>
      </c>
      <c r="F179" s="247" t="s">
        <v>2264</v>
      </c>
      <c r="G179" s="245"/>
      <c r="H179" s="248">
        <v>241.5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4" t="s">
        <v>288</v>
      </c>
      <c r="AU179" s="254" t="s">
        <v>84</v>
      </c>
      <c r="AV179" s="13" t="s">
        <v>84</v>
      </c>
      <c r="AW179" s="13" t="s">
        <v>33</v>
      </c>
      <c r="AX179" s="13" t="s">
        <v>74</v>
      </c>
      <c r="AY179" s="254" t="s">
        <v>178</v>
      </c>
    </row>
    <row r="180" spans="1:51" s="13" customFormat="1" ht="12">
      <c r="A180" s="13"/>
      <c r="B180" s="244"/>
      <c r="C180" s="245"/>
      <c r="D180" s="226" t="s">
        <v>288</v>
      </c>
      <c r="E180" s="246" t="s">
        <v>19</v>
      </c>
      <c r="F180" s="247" t="s">
        <v>2265</v>
      </c>
      <c r="G180" s="245"/>
      <c r="H180" s="248">
        <v>43.7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4" t="s">
        <v>288</v>
      </c>
      <c r="AU180" s="254" t="s">
        <v>84</v>
      </c>
      <c r="AV180" s="13" t="s">
        <v>84</v>
      </c>
      <c r="AW180" s="13" t="s">
        <v>33</v>
      </c>
      <c r="AX180" s="13" t="s">
        <v>74</v>
      </c>
      <c r="AY180" s="254" t="s">
        <v>178</v>
      </c>
    </row>
    <row r="181" spans="1:51" s="13" customFormat="1" ht="12">
      <c r="A181" s="13"/>
      <c r="B181" s="244"/>
      <c r="C181" s="245"/>
      <c r="D181" s="226" t="s">
        <v>288</v>
      </c>
      <c r="E181" s="246" t="s">
        <v>19</v>
      </c>
      <c r="F181" s="247" t="s">
        <v>2266</v>
      </c>
      <c r="G181" s="245"/>
      <c r="H181" s="248">
        <v>11.5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4" t="s">
        <v>288</v>
      </c>
      <c r="AU181" s="254" t="s">
        <v>84</v>
      </c>
      <c r="AV181" s="13" t="s">
        <v>84</v>
      </c>
      <c r="AW181" s="13" t="s">
        <v>33</v>
      </c>
      <c r="AX181" s="13" t="s">
        <v>74</v>
      </c>
      <c r="AY181" s="254" t="s">
        <v>178</v>
      </c>
    </row>
    <row r="182" spans="1:51" s="13" customFormat="1" ht="12">
      <c r="A182" s="13"/>
      <c r="B182" s="244"/>
      <c r="C182" s="245"/>
      <c r="D182" s="226" t="s">
        <v>288</v>
      </c>
      <c r="E182" s="246" t="s">
        <v>19</v>
      </c>
      <c r="F182" s="247" t="s">
        <v>2267</v>
      </c>
      <c r="G182" s="245"/>
      <c r="H182" s="248">
        <v>36.8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4" t="s">
        <v>288</v>
      </c>
      <c r="AU182" s="254" t="s">
        <v>84</v>
      </c>
      <c r="AV182" s="13" t="s">
        <v>84</v>
      </c>
      <c r="AW182" s="13" t="s">
        <v>33</v>
      </c>
      <c r="AX182" s="13" t="s">
        <v>74</v>
      </c>
      <c r="AY182" s="254" t="s">
        <v>178</v>
      </c>
    </row>
    <row r="183" spans="1:51" s="13" customFormat="1" ht="12">
      <c r="A183" s="13"/>
      <c r="B183" s="244"/>
      <c r="C183" s="245"/>
      <c r="D183" s="226" t="s">
        <v>288</v>
      </c>
      <c r="E183" s="246" t="s">
        <v>19</v>
      </c>
      <c r="F183" s="247" t="s">
        <v>2268</v>
      </c>
      <c r="G183" s="245"/>
      <c r="H183" s="248">
        <v>34.5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288</v>
      </c>
      <c r="AU183" s="254" t="s">
        <v>84</v>
      </c>
      <c r="AV183" s="13" t="s">
        <v>84</v>
      </c>
      <c r="AW183" s="13" t="s">
        <v>33</v>
      </c>
      <c r="AX183" s="13" t="s">
        <v>74</v>
      </c>
      <c r="AY183" s="254" t="s">
        <v>178</v>
      </c>
    </row>
    <row r="184" spans="1:51" s="14" customFormat="1" ht="12">
      <c r="A184" s="14"/>
      <c r="B184" s="255"/>
      <c r="C184" s="256"/>
      <c r="D184" s="226" t="s">
        <v>288</v>
      </c>
      <c r="E184" s="257" t="s">
        <v>19</v>
      </c>
      <c r="F184" s="258" t="s">
        <v>386</v>
      </c>
      <c r="G184" s="256"/>
      <c r="H184" s="259">
        <v>368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5" t="s">
        <v>288</v>
      </c>
      <c r="AU184" s="265" t="s">
        <v>84</v>
      </c>
      <c r="AV184" s="14" t="s">
        <v>185</v>
      </c>
      <c r="AW184" s="14" t="s">
        <v>33</v>
      </c>
      <c r="AX184" s="14" t="s">
        <v>82</v>
      </c>
      <c r="AY184" s="265" t="s">
        <v>178</v>
      </c>
    </row>
    <row r="185" spans="1:65" s="2" customFormat="1" ht="16.5" customHeight="1">
      <c r="A185" s="39"/>
      <c r="B185" s="40"/>
      <c r="C185" s="213" t="s">
        <v>296</v>
      </c>
      <c r="D185" s="213" t="s">
        <v>180</v>
      </c>
      <c r="E185" s="214" t="s">
        <v>2269</v>
      </c>
      <c r="F185" s="215" t="s">
        <v>2270</v>
      </c>
      <c r="G185" s="216" t="s">
        <v>271</v>
      </c>
      <c r="H185" s="217">
        <v>2</v>
      </c>
      <c r="I185" s="218"/>
      <c r="J185" s="219">
        <f>ROUND(I185*H185,2)</f>
        <v>0</v>
      </c>
      <c r="K185" s="215" t="s">
        <v>184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2E-05</v>
      </c>
      <c r="R185" s="222">
        <f>Q185*H185</f>
        <v>4E-05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279</v>
      </c>
      <c r="AT185" s="224" t="s">
        <v>180</v>
      </c>
      <c r="AU185" s="224" t="s">
        <v>84</v>
      </c>
      <c r="AY185" s="18" t="s">
        <v>178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82</v>
      </c>
      <c r="BK185" s="225">
        <f>ROUND(I185*H185,2)</f>
        <v>0</v>
      </c>
      <c r="BL185" s="18" t="s">
        <v>279</v>
      </c>
      <c r="BM185" s="224" t="s">
        <v>2271</v>
      </c>
    </row>
    <row r="186" spans="1:47" s="2" customFormat="1" ht="12">
      <c r="A186" s="39"/>
      <c r="B186" s="40"/>
      <c r="C186" s="41"/>
      <c r="D186" s="226" t="s">
        <v>187</v>
      </c>
      <c r="E186" s="41"/>
      <c r="F186" s="227" t="s">
        <v>2270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187</v>
      </c>
      <c r="AU186" s="18" t="s">
        <v>84</v>
      </c>
    </row>
    <row r="187" spans="1:47" s="2" customFormat="1" ht="12">
      <c r="A187" s="39"/>
      <c r="B187" s="40"/>
      <c r="C187" s="41"/>
      <c r="D187" s="231" t="s">
        <v>189</v>
      </c>
      <c r="E187" s="41"/>
      <c r="F187" s="232" t="s">
        <v>2272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189</v>
      </c>
      <c r="AU187" s="18" t="s">
        <v>84</v>
      </c>
    </row>
    <row r="188" spans="1:65" s="2" customFormat="1" ht="33" customHeight="1">
      <c r="A188" s="39"/>
      <c r="B188" s="40"/>
      <c r="C188" s="213" t="s">
        <v>300</v>
      </c>
      <c r="D188" s="213" t="s">
        <v>180</v>
      </c>
      <c r="E188" s="214" t="s">
        <v>2273</v>
      </c>
      <c r="F188" s="215" t="s">
        <v>2274</v>
      </c>
      <c r="G188" s="216" t="s">
        <v>237</v>
      </c>
      <c r="H188" s="217">
        <v>296.7</v>
      </c>
      <c r="I188" s="218"/>
      <c r="J188" s="219">
        <f>ROUND(I188*H188,2)</f>
        <v>0</v>
      </c>
      <c r="K188" s="215" t="s">
        <v>184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0.00012</v>
      </c>
      <c r="R188" s="222">
        <f>Q188*H188</f>
        <v>0.035604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279</v>
      </c>
      <c r="AT188" s="224" t="s">
        <v>180</v>
      </c>
      <c r="AU188" s="224" t="s">
        <v>84</v>
      </c>
      <c r="AY188" s="18" t="s">
        <v>178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82</v>
      </c>
      <c r="BK188" s="225">
        <f>ROUND(I188*H188,2)</f>
        <v>0</v>
      </c>
      <c r="BL188" s="18" t="s">
        <v>279</v>
      </c>
      <c r="BM188" s="224" t="s">
        <v>2275</v>
      </c>
    </row>
    <row r="189" spans="1:47" s="2" customFormat="1" ht="12">
      <c r="A189" s="39"/>
      <c r="B189" s="40"/>
      <c r="C189" s="41"/>
      <c r="D189" s="226" t="s">
        <v>187</v>
      </c>
      <c r="E189" s="41"/>
      <c r="F189" s="227" t="s">
        <v>2274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187</v>
      </c>
      <c r="AU189" s="18" t="s">
        <v>84</v>
      </c>
    </row>
    <row r="190" spans="1:47" s="2" customFormat="1" ht="12">
      <c r="A190" s="39"/>
      <c r="B190" s="40"/>
      <c r="C190" s="41"/>
      <c r="D190" s="231" t="s">
        <v>189</v>
      </c>
      <c r="E190" s="41"/>
      <c r="F190" s="232" t="s">
        <v>2276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189</v>
      </c>
      <c r="AU190" s="18" t="s">
        <v>84</v>
      </c>
    </row>
    <row r="191" spans="1:51" s="13" customFormat="1" ht="12">
      <c r="A191" s="13"/>
      <c r="B191" s="244"/>
      <c r="C191" s="245"/>
      <c r="D191" s="226" t="s">
        <v>288</v>
      </c>
      <c r="E191" s="246" t="s">
        <v>19</v>
      </c>
      <c r="F191" s="247" t="s">
        <v>2264</v>
      </c>
      <c r="G191" s="245"/>
      <c r="H191" s="248">
        <v>241.5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288</v>
      </c>
      <c r="AU191" s="254" t="s">
        <v>84</v>
      </c>
      <c r="AV191" s="13" t="s">
        <v>84</v>
      </c>
      <c r="AW191" s="13" t="s">
        <v>33</v>
      </c>
      <c r="AX191" s="13" t="s">
        <v>74</v>
      </c>
      <c r="AY191" s="254" t="s">
        <v>178</v>
      </c>
    </row>
    <row r="192" spans="1:51" s="13" customFormat="1" ht="12">
      <c r="A192" s="13"/>
      <c r="B192" s="244"/>
      <c r="C192" s="245"/>
      <c r="D192" s="226" t="s">
        <v>288</v>
      </c>
      <c r="E192" s="246" t="s">
        <v>19</v>
      </c>
      <c r="F192" s="247" t="s">
        <v>2265</v>
      </c>
      <c r="G192" s="245"/>
      <c r="H192" s="248">
        <v>43.7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288</v>
      </c>
      <c r="AU192" s="254" t="s">
        <v>84</v>
      </c>
      <c r="AV192" s="13" t="s">
        <v>84</v>
      </c>
      <c r="AW192" s="13" t="s">
        <v>33</v>
      </c>
      <c r="AX192" s="13" t="s">
        <v>74</v>
      </c>
      <c r="AY192" s="254" t="s">
        <v>178</v>
      </c>
    </row>
    <row r="193" spans="1:51" s="13" customFormat="1" ht="12">
      <c r="A193" s="13"/>
      <c r="B193" s="244"/>
      <c r="C193" s="245"/>
      <c r="D193" s="226" t="s">
        <v>288</v>
      </c>
      <c r="E193" s="246" t="s">
        <v>19</v>
      </c>
      <c r="F193" s="247" t="s">
        <v>2266</v>
      </c>
      <c r="G193" s="245"/>
      <c r="H193" s="248">
        <v>11.5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288</v>
      </c>
      <c r="AU193" s="254" t="s">
        <v>84</v>
      </c>
      <c r="AV193" s="13" t="s">
        <v>84</v>
      </c>
      <c r="AW193" s="13" t="s">
        <v>33</v>
      </c>
      <c r="AX193" s="13" t="s">
        <v>74</v>
      </c>
      <c r="AY193" s="254" t="s">
        <v>178</v>
      </c>
    </row>
    <row r="194" spans="1:51" s="14" customFormat="1" ht="12">
      <c r="A194" s="14"/>
      <c r="B194" s="255"/>
      <c r="C194" s="256"/>
      <c r="D194" s="226" t="s">
        <v>288</v>
      </c>
      <c r="E194" s="257" t="s">
        <v>19</v>
      </c>
      <c r="F194" s="258" t="s">
        <v>386</v>
      </c>
      <c r="G194" s="256"/>
      <c r="H194" s="259">
        <v>296.7</v>
      </c>
      <c r="I194" s="260"/>
      <c r="J194" s="256"/>
      <c r="K194" s="256"/>
      <c r="L194" s="261"/>
      <c r="M194" s="262"/>
      <c r="N194" s="263"/>
      <c r="O194" s="263"/>
      <c r="P194" s="263"/>
      <c r="Q194" s="263"/>
      <c r="R194" s="263"/>
      <c r="S194" s="263"/>
      <c r="T194" s="26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5" t="s">
        <v>288</v>
      </c>
      <c r="AU194" s="265" t="s">
        <v>84</v>
      </c>
      <c r="AV194" s="14" t="s">
        <v>185</v>
      </c>
      <c r="AW194" s="14" t="s">
        <v>33</v>
      </c>
      <c r="AX194" s="14" t="s">
        <v>82</v>
      </c>
      <c r="AY194" s="265" t="s">
        <v>178</v>
      </c>
    </row>
    <row r="195" spans="1:65" s="2" customFormat="1" ht="33" customHeight="1">
      <c r="A195" s="39"/>
      <c r="B195" s="40"/>
      <c r="C195" s="213" t="s">
        <v>7</v>
      </c>
      <c r="D195" s="213" t="s">
        <v>180</v>
      </c>
      <c r="E195" s="214" t="s">
        <v>2277</v>
      </c>
      <c r="F195" s="215" t="s">
        <v>2278</v>
      </c>
      <c r="G195" s="216" t="s">
        <v>237</v>
      </c>
      <c r="H195" s="217">
        <v>71.3</v>
      </c>
      <c r="I195" s="218"/>
      <c r="J195" s="219">
        <f>ROUND(I195*H195,2)</f>
        <v>0</v>
      </c>
      <c r="K195" s="215" t="s">
        <v>184</v>
      </c>
      <c r="L195" s="45"/>
      <c r="M195" s="220" t="s">
        <v>19</v>
      </c>
      <c r="N195" s="221" t="s">
        <v>45</v>
      </c>
      <c r="O195" s="85"/>
      <c r="P195" s="222">
        <f>O195*H195</f>
        <v>0</v>
      </c>
      <c r="Q195" s="222">
        <v>0.00016</v>
      </c>
      <c r="R195" s="222">
        <f>Q195*H195</f>
        <v>0.011408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279</v>
      </c>
      <c r="AT195" s="224" t="s">
        <v>180</v>
      </c>
      <c r="AU195" s="224" t="s">
        <v>84</v>
      </c>
      <c r="AY195" s="18" t="s">
        <v>178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82</v>
      </c>
      <c r="BK195" s="225">
        <f>ROUND(I195*H195,2)</f>
        <v>0</v>
      </c>
      <c r="BL195" s="18" t="s">
        <v>279</v>
      </c>
      <c r="BM195" s="224" t="s">
        <v>2279</v>
      </c>
    </row>
    <row r="196" spans="1:47" s="2" customFormat="1" ht="12">
      <c r="A196" s="39"/>
      <c r="B196" s="40"/>
      <c r="C196" s="41"/>
      <c r="D196" s="226" t="s">
        <v>187</v>
      </c>
      <c r="E196" s="41"/>
      <c r="F196" s="227" t="s">
        <v>2278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187</v>
      </c>
      <c r="AU196" s="18" t="s">
        <v>84</v>
      </c>
    </row>
    <row r="197" spans="1:47" s="2" customFormat="1" ht="12">
      <c r="A197" s="39"/>
      <c r="B197" s="40"/>
      <c r="C197" s="41"/>
      <c r="D197" s="231" t="s">
        <v>189</v>
      </c>
      <c r="E197" s="41"/>
      <c r="F197" s="232" t="s">
        <v>2280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189</v>
      </c>
      <c r="AU197" s="18" t="s">
        <v>84</v>
      </c>
    </row>
    <row r="198" spans="1:51" s="13" customFormat="1" ht="12">
      <c r="A198" s="13"/>
      <c r="B198" s="244"/>
      <c r="C198" s="245"/>
      <c r="D198" s="226" t="s">
        <v>288</v>
      </c>
      <c r="E198" s="246" t="s">
        <v>19</v>
      </c>
      <c r="F198" s="247" t="s">
        <v>2267</v>
      </c>
      <c r="G198" s="245"/>
      <c r="H198" s="248">
        <v>36.8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288</v>
      </c>
      <c r="AU198" s="254" t="s">
        <v>84</v>
      </c>
      <c r="AV198" s="13" t="s">
        <v>84</v>
      </c>
      <c r="AW198" s="13" t="s">
        <v>33</v>
      </c>
      <c r="AX198" s="13" t="s">
        <v>74</v>
      </c>
      <c r="AY198" s="254" t="s">
        <v>178</v>
      </c>
    </row>
    <row r="199" spans="1:51" s="13" customFormat="1" ht="12">
      <c r="A199" s="13"/>
      <c r="B199" s="244"/>
      <c r="C199" s="245"/>
      <c r="D199" s="226" t="s">
        <v>288</v>
      </c>
      <c r="E199" s="246" t="s">
        <v>19</v>
      </c>
      <c r="F199" s="247" t="s">
        <v>2268</v>
      </c>
      <c r="G199" s="245"/>
      <c r="H199" s="248">
        <v>34.5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4" t="s">
        <v>288</v>
      </c>
      <c r="AU199" s="254" t="s">
        <v>84</v>
      </c>
      <c r="AV199" s="13" t="s">
        <v>84</v>
      </c>
      <c r="AW199" s="13" t="s">
        <v>33</v>
      </c>
      <c r="AX199" s="13" t="s">
        <v>74</v>
      </c>
      <c r="AY199" s="254" t="s">
        <v>178</v>
      </c>
    </row>
    <row r="200" spans="1:51" s="14" customFormat="1" ht="12">
      <c r="A200" s="14"/>
      <c r="B200" s="255"/>
      <c r="C200" s="256"/>
      <c r="D200" s="226" t="s">
        <v>288</v>
      </c>
      <c r="E200" s="257" t="s">
        <v>19</v>
      </c>
      <c r="F200" s="258" t="s">
        <v>386</v>
      </c>
      <c r="G200" s="256"/>
      <c r="H200" s="259">
        <v>71.3</v>
      </c>
      <c r="I200" s="260"/>
      <c r="J200" s="256"/>
      <c r="K200" s="256"/>
      <c r="L200" s="261"/>
      <c r="M200" s="262"/>
      <c r="N200" s="263"/>
      <c r="O200" s="263"/>
      <c r="P200" s="263"/>
      <c r="Q200" s="263"/>
      <c r="R200" s="263"/>
      <c r="S200" s="263"/>
      <c r="T200" s="26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5" t="s">
        <v>288</v>
      </c>
      <c r="AU200" s="265" t="s">
        <v>84</v>
      </c>
      <c r="AV200" s="14" t="s">
        <v>185</v>
      </c>
      <c r="AW200" s="14" t="s">
        <v>33</v>
      </c>
      <c r="AX200" s="14" t="s">
        <v>82</v>
      </c>
      <c r="AY200" s="265" t="s">
        <v>178</v>
      </c>
    </row>
    <row r="201" spans="1:65" s="2" customFormat="1" ht="24.15" customHeight="1">
      <c r="A201" s="39"/>
      <c r="B201" s="40"/>
      <c r="C201" s="213" t="s">
        <v>309</v>
      </c>
      <c r="D201" s="213" t="s">
        <v>180</v>
      </c>
      <c r="E201" s="214" t="s">
        <v>2281</v>
      </c>
      <c r="F201" s="215" t="s">
        <v>2282</v>
      </c>
      <c r="G201" s="216" t="s">
        <v>252</v>
      </c>
      <c r="H201" s="217">
        <v>0.964</v>
      </c>
      <c r="I201" s="218"/>
      <c r="J201" s="219">
        <f>ROUND(I201*H201,2)</f>
        <v>0</v>
      </c>
      <c r="K201" s="215" t="s">
        <v>184</v>
      </c>
      <c r="L201" s="45"/>
      <c r="M201" s="220" t="s">
        <v>19</v>
      </c>
      <c r="N201" s="221" t="s">
        <v>45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279</v>
      </c>
      <c r="AT201" s="224" t="s">
        <v>180</v>
      </c>
      <c r="AU201" s="224" t="s">
        <v>84</v>
      </c>
      <c r="AY201" s="18" t="s">
        <v>178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82</v>
      </c>
      <c r="BK201" s="225">
        <f>ROUND(I201*H201,2)</f>
        <v>0</v>
      </c>
      <c r="BL201" s="18" t="s">
        <v>279</v>
      </c>
      <c r="BM201" s="224" t="s">
        <v>2283</v>
      </c>
    </row>
    <row r="202" spans="1:47" s="2" customFormat="1" ht="12">
      <c r="A202" s="39"/>
      <c r="B202" s="40"/>
      <c r="C202" s="41"/>
      <c r="D202" s="226" t="s">
        <v>187</v>
      </c>
      <c r="E202" s="41"/>
      <c r="F202" s="227" t="s">
        <v>2282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187</v>
      </c>
      <c r="AU202" s="18" t="s">
        <v>84</v>
      </c>
    </row>
    <row r="203" spans="1:47" s="2" customFormat="1" ht="12">
      <c r="A203" s="39"/>
      <c r="B203" s="40"/>
      <c r="C203" s="41"/>
      <c r="D203" s="231" t="s">
        <v>189</v>
      </c>
      <c r="E203" s="41"/>
      <c r="F203" s="232" t="s">
        <v>2284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189</v>
      </c>
      <c r="AU203" s="18" t="s">
        <v>84</v>
      </c>
    </row>
    <row r="204" spans="1:65" s="2" customFormat="1" ht="24.15" customHeight="1">
      <c r="A204" s="39"/>
      <c r="B204" s="40"/>
      <c r="C204" s="213" t="s">
        <v>315</v>
      </c>
      <c r="D204" s="213" t="s">
        <v>180</v>
      </c>
      <c r="E204" s="214" t="s">
        <v>2285</v>
      </c>
      <c r="F204" s="215" t="s">
        <v>2286</v>
      </c>
      <c r="G204" s="216" t="s">
        <v>252</v>
      </c>
      <c r="H204" s="217">
        <v>0.313</v>
      </c>
      <c r="I204" s="218"/>
      <c r="J204" s="219">
        <f>ROUND(I204*H204,2)</f>
        <v>0</v>
      </c>
      <c r="K204" s="215" t="s">
        <v>184</v>
      </c>
      <c r="L204" s="45"/>
      <c r="M204" s="220" t="s">
        <v>19</v>
      </c>
      <c r="N204" s="221" t="s">
        <v>45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279</v>
      </c>
      <c r="AT204" s="224" t="s">
        <v>180</v>
      </c>
      <c r="AU204" s="224" t="s">
        <v>84</v>
      </c>
      <c r="AY204" s="18" t="s">
        <v>178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82</v>
      </c>
      <c r="BK204" s="225">
        <f>ROUND(I204*H204,2)</f>
        <v>0</v>
      </c>
      <c r="BL204" s="18" t="s">
        <v>279</v>
      </c>
      <c r="BM204" s="224" t="s">
        <v>2287</v>
      </c>
    </row>
    <row r="205" spans="1:47" s="2" customFormat="1" ht="12">
      <c r="A205" s="39"/>
      <c r="B205" s="40"/>
      <c r="C205" s="41"/>
      <c r="D205" s="226" t="s">
        <v>187</v>
      </c>
      <c r="E205" s="41"/>
      <c r="F205" s="227" t="s">
        <v>2286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187</v>
      </c>
      <c r="AU205" s="18" t="s">
        <v>84</v>
      </c>
    </row>
    <row r="206" spans="1:47" s="2" customFormat="1" ht="12">
      <c r="A206" s="39"/>
      <c r="B206" s="40"/>
      <c r="C206" s="41"/>
      <c r="D206" s="231" t="s">
        <v>189</v>
      </c>
      <c r="E206" s="41"/>
      <c r="F206" s="232" t="s">
        <v>2288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189</v>
      </c>
      <c r="AU206" s="18" t="s">
        <v>84</v>
      </c>
    </row>
    <row r="207" spans="1:63" s="12" customFormat="1" ht="22.8" customHeight="1">
      <c r="A207" s="12"/>
      <c r="B207" s="197"/>
      <c r="C207" s="198"/>
      <c r="D207" s="199" t="s">
        <v>73</v>
      </c>
      <c r="E207" s="211" t="s">
        <v>2289</v>
      </c>
      <c r="F207" s="211" t="s">
        <v>2290</v>
      </c>
      <c r="G207" s="198"/>
      <c r="H207" s="198"/>
      <c r="I207" s="201"/>
      <c r="J207" s="212">
        <f>BK207</f>
        <v>0</v>
      </c>
      <c r="K207" s="198"/>
      <c r="L207" s="203"/>
      <c r="M207" s="204"/>
      <c r="N207" s="205"/>
      <c r="O207" s="205"/>
      <c r="P207" s="206">
        <f>SUM(P208:P250)</f>
        <v>0</v>
      </c>
      <c r="Q207" s="205"/>
      <c r="R207" s="206">
        <f>SUM(R208:R250)</f>
        <v>0.04081</v>
      </c>
      <c r="S207" s="205"/>
      <c r="T207" s="207">
        <f>SUM(T208:T250)</f>
        <v>0.0466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8" t="s">
        <v>84</v>
      </c>
      <c r="AT207" s="209" t="s">
        <v>73</v>
      </c>
      <c r="AU207" s="209" t="s">
        <v>82</v>
      </c>
      <c r="AY207" s="208" t="s">
        <v>178</v>
      </c>
      <c r="BK207" s="210">
        <f>SUM(BK208:BK250)</f>
        <v>0</v>
      </c>
    </row>
    <row r="208" spans="1:65" s="2" customFormat="1" ht="16.5" customHeight="1">
      <c r="A208" s="39"/>
      <c r="B208" s="40"/>
      <c r="C208" s="213" t="s">
        <v>321</v>
      </c>
      <c r="D208" s="213" t="s">
        <v>180</v>
      </c>
      <c r="E208" s="214" t="s">
        <v>2291</v>
      </c>
      <c r="F208" s="215" t="s">
        <v>2292</v>
      </c>
      <c r="G208" s="216" t="s">
        <v>271</v>
      </c>
      <c r="H208" s="217">
        <v>20</v>
      </c>
      <c r="I208" s="218"/>
      <c r="J208" s="219">
        <f>ROUND(I208*H208,2)</f>
        <v>0</v>
      </c>
      <c r="K208" s="215" t="s">
        <v>184</v>
      </c>
      <c r="L208" s="45"/>
      <c r="M208" s="220" t="s">
        <v>19</v>
      </c>
      <c r="N208" s="221" t="s">
        <v>45</v>
      </c>
      <c r="O208" s="85"/>
      <c r="P208" s="222">
        <f>O208*H208</f>
        <v>0</v>
      </c>
      <c r="Q208" s="222">
        <v>6E-05</v>
      </c>
      <c r="R208" s="222">
        <f>Q208*H208</f>
        <v>0.0012000000000000001</v>
      </c>
      <c r="S208" s="222">
        <v>0.0011</v>
      </c>
      <c r="T208" s="223">
        <f>S208*H208</f>
        <v>0.022000000000000002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279</v>
      </c>
      <c r="AT208" s="224" t="s">
        <v>180</v>
      </c>
      <c r="AU208" s="224" t="s">
        <v>84</v>
      </c>
      <c r="AY208" s="18" t="s">
        <v>178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82</v>
      </c>
      <c r="BK208" s="225">
        <f>ROUND(I208*H208,2)</f>
        <v>0</v>
      </c>
      <c r="BL208" s="18" t="s">
        <v>279</v>
      </c>
      <c r="BM208" s="224" t="s">
        <v>2293</v>
      </c>
    </row>
    <row r="209" spans="1:47" s="2" customFormat="1" ht="12">
      <c r="A209" s="39"/>
      <c r="B209" s="40"/>
      <c r="C209" s="41"/>
      <c r="D209" s="226" t="s">
        <v>187</v>
      </c>
      <c r="E209" s="41"/>
      <c r="F209" s="227" t="s">
        <v>2292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187</v>
      </c>
      <c r="AU209" s="18" t="s">
        <v>84</v>
      </c>
    </row>
    <row r="210" spans="1:47" s="2" customFormat="1" ht="12">
      <c r="A210" s="39"/>
      <c r="B210" s="40"/>
      <c r="C210" s="41"/>
      <c r="D210" s="231" t="s">
        <v>189</v>
      </c>
      <c r="E210" s="41"/>
      <c r="F210" s="232" t="s">
        <v>2294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189</v>
      </c>
      <c r="AU210" s="18" t="s">
        <v>84</v>
      </c>
    </row>
    <row r="211" spans="1:65" s="2" customFormat="1" ht="16.5" customHeight="1">
      <c r="A211" s="39"/>
      <c r="B211" s="40"/>
      <c r="C211" s="213" t="s">
        <v>327</v>
      </c>
      <c r="D211" s="213" t="s">
        <v>180</v>
      </c>
      <c r="E211" s="214" t="s">
        <v>2295</v>
      </c>
      <c r="F211" s="215" t="s">
        <v>2296</v>
      </c>
      <c r="G211" s="216" t="s">
        <v>271</v>
      </c>
      <c r="H211" s="217">
        <v>40</v>
      </c>
      <c r="I211" s="218"/>
      <c r="J211" s="219">
        <f>ROUND(I211*H211,2)</f>
        <v>0</v>
      </c>
      <c r="K211" s="215" t="s">
        <v>184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9E-05</v>
      </c>
      <c r="R211" s="222">
        <f>Q211*H211</f>
        <v>0.0036000000000000003</v>
      </c>
      <c r="S211" s="222">
        <v>0.00045</v>
      </c>
      <c r="T211" s="223">
        <f>S211*H211</f>
        <v>0.018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279</v>
      </c>
      <c r="AT211" s="224" t="s">
        <v>180</v>
      </c>
      <c r="AU211" s="224" t="s">
        <v>84</v>
      </c>
      <c r="AY211" s="18" t="s">
        <v>178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82</v>
      </c>
      <c r="BK211" s="225">
        <f>ROUND(I211*H211,2)</f>
        <v>0</v>
      </c>
      <c r="BL211" s="18" t="s">
        <v>279</v>
      </c>
      <c r="BM211" s="224" t="s">
        <v>2297</v>
      </c>
    </row>
    <row r="212" spans="1:47" s="2" customFormat="1" ht="12">
      <c r="A212" s="39"/>
      <c r="B212" s="40"/>
      <c r="C212" s="41"/>
      <c r="D212" s="226" t="s">
        <v>187</v>
      </c>
      <c r="E212" s="41"/>
      <c r="F212" s="227" t="s">
        <v>2296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187</v>
      </c>
      <c r="AU212" s="18" t="s">
        <v>84</v>
      </c>
    </row>
    <row r="213" spans="1:47" s="2" customFormat="1" ht="12">
      <c r="A213" s="39"/>
      <c r="B213" s="40"/>
      <c r="C213" s="41"/>
      <c r="D213" s="231" t="s">
        <v>189</v>
      </c>
      <c r="E213" s="41"/>
      <c r="F213" s="232" t="s">
        <v>2298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189</v>
      </c>
      <c r="AU213" s="18" t="s">
        <v>84</v>
      </c>
    </row>
    <row r="214" spans="1:65" s="2" customFormat="1" ht="16.5" customHeight="1">
      <c r="A214" s="39"/>
      <c r="B214" s="40"/>
      <c r="C214" s="213" t="s">
        <v>333</v>
      </c>
      <c r="D214" s="213" t="s">
        <v>180</v>
      </c>
      <c r="E214" s="214" t="s">
        <v>2299</v>
      </c>
      <c r="F214" s="215" t="s">
        <v>2300</v>
      </c>
      <c r="G214" s="216" t="s">
        <v>271</v>
      </c>
      <c r="H214" s="217">
        <v>6</v>
      </c>
      <c r="I214" s="218"/>
      <c r="J214" s="219">
        <f>ROUND(I214*H214,2)</f>
        <v>0</v>
      </c>
      <c r="K214" s="215" t="s">
        <v>184</v>
      </c>
      <c r="L214" s="45"/>
      <c r="M214" s="220" t="s">
        <v>19</v>
      </c>
      <c r="N214" s="221" t="s">
        <v>45</v>
      </c>
      <c r="O214" s="85"/>
      <c r="P214" s="222">
        <f>O214*H214</f>
        <v>0</v>
      </c>
      <c r="Q214" s="222">
        <v>0.00013</v>
      </c>
      <c r="R214" s="222">
        <f>Q214*H214</f>
        <v>0.0007799999999999999</v>
      </c>
      <c r="S214" s="222">
        <v>0.0011</v>
      </c>
      <c r="T214" s="223">
        <f>S214*H214</f>
        <v>0.0066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279</v>
      </c>
      <c r="AT214" s="224" t="s">
        <v>180</v>
      </c>
      <c r="AU214" s="224" t="s">
        <v>84</v>
      </c>
      <c r="AY214" s="18" t="s">
        <v>178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82</v>
      </c>
      <c r="BK214" s="225">
        <f>ROUND(I214*H214,2)</f>
        <v>0</v>
      </c>
      <c r="BL214" s="18" t="s">
        <v>279</v>
      </c>
      <c r="BM214" s="224" t="s">
        <v>2301</v>
      </c>
    </row>
    <row r="215" spans="1:47" s="2" customFormat="1" ht="12">
      <c r="A215" s="39"/>
      <c r="B215" s="40"/>
      <c r="C215" s="41"/>
      <c r="D215" s="226" t="s">
        <v>187</v>
      </c>
      <c r="E215" s="41"/>
      <c r="F215" s="227" t="s">
        <v>2300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187</v>
      </c>
      <c r="AU215" s="18" t="s">
        <v>84</v>
      </c>
    </row>
    <row r="216" spans="1:47" s="2" customFormat="1" ht="12">
      <c r="A216" s="39"/>
      <c r="B216" s="40"/>
      <c r="C216" s="41"/>
      <c r="D216" s="231" t="s">
        <v>189</v>
      </c>
      <c r="E216" s="41"/>
      <c r="F216" s="232" t="s">
        <v>2302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189</v>
      </c>
      <c r="AU216" s="18" t="s">
        <v>84</v>
      </c>
    </row>
    <row r="217" spans="1:65" s="2" customFormat="1" ht="16.5" customHeight="1">
      <c r="A217" s="39"/>
      <c r="B217" s="40"/>
      <c r="C217" s="213" t="s">
        <v>337</v>
      </c>
      <c r="D217" s="213" t="s">
        <v>180</v>
      </c>
      <c r="E217" s="214" t="s">
        <v>2303</v>
      </c>
      <c r="F217" s="215" t="s">
        <v>2304</v>
      </c>
      <c r="G217" s="216" t="s">
        <v>271</v>
      </c>
      <c r="H217" s="217">
        <v>24</v>
      </c>
      <c r="I217" s="218"/>
      <c r="J217" s="219">
        <f>ROUND(I217*H217,2)</f>
        <v>0</v>
      </c>
      <c r="K217" s="215" t="s">
        <v>184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3E-05</v>
      </c>
      <c r="R217" s="222">
        <f>Q217*H217</f>
        <v>0.00072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279</v>
      </c>
      <c r="AT217" s="224" t="s">
        <v>180</v>
      </c>
      <c r="AU217" s="224" t="s">
        <v>84</v>
      </c>
      <c r="AY217" s="18" t="s">
        <v>178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82</v>
      </c>
      <c r="BK217" s="225">
        <f>ROUND(I217*H217,2)</f>
        <v>0</v>
      </c>
      <c r="BL217" s="18" t="s">
        <v>279</v>
      </c>
      <c r="BM217" s="224" t="s">
        <v>2305</v>
      </c>
    </row>
    <row r="218" spans="1:47" s="2" customFormat="1" ht="12">
      <c r="A218" s="39"/>
      <c r="B218" s="40"/>
      <c r="C218" s="41"/>
      <c r="D218" s="226" t="s">
        <v>187</v>
      </c>
      <c r="E218" s="41"/>
      <c r="F218" s="227" t="s">
        <v>2304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187</v>
      </c>
      <c r="AU218" s="18" t="s">
        <v>84</v>
      </c>
    </row>
    <row r="219" spans="1:47" s="2" customFormat="1" ht="12">
      <c r="A219" s="39"/>
      <c r="B219" s="40"/>
      <c r="C219" s="41"/>
      <c r="D219" s="231" t="s">
        <v>189</v>
      </c>
      <c r="E219" s="41"/>
      <c r="F219" s="232" t="s">
        <v>2306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189</v>
      </c>
      <c r="AU219" s="18" t="s">
        <v>84</v>
      </c>
    </row>
    <row r="220" spans="1:65" s="2" customFormat="1" ht="16.5" customHeight="1">
      <c r="A220" s="39"/>
      <c r="B220" s="40"/>
      <c r="C220" s="234" t="s">
        <v>341</v>
      </c>
      <c r="D220" s="234" t="s">
        <v>96</v>
      </c>
      <c r="E220" s="235" t="s">
        <v>2307</v>
      </c>
      <c r="F220" s="236" t="s">
        <v>2308</v>
      </c>
      <c r="G220" s="237" t="s">
        <v>271</v>
      </c>
      <c r="H220" s="238">
        <v>5</v>
      </c>
      <c r="I220" s="239"/>
      <c r="J220" s="240">
        <f>ROUND(I220*H220,2)</f>
        <v>0</v>
      </c>
      <c r="K220" s="236" t="s">
        <v>184</v>
      </c>
      <c r="L220" s="241"/>
      <c r="M220" s="242" t="s">
        <v>19</v>
      </c>
      <c r="N220" s="243" t="s">
        <v>45</v>
      </c>
      <c r="O220" s="85"/>
      <c r="P220" s="222">
        <f>O220*H220</f>
        <v>0</v>
      </c>
      <c r="Q220" s="222">
        <v>0.0002</v>
      </c>
      <c r="R220" s="222">
        <f>Q220*H220</f>
        <v>0.001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365</v>
      </c>
      <c r="AT220" s="224" t="s">
        <v>96</v>
      </c>
      <c r="AU220" s="224" t="s">
        <v>84</v>
      </c>
      <c r="AY220" s="18" t="s">
        <v>178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82</v>
      </c>
      <c r="BK220" s="225">
        <f>ROUND(I220*H220,2)</f>
        <v>0</v>
      </c>
      <c r="BL220" s="18" t="s">
        <v>279</v>
      </c>
      <c r="BM220" s="224" t="s">
        <v>2309</v>
      </c>
    </row>
    <row r="221" spans="1:47" s="2" customFormat="1" ht="12">
      <c r="A221" s="39"/>
      <c r="B221" s="40"/>
      <c r="C221" s="41"/>
      <c r="D221" s="226" t="s">
        <v>187</v>
      </c>
      <c r="E221" s="41"/>
      <c r="F221" s="227" t="s">
        <v>2308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187</v>
      </c>
      <c r="AU221" s="18" t="s">
        <v>84</v>
      </c>
    </row>
    <row r="222" spans="1:65" s="2" customFormat="1" ht="16.5" customHeight="1">
      <c r="A222" s="39"/>
      <c r="B222" s="40"/>
      <c r="C222" s="234" t="s">
        <v>346</v>
      </c>
      <c r="D222" s="234" t="s">
        <v>96</v>
      </c>
      <c r="E222" s="235" t="s">
        <v>2310</v>
      </c>
      <c r="F222" s="236" t="s">
        <v>2311</v>
      </c>
      <c r="G222" s="237" t="s">
        <v>271</v>
      </c>
      <c r="H222" s="238">
        <v>19</v>
      </c>
      <c r="I222" s="239"/>
      <c r="J222" s="240">
        <f>ROUND(I222*H222,2)</f>
        <v>0</v>
      </c>
      <c r="K222" s="236" t="s">
        <v>184</v>
      </c>
      <c r="L222" s="241"/>
      <c r="M222" s="242" t="s">
        <v>19</v>
      </c>
      <c r="N222" s="243" t="s">
        <v>45</v>
      </c>
      <c r="O222" s="85"/>
      <c r="P222" s="222">
        <f>O222*H222</f>
        <v>0</v>
      </c>
      <c r="Q222" s="222">
        <v>0.0002</v>
      </c>
      <c r="R222" s="222">
        <f>Q222*H222</f>
        <v>0.0038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365</v>
      </c>
      <c r="AT222" s="224" t="s">
        <v>96</v>
      </c>
      <c r="AU222" s="224" t="s">
        <v>84</v>
      </c>
      <c r="AY222" s="18" t="s">
        <v>178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82</v>
      </c>
      <c r="BK222" s="225">
        <f>ROUND(I222*H222,2)</f>
        <v>0</v>
      </c>
      <c r="BL222" s="18" t="s">
        <v>279</v>
      </c>
      <c r="BM222" s="224" t="s">
        <v>2312</v>
      </c>
    </row>
    <row r="223" spans="1:47" s="2" customFormat="1" ht="12">
      <c r="A223" s="39"/>
      <c r="B223" s="40"/>
      <c r="C223" s="41"/>
      <c r="D223" s="226" t="s">
        <v>187</v>
      </c>
      <c r="E223" s="41"/>
      <c r="F223" s="227" t="s">
        <v>2311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187</v>
      </c>
      <c r="AU223" s="18" t="s">
        <v>84</v>
      </c>
    </row>
    <row r="224" spans="1:65" s="2" customFormat="1" ht="16.5" customHeight="1">
      <c r="A224" s="39"/>
      <c r="B224" s="40"/>
      <c r="C224" s="213" t="s">
        <v>353</v>
      </c>
      <c r="D224" s="213" t="s">
        <v>180</v>
      </c>
      <c r="E224" s="214" t="s">
        <v>2313</v>
      </c>
      <c r="F224" s="215" t="s">
        <v>2314</v>
      </c>
      <c r="G224" s="216" t="s">
        <v>271</v>
      </c>
      <c r="H224" s="217">
        <v>2</v>
      </c>
      <c r="I224" s="218"/>
      <c r="J224" s="219">
        <f>ROUND(I224*H224,2)</f>
        <v>0</v>
      </c>
      <c r="K224" s="215" t="s">
        <v>184</v>
      </c>
      <c r="L224" s="45"/>
      <c r="M224" s="220" t="s">
        <v>19</v>
      </c>
      <c r="N224" s="221" t="s">
        <v>45</v>
      </c>
      <c r="O224" s="85"/>
      <c r="P224" s="222">
        <f>O224*H224</f>
        <v>0</v>
      </c>
      <c r="Q224" s="222">
        <v>0.00027</v>
      </c>
      <c r="R224" s="222">
        <f>Q224*H224</f>
        <v>0.00054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279</v>
      </c>
      <c r="AT224" s="224" t="s">
        <v>180</v>
      </c>
      <c r="AU224" s="224" t="s">
        <v>84</v>
      </c>
      <c r="AY224" s="18" t="s">
        <v>178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82</v>
      </c>
      <c r="BK224" s="225">
        <f>ROUND(I224*H224,2)</f>
        <v>0</v>
      </c>
      <c r="BL224" s="18" t="s">
        <v>279</v>
      </c>
      <c r="BM224" s="224" t="s">
        <v>2315</v>
      </c>
    </row>
    <row r="225" spans="1:47" s="2" customFormat="1" ht="12">
      <c r="A225" s="39"/>
      <c r="B225" s="40"/>
      <c r="C225" s="41"/>
      <c r="D225" s="226" t="s">
        <v>187</v>
      </c>
      <c r="E225" s="41"/>
      <c r="F225" s="227" t="s">
        <v>2314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187</v>
      </c>
      <c r="AU225" s="18" t="s">
        <v>84</v>
      </c>
    </row>
    <row r="226" spans="1:47" s="2" customFormat="1" ht="12">
      <c r="A226" s="39"/>
      <c r="B226" s="40"/>
      <c r="C226" s="41"/>
      <c r="D226" s="231" t="s">
        <v>189</v>
      </c>
      <c r="E226" s="41"/>
      <c r="F226" s="232" t="s">
        <v>2316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189</v>
      </c>
      <c r="AU226" s="18" t="s">
        <v>84</v>
      </c>
    </row>
    <row r="227" spans="1:65" s="2" customFormat="1" ht="21.75" customHeight="1">
      <c r="A227" s="39"/>
      <c r="B227" s="40"/>
      <c r="C227" s="213" t="s">
        <v>359</v>
      </c>
      <c r="D227" s="213" t="s">
        <v>180</v>
      </c>
      <c r="E227" s="214" t="s">
        <v>2317</v>
      </c>
      <c r="F227" s="215" t="s">
        <v>2318</v>
      </c>
      <c r="G227" s="216" t="s">
        <v>271</v>
      </c>
      <c r="H227" s="217">
        <v>23</v>
      </c>
      <c r="I227" s="218"/>
      <c r="J227" s="219">
        <f>ROUND(I227*H227,2)</f>
        <v>0</v>
      </c>
      <c r="K227" s="215" t="s">
        <v>184</v>
      </c>
      <c r="L227" s="45"/>
      <c r="M227" s="220" t="s">
        <v>19</v>
      </c>
      <c r="N227" s="221" t="s">
        <v>45</v>
      </c>
      <c r="O227" s="85"/>
      <c r="P227" s="222">
        <f>O227*H227</f>
        <v>0</v>
      </c>
      <c r="Q227" s="222">
        <v>0.0007</v>
      </c>
      <c r="R227" s="222">
        <f>Q227*H227</f>
        <v>0.0161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279</v>
      </c>
      <c r="AT227" s="224" t="s">
        <v>180</v>
      </c>
      <c r="AU227" s="224" t="s">
        <v>84</v>
      </c>
      <c r="AY227" s="18" t="s">
        <v>178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82</v>
      </c>
      <c r="BK227" s="225">
        <f>ROUND(I227*H227,2)</f>
        <v>0</v>
      </c>
      <c r="BL227" s="18" t="s">
        <v>279</v>
      </c>
      <c r="BM227" s="224" t="s">
        <v>2319</v>
      </c>
    </row>
    <row r="228" spans="1:47" s="2" customFormat="1" ht="12">
      <c r="A228" s="39"/>
      <c r="B228" s="40"/>
      <c r="C228" s="41"/>
      <c r="D228" s="226" t="s">
        <v>187</v>
      </c>
      <c r="E228" s="41"/>
      <c r="F228" s="227" t="s">
        <v>2318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187</v>
      </c>
      <c r="AU228" s="18" t="s">
        <v>84</v>
      </c>
    </row>
    <row r="229" spans="1:47" s="2" customFormat="1" ht="12">
      <c r="A229" s="39"/>
      <c r="B229" s="40"/>
      <c r="C229" s="41"/>
      <c r="D229" s="231" t="s">
        <v>189</v>
      </c>
      <c r="E229" s="41"/>
      <c r="F229" s="232" t="s">
        <v>2320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189</v>
      </c>
      <c r="AU229" s="18" t="s">
        <v>84</v>
      </c>
    </row>
    <row r="230" spans="1:65" s="2" customFormat="1" ht="24.15" customHeight="1">
      <c r="A230" s="39"/>
      <c r="B230" s="40"/>
      <c r="C230" s="213" t="s">
        <v>365</v>
      </c>
      <c r="D230" s="213" t="s">
        <v>180</v>
      </c>
      <c r="E230" s="214" t="s">
        <v>2321</v>
      </c>
      <c r="F230" s="215" t="s">
        <v>2322</v>
      </c>
      <c r="G230" s="216" t="s">
        <v>271</v>
      </c>
      <c r="H230" s="217">
        <v>1</v>
      </c>
      <c r="I230" s="218"/>
      <c r="J230" s="219">
        <f>ROUND(I230*H230,2)</f>
        <v>0</v>
      </c>
      <c r="K230" s="215" t="s">
        <v>184</v>
      </c>
      <c r="L230" s="45"/>
      <c r="M230" s="220" t="s">
        <v>19</v>
      </c>
      <c r="N230" s="221" t="s">
        <v>45</v>
      </c>
      <c r="O230" s="85"/>
      <c r="P230" s="222">
        <f>O230*H230</f>
        <v>0</v>
      </c>
      <c r="Q230" s="222">
        <v>0.00027</v>
      </c>
      <c r="R230" s="222">
        <f>Q230*H230</f>
        <v>0.00027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279</v>
      </c>
      <c r="AT230" s="224" t="s">
        <v>180</v>
      </c>
      <c r="AU230" s="224" t="s">
        <v>84</v>
      </c>
      <c r="AY230" s="18" t="s">
        <v>178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82</v>
      </c>
      <c r="BK230" s="225">
        <f>ROUND(I230*H230,2)</f>
        <v>0</v>
      </c>
      <c r="BL230" s="18" t="s">
        <v>279</v>
      </c>
      <c r="BM230" s="224" t="s">
        <v>2323</v>
      </c>
    </row>
    <row r="231" spans="1:47" s="2" customFormat="1" ht="12">
      <c r="A231" s="39"/>
      <c r="B231" s="40"/>
      <c r="C231" s="41"/>
      <c r="D231" s="226" t="s">
        <v>187</v>
      </c>
      <c r="E231" s="41"/>
      <c r="F231" s="227" t="s">
        <v>2324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187</v>
      </c>
      <c r="AU231" s="18" t="s">
        <v>84</v>
      </c>
    </row>
    <row r="232" spans="1:47" s="2" customFormat="1" ht="12">
      <c r="A232" s="39"/>
      <c r="B232" s="40"/>
      <c r="C232" s="41"/>
      <c r="D232" s="231" t="s">
        <v>189</v>
      </c>
      <c r="E232" s="41"/>
      <c r="F232" s="232" t="s">
        <v>2325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189</v>
      </c>
      <c r="AU232" s="18" t="s">
        <v>84</v>
      </c>
    </row>
    <row r="233" spans="1:65" s="2" customFormat="1" ht="16.5" customHeight="1">
      <c r="A233" s="39"/>
      <c r="B233" s="40"/>
      <c r="C233" s="213" t="s">
        <v>369</v>
      </c>
      <c r="D233" s="213" t="s">
        <v>180</v>
      </c>
      <c r="E233" s="214" t="s">
        <v>2326</v>
      </c>
      <c r="F233" s="215" t="s">
        <v>2327</v>
      </c>
      <c r="G233" s="216" t="s">
        <v>271</v>
      </c>
      <c r="H233" s="217">
        <v>24</v>
      </c>
      <c r="I233" s="218"/>
      <c r="J233" s="219">
        <f>ROUND(I233*H233,2)</f>
        <v>0</v>
      </c>
      <c r="K233" s="215" t="s">
        <v>184</v>
      </c>
      <c r="L233" s="45"/>
      <c r="M233" s="220" t="s">
        <v>19</v>
      </c>
      <c r="N233" s="221" t="s">
        <v>45</v>
      </c>
      <c r="O233" s="85"/>
      <c r="P233" s="222">
        <f>O233*H233</f>
        <v>0</v>
      </c>
      <c r="Q233" s="222">
        <v>0.00022</v>
      </c>
      <c r="R233" s="222">
        <f>Q233*H233</f>
        <v>0.00528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279</v>
      </c>
      <c r="AT233" s="224" t="s">
        <v>180</v>
      </c>
      <c r="AU233" s="224" t="s">
        <v>84</v>
      </c>
      <c r="AY233" s="18" t="s">
        <v>178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82</v>
      </c>
      <c r="BK233" s="225">
        <f>ROUND(I233*H233,2)</f>
        <v>0</v>
      </c>
      <c r="BL233" s="18" t="s">
        <v>279</v>
      </c>
      <c r="BM233" s="224" t="s">
        <v>2328</v>
      </c>
    </row>
    <row r="234" spans="1:47" s="2" customFormat="1" ht="12">
      <c r="A234" s="39"/>
      <c r="B234" s="40"/>
      <c r="C234" s="41"/>
      <c r="D234" s="226" t="s">
        <v>187</v>
      </c>
      <c r="E234" s="41"/>
      <c r="F234" s="227" t="s">
        <v>2327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187</v>
      </c>
      <c r="AU234" s="18" t="s">
        <v>84</v>
      </c>
    </row>
    <row r="235" spans="1:47" s="2" customFormat="1" ht="12">
      <c r="A235" s="39"/>
      <c r="B235" s="40"/>
      <c r="C235" s="41"/>
      <c r="D235" s="231" t="s">
        <v>189</v>
      </c>
      <c r="E235" s="41"/>
      <c r="F235" s="232" t="s">
        <v>2329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189</v>
      </c>
      <c r="AU235" s="18" t="s">
        <v>84</v>
      </c>
    </row>
    <row r="236" spans="1:65" s="2" customFormat="1" ht="16.5" customHeight="1">
      <c r="A236" s="39"/>
      <c r="B236" s="40"/>
      <c r="C236" s="213" t="s">
        <v>373</v>
      </c>
      <c r="D236" s="213" t="s">
        <v>180</v>
      </c>
      <c r="E236" s="214" t="s">
        <v>2330</v>
      </c>
      <c r="F236" s="215" t="s">
        <v>2331</v>
      </c>
      <c r="G236" s="216" t="s">
        <v>271</v>
      </c>
      <c r="H236" s="217">
        <v>16</v>
      </c>
      <c r="I236" s="218"/>
      <c r="J236" s="219">
        <f>ROUND(I236*H236,2)</f>
        <v>0</v>
      </c>
      <c r="K236" s="215" t="s">
        <v>184</v>
      </c>
      <c r="L236" s="45"/>
      <c r="M236" s="220" t="s">
        <v>19</v>
      </c>
      <c r="N236" s="221" t="s">
        <v>45</v>
      </c>
      <c r="O236" s="85"/>
      <c r="P236" s="222">
        <f>O236*H236</f>
        <v>0</v>
      </c>
      <c r="Q236" s="222">
        <v>0.00021</v>
      </c>
      <c r="R236" s="222">
        <f>Q236*H236</f>
        <v>0.00336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279</v>
      </c>
      <c r="AT236" s="224" t="s">
        <v>180</v>
      </c>
      <c r="AU236" s="224" t="s">
        <v>84</v>
      </c>
      <c r="AY236" s="18" t="s">
        <v>178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82</v>
      </c>
      <c r="BK236" s="225">
        <f>ROUND(I236*H236,2)</f>
        <v>0</v>
      </c>
      <c r="BL236" s="18" t="s">
        <v>279</v>
      </c>
      <c r="BM236" s="224" t="s">
        <v>2332</v>
      </c>
    </row>
    <row r="237" spans="1:47" s="2" customFormat="1" ht="12">
      <c r="A237" s="39"/>
      <c r="B237" s="40"/>
      <c r="C237" s="41"/>
      <c r="D237" s="226" t="s">
        <v>187</v>
      </c>
      <c r="E237" s="41"/>
      <c r="F237" s="227" t="s">
        <v>2331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187</v>
      </c>
      <c r="AU237" s="18" t="s">
        <v>84</v>
      </c>
    </row>
    <row r="238" spans="1:47" s="2" customFormat="1" ht="12">
      <c r="A238" s="39"/>
      <c r="B238" s="40"/>
      <c r="C238" s="41"/>
      <c r="D238" s="231" t="s">
        <v>189</v>
      </c>
      <c r="E238" s="41"/>
      <c r="F238" s="232" t="s">
        <v>2333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189</v>
      </c>
      <c r="AU238" s="18" t="s">
        <v>84</v>
      </c>
    </row>
    <row r="239" spans="1:65" s="2" customFormat="1" ht="16.5" customHeight="1">
      <c r="A239" s="39"/>
      <c r="B239" s="40"/>
      <c r="C239" s="213" t="s">
        <v>378</v>
      </c>
      <c r="D239" s="213" t="s">
        <v>180</v>
      </c>
      <c r="E239" s="214" t="s">
        <v>2334</v>
      </c>
      <c r="F239" s="215" t="s">
        <v>2335</v>
      </c>
      <c r="G239" s="216" t="s">
        <v>271</v>
      </c>
      <c r="H239" s="217">
        <v>4</v>
      </c>
      <c r="I239" s="218"/>
      <c r="J239" s="219">
        <f>ROUND(I239*H239,2)</f>
        <v>0</v>
      </c>
      <c r="K239" s="215" t="s">
        <v>184</v>
      </c>
      <c r="L239" s="45"/>
      <c r="M239" s="220" t="s">
        <v>19</v>
      </c>
      <c r="N239" s="221" t="s">
        <v>45</v>
      </c>
      <c r="O239" s="85"/>
      <c r="P239" s="222">
        <f>O239*H239</f>
        <v>0</v>
      </c>
      <c r="Q239" s="222">
        <v>0.00034</v>
      </c>
      <c r="R239" s="222">
        <f>Q239*H239</f>
        <v>0.00136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279</v>
      </c>
      <c r="AT239" s="224" t="s">
        <v>180</v>
      </c>
      <c r="AU239" s="224" t="s">
        <v>84</v>
      </c>
      <c r="AY239" s="18" t="s">
        <v>178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82</v>
      </c>
      <c r="BK239" s="225">
        <f>ROUND(I239*H239,2)</f>
        <v>0</v>
      </c>
      <c r="BL239" s="18" t="s">
        <v>279</v>
      </c>
      <c r="BM239" s="224" t="s">
        <v>2336</v>
      </c>
    </row>
    <row r="240" spans="1:47" s="2" customFormat="1" ht="12">
      <c r="A240" s="39"/>
      <c r="B240" s="40"/>
      <c r="C240" s="41"/>
      <c r="D240" s="226" t="s">
        <v>187</v>
      </c>
      <c r="E240" s="41"/>
      <c r="F240" s="227" t="s">
        <v>2335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187</v>
      </c>
      <c r="AU240" s="18" t="s">
        <v>84</v>
      </c>
    </row>
    <row r="241" spans="1:47" s="2" customFormat="1" ht="12">
      <c r="A241" s="39"/>
      <c r="B241" s="40"/>
      <c r="C241" s="41"/>
      <c r="D241" s="231" t="s">
        <v>189</v>
      </c>
      <c r="E241" s="41"/>
      <c r="F241" s="232" t="s">
        <v>2337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189</v>
      </c>
      <c r="AU241" s="18" t="s">
        <v>84</v>
      </c>
    </row>
    <row r="242" spans="1:65" s="2" customFormat="1" ht="16.5" customHeight="1">
      <c r="A242" s="39"/>
      <c r="B242" s="40"/>
      <c r="C242" s="213" t="s">
        <v>387</v>
      </c>
      <c r="D242" s="213" t="s">
        <v>180</v>
      </c>
      <c r="E242" s="214" t="s">
        <v>2338</v>
      </c>
      <c r="F242" s="215" t="s">
        <v>2339</v>
      </c>
      <c r="G242" s="216" t="s">
        <v>271</v>
      </c>
      <c r="H242" s="217">
        <v>4</v>
      </c>
      <c r="I242" s="218"/>
      <c r="J242" s="219">
        <f>ROUND(I242*H242,2)</f>
        <v>0</v>
      </c>
      <c r="K242" s="215" t="s">
        <v>184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0.0007</v>
      </c>
      <c r="R242" s="222">
        <f>Q242*H242</f>
        <v>0.0028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279</v>
      </c>
      <c r="AT242" s="224" t="s">
        <v>180</v>
      </c>
      <c r="AU242" s="224" t="s">
        <v>84</v>
      </c>
      <c r="AY242" s="18" t="s">
        <v>178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82</v>
      </c>
      <c r="BK242" s="225">
        <f>ROUND(I242*H242,2)</f>
        <v>0</v>
      </c>
      <c r="BL242" s="18" t="s">
        <v>279</v>
      </c>
      <c r="BM242" s="224" t="s">
        <v>2340</v>
      </c>
    </row>
    <row r="243" spans="1:47" s="2" customFormat="1" ht="12">
      <c r="A243" s="39"/>
      <c r="B243" s="40"/>
      <c r="C243" s="41"/>
      <c r="D243" s="226" t="s">
        <v>187</v>
      </c>
      <c r="E243" s="41"/>
      <c r="F243" s="227" t="s">
        <v>2339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187</v>
      </c>
      <c r="AU243" s="18" t="s">
        <v>84</v>
      </c>
    </row>
    <row r="244" spans="1:47" s="2" customFormat="1" ht="12">
      <c r="A244" s="39"/>
      <c r="B244" s="40"/>
      <c r="C244" s="41"/>
      <c r="D244" s="231" t="s">
        <v>189</v>
      </c>
      <c r="E244" s="41"/>
      <c r="F244" s="232" t="s">
        <v>2341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189</v>
      </c>
      <c r="AU244" s="18" t="s">
        <v>84</v>
      </c>
    </row>
    <row r="245" spans="1:65" s="2" customFormat="1" ht="24.15" customHeight="1">
      <c r="A245" s="39"/>
      <c r="B245" s="40"/>
      <c r="C245" s="213" t="s">
        <v>393</v>
      </c>
      <c r="D245" s="213" t="s">
        <v>180</v>
      </c>
      <c r="E245" s="214" t="s">
        <v>2342</v>
      </c>
      <c r="F245" s="215" t="s">
        <v>2343</v>
      </c>
      <c r="G245" s="216" t="s">
        <v>252</v>
      </c>
      <c r="H245" s="217">
        <v>0.047</v>
      </c>
      <c r="I245" s="218"/>
      <c r="J245" s="219">
        <f>ROUND(I245*H245,2)</f>
        <v>0</v>
      </c>
      <c r="K245" s="215" t="s">
        <v>184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279</v>
      </c>
      <c r="AT245" s="224" t="s">
        <v>180</v>
      </c>
      <c r="AU245" s="224" t="s">
        <v>84</v>
      </c>
      <c r="AY245" s="18" t="s">
        <v>178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82</v>
      </c>
      <c r="BK245" s="225">
        <f>ROUND(I245*H245,2)</f>
        <v>0</v>
      </c>
      <c r="BL245" s="18" t="s">
        <v>279</v>
      </c>
      <c r="BM245" s="224" t="s">
        <v>2344</v>
      </c>
    </row>
    <row r="246" spans="1:47" s="2" customFormat="1" ht="12">
      <c r="A246" s="39"/>
      <c r="B246" s="40"/>
      <c r="C246" s="41"/>
      <c r="D246" s="226" t="s">
        <v>187</v>
      </c>
      <c r="E246" s="41"/>
      <c r="F246" s="227" t="s">
        <v>2343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187</v>
      </c>
      <c r="AU246" s="18" t="s">
        <v>84</v>
      </c>
    </row>
    <row r="247" spans="1:47" s="2" customFormat="1" ht="12">
      <c r="A247" s="39"/>
      <c r="B247" s="40"/>
      <c r="C247" s="41"/>
      <c r="D247" s="231" t="s">
        <v>189</v>
      </c>
      <c r="E247" s="41"/>
      <c r="F247" s="232" t="s">
        <v>2345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189</v>
      </c>
      <c r="AU247" s="18" t="s">
        <v>84</v>
      </c>
    </row>
    <row r="248" spans="1:65" s="2" customFormat="1" ht="24.15" customHeight="1">
      <c r="A248" s="39"/>
      <c r="B248" s="40"/>
      <c r="C248" s="213" t="s">
        <v>400</v>
      </c>
      <c r="D248" s="213" t="s">
        <v>180</v>
      </c>
      <c r="E248" s="214" t="s">
        <v>2346</v>
      </c>
      <c r="F248" s="215" t="s">
        <v>2347</v>
      </c>
      <c r="G248" s="216" t="s">
        <v>252</v>
      </c>
      <c r="H248" s="217">
        <v>0.041</v>
      </c>
      <c r="I248" s="218"/>
      <c r="J248" s="219">
        <f>ROUND(I248*H248,2)</f>
        <v>0</v>
      </c>
      <c r="K248" s="215" t="s">
        <v>184</v>
      </c>
      <c r="L248" s="45"/>
      <c r="M248" s="220" t="s">
        <v>19</v>
      </c>
      <c r="N248" s="221" t="s">
        <v>45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279</v>
      </c>
      <c r="AT248" s="224" t="s">
        <v>180</v>
      </c>
      <c r="AU248" s="224" t="s">
        <v>84</v>
      </c>
      <c r="AY248" s="18" t="s">
        <v>178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82</v>
      </c>
      <c r="BK248" s="225">
        <f>ROUND(I248*H248,2)</f>
        <v>0</v>
      </c>
      <c r="BL248" s="18" t="s">
        <v>279</v>
      </c>
      <c r="BM248" s="224" t="s">
        <v>2348</v>
      </c>
    </row>
    <row r="249" spans="1:47" s="2" customFormat="1" ht="12">
      <c r="A249" s="39"/>
      <c r="B249" s="40"/>
      <c r="C249" s="41"/>
      <c r="D249" s="226" t="s">
        <v>187</v>
      </c>
      <c r="E249" s="41"/>
      <c r="F249" s="227" t="s">
        <v>2347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187</v>
      </c>
      <c r="AU249" s="18" t="s">
        <v>84</v>
      </c>
    </row>
    <row r="250" spans="1:47" s="2" customFormat="1" ht="12">
      <c r="A250" s="39"/>
      <c r="B250" s="40"/>
      <c r="C250" s="41"/>
      <c r="D250" s="231" t="s">
        <v>189</v>
      </c>
      <c r="E250" s="41"/>
      <c r="F250" s="232" t="s">
        <v>2349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189</v>
      </c>
      <c r="AU250" s="18" t="s">
        <v>84</v>
      </c>
    </row>
    <row r="251" spans="1:63" s="12" customFormat="1" ht="22.8" customHeight="1">
      <c r="A251" s="12"/>
      <c r="B251" s="197"/>
      <c r="C251" s="198"/>
      <c r="D251" s="199" t="s">
        <v>73</v>
      </c>
      <c r="E251" s="211" t="s">
        <v>2350</v>
      </c>
      <c r="F251" s="211" t="s">
        <v>2351</v>
      </c>
      <c r="G251" s="198"/>
      <c r="H251" s="198"/>
      <c r="I251" s="201"/>
      <c r="J251" s="212">
        <f>BK251</f>
        <v>0</v>
      </c>
      <c r="K251" s="198"/>
      <c r="L251" s="203"/>
      <c r="M251" s="204"/>
      <c r="N251" s="205"/>
      <c r="O251" s="205"/>
      <c r="P251" s="206">
        <f>SUM(P252:P314)</f>
        <v>0</v>
      </c>
      <c r="Q251" s="205"/>
      <c r="R251" s="206">
        <f>SUM(R252:R314)</f>
        <v>1.02141</v>
      </c>
      <c r="S251" s="205"/>
      <c r="T251" s="207">
        <f>SUM(T252:T314)</f>
        <v>2.1463200000000002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8" t="s">
        <v>84</v>
      </c>
      <c r="AT251" s="209" t="s">
        <v>73</v>
      </c>
      <c r="AU251" s="209" t="s">
        <v>82</v>
      </c>
      <c r="AY251" s="208" t="s">
        <v>178</v>
      </c>
      <c r="BK251" s="210">
        <f>SUM(BK252:BK314)</f>
        <v>0</v>
      </c>
    </row>
    <row r="252" spans="1:65" s="2" customFormat="1" ht="24.15" customHeight="1">
      <c r="A252" s="39"/>
      <c r="B252" s="40"/>
      <c r="C252" s="213" t="s">
        <v>407</v>
      </c>
      <c r="D252" s="213" t="s">
        <v>180</v>
      </c>
      <c r="E252" s="214" t="s">
        <v>2352</v>
      </c>
      <c r="F252" s="215" t="s">
        <v>2353</v>
      </c>
      <c r="G252" s="216" t="s">
        <v>271</v>
      </c>
      <c r="H252" s="217">
        <v>24</v>
      </c>
      <c r="I252" s="218"/>
      <c r="J252" s="219">
        <f>ROUND(I252*H252,2)</f>
        <v>0</v>
      </c>
      <c r="K252" s="215" t="s">
        <v>184</v>
      </c>
      <c r="L252" s="45"/>
      <c r="M252" s="220" t="s">
        <v>19</v>
      </c>
      <c r="N252" s="221" t="s">
        <v>45</v>
      </c>
      <c r="O252" s="85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279</v>
      </c>
      <c r="AT252" s="224" t="s">
        <v>180</v>
      </c>
      <c r="AU252" s="224" t="s">
        <v>84</v>
      </c>
      <c r="AY252" s="18" t="s">
        <v>178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82</v>
      </c>
      <c r="BK252" s="225">
        <f>ROUND(I252*H252,2)</f>
        <v>0</v>
      </c>
      <c r="BL252" s="18" t="s">
        <v>279</v>
      </c>
      <c r="BM252" s="224" t="s">
        <v>2354</v>
      </c>
    </row>
    <row r="253" spans="1:47" s="2" customFormat="1" ht="12">
      <c r="A253" s="39"/>
      <c r="B253" s="40"/>
      <c r="C253" s="41"/>
      <c r="D253" s="226" t="s">
        <v>187</v>
      </c>
      <c r="E253" s="41"/>
      <c r="F253" s="227" t="s">
        <v>2353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187</v>
      </c>
      <c r="AU253" s="18" t="s">
        <v>84</v>
      </c>
    </row>
    <row r="254" spans="1:47" s="2" customFormat="1" ht="12">
      <c r="A254" s="39"/>
      <c r="B254" s="40"/>
      <c r="C254" s="41"/>
      <c r="D254" s="231" t="s">
        <v>189</v>
      </c>
      <c r="E254" s="41"/>
      <c r="F254" s="232" t="s">
        <v>2355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189</v>
      </c>
      <c r="AU254" s="18" t="s">
        <v>84</v>
      </c>
    </row>
    <row r="255" spans="1:65" s="2" customFormat="1" ht="16.5" customHeight="1">
      <c r="A255" s="39"/>
      <c r="B255" s="40"/>
      <c r="C255" s="213" t="s">
        <v>413</v>
      </c>
      <c r="D255" s="213" t="s">
        <v>180</v>
      </c>
      <c r="E255" s="214" t="s">
        <v>2356</v>
      </c>
      <c r="F255" s="215" t="s">
        <v>2357</v>
      </c>
      <c r="G255" s="216" t="s">
        <v>206</v>
      </c>
      <c r="H255" s="217">
        <v>86.4</v>
      </c>
      <c r="I255" s="218"/>
      <c r="J255" s="219">
        <f>ROUND(I255*H255,2)</f>
        <v>0</v>
      </c>
      <c r="K255" s="215" t="s">
        <v>184</v>
      </c>
      <c r="L255" s="45"/>
      <c r="M255" s="220" t="s">
        <v>19</v>
      </c>
      <c r="N255" s="221" t="s">
        <v>45</v>
      </c>
      <c r="O255" s="85"/>
      <c r="P255" s="222">
        <f>O255*H255</f>
        <v>0</v>
      </c>
      <c r="Q255" s="222">
        <v>0</v>
      </c>
      <c r="R255" s="222">
        <f>Q255*H255</f>
        <v>0</v>
      </c>
      <c r="S255" s="222">
        <v>0.0238</v>
      </c>
      <c r="T255" s="223">
        <f>S255*H255</f>
        <v>2.0563200000000004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279</v>
      </c>
      <c r="AT255" s="224" t="s">
        <v>180</v>
      </c>
      <c r="AU255" s="224" t="s">
        <v>84</v>
      </c>
      <c r="AY255" s="18" t="s">
        <v>178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82</v>
      </c>
      <c r="BK255" s="225">
        <f>ROUND(I255*H255,2)</f>
        <v>0</v>
      </c>
      <c r="BL255" s="18" t="s">
        <v>279</v>
      </c>
      <c r="BM255" s="224" t="s">
        <v>2358</v>
      </c>
    </row>
    <row r="256" spans="1:47" s="2" customFormat="1" ht="12">
      <c r="A256" s="39"/>
      <c r="B256" s="40"/>
      <c r="C256" s="41"/>
      <c r="D256" s="226" t="s">
        <v>187</v>
      </c>
      <c r="E256" s="41"/>
      <c r="F256" s="227" t="s">
        <v>2357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187</v>
      </c>
      <c r="AU256" s="18" t="s">
        <v>84</v>
      </c>
    </row>
    <row r="257" spans="1:47" s="2" customFormat="1" ht="12">
      <c r="A257" s="39"/>
      <c r="B257" s="40"/>
      <c r="C257" s="41"/>
      <c r="D257" s="231" t="s">
        <v>189</v>
      </c>
      <c r="E257" s="41"/>
      <c r="F257" s="232" t="s">
        <v>2359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189</v>
      </c>
      <c r="AU257" s="18" t="s">
        <v>84</v>
      </c>
    </row>
    <row r="258" spans="1:51" s="13" customFormat="1" ht="12">
      <c r="A258" s="13"/>
      <c r="B258" s="244"/>
      <c r="C258" s="245"/>
      <c r="D258" s="226" t="s">
        <v>288</v>
      </c>
      <c r="E258" s="246" t="s">
        <v>19</v>
      </c>
      <c r="F258" s="247" t="s">
        <v>2360</v>
      </c>
      <c r="G258" s="245"/>
      <c r="H258" s="248">
        <v>86.4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4" t="s">
        <v>288</v>
      </c>
      <c r="AU258" s="254" t="s">
        <v>84</v>
      </c>
      <c r="AV258" s="13" t="s">
        <v>84</v>
      </c>
      <c r="AW258" s="13" t="s">
        <v>33</v>
      </c>
      <c r="AX258" s="13" t="s">
        <v>74</v>
      </c>
      <c r="AY258" s="254" t="s">
        <v>178</v>
      </c>
    </row>
    <row r="259" spans="1:51" s="14" customFormat="1" ht="12">
      <c r="A259" s="14"/>
      <c r="B259" s="255"/>
      <c r="C259" s="256"/>
      <c r="D259" s="226" t="s">
        <v>288</v>
      </c>
      <c r="E259" s="257" t="s">
        <v>19</v>
      </c>
      <c r="F259" s="258" t="s">
        <v>386</v>
      </c>
      <c r="G259" s="256"/>
      <c r="H259" s="259">
        <v>86.4</v>
      </c>
      <c r="I259" s="260"/>
      <c r="J259" s="256"/>
      <c r="K259" s="256"/>
      <c r="L259" s="261"/>
      <c r="M259" s="262"/>
      <c r="N259" s="263"/>
      <c r="O259" s="263"/>
      <c r="P259" s="263"/>
      <c r="Q259" s="263"/>
      <c r="R259" s="263"/>
      <c r="S259" s="263"/>
      <c r="T259" s="26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5" t="s">
        <v>288</v>
      </c>
      <c r="AU259" s="265" t="s">
        <v>84</v>
      </c>
      <c r="AV259" s="14" t="s">
        <v>185</v>
      </c>
      <c r="AW259" s="14" t="s">
        <v>33</v>
      </c>
      <c r="AX259" s="14" t="s">
        <v>82</v>
      </c>
      <c r="AY259" s="265" t="s">
        <v>178</v>
      </c>
    </row>
    <row r="260" spans="1:65" s="2" customFormat="1" ht="37.8" customHeight="1">
      <c r="A260" s="39"/>
      <c r="B260" s="40"/>
      <c r="C260" s="213" t="s">
        <v>421</v>
      </c>
      <c r="D260" s="213" t="s">
        <v>180</v>
      </c>
      <c r="E260" s="214" t="s">
        <v>2361</v>
      </c>
      <c r="F260" s="215" t="s">
        <v>2362</v>
      </c>
      <c r="G260" s="216" t="s">
        <v>271</v>
      </c>
      <c r="H260" s="217">
        <v>6</v>
      </c>
      <c r="I260" s="218"/>
      <c r="J260" s="219">
        <f>ROUND(I260*H260,2)</f>
        <v>0</v>
      </c>
      <c r="K260" s="215" t="s">
        <v>184</v>
      </c>
      <c r="L260" s="45"/>
      <c r="M260" s="220" t="s">
        <v>19</v>
      </c>
      <c r="N260" s="221" t="s">
        <v>45</v>
      </c>
      <c r="O260" s="85"/>
      <c r="P260" s="222">
        <f>O260*H260</f>
        <v>0</v>
      </c>
      <c r="Q260" s="222">
        <v>0.02176</v>
      </c>
      <c r="R260" s="222">
        <f>Q260*H260</f>
        <v>0.13056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279</v>
      </c>
      <c r="AT260" s="224" t="s">
        <v>180</v>
      </c>
      <c r="AU260" s="224" t="s">
        <v>84</v>
      </c>
      <c r="AY260" s="18" t="s">
        <v>178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82</v>
      </c>
      <c r="BK260" s="225">
        <f>ROUND(I260*H260,2)</f>
        <v>0</v>
      </c>
      <c r="BL260" s="18" t="s">
        <v>279</v>
      </c>
      <c r="BM260" s="224" t="s">
        <v>2363</v>
      </c>
    </row>
    <row r="261" spans="1:47" s="2" customFormat="1" ht="12">
      <c r="A261" s="39"/>
      <c r="B261" s="40"/>
      <c r="C261" s="41"/>
      <c r="D261" s="226" t="s">
        <v>187</v>
      </c>
      <c r="E261" s="41"/>
      <c r="F261" s="227" t="s">
        <v>2364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187</v>
      </c>
      <c r="AU261" s="18" t="s">
        <v>84</v>
      </c>
    </row>
    <row r="262" spans="1:47" s="2" customFormat="1" ht="12">
      <c r="A262" s="39"/>
      <c r="B262" s="40"/>
      <c r="C262" s="41"/>
      <c r="D262" s="231" t="s">
        <v>189</v>
      </c>
      <c r="E262" s="41"/>
      <c r="F262" s="232" t="s">
        <v>2365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189</v>
      </c>
      <c r="AU262" s="18" t="s">
        <v>84</v>
      </c>
    </row>
    <row r="263" spans="1:65" s="2" customFormat="1" ht="37.8" customHeight="1">
      <c r="A263" s="39"/>
      <c r="B263" s="40"/>
      <c r="C263" s="213" t="s">
        <v>427</v>
      </c>
      <c r="D263" s="213" t="s">
        <v>180</v>
      </c>
      <c r="E263" s="214" t="s">
        <v>2366</v>
      </c>
      <c r="F263" s="215" t="s">
        <v>2367</v>
      </c>
      <c r="G263" s="216" t="s">
        <v>271</v>
      </c>
      <c r="H263" s="217">
        <v>1</v>
      </c>
      <c r="I263" s="218"/>
      <c r="J263" s="219">
        <f>ROUND(I263*H263,2)</f>
        <v>0</v>
      </c>
      <c r="K263" s="215" t="s">
        <v>184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0.02828</v>
      </c>
      <c r="R263" s="222">
        <f>Q263*H263</f>
        <v>0.02828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279</v>
      </c>
      <c r="AT263" s="224" t="s">
        <v>180</v>
      </c>
      <c r="AU263" s="224" t="s">
        <v>84</v>
      </c>
      <c r="AY263" s="18" t="s">
        <v>178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82</v>
      </c>
      <c r="BK263" s="225">
        <f>ROUND(I263*H263,2)</f>
        <v>0</v>
      </c>
      <c r="BL263" s="18" t="s">
        <v>279</v>
      </c>
      <c r="BM263" s="224" t="s">
        <v>2368</v>
      </c>
    </row>
    <row r="264" spans="1:47" s="2" customFormat="1" ht="12">
      <c r="A264" s="39"/>
      <c r="B264" s="40"/>
      <c r="C264" s="41"/>
      <c r="D264" s="226" t="s">
        <v>187</v>
      </c>
      <c r="E264" s="41"/>
      <c r="F264" s="227" t="s">
        <v>2369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187</v>
      </c>
      <c r="AU264" s="18" t="s">
        <v>84</v>
      </c>
    </row>
    <row r="265" spans="1:47" s="2" customFormat="1" ht="12">
      <c r="A265" s="39"/>
      <c r="B265" s="40"/>
      <c r="C265" s="41"/>
      <c r="D265" s="231" t="s">
        <v>189</v>
      </c>
      <c r="E265" s="41"/>
      <c r="F265" s="232" t="s">
        <v>2370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189</v>
      </c>
      <c r="AU265" s="18" t="s">
        <v>84</v>
      </c>
    </row>
    <row r="266" spans="1:65" s="2" customFormat="1" ht="37.8" customHeight="1">
      <c r="A266" s="39"/>
      <c r="B266" s="40"/>
      <c r="C266" s="213" t="s">
        <v>431</v>
      </c>
      <c r="D266" s="213" t="s">
        <v>180</v>
      </c>
      <c r="E266" s="214" t="s">
        <v>2371</v>
      </c>
      <c r="F266" s="215" t="s">
        <v>2372</v>
      </c>
      <c r="G266" s="216" t="s">
        <v>271</v>
      </c>
      <c r="H266" s="217">
        <v>4</v>
      </c>
      <c r="I266" s="218"/>
      <c r="J266" s="219">
        <f>ROUND(I266*H266,2)</f>
        <v>0</v>
      </c>
      <c r="K266" s="215" t="s">
        <v>184</v>
      </c>
      <c r="L266" s="45"/>
      <c r="M266" s="220" t="s">
        <v>19</v>
      </c>
      <c r="N266" s="221" t="s">
        <v>45</v>
      </c>
      <c r="O266" s="85"/>
      <c r="P266" s="222">
        <f>O266*H266</f>
        <v>0</v>
      </c>
      <c r="Q266" s="222">
        <v>0.0348</v>
      </c>
      <c r="R266" s="222">
        <f>Q266*H266</f>
        <v>0.1392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279</v>
      </c>
      <c r="AT266" s="224" t="s">
        <v>180</v>
      </c>
      <c r="AU266" s="224" t="s">
        <v>84</v>
      </c>
      <c r="AY266" s="18" t="s">
        <v>178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82</v>
      </c>
      <c r="BK266" s="225">
        <f>ROUND(I266*H266,2)</f>
        <v>0</v>
      </c>
      <c r="BL266" s="18" t="s">
        <v>279</v>
      </c>
      <c r="BM266" s="224" t="s">
        <v>2373</v>
      </c>
    </row>
    <row r="267" spans="1:47" s="2" customFormat="1" ht="12">
      <c r="A267" s="39"/>
      <c r="B267" s="40"/>
      <c r="C267" s="41"/>
      <c r="D267" s="226" t="s">
        <v>187</v>
      </c>
      <c r="E267" s="41"/>
      <c r="F267" s="227" t="s">
        <v>2374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187</v>
      </c>
      <c r="AU267" s="18" t="s">
        <v>84</v>
      </c>
    </row>
    <row r="268" spans="1:47" s="2" customFormat="1" ht="12">
      <c r="A268" s="39"/>
      <c r="B268" s="40"/>
      <c r="C268" s="41"/>
      <c r="D268" s="231" t="s">
        <v>189</v>
      </c>
      <c r="E268" s="41"/>
      <c r="F268" s="232" t="s">
        <v>2375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189</v>
      </c>
      <c r="AU268" s="18" t="s">
        <v>84</v>
      </c>
    </row>
    <row r="269" spans="1:65" s="2" customFormat="1" ht="37.8" customHeight="1">
      <c r="A269" s="39"/>
      <c r="B269" s="40"/>
      <c r="C269" s="213" t="s">
        <v>435</v>
      </c>
      <c r="D269" s="213" t="s">
        <v>180</v>
      </c>
      <c r="E269" s="214" t="s">
        <v>2376</v>
      </c>
      <c r="F269" s="215" t="s">
        <v>2377</v>
      </c>
      <c r="G269" s="216" t="s">
        <v>271</v>
      </c>
      <c r="H269" s="217">
        <v>2</v>
      </c>
      <c r="I269" s="218"/>
      <c r="J269" s="219">
        <f>ROUND(I269*H269,2)</f>
        <v>0</v>
      </c>
      <c r="K269" s="215" t="s">
        <v>184</v>
      </c>
      <c r="L269" s="45"/>
      <c r="M269" s="220" t="s">
        <v>19</v>
      </c>
      <c r="N269" s="221" t="s">
        <v>45</v>
      </c>
      <c r="O269" s="85"/>
      <c r="P269" s="222">
        <f>O269*H269</f>
        <v>0</v>
      </c>
      <c r="Q269" s="222">
        <v>0.04132</v>
      </c>
      <c r="R269" s="222">
        <f>Q269*H269</f>
        <v>0.08264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279</v>
      </c>
      <c r="AT269" s="224" t="s">
        <v>180</v>
      </c>
      <c r="AU269" s="224" t="s">
        <v>84</v>
      </c>
      <c r="AY269" s="18" t="s">
        <v>178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82</v>
      </c>
      <c r="BK269" s="225">
        <f>ROUND(I269*H269,2)</f>
        <v>0</v>
      </c>
      <c r="BL269" s="18" t="s">
        <v>279</v>
      </c>
      <c r="BM269" s="224" t="s">
        <v>2378</v>
      </c>
    </row>
    <row r="270" spans="1:47" s="2" customFormat="1" ht="12">
      <c r="A270" s="39"/>
      <c r="B270" s="40"/>
      <c r="C270" s="41"/>
      <c r="D270" s="226" t="s">
        <v>187</v>
      </c>
      <c r="E270" s="41"/>
      <c r="F270" s="227" t="s">
        <v>2379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187</v>
      </c>
      <c r="AU270" s="18" t="s">
        <v>84</v>
      </c>
    </row>
    <row r="271" spans="1:47" s="2" customFormat="1" ht="12">
      <c r="A271" s="39"/>
      <c r="B271" s="40"/>
      <c r="C271" s="41"/>
      <c r="D271" s="231" t="s">
        <v>189</v>
      </c>
      <c r="E271" s="41"/>
      <c r="F271" s="232" t="s">
        <v>2380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189</v>
      </c>
      <c r="AU271" s="18" t="s">
        <v>84</v>
      </c>
    </row>
    <row r="272" spans="1:65" s="2" customFormat="1" ht="37.8" customHeight="1">
      <c r="A272" s="39"/>
      <c r="B272" s="40"/>
      <c r="C272" s="213" t="s">
        <v>441</v>
      </c>
      <c r="D272" s="213" t="s">
        <v>180</v>
      </c>
      <c r="E272" s="214" t="s">
        <v>2381</v>
      </c>
      <c r="F272" s="215" t="s">
        <v>2382</v>
      </c>
      <c r="G272" s="216" t="s">
        <v>271</v>
      </c>
      <c r="H272" s="217">
        <v>2</v>
      </c>
      <c r="I272" s="218"/>
      <c r="J272" s="219">
        <f>ROUND(I272*H272,2)</f>
        <v>0</v>
      </c>
      <c r="K272" s="215" t="s">
        <v>184</v>
      </c>
      <c r="L272" s="45"/>
      <c r="M272" s="220" t="s">
        <v>19</v>
      </c>
      <c r="N272" s="221" t="s">
        <v>45</v>
      </c>
      <c r="O272" s="85"/>
      <c r="P272" s="222">
        <f>O272*H272</f>
        <v>0</v>
      </c>
      <c r="Q272" s="222">
        <v>0.05436</v>
      </c>
      <c r="R272" s="222">
        <f>Q272*H272</f>
        <v>0.10872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279</v>
      </c>
      <c r="AT272" s="224" t="s">
        <v>180</v>
      </c>
      <c r="AU272" s="224" t="s">
        <v>84</v>
      </c>
      <c r="AY272" s="18" t="s">
        <v>178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82</v>
      </c>
      <c r="BK272" s="225">
        <f>ROUND(I272*H272,2)</f>
        <v>0</v>
      </c>
      <c r="BL272" s="18" t="s">
        <v>279</v>
      </c>
      <c r="BM272" s="224" t="s">
        <v>2383</v>
      </c>
    </row>
    <row r="273" spans="1:47" s="2" customFormat="1" ht="12">
      <c r="A273" s="39"/>
      <c r="B273" s="40"/>
      <c r="C273" s="41"/>
      <c r="D273" s="226" t="s">
        <v>187</v>
      </c>
      <c r="E273" s="41"/>
      <c r="F273" s="227" t="s">
        <v>2384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187</v>
      </c>
      <c r="AU273" s="18" t="s">
        <v>84</v>
      </c>
    </row>
    <row r="274" spans="1:47" s="2" customFormat="1" ht="12">
      <c r="A274" s="39"/>
      <c r="B274" s="40"/>
      <c r="C274" s="41"/>
      <c r="D274" s="231" t="s">
        <v>189</v>
      </c>
      <c r="E274" s="41"/>
      <c r="F274" s="232" t="s">
        <v>2385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189</v>
      </c>
      <c r="AU274" s="18" t="s">
        <v>84</v>
      </c>
    </row>
    <row r="275" spans="1:65" s="2" customFormat="1" ht="37.8" customHeight="1">
      <c r="A275" s="39"/>
      <c r="B275" s="40"/>
      <c r="C275" s="213" t="s">
        <v>447</v>
      </c>
      <c r="D275" s="213" t="s">
        <v>180</v>
      </c>
      <c r="E275" s="214" t="s">
        <v>2386</v>
      </c>
      <c r="F275" s="215" t="s">
        <v>2387</v>
      </c>
      <c r="G275" s="216" t="s">
        <v>271</v>
      </c>
      <c r="H275" s="217">
        <v>7</v>
      </c>
      <c r="I275" s="218"/>
      <c r="J275" s="219">
        <f>ROUND(I275*H275,2)</f>
        <v>0</v>
      </c>
      <c r="K275" s="215" t="s">
        <v>184</v>
      </c>
      <c r="L275" s="45"/>
      <c r="M275" s="220" t="s">
        <v>19</v>
      </c>
      <c r="N275" s="221" t="s">
        <v>45</v>
      </c>
      <c r="O275" s="85"/>
      <c r="P275" s="222">
        <f>O275*H275</f>
        <v>0</v>
      </c>
      <c r="Q275" s="222">
        <v>0.06198</v>
      </c>
      <c r="R275" s="222">
        <f>Q275*H275</f>
        <v>0.43386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279</v>
      </c>
      <c r="AT275" s="224" t="s">
        <v>180</v>
      </c>
      <c r="AU275" s="224" t="s">
        <v>84</v>
      </c>
      <c r="AY275" s="18" t="s">
        <v>178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82</v>
      </c>
      <c r="BK275" s="225">
        <f>ROUND(I275*H275,2)</f>
        <v>0</v>
      </c>
      <c r="BL275" s="18" t="s">
        <v>279</v>
      </c>
      <c r="BM275" s="224" t="s">
        <v>2388</v>
      </c>
    </row>
    <row r="276" spans="1:47" s="2" customFormat="1" ht="12">
      <c r="A276" s="39"/>
      <c r="B276" s="40"/>
      <c r="C276" s="41"/>
      <c r="D276" s="226" t="s">
        <v>187</v>
      </c>
      <c r="E276" s="41"/>
      <c r="F276" s="227" t="s">
        <v>2389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187</v>
      </c>
      <c r="AU276" s="18" t="s">
        <v>84</v>
      </c>
    </row>
    <row r="277" spans="1:47" s="2" customFormat="1" ht="12">
      <c r="A277" s="39"/>
      <c r="B277" s="40"/>
      <c r="C277" s="41"/>
      <c r="D277" s="231" t="s">
        <v>189</v>
      </c>
      <c r="E277" s="41"/>
      <c r="F277" s="232" t="s">
        <v>2390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189</v>
      </c>
      <c r="AU277" s="18" t="s">
        <v>84</v>
      </c>
    </row>
    <row r="278" spans="1:65" s="2" customFormat="1" ht="37.8" customHeight="1">
      <c r="A278" s="39"/>
      <c r="B278" s="40"/>
      <c r="C278" s="213" t="s">
        <v>453</v>
      </c>
      <c r="D278" s="213" t="s">
        <v>180</v>
      </c>
      <c r="E278" s="214" t="s">
        <v>2391</v>
      </c>
      <c r="F278" s="215" t="s">
        <v>2392</v>
      </c>
      <c r="G278" s="216" t="s">
        <v>271</v>
      </c>
      <c r="H278" s="217">
        <v>1</v>
      </c>
      <c r="I278" s="218"/>
      <c r="J278" s="219">
        <f>ROUND(I278*H278,2)</f>
        <v>0</v>
      </c>
      <c r="K278" s="215" t="s">
        <v>184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0.05785</v>
      </c>
      <c r="R278" s="222">
        <f>Q278*H278</f>
        <v>0.05785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279</v>
      </c>
      <c r="AT278" s="224" t="s">
        <v>180</v>
      </c>
      <c r="AU278" s="224" t="s">
        <v>84</v>
      </c>
      <c r="AY278" s="18" t="s">
        <v>178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82</v>
      </c>
      <c r="BK278" s="225">
        <f>ROUND(I278*H278,2)</f>
        <v>0</v>
      </c>
      <c r="BL278" s="18" t="s">
        <v>279</v>
      </c>
      <c r="BM278" s="224" t="s">
        <v>2393</v>
      </c>
    </row>
    <row r="279" spans="1:47" s="2" customFormat="1" ht="12">
      <c r="A279" s="39"/>
      <c r="B279" s="40"/>
      <c r="C279" s="41"/>
      <c r="D279" s="226" t="s">
        <v>187</v>
      </c>
      <c r="E279" s="41"/>
      <c r="F279" s="227" t="s">
        <v>2394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187</v>
      </c>
      <c r="AU279" s="18" t="s">
        <v>84</v>
      </c>
    </row>
    <row r="280" spans="1:47" s="2" customFormat="1" ht="12">
      <c r="A280" s="39"/>
      <c r="B280" s="40"/>
      <c r="C280" s="41"/>
      <c r="D280" s="231" t="s">
        <v>189</v>
      </c>
      <c r="E280" s="41"/>
      <c r="F280" s="232" t="s">
        <v>2395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189</v>
      </c>
      <c r="AU280" s="18" t="s">
        <v>84</v>
      </c>
    </row>
    <row r="281" spans="1:65" s="2" customFormat="1" ht="24.15" customHeight="1">
      <c r="A281" s="39"/>
      <c r="B281" s="40"/>
      <c r="C281" s="213" t="s">
        <v>458</v>
      </c>
      <c r="D281" s="213" t="s">
        <v>180</v>
      </c>
      <c r="E281" s="214" t="s">
        <v>2396</v>
      </c>
      <c r="F281" s="215" t="s">
        <v>2397</v>
      </c>
      <c r="G281" s="216" t="s">
        <v>271</v>
      </c>
      <c r="H281" s="217">
        <v>1</v>
      </c>
      <c r="I281" s="218"/>
      <c r="J281" s="219">
        <f>ROUND(I281*H281,2)</f>
        <v>0</v>
      </c>
      <c r="K281" s="215" t="s">
        <v>184</v>
      </c>
      <c r="L281" s="45"/>
      <c r="M281" s="220" t="s">
        <v>19</v>
      </c>
      <c r="N281" s="221" t="s">
        <v>45</v>
      </c>
      <c r="O281" s="85"/>
      <c r="P281" s="222">
        <f>O281*H281</f>
        <v>0</v>
      </c>
      <c r="Q281" s="222">
        <v>0.0391</v>
      </c>
      <c r="R281" s="222">
        <f>Q281*H281</f>
        <v>0.0391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279</v>
      </c>
      <c r="AT281" s="224" t="s">
        <v>180</v>
      </c>
      <c r="AU281" s="224" t="s">
        <v>84</v>
      </c>
      <c r="AY281" s="18" t="s">
        <v>178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82</v>
      </c>
      <c r="BK281" s="225">
        <f>ROUND(I281*H281,2)</f>
        <v>0</v>
      </c>
      <c r="BL281" s="18" t="s">
        <v>279</v>
      </c>
      <c r="BM281" s="224" t="s">
        <v>2398</v>
      </c>
    </row>
    <row r="282" spans="1:47" s="2" customFormat="1" ht="12">
      <c r="A282" s="39"/>
      <c r="B282" s="40"/>
      <c r="C282" s="41"/>
      <c r="D282" s="226" t="s">
        <v>187</v>
      </c>
      <c r="E282" s="41"/>
      <c r="F282" s="227" t="s">
        <v>2399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187</v>
      </c>
      <c r="AU282" s="18" t="s">
        <v>84</v>
      </c>
    </row>
    <row r="283" spans="1:47" s="2" customFormat="1" ht="12">
      <c r="A283" s="39"/>
      <c r="B283" s="40"/>
      <c r="C283" s="41"/>
      <c r="D283" s="231" t="s">
        <v>189</v>
      </c>
      <c r="E283" s="41"/>
      <c r="F283" s="232" t="s">
        <v>2400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189</v>
      </c>
      <c r="AU283" s="18" t="s">
        <v>84</v>
      </c>
    </row>
    <row r="284" spans="1:65" s="2" customFormat="1" ht="16.5" customHeight="1">
      <c r="A284" s="39"/>
      <c r="B284" s="40"/>
      <c r="C284" s="213" t="s">
        <v>464</v>
      </c>
      <c r="D284" s="213" t="s">
        <v>180</v>
      </c>
      <c r="E284" s="214" t="s">
        <v>2401</v>
      </c>
      <c r="F284" s="215" t="s">
        <v>2402</v>
      </c>
      <c r="G284" s="216" t="s">
        <v>271</v>
      </c>
      <c r="H284" s="217">
        <v>24</v>
      </c>
      <c r="I284" s="218"/>
      <c r="J284" s="219">
        <f>ROUND(I284*H284,2)</f>
        <v>0</v>
      </c>
      <c r="K284" s="215" t="s">
        <v>184</v>
      </c>
      <c r="L284" s="45"/>
      <c r="M284" s="220" t="s">
        <v>19</v>
      </c>
      <c r="N284" s="221" t="s">
        <v>45</v>
      </c>
      <c r="O284" s="85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279</v>
      </c>
      <c r="AT284" s="224" t="s">
        <v>180</v>
      </c>
      <c r="AU284" s="224" t="s">
        <v>84</v>
      </c>
      <c r="AY284" s="18" t="s">
        <v>178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82</v>
      </c>
      <c r="BK284" s="225">
        <f>ROUND(I284*H284,2)</f>
        <v>0</v>
      </c>
      <c r="BL284" s="18" t="s">
        <v>279</v>
      </c>
      <c r="BM284" s="224" t="s">
        <v>2403</v>
      </c>
    </row>
    <row r="285" spans="1:47" s="2" customFormat="1" ht="12">
      <c r="A285" s="39"/>
      <c r="B285" s="40"/>
      <c r="C285" s="41"/>
      <c r="D285" s="226" t="s">
        <v>187</v>
      </c>
      <c r="E285" s="41"/>
      <c r="F285" s="227" t="s">
        <v>2402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187</v>
      </c>
      <c r="AU285" s="18" t="s">
        <v>84</v>
      </c>
    </row>
    <row r="286" spans="1:47" s="2" customFormat="1" ht="12">
      <c r="A286" s="39"/>
      <c r="B286" s="40"/>
      <c r="C286" s="41"/>
      <c r="D286" s="231" t="s">
        <v>189</v>
      </c>
      <c r="E286" s="41"/>
      <c r="F286" s="232" t="s">
        <v>2404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189</v>
      </c>
      <c r="AU286" s="18" t="s">
        <v>84</v>
      </c>
    </row>
    <row r="287" spans="1:65" s="2" customFormat="1" ht="24.15" customHeight="1">
      <c r="A287" s="39"/>
      <c r="B287" s="40"/>
      <c r="C287" s="213" t="s">
        <v>470</v>
      </c>
      <c r="D287" s="213" t="s">
        <v>180</v>
      </c>
      <c r="E287" s="214" t="s">
        <v>2405</v>
      </c>
      <c r="F287" s="215" t="s">
        <v>2406</v>
      </c>
      <c r="G287" s="216" t="s">
        <v>206</v>
      </c>
      <c r="H287" s="217">
        <v>34.902</v>
      </c>
      <c r="I287" s="218"/>
      <c r="J287" s="219">
        <f>ROUND(I287*H287,2)</f>
        <v>0</v>
      </c>
      <c r="K287" s="215" t="s">
        <v>184</v>
      </c>
      <c r="L287" s="45"/>
      <c r="M287" s="220" t="s">
        <v>19</v>
      </c>
      <c r="N287" s="221" t="s">
        <v>45</v>
      </c>
      <c r="O287" s="85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279</v>
      </c>
      <c r="AT287" s="224" t="s">
        <v>180</v>
      </c>
      <c r="AU287" s="224" t="s">
        <v>84</v>
      </c>
      <c r="AY287" s="18" t="s">
        <v>178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82</v>
      </c>
      <c r="BK287" s="225">
        <f>ROUND(I287*H287,2)</f>
        <v>0</v>
      </c>
      <c r="BL287" s="18" t="s">
        <v>279</v>
      </c>
      <c r="BM287" s="224" t="s">
        <v>2407</v>
      </c>
    </row>
    <row r="288" spans="1:47" s="2" customFormat="1" ht="12">
      <c r="A288" s="39"/>
      <c r="B288" s="40"/>
      <c r="C288" s="41"/>
      <c r="D288" s="226" t="s">
        <v>187</v>
      </c>
      <c r="E288" s="41"/>
      <c r="F288" s="227" t="s">
        <v>2406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187</v>
      </c>
      <c r="AU288" s="18" t="s">
        <v>84</v>
      </c>
    </row>
    <row r="289" spans="1:47" s="2" customFormat="1" ht="12">
      <c r="A289" s="39"/>
      <c r="B289" s="40"/>
      <c r="C289" s="41"/>
      <c r="D289" s="231" t="s">
        <v>189</v>
      </c>
      <c r="E289" s="41"/>
      <c r="F289" s="232" t="s">
        <v>2408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189</v>
      </c>
      <c r="AU289" s="18" t="s">
        <v>84</v>
      </c>
    </row>
    <row r="290" spans="1:51" s="13" customFormat="1" ht="12">
      <c r="A290" s="13"/>
      <c r="B290" s="244"/>
      <c r="C290" s="245"/>
      <c r="D290" s="226" t="s">
        <v>288</v>
      </c>
      <c r="E290" s="246" t="s">
        <v>19</v>
      </c>
      <c r="F290" s="247" t="s">
        <v>2409</v>
      </c>
      <c r="G290" s="245"/>
      <c r="H290" s="248">
        <v>1.092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4" t="s">
        <v>288</v>
      </c>
      <c r="AU290" s="254" t="s">
        <v>84</v>
      </c>
      <c r="AV290" s="13" t="s">
        <v>84</v>
      </c>
      <c r="AW290" s="13" t="s">
        <v>33</v>
      </c>
      <c r="AX290" s="13" t="s">
        <v>74</v>
      </c>
      <c r="AY290" s="254" t="s">
        <v>178</v>
      </c>
    </row>
    <row r="291" spans="1:51" s="13" customFormat="1" ht="12">
      <c r="A291" s="13"/>
      <c r="B291" s="244"/>
      <c r="C291" s="245"/>
      <c r="D291" s="226" t="s">
        <v>288</v>
      </c>
      <c r="E291" s="246" t="s">
        <v>19</v>
      </c>
      <c r="F291" s="247" t="s">
        <v>2410</v>
      </c>
      <c r="G291" s="245"/>
      <c r="H291" s="248">
        <v>4.32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4" t="s">
        <v>288</v>
      </c>
      <c r="AU291" s="254" t="s">
        <v>84</v>
      </c>
      <c r="AV291" s="13" t="s">
        <v>84</v>
      </c>
      <c r="AW291" s="13" t="s">
        <v>33</v>
      </c>
      <c r="AX291" s="13" t="s">
        <v>74</v>
      </c>
      <c r="AY291" s="254" t="s">
        <v>178</v>
      </c>
    </row>
    <row r="292" spans="1:51" s="13" customFormat="1" ht="12">
      <c r="A292" s="13"/>
      <c r="B292" s="244"/>
      <c r="C292" s="245"/>
      <c r="D292" s="226" t="s">
        <v>288</v>
      </c>
      <c r="E292" s="246" t="s">
        <v>19</v>
      </c>
      <c r="F292" s="247" t="s">
        <v>2411</v>
      </c>
      <c r="G292" s="245"/>
      <c r="H292" s="248">
        <v>0.96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4" t="s">
        <v>288</v>
      </c>
      <c r="AU292" s="254" t="s">
        <v>84</v>
      </c>
      <c r="AV292" s="13" t="s">
        <v>84</v>
      </c>
      <c r="AW292" s="13" t="s">
        <v>33</v>
      </c>
      <c r="AX292" s="13" t="s">
        <v>74</v>
      </c>
      <c r="AY292" s="254" t="s">
        <v>178</v>
      </c>
    </row>
    <row r="293" spans="1:51" s="13" customFormat="1" ht="12">
      <c r="A293" s="13"/>
      <c r="B293" s="244"/>
      <c r="C293" s="245"/>
      <c r="D293" s="226" t="s">
        <v>288</v>
      </c>
      <c r="E293" s="246" t="s">
        <v>19</v>
      </c>
      <c r="F293" s="247" t="s">
        <v>2412</v>
      </c>
      <c r="G293" s="245"/>
      <c r="H293" s="248">
        <v>4.8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4" t="s">
        <v>288</v>
      </c>
      <c r="AU293" s="254" t="s">
        <v>84</v>
      </c>
      <c r="AV293" s="13" t="s">
        <v>84</v>
      </c>
      <c r="AW293" s="13" t="s">
        <v>33</v>
      </c>
      <c r="AX293" s="13" t="s">
        <v>74</v>
      </c>
      <c r="AY293" s="254" t="s">
        <v>178</v>
      </c>
    </row>
    <row r="294" spans="1:51" s="13" customFormat="1" ht="12">
      <c r="A294" s="13"/>
      <c r="B294" s="244"/>
      <c r="C294" s="245"/>
      <c r="D294" s="226" t="s">
        <v>288</v>
      </c>
      <c r="E294" s="246" t="s">
        <v>19</v>
      </c>
      <c r="F294" s="247" t="s">
        <v>2413</v>
      </c>
      <c r="G294" s="245"/>
      <c r="H294" s="248">
        <v>2.88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4" t="s">
        <v>288</v>
      </c>
      <c r="AU294" s="254" t="s">
        <v>84</v>
      </c>
      <c r="AV294" s="13" t="s">
        <v>84</v>
      </c>
      <c r="AW294" s="13" t="s">
        <v>33</v>
      </c>
      <c r="AX294" s="13" t="s">
        <v>74</v>
      </c>
      <c r="AY294" s="254" t="s">
        <v>178</v>
      </c>
    </row>
    <row r="295" spans="1:51" s="13" customFormat="1" ht="12">
      <c r="A295" s="13"/>
      <c r="B295" s="244"/>
      <c r="C295" s="245"/>
      <c r="D295" s="226" t="s">
        <v>288</v>
      </c>
      <c r="E295" s="246" t="s">
        <v>19</v>
      </c>
      <c r="F295" s="247" t="s">
        <v>2414</v>
      </c>
      <c r="G295" s="245"/>
      <c r="H295" s="248">
        <v>3.84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4" t="s">
        <v>288</v>
      </c>
      <c r="AU295" s="254" t="s">
        <v>84</v>
      </c>
      <c r="AV295" s="13" t="s">
        <v>84</v>
      </c>
      <c r="AW295" s="13" t="s">
        <v>33</v>
      </c>
      <c r="AX295" s="13" t="s">
        <v>74</v>
      </c>
      <c r="AY295" s="254" t="s">
        <v>178</v>
      </c>
    </row>
    <row r="296" spans="1:51" s="13" customFormat="1" ht="12">
      <c r="A296" s="13"/>
      <c r="B296" s="244"/>
      <c r="C296" s="245"/>
      <c r="D296" s="226" t="s">
        <v>288</v>
      </c>
      <c r="E296" s="246" t="s">
        <v>19</v>
      </c>
      <c r="F296" s="247" t="s">
        <v>2415</v>
      </c>
      <c r="G296" s="245"/>
      <c r="H296" s="248">
        <v>15.12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4" t="s">
        <v>288</v>
      </c>
      <c r="AU296" s="254" t="s">
        <v>84</v>
      </c>
      <c r="AV296" s="13" t="s">
        <v>84</v>
      </c>
      <c r="AW296" s="13" t="s">
        <v>33</v>
      </c>
      <c r="AX296" s="13" t="s">
        <v>74</v>
      </c>
      <c r="AY296" s="254" t="s">
        <v>178</v>
      </c>
    </row>
    <row r="297" spans="1:51" s="13" customFormat="1" ht="12">
      <c r="A297" s="13"/>
      <c r="B297" s="244"/>
      <c r="C297" s="245"/>
      <c r="D297" s="226" t="s">
        <v>288</v>
      </c>
      <c r="E297" s="246" t="s">
        <v>19</v>
      </c>
      <c r="F297" s="247" t="s">
        <v>2416</v>
      </c>
      <c r="G297" s="245"/>
      <c r="H297" s="248">
        <v>1.89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4" t="s">
        <v>288</v>
      </c>
      <c r="AU297" s="254" t="s">
        <v>84</v>
      </c>
      <c r="AV297" s="13" t="s">
        <v>84</v>
      </c>
      <c r="AW297" s="13" t="s">
        <v>33</v>
      </c>
      <c r="AX297" s="13" t="s">
        <v>74</v>
      </c>
      <c r="AY297" s="254" t="s">
        <v>178</v>
      </c>
    </row>
    <row r="298" spans="1:51" s="14" customFormat="1" ht="12">
      <c r="A298" s="14"/>
      <c r="B298" s="255"/>
      <c r="C298" s="256"/>
      <c r="D298" s="226" t="s">
        <v>288</v>
      </c>
      <c r="E298" s="257" t="s">
        <v>19</v>
      </c>
      <c r="F298" s="258" t="s">
        <v>386</v>
      </c>
      <c r="G298" s="256"/>
      <c r="H298" s="259">
        <v>34.902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5" t="s">
        <v>288</v>
      </c>
      <c r="AU298" s="265" t="s">
        <v>84</v>
      </c>
      <c r="AV298" s="14" t="s">
        <v>185</v>
      </c>
      <c r="AW298" s="14" t="s">
        <v>33</v>
      </c>
      <c r="AX298" s="14" t="s">
        <v>82</v>
      </c>
      <c r="AY298" s="265" t="s">
        <v>178</v>
      </c>
    </row>
    <row r="299" spans="1:65" s="2" customFormat="1" ht="16.5" customHeight="1">
      <c r="A299" s="39"/>
      <c r="B299" s="40"/>
      <c r="C299" s="213" t="s">
        <v>474</v>
      </c>
      <c r="D299" s="213" t="s">
        <v>180</v>
      </c>
      <c r="E299" s="214" t="s">
        <v>2417</v>
      </c>
      <c r="F299" s="215" t="s">
        <v>2418</v>
      </c>
      <c r="G299" s="216" t="s">
        <v>271</v>
      </c>
      <c r="H299" s="217">
        <v>120</v>
      </c>
      <c r="I299" s="218"/>
      <c r="J299" s="219">
        <f>ROUND(I299*H299,2)</f>
        <v>0</v>
      </c>
      <c r="K299" s="215" t="s">
        <v>184</v>
      </c>
      <c r="L299" s="45"/>
      <c r="M299" s="220" t="s">
        <v>19</v>
      </c>
      <c r="N299" s="221" t="s">
        <v>45</v>
      </c>
      <c r="O299" s="85"/>
      <c r="P299" s="222">
        <f>O299*H299</f>
        <v>0</v>
      </c>
      <c r="Q299" s="222">
        <v>1E-05</v>
      </c>
      <c r="R299" s="222">
        <f>Q299*H299</f>
        <v>0.0012000000000000001</v>
      </c>
      <c r="S299" s="222">
        <v>0.00075</v>
      </c>
      <c r="T299" s="223">
        <f>S299*H299</f>
        <v>0.09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279</v>
      </c>
      <c r="AT299" s="224" t="s">
        <v>180</v>
      </c>
      <c r="AU299" s="224" t="s">
        <v>84</v>
      </c>
      <c r="AY299" s="18" t="s">
        <v>178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82</v>
      </c>
      <c r="BK299" s="225">
        <f>ROUND(I299*H299,2)</f>
        <v>0</v>
      </c>
      <c r="BL299" s="18" t="s">
        <v>279</v>
      </c>
      <c r="BM299" s="224" t="s">
        <v>2419</v>
      </c>
    </row>
    <row r="300" spans="1:47" s="2" customFormat="1" ht="12">
      <c r="A300" s="39"/>
      <c r="B300" s="40"/>
      <c r="C300" s="41"/>
      <c r="D300" s="226" t="s">
        <v>187</v>
      </c>
      <c r="E300" s="41"/>
      <c r="F300" s="227" t="s">
        <v>2418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187</v>
      </c>
      <c r="AU300" s="18" t="s">
        <v>84</v>
      </c>
    </row>
    <row r="301" spans="1:47" s="2" customFormat="1" ht="12">
      <c r="A301" s="39"/>
      <c r="B301" s="40"/>
      <c r="C301" s="41"/>
      <c r="D301" s="231" t="s">
        <v>189</v>
      </c>
      <c r="E301" s="41"/>
      <c r="F301" s="232" t="s">
        <v>2420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189</v>
      </c>
      <c r="AU301" s="18" t="s">
        <v>84</v>
      </c>
    </row>
    <row r="302" spans="1:51" s="13" customFormat="1" ht="12">
      <c r="A302" s="13"/>
      <c r="B302" s="244"/>
      <c r="C302" s="245"/>
      <c r="D302" s="226" t="s">
        <v>288</v>
      </c>
      <c r="E302" s="246" t="s">
        <v>19</v>
      </c>
      <c r="F302" s="247" t="s">
        <v>2421</v>
      </c>
      <c r="G302" s="245"/>
      <c r="H302" s="248">
        <v>120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4" t="s">
        <v>288</v>
      </c>
      <c r="AU302" s="254" t="s">
        <v>84</v>
      </c>
      <c r="AV302" s="13" t="s">
        <v>84</v>
      </c>
      <c r="AW302" s="13" t="s">
        <v>33</v>
      </c>
      <c r="AX302" s="13" t="s">
        <v>74</v>
      </c>
      <c r="AY302" s="254" t="s">
        <v>178</v>
      </c>
    </row>
    <row r="303" spans="1:51" s="14" customFormat="1" ht="12">
      <c r="A303" s="14"/>
      <c r="B303" s="255"/>
      <c r="C303" s="256"/>
      <c r="D303" s="226" t="s">
        <v>288</v>
      </c>
      <c r="E303" s="257" t="s">
        <v>19</v>
      </c>
      <c r="F303" s="258" t="s">
        <v>386</v>
      </c>
      <c r="G303" s="256"/>
      <c r="H303" s="259">
        <v>120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5" t="s">
        <v>288</v>
      </c>
      <c r="AU303" s="265" t="s">
        <v>84</v>
      </c>
      <c r="AV303" s="14" t="s">
        <v>185</v>
      </c>
      <c r="AW303" s="14" t="s">
        <v>33</v>
      </c>
      <c r="AX303" s="14" t="s">
        <v>82</v>
      </c>
      <c r="AY303" s="265" t="s">
        <v>178</v>
      </c>
    </row>
    <row r="304" spans="1:65" s="2" customFormat="1" ht="16.5" customHeight="1">
      <c r="A304" s="39"/>
      <c r="B304" s="40"/>
      <c r="C304" s="213" t="s">
        <v>478</v>
      </c>
      <c r="D304" s="213" t="s">
        <v>180</v>
      </c>
      <c r="E304" s="214" t="s">
        <v>2422</v>
      </c>
      <c r="F304" s="215" t="s">
        <v>2423</v>
      </c>
      <c r="G304" s="216" t="s">
        <v>206</v>
      </c>
      <c r="H304" s="217">
        <v>86.4</v>
      </c>
      <c r="I304" s="218"/>
      <c r="J304" s="219">
        <f>ROUND(I304*H304,2)</f>
        <v>0</v>
      </c>
      <c r="K304" s="215" t="s">
        <v>184</v>
      </c>
      <c r="L304" s="45"/>
      <c r="M304" s="220" t="s">
        <v>19</v>
      </c>
      <c r="N304" s="221" t="s">
        <v>45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279</v>
      </c>
      <c r="AT304" s="224" t="s">
        <v>180</v>
      </c>
      <c r="AU304" s="224" t="s">
        <v>84</v>
      </c>
      <c r="AY304" s="18" t="s">
        <v>178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82</v>
      </c>
      <c r="BK304" s="225">
        <f>ROUND(I304*H304,2)</f>
        <v>0</v>
      </c>
      <c r="BL304" s="18" t="s">
        <v>279</v>
      </c>
      <c r="BM304" s="224" t="s">
        <v>2424</v>
      </c>
    </row>
    <row r="305" spans="1:47" s="2" customFormat="1" ht="12">
      <c r="A305" s="39"/>
      <c r="B305" s="40"/>
      <c r="C305" s="41"/>
      <c r="D305" s="226" t="s">
        <v>187</v>
      </c>
      <c r="E305" s="41"/>
      <c r="F305" s="227" t="s">
        <v>2423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187</v>
      </c>
      <c r="AU305" s="18" t="s">
        <v>84</v>
      </c>
    </row>
    <row r="306" spans="1:47" s="2" customFormat="1" ht="12">
      <c r="A306" s="39"/>
      <c r="B306" s="40"/>
      <c r="C306" s="41"/>
      <c r="D306" s="231" t="s">
        <v>189</v>
      </c>
      <c r="E306" s="41"/>
      <c r="F306" s="232" t="s">
        <v>2425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189</v>
      </c>
      <c r="AU306" s="18" t="s">
        <v>84</v>
      </c>
    </row>
    <row r="307" spans="1:51" s="13" customFormat="1" ht="12">
      <c r="A307" s="13"/>
      <c r="B307" s="244"/>
      <c r="C307" s="245"/>
      <c r="D307" s="226" t="s">
        <v>288</v>
      </c>
      <c r="E307" s="246" t="s">
        <v>19</v>
      </c>
      <c r="F307" s="247" t="s">
        <v>2360</v>
      </c>
      <c r="G307" s="245"/>
      <c r="H307" s="248">
        <v>86.4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288</v>
      </c>
      <c r="AU307" s="254" t="s">
        <v>84</v>
      </c>
      <c r="AV307" s="13" t="s">
        <v>84</v>
      </c>
      <c r="AW307" s="13" t="s">
        <v>33</v>
      </c>
      <c r="AX307" s="13" t="s">
        <v>74</v>
      </c>
      <c r="AY307" s="254" t="s">
        <v>178</v>
      </c>
    </row>
    <row r="308" spans="1:51" s="14" customFormat="1" ht="12">
      <c r="A308" s="14"/>
      <c r="B308" s="255"/>
      <c r="C308" s="256"/>
      <c r="D308" s="226" t="s">
        <v>288</v>
      </c>
      <c r="E308" s="257" t="s">
        <v>19</v>
      </c>
      <c r="F308" s="258" t="s">
        <v>386</v>
      </c>
      <c r="G308" s="256"/>
      <c r="H308" s="259">
        <v>86.4</v>
      </c>
      <c r="I308" s="260"/>
      <c r="J308" s="256"/>
      <c r="K308" s="256"/>
      <c r="L308" s="261"/>
      <c r="M308" s="262"/>
      <c r="N308" s="263"/>
      <c r="O308" s="263"/>
      <c r="P308" s="263"/>
      <c r="Q308" s="263"/>
      <c r="R308" s="263"/>
      <c r="S308" s="263"/>
      <c r="T308" s="26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5" t="s">
        <v>288</v>
      </c>
      <c r="AU308" s="265" t="s">
        <v>84</v>
      </c>
      <c r="AV308" s="14" t="s">
        <v>185</v>
      </c>
      <c r="AW308" s="14" t="s">
        <v>33</v>
      </c>
      <c r="AX308" s="14" t="s">
        <v>82</v>
      </c>
      <c r="AY308" s="265" t="s">
        <v>178</v>
      </c>
    </row>
    <row r="309" spans="1:65" s="2" customFormat="1" ht="24.15" customHeight="1">
      <c r="A309" s="39"/>
      <c r="B309" s="40"/>
      <c r="C309" s="213" t="s">
        <v>482</v>
      </c>
      <c r="D309" s="213" t="s">
        <v>180</v>
      </c>
      <c r="E309" s="214" t="s">
        <v>2426</v>
      </c>
      <c r="F309" s="215" t="s">
        <v>2427</v>
      </c>
      <c r="G309" s="216" t="s">
        <v>252</v>
      </c>
      <c r="H309" s="217">
        <v>2.146</v>
      </c>
      <c r="I309" s="218"/>
      <c r="J309" s="219">
        <f>ROUND(I309*H309,2)</f>
        <v>0</v>
      </c>
      <c r="K309" s="215" t="s">
        <v>184</v>
      </c>
      <c r="L309" s="45"/>
      <c r="M309" s="220" t="s">
        <v>19</v>
      </c>
      <c r="N309" s="221" t="s">
        <v>45</v>
      </c>
      <c r="O309" s="85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279</v>
      </c>
      <c r="AT309" s="224" t="s">
        <v>180</v>
      </c>
      <c r="AU309" s="224" t="s">
        <v>84</v>
      </c>
      <c r="AY309" s="18" t="s">
        <v>178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82</v>
      </c>
      <c r="BK309" s="225">
        <f>ROUND(I309*H309,2)</f>
        <v>0</v>
      </c>
      <c r="BL309" s="18" t="s">
        <v>279</v>
      </c>
      <c r="BM309" s="224" t="s">
        <v>2428</v>
      </c>
    </row>
    <row r="310" spans="1:47" s="2" customFormat="1" ht="12">
      <c r="A310" s="39"/>
      <c r="B310" s="40"/>
      <c r="C310" s="41"/>
      <c r="D310" s="226" t="s">
        <v>187</v>
      </c>
      <c r="E310" s="41"/>
      <c r="F310" s="227" t="s">
        <v>2427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187</v>
      </c>
      <c r="AU310" s="18" t="s">
        <v>84</v>
      </c>
    </row>
    <row r="311" spans="1:47" s="2" customFormat="1" ht="12">
      <c r="A311" s="39"/>
      <c r="B311" s="40"/>
      <c r="C311" s="41"/>
      <c r="D311" s="231" t="s">
        <v>189</v>
      </c>
      <c r="E311" s="41"/>
      <c r="F311" s="232" t="s">
        <v>2429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189</v>
      </c>
      <c r="AU311" s="18" t="s">
        <v>84</v>
      </c>
    </row>
    <row r="312" spans="1:65" s="2" customFormat="1" ht="24.15" customHeight="1">
      <c r="A312" s="39"/>
      <c r="B312" s="40"/>
      <c r="C312" s="213" t="s">
        <v>486</v>
      </c>
      <c r="D312" s="213" t="s">
        <v>180</v>
      </c>
      <c r="E312" s="214" t="s">
        <v>2430</v>
      </c>
      <c r="F312" s="215" t="s">
        <v>2431</v>
      </c>
      <c r="G312" s="216" t="s">
        <v>252</v>
      </c>
      <c r="H312" s="217">
        <v>1.021</v>
      </c>
      <c r="I312" s="218"/>
      <c r="J312" s="219">
        <f>ROUND(I312*H312,2)</f>
        <v>0</v>
      </c>
      <c r="K312" s="215" t="s">
        <v>184</v>
      </c>
      <c r="L312" s="45"/>
      <c r="M312" s="220" t="s">
        <v>19</v>
      </c>
      <c r="N312" s="221" t="s">
        <v>45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279</v>
      </c>
      <c r="AT312" s="224" t="s">
        <v>180</v>
      </c>
      <c r="AU312" s="224" t="s">
        <v>84</v>
      </c>
      <c r="AY312" s="18" t="s">
        <v>178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82</v>
      </c>
      <c r="BK312" s="225">
        <f>ROUND(I312*H312,2)</f>
        <v>0</v>
      </c>
      <c r="BL312" s="18" t="s">
        <v>279</v>
      </c>
      <c r="BM312" s="224" t="s">
        <v>2432</v>
      </c>
    </row>
    <row r="313" spans="1:47" s="2" customFormat="1" ht="12">
      <c r="A313" s="39"/>
      <c r="B313" s="40"/>
      <c r="C313" s="41"/>
      <c r="D313" s="226" t="s">
        <v>187</v>
      </c>
      <c r="E313" s="41"/>
      <c r="F313" s="227" t="s">
        <v>2431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187</v>
      </c>
      <c r="AU313" s="18" t="s">
        <v>84</v>
      </c>
    </row>
    <row r="314" spans="1:47" s="2" customFormat="1" ht="12">
      <c r="A314" s="39"/>
      <c r="B314" s="40"/>
      <c r="C314" s="41"/>
      <c r="D314" s="231" t="s">
        <v>189</v>
      </c>
      <c r="E314" s="41"/>
      <c r="F314" s="232" t="s">
        <v>2433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189</v>
      </c>
      <c r="AU314" s="18" t="s">
        <v>84</v>
      </c>
    </row>
    <row r="315" spans="1:63" s="12" customFormat="1" ht="25.9" customHeight="1">
      <c r="A315" s="12"/>
      <c r="B315" s="197"/>
      <c r="C315" s="198"/>
      <c r="D315" s="199" t="s">
        <v>73</v>
      </c>
      <c r="E315" s="200" t="s">
        <v>1337</v>
      </c>
      <c r="F315" s="200" t="s">
        <v>1338</v>
      </c>
      <c r="G315" s="198"/>
      <c r="H315" s="198"/>
      <c r="I315" s="201"/>
      <c r="J315" s="202">
        <f>BK315</f>
        <v>0</v>
      </c>
      <c r="K315" s="198"/>
      <c r="L315" s="203"/>
      <c r="M315" s="204"/>
      <c r="N315" s="205"/>
      <c r="O315" s="205"/>
      <c r="P315" s="206">
        <f>SUM(P316:P332)</f>
        <v>0</v>
      </c>
      <c r="Q315" s="205"/>
      <c r="R315" s="206">
        <f>SUM(R316:R332)</f>
        <v>0</v>
      </c>
      <c r="S315" s="205"/>
      <c r="T315" s="207">
        <f>SUM(T316:T332)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8" t="s">
        <v>185</v>
      </c>
      <c r="AT315" s="209" t="s">
        <v>73</v>
      </c>
      <c r="AU315" s="209" t="s">
        <v>74</v>
      </c>
      <c r="AY315" s="208" t="s">
        <v>178</v>
      </c>
      <c r="BK315" s="210">
        <f>SUM(BK316:BK332)</f>
        <v>0</v>
      </c>
    </row>
    <row r="316" spans="1:65" s="2" customFormat="1" ht="37.8" customHeight="1">
      <c r="A316" s="39"/>
      <c r="B316" s="40"/>
      <c r="C316" s="213" t="s">
        <v>492</v>
      </c>
      <c r="D316" s="213" t="s">
        <v>180</v>
      </c>
      <c r="E316" s="214" t="s">
        <v>2434</v>
      </c>
      <c r="F316" s="215" t="s">
        <v>2435</v>
      </c>
      <c r="G316" s="216" t="s">
        <v>1342</v>
      </c>
      <c r="H316" s="217">
        <v>244</v>
      </c>
      <c r="I316" s="218"/>
      <c r="J316" s="219">
        <f>ROUND(I316*H316,2)</f>
        <v>0</v>
      </c>
      <c r="K316" s="215" t="s">
        <v>184</v>
      </c>
      <c r="L316" s="45"/>
      <c r="M316" s="220" t="s">
        <v>19</v>
      </c>
      <c r="N316" s="221" t="s">
        <v>45</v>
      </c>
      <c r="O316" s="85"/>
      <c r="P316" s="222">
        <f>O316*H316</f>
        <v>0</v>
      </c>
      <c r="Q316" s="222">
        <v>0</v>
      </c>
      <c r="R316" s="222">
        <f>Q316*H316</f>
        <v>0</v>
      </c>
      <c r="S316" s="222">
        <v>0</v>
      </c>
      <c r="T316" s="22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4" t="s">
        <v>953</v>
      </c>
      <c r="AT316" s="224" t="s">
        <v>180</v>
      </c>
      <c r="AU316" s="224" t="s">
        <v>82</v>
      </c>
      <c r="AY316" s="18" t="s">
        <v>178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8" t="s">
        <v>82</v>
      </c>
      <c r="BK316" s="225">
        <f>ROUND(I316*H316,2)</f>
        <v>0</v>
      </c>
      <c r="BL316" s="18" t="s">
        <v>953</v>
      </c>
      <c r="BM316" s="224" t="s">
        <v>2436</v>
      </c>
    </row>
    <row r="317" spans="1:47" s="2" customFormat="1" ht="12">
      <c r="A317" s="39"/>
      <c r="B317" s="40"/>
      <c r="C317" s="41"/>
      <c r="D317" s="226" t="s">
        <v>187</v>
      </c>
      <c r="E317" s="41"/>
      <c r="F317" s="227" t="s">
        <v>2437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187</v>
      </c>
      <c r="AU317" s="18" t="s">
        <v>82</v>
      </c>
    </row>
    <row r="318" spans="1:47" s="2" customFormat="1" ht="12">
      <c r="A318" s="39"/>
      <c r="B318" s="40"/>
      <c r="C318" s="41"/>
      <c r="D318" s="231" t="s">
        <v>189</v>
      </c>
      <c r="E318" s="41"/>
      <c r="F318" s="232" t="s">
        <v>2438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189</v>
      </c>
      <c r="AU318" s="18" t="s">
        <v>82</v>
      </c>
    </row>
    <row r="319" spans="1:51" s="13" customFormat="1" ht="12">
      <c r="A319" s="13"/>
      <c r="B319" s="244"/>
      <c r="C319" s="245"/>
      <c r="D319" s="226" t="s">
        <v>288</v>
      </c>
      <c r="E319" s="246" t="s">
        <v>19</v>
      </c>
      <c r="F319" s="247" t="s">
        <v>279</v>
      </c>
      <c r="G319" s="245"/>
      <c r="H319" s="248">
        <v>16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4" t="s">
        <v>288</v>
      </c>
      <c r="AU319" s="254" t="s">
        <v>82</v>
      </c>
      <c r="AV319" s="13" t="s">
        <v>84</v>
      </c>
      <c r="AW319" s="13" t="s">
        <v>33</v>
      </c>
      <c r="AX319" s="13" t="s">
        <v>74</v>
      </c>
      <c r="AY319" s="254" t="s">
        <v>178</v>
      </c>
    </row>
    <row r="320" spans="1:51" s="13" customFormat="1" ht="12">
      <c r="A320" s="13"/>
      <c r="B320" s="244"/>
      <c r="C320" s="245"/>
      <c r="D320" s="226" t="s">
        <v>288</v>
      </c>
      <c r="E320" s="246" t="s">
        <v>19</v>
      </c>
      <c r="F320" s="247" t="s">
        <v>2439</v>
      </c>
      <c r="G320" s="245"/>
      <c r="H320" s="248">
        <v>228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4" t="s">
        <v>288</v>
      </c>
      <c r="AU320" s="254" t="s">
        <v>82</v>
      </c>
      <c r="AV320" s="13" t="s">
        <v>84</v>
      </c>
      <c r="AW320" s="13" t="s">
        <v>33</v>
      </c>
      <c r="AX320" s="13" t="s">
        <v>74</v>
      </c>
      <c r="AY320" s="254" t="s">
        <v>178</v>
      </c>
    </row>
    <row r="321" spans="1:51" s="14" customFormat="1" ht="12">
      <c r="A321" s="14"/>
      <c r="B321" s="255"/>
      <c r="C321" s="256"/>
      <c r="D321" s="226" t="s">
        <v>288</v>
      </c>
      <c r="E321" s="257" t="s">
        <v>19</v>
      </c>
      <c r="F321" s="258" t="s">
        <v>386</v>
      </c>
      <c r="G321" s="256"/>
      <c r="H321" s="259">
        <v>244</v>
      </c>
      <c r="I321" s="260"/>
      <c r="J321" s="256"/>
      <c r="K321" s="256"/>
      <c r="L321" s="261"/>
      <c r="M321" s="262"/>
      <c r="N321" s="263"/>
      <c r="O321" s="263"/>
      <c r="P321" s="263"/>
      <c r="Q321" s="263"/>
      <c r="R321" s="263"/>
      <c r="S321" s="263"/>
      <c r="T321" s="26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5" t="s">
        <v>288</v>
      </c>
      <c r="AU321" s="265" t="s">
        <v>82</v>
      </c>
      <c r="AV321" s="14" t="s">
        <v>185</v>
      </c>
      <c r="AW321" s="14" t="s">
        <v>33</v>
      </c>
      <c r="AX321" s="14" t="s">
        <v>82</v>
      </c>
      <c r="AY321" s="265" t="s">
        <v>178</v>
      </c>
    </row>
    <row r="322" spans="1:65" s="2" customFormat="1" ht="24.15" customHeight="1">
      <c r="A322" s="39"/>
      <c r="B322" s="40"/>
      <c r="C322" s="213" t="s">
        <v>496</v>
      </c>
      <c r="D322" s="213" t="s">
        <v>180</v>
      </c>
      <c r="E322" s="214" t="s">
        <v>2440</v>
      </c>
      <c r="F322" s="215" t="s">
        <v>2441</v>
      </c>
      <c r="G322" s="216" t="s">
        <v>1342</v>
      </c>
      <c r="H322" s="217">
        <v>16</v>
      </c>
      <c r="I322" s="218"/>
      <c r="J322" s="219">
        <f>ROUND(I322*H322,2)</f>
        <v>0</v>
      </c>
      <c r="K322" s="215" t="s">
        <v>184</v>
      </c>
      <c r="L322" s="45"/>
      <c r="M322" s="220" t="s">
        <v>19</v>
      </c>
      <c r="N322" s="221" t="s">
        <v>45</v>
      </c>
      <c r="O322" s="85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953</v>
      </c>
      <c r="AT322" s="224" t="s">
        <v>180</v>
      </c>
      <c r="AU322" s="224" t="s">
        <v>82</v>
      </c>
      <c r="AY322" s="18" t="s">
        <v>178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82</v>
      </c>
      <c r="BK322" s="225">
        <f>ROUND(I322*H322,2)</f>
        <v>0</v>
      </c>
      <c r="BL322" s="18" t="s">
        <v>953</v>
      </c>
      <c r="BM322" s="224" t="s">
        <v>2442</v>
      </c>
    </row>
    <row r="323" spans="1:47" s="2" customFormat="1" ht="12">
      <c r="A323" s="39"/>
      <c r="B323" s="40"/>
      <c r="C323" s="41"/>
      <c r="D323" s="226" t="s">
        <v>187</v>
      </c>
      <c r="E323" s="41"/>
      <c r="F323" s="227" t="s">
        <v>2443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187</v>
      </c>
      <c r="AU323" s="18" t="s">
        <v>82</v>
      </c>
    </row>
    <row r="324" spans="1:47" s="2" customFormat="1" ht="12">
      <c r="A324" s="39"/>
      <c r="B324" s="40"/>
      <c r="C324" s="41"/>
      <c r="D324" s="231" t="s">
        <v>189</v>
      </c>
      <c r="E324" s="41"/>
      <c r="F324" s="232" t="s">
        <v>2444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189</v>
      </c>
      <c r="AU324" s="18" t="s">
        <v>82</v>
      </c>
    </row>
    <row r="325" spans="1:51" s="13" customFormat="1" ht="12">
      <c r="A325" s="13"/>
      <c r="B325" s="244"/>
      <c r="C325" s="245"/>
      <c r="D325" s="226" t="s">
        <v>288</v>
      </c>
      <c r="E325" s="246" t="s">
        <v>19</v>
      </c>
      <c r="F325" s="247" t="s">
        <v>2445</v>
      </c>
      <c r="G325" s="245"/>
      <c r="H325" s="248">
        <v>16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4" t="s">
        <v>288</v>
      </c>
      <c r="AU325" s="254" t="s">
        <v>82</v>
      </c>
      <c r="AV325" s="13" t="s">
        <v>84</v>
      </c>
      <c r="AW325" s="13" t="s">
        <v>33</v>
      </c>
      <c r="AX325" s="13" t="s">
        <v>74</v>
      </c>
      <c r="AY325" s="254" t="s">
        <v>178</v>
      </c>
    </row>
    <row r="326" spans="1:51" s="14" customFormat="1" ht="12">
      <c r="A326" s="14"/>
      <c r="B326" s="255"/>
      <c r="C326" s="256"/>
      <c r="D326" s="226" t="s">
        <v>288</v>
      </c>
      <c r="E326" s="257" t="s">
        <v>19</v>
      </c>
      <c r="F326" s="258" t="s">
        <v>386</v>
      </c>
      <c r="G326" s="256"/>
      <c r="H326" s="259">
        <v>16</v>
      </c>
      <c r="I326" s="260"/>
      <c r="J326" s="256"/>
      <c r="K326" s="256"/>
      <c r="L326" s="261"/>
      <c r="M326" s="262"/>
      <c r="N326" s="263"/>
      <c r="O326" s="263"/>
      <c r="P326" s="263"/>
      <c r="Q326" s="263"/>
      <c r="R326" s="263"/>
      <c r="S326" s="263"/>
      <c r="T326" s="26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5" t="s">
        <v>288</v>
      </c>
      <c r="AU326" s="265" t="s">
        <v>82</v>
      </c>
      <c r="AV326" s="14" t="s">
        <v>185</v>
      </c>
      <c r="AW326" s="14" t="s">
        <v>33</v>
      </c>
      <c r="AX326" s="14" t="s">
        <v>82</v>
      </c>
      <c r="AY326" s="265" t="s">
        <v>178</v>
      </c>
    </row>
    <row r="327" spans="1:65" s="2" customFormat="1" ht="55.5" customHeight="1">
      <c r="A327" s="39"/>
      <c r="B327" s="40"/>
      <c r="C327" s="213" t="s">
        <v>501</v>
      </c>
      <c r="D327" s="213" t="s">
        <v>180</v>
      </c>
      <c r="E327" s="214" t="s">
        <v>1340</v>
      </c>
      <c r="F327" s="215" t="s">
        <v>2446</v>
      </c>
      <c r="G327" s="216" t="s">
        <v>1342</v>
      </c>
      <c r="H327" s="217">
        <v>64</v>
      </c>
      <c r="I327" s="218"/>
      <c r="J327" s="219">
        <f>ROUND(I327*H327,2)</f>
        <v>0</v>
      </c>
      <c r="K327" s="215" t="s">
        <v>184</v>
      </c>
      <c r="L327" s="45"/>
      <c r="M327" s="220" t="s">
        <v>19</v>
      </c>
      <c r="N327" s="221" t="s">
        <v>45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279</v>
      </c>
      <c r="AT327" s="224" t="s">
        <v>180</v>
      </c>
      <c r="AU327" s="224" t="s">
        <v>82</v>
      </c>
      <c r="AY327" s="18" t="s">
        <v>178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82</v>
      </c>
      <c r="BK327" s="225">
        <f>ROUND(I327*H327,2)</f>
        <v>0</v>
      </c>
      <c r="BL327" s="18" t="s">
        <v>279</v>
      </c>
      <c r="BM327" s="224" t="s">
        <v>2447</v>
      </c>
    </row>
    <row r="328" spans="1:47" s="2" customFormat="1" ht="12">
      <c r="A328" s="39"/>
      <c r="B328" s="40"/>
      <c r="C328" s="41"/>
      <c r="D328" s="226" t="s">
        <v>187</v>
      </c>
      <c r="E328" s="41"/>
      <c r="F328" s="227" t="s">
        <v>2448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187</v>
      </c>
      <c r="AU328" s="18" t="s">
        <v>82</v>
      </c>
    </row>
    <row r="329" spans="1:47" s="2" customFormat="1" ht="12">
      <c r="A329" s="39"/>
      <c r="B329" s="40"/>
      <c r="C329" s="41"/>
      <c r="D329" s="231" t="s">
        <v>189</v>
      </c>
      <c r="E329" s="41"/>
      <c r="F329" s="232" t="s">
        <v>1345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189</v>
      </c>
      <c r="AU329" s="18" t="s">
        <v>82</v>
      </c>
    </row>
    <row r="330" spans="1:51" s="13" customFormat="1" ht="12">
      <c r="A330" s="13"/>
      <c r="B330" s="244"/>
      <c r="C330" s="245"/>
      <c r="D330" s="226" t="s">
        <v>288</v>
      </c>
      <c r="E330" s="246" t="s">
        <v>19</v>
      </c>
      <c r="F330" s="247" t="s">
        <v>2173</v>
      </c>
      <c r="G330" s="245"/>
      <c r="H330" s="248">
        <v>32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4" t="s">
        <v>288</v>
      </c>
      <c r="AU330" s="254" t="s">
        <v>82</v>
      </c>
      <c r="AV330" s="13" t="s">
        <v>84</v>
      </c>
      <c r="AW330" s="13" t="s">
        <v>33</v>
      </c>
      <c r="AX330" s="13" t="s">
        <v>74</v>
      </c>
      <c r="AY330" s="254" t="s">
        <v>178</v>
      </c>
    </row>
    <row r="331" spans="1:51" s="13" customFormat="1" ht="12">
      <c r="A331" s="13"/>
      <c r="B331" s="244"/>
      <c r="C331" s="245"/>
      <c r="D331" s="226" t="s">
        <v>288</v>
      </c>
      <c r="E331" s="246" t="s">
        <v>19</v>
      </c>
      <c r="F331" s="247" t="s">
        <v>2173</v>
      </c>
      <c r="G331" s="245"/>
      <c r="H331" s="248">
        <v>32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288</v>
      </c>
      <c r="AU331" s="254" t="s">
        <v>82</v>
      </c>
      <c r="AV331" s="13" t="s">
        <v>84</v>
      </c>
      <c r="AW331" s="13" t="s">
        <v>33</v>
      </c>
      <c r="AX331" s="13" t="s">
        <v>74</v>
      </c>
      <c r="AY331" s="254" t="s">
        <v>178</v>
      </c>
    </row>
    <row r="332" spans="1:51" s="14" customFormat="1" ht="12">
      <c r="A332" s="14"/>
      <c r="B332" s="255"/>
      <c r="C332" s="256"/>
      <c r="D332" s="226" t="s">
        <v>288</v>
      </c>
      <c r="E332" s="257" t="s">
        <v>19</v>
      </c>
      <c r="F332" s="258" t="s">
        <v>386</v>
      </c>
      <c r="G332" s="256"/>
      <c r="H332" s="259">
        <v>64</v>
      </c>
      <c r="I332" s="260"/>
      <c r="J332" s="256"/>
      <c r="K332" s="256"/>
      <c r="L332" s="261"/>
      <c r="M332" s="280"/>
      <c r="N332" s="281"/>
      <c r="O332" s="281"/>
      <c r="P332" s="281"/>
      <c r="Q332" s="281"/>
      <c r="R332" s="281"/>
      <c r="S332" s="281"/>
      <c r="T332" s="28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5" t="s">
        <v>288</v>
      </c>
      <c r="AU332" s="265" t="s">
        <v>82</v>
      </c>
      <c r="AV332" s="14" t="s">
        <v>185</v>
      </c>
      <c r="AW332" s="14" t="s">
        <v>33</v>
      </c>
      <c r="AX332" s="14" t="s">
        <v>82</v>
      </c>
      <c r="AY332" s="265" t="s">
        <v>178</v>
      </c>
    </row>
    <row r="333" spans="1:31" s="2" customFormat="1" ht="6.95" customHeight="1">
      <c r="A333" s="39"/>
      <c r="B333" s="60"/>
      <c r="C333" s="61"/>
      <c r="D333" s="61"/>
      <c r="E333" s="61"/>
      <c r="F333" s="61"/>
      <c r="G333" s="61"/>
      <c r="H333" s="61"/>
      <c r="I333" s="61"/>
      <c r="J333" s="61"/>
      <c r="K333" s="61"/>
      <c r="L333" s="45"/>
      <c r="M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</row>
  </sheetData>
  <sheetProtection password="CC35" sheet="1" objects="1" scenarios="1" formatColumns="0" formatRows="0" autoFilter="0"/>
  <autoFilter ref="C84:K332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2_02/732212824M"/>
    <hyperlink ref="F93" r:id="rId2" display="https://podminky.urs.cz/item/CS_URS_2022_02/732213824M"/>
    <hyperlink ref="F96" r:id="rId3" display="https://podminky.urs.cz/item/CS_URS_2022_02/732214824M"/>
    <hyperlink ref="F99" r:id="rId4" display="https://podminky.urs.cz/item/CS_URS_2022_02/732890802"/>
    <hyperlink ref="F103" r:id="rId5" display="https://podminky.urs.cz/item/CS_URS_2022_02/733110803"/>
    <hyperlink ref="F106" r:id="rId6" display="https://podminky.urs.cz/item/CS_URS_2022_02/733110806"/>
    <hyperlink ref="F109" r:id="rId7" display="https://podminky.urs.cz/item/CS_URS_2022_02/733191816"/>
    <hyperlink ref="F112" r:id="rId8" display="https://podminky.urs.cz/item/CS_URS_2022_02/733193810"/>
    <hyperlink ref="F115" r:id="rId9" display="https://podminky.urs.cz/item/CS_URS_2022_02/733223103"/>
    <hyperlink ref="F138" r:id="rId10" display="https://podminky.urs.cz/item/CS_URS_2022_02/733223104"/>
    <hyperlink ref="F146" r:id="rId11" display="https://podminky.urs.cz/item/CS_URS_2022_02/733223106"/>
    <hyperlink ref="F152" r:id="rId12" display="https://podminky.urs.cz/item/CS_URS_2022_02/733223107"/>
    <hyperlink ref="F158" r:id="rId13" display="https://podminky.urs.cz/item/CS_URS_2022_02/733223301"/>
    <hyperlink ref="F162" r:id="rId14" display="https://podminky.urs.cz/item/CS_URS_2022_02/733223302"/>
    <hyperlink ref="F166" r:id="rId15" display="https://podminky.urs.cz/item/CS_URS_2022_02/733223303"/>
    <hyperlink ref="F170" r:id="rId16" display="https://podminky.urs.cz/item/CS_URS_2022_02/733223304"/>
    <hyperlink ref="F174" r:id="rId17" display="https://podminky.urs.cz/item/CS_URS_2022_02/733223305"/>
    <hyperlink ref="F178" r:id="rId18" display="https://podminky.urs.cz/item/CS_URS_2022_02/733291101"/>
    <hyperlink ref="F187" r:id="rId19" display="https://podminky.urs.cz/item/CS_URS_2022_02/733291906"/>
    <hyperlink ref="F190" r:id="rId20" display="https://podminky.urs.cz/item/CS_URS_2022_02/733811241"/>
    <hyperlink ref="F197" r:id="rId21" display="https://podminky.urs.cz/item/CS_URS_2022_02/733811242"/>
    <hyperlink ref="F203" r:id="rId22" display="https://podminky.urs.cz/item/CS_URS_2022_02/733890803"/>
    <hyperlink ref="F206" r:id="rId23" display="https://podminky.urs.cz/item/CS_URS_2022_02/998733102"/>
    <hyperlink ref="F210" r:id="rId24" display="https://podminky.urs.cz/item/CS_URS_2022_02/734200812"/>
    <hyperlink ref="F213" r:id="rId25" display="https://podminky.urs.cz/item/CS_URS_2022_02/734200821"/>
    <hyperlink ref="F216" r:id="rId26" display="https://podminky.urs.cz/item/CS_URS_2022_02/734200822"/>
    <hyperlink ref="F219" r:id="rId27" display="https://podminky.urs.cz/item/CS_URS_2022_02/734209105"/>
    <hyperlink ref="F226" r:id="rId28" display="https://podminky.urs.cz/item/CS_URS_2022_02/734211127"/>
    <hyperlink ref="F229" r:id="rId29" display="https://podminky.urs.cz/item/CS_URS_2022_02/734261402"/>
    <hyperlink ref="F232" r:id="rId30" display="https://podminky.urs.cz/item/CS_URS_2022_02/734261412M"/>
    <hyperlink ref="F235" r:id="rId31" display="https://podminky.urs.cz/item/CS_URS_2022_02/734291123"/>
    <hyperlink ref="F238" r:id="rId32" display="https://podminky.urs.cz/item/CS_URS_2022_02/734292713"/>
    <hyperlink ref="F241" r:id="rId33" display="https://podminky.urs.cz/item/CS_URS_2022_02/734292714"/>
    <hyperlink ref="F244" r:id="rId34" display="https://podminky.urs.cz/item/CS_URS_2022_02/734292716"/>
    <hyperlink ref="F247" r:id="rId35" display="https://podminky.urs.cz/item/CS_URS_2022_02/734890803"/>
    <hyperlink ref="F250" r:id="rId36" display="https://podminky.urs.cz/item/CS_URS_2022_02/998734102"/>
    <hyperlink ref="F254" r:id="rId37" display="https://podminky.urs.cz/item/CS_URS_2022_02/735000912"/>
    <hyperlink ref="F257" r:id="rId38" display="https://podminky.urs.cz/item/CS_URS_2022_02/735111810"/>
    <hyperlink ref="F262" r:id="rId39" display="https://podminky.urs.cz/item/CS_URS_2022_02/735152573M"/>
    <hyperlink ref="F265" r:id="rId40" display="https://podminky.urs.cz/item/CS_URS_2022_02/735152575M"/>
    <hyperlink ref="F268" r:id="rId41" display="https://podminky.urs.cz/item/CS_URS_2022_02/735152577M"/>
    <hyperlink ref="F271" r:id="rId42" display="https://podminky.urs.cz/item/CS_URS_2022_02/735152579M"/>
    <hyperlink ref="F274" r:id="rId43" display="https://podminky.urs.cz/item/CS_URS_2022_02/735152581M"/>
    <hyperlink ref="F277" r:id="rId44" display="https://podminky.urs.cz/item/CS_URS_2022_02/735152582M"/>
    <hyperlink ref="F280" r:id="rId45" display="https://podminky.urs.cz/item/CS_URS_2022_02/735152694M"/>
    <hyperlink ref="F283" r:id="rId46" display="https://podminky.urs.cz/item/CS_URS_2022_02/735164272M"/>
    <hyperlink ref="F286" r:id="rId47" display="https://podminky.urs.cz/item/CS_URS_2022_02/735191905"/>
    <hyperlink ref="F289" r:id="rId48" display="https://podminky.urs.cz/item/CS_URS_2022_02/735191910"/>
    <hyperlink ref="F301" r:id="rId49" display="https://podminky.urs.cz/item/CS_URS_2022_02/735291800"/>
    <hyperlink ref="F306" r:id="rId50" display="https://podminky.urs.cz/item/CS_URS_2022_02/735494811"/>
    <hyperlink ref="F311" r:id="rId51" display="https://podminky.urs.cz/item/CS_URS_2022_02/735890802"/>
    <hyperlink ref="F314" r:id="rId52" display="https://podminky.urs.cz/item/CS_URS_2022_02/998735102"/>
    <hyperlink ref="F318" r:id="rId53" display="https://podminky.urs.cz/item/CS_URS_2022_02/HZS2121"/>
    <hyperlink ref="F324" r:id="rId54" display="https://podminky.urs.cz/item/CS_URS_2022_02/HZS2221"/>
    <hyperlink ref="F329" r:id="rId55" display="https://podminky.urs.cz/item/CS_URS_2022_02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2449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32</v>
      </c>
      <c r="G12" s="39"/>
      <c r="H12" s="39"/>
      <c r="I12" s="143" t="s">
        <v>23</v>
      </c>
      <c r="J12" s="147" t="str">
        <f>'Rekapitulace stavby'!AN8</f>
        <v>26. 4. 2022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tr">
        <f>IF('Rekapitulace stavby'!AN10="","",'Rekapitulace stavby'!AN10)</f>
        <v/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tr">
        <f>IF('Rekapitulace stavby'!E11="","",'Rekapitulace stavby'!E11)</f>
        <v>Obec Stonava</v>
      </c>
      <c r="F15" s="39"/>
      <c r="G15" s="39"/>
      <c r="H15" s="39"/>
      <c r="I15" s="143" t="s">
        <v>28</v>
      </c>
      <c r="J15" s="134" t="str">
        <f>IF('Rekapitulace stavby'!AN11="","",'Rekapitulace stavby'!AN11)</f>
        <v/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tr">
        <f>IF('Rekapitulace stavby'!AN16="","",'Rekapitulace stavby'!AN16)</f>
        <v/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3" t="s">
        <v>28</v>
      </c>
      <c r="J21" s="134" t="str">
        <f>IF('Rekapitulace stavby'!AN17="","",'Rekapitulace stavby'!AN17)</f>
        <v/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tr">
        <f>IF('Rekapitulace stavby'!AN19="","",'Rekapitulace stavby'!AN19)</f>
        <v>06369201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>Amun Pro s.r.o.</v>
      </c>
      <c r="F24" s="39"/>
      <c r="G24" s="39"/>
      <c r="H24" s="39"/>
      <c r="I24" s="143" t="s">
        <v>28</v>
      </c>
      <c r="J24" s="134" t="str">
        <f>IF('Rekapitulace stavby'!AN20="","",'Rekapitulace stavby'!AN20)</f>
        <v>CZ06369201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ROUND(J84,2)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ROUND((SUM(BE84:BE107)),2)</f>
        <v>0</v>
      </c>
      <c r="G33" s="39"/>
      <c r="H33" s="39"/>
      <c r="I33" s="158">
        <v>0.21</v>
      </c>
      <c r="J33" s="157">
        <f>ROUND(((SUM(BE84:BE107))*I33),2)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46</v>
      </c>
      <c r="F34" s="157">
        <f>ROUND((SUM(BF84:BF107)),2)</f>
        <v>0</v>
      </c>
      <c r="G34" s="39"/>
      <c r="H34" s="39"/>
      <c r="I34" s="158">
        <v>0.15</v>
      </c>
      <c r="J34" s="157">
        <f>ROUND(((SUM(BF84:BF107))*I34),2)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47</v>
      </c>
      <c r="F35" s="157">
        <f>ROUND((SUM(BG84:BG107)),2)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48</v>
      </c>
      <c r="F36" s="157">
        <f>ROUND((SUM(BH84:BH107)),2)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49</v>
      </c>
      <c r="F37" s="157">
        <f>ROUND((SUM(BI84:BI107)),2)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2022_MŠ HOŘANY REKONSTRUKCE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06 - VRN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26. 4. 2022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Stonava</v>
      </c>
      <c r="G54" s="41"/>
      <c r="H54" s="41"/>
      <c r="I54" s="33" t="s">
        <v>31</v>
      </c>
      <c r="J54" s="37" t="str">
        <f>E21</f>
        <v xml:space="preserve"> 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Amun Pro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129</v>
      </c>
      <c r="D57" s="172"/>
      <c r="E57" s="172"/>
      <c r="F57" s="172"/>
      <c r="G57" s="172"/>
      <c r="H57" s="172"/>
      <c r="I57" s="172"/>
      <c r="J57" s="173" t="s">
        <v>130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131</v>
      </c>
    </row>
    <row r="60" spans="1:31" s="9" customFormat="1" ht="24.95" customHeight="1">
      <c r="A60" s="9"/>
      <c r="B60" s="175"/>
      <c r="C60" s="176"/>
      <c r="D60" s="177" t="s">
        <v>2450</v>
      </c>
      <c r="E60" s="178"/>
      <c r="F60" s="178"/>
      <c r="G60" s="178"/>
      <c r="H60" s="178"/>
      <c r="I60" s="178"/>
      <c r="J60" s="179">
        <f>J85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2451</v>
      </c>
      <c r="E61" s="183"/>
      <c r="F61" s="183"/>
      <c r="G61" s="183"/>
      <c r="H61" s="183"/>
      <c r="I61" s="183"/>
      <c r="J61" s="184">
        <f>J86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2452</v>
      </c>
      <c r="E62" s="183"/>
      <c r="F62" s="183"/>
      <c r="G62" s="183"/>
      <c r="H62" s="183"/>
      <c r="I62" s="183"/>
      <c r="J62" s="184">
        <f>J93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2453</v>
      </c>
      <c r="E63" s="183"/>
      <c r="F63" s="183"/>
      <c r="G63" s="183"/>
      <c r="H63" s="183"/>
      <c r="I63" s="183"/>
      <c r="J63" s="184">
        <f>J96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1"/>
      <c r="C64" s="126"/>
      <c r="D64" s="182" t="s">
        <v>2454</v>
      </c>
      <c r="E64" s="183"/>
      <c r="F64" s="183"/>
      <c r="G64" s="183"/>
      <c r="H64" s="183"/>
      <c r="I64" s="183"/>
      <c r="J64" s="184">
        <f>J103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163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2022_MŠ HOŘANY REKONSTRUKCE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126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06 - VRN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26. 4. 2022</v>
      </c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Obec Stonava</v>
      </c>
      <c r="G80" s="41"/>
      <c r="H80" s="41"/>
      <c r="I80" s="33" t="s">
        <v>31</v>
      </c>
      <c r="J80" s="37" t="str">
        <f>E21</f>
        <v xml:space="preserve"> 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Amun Pro s.r.o.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86"/>
      <c r="B83" s="187"/>
      <c r="C83" s="188" t="s">
        <v>164</v>
      </c>
      <c r="D83" s="189" t="s">
        <v>59</v>
      </c>
      <c r="E83" s="189" t="s">
        <v>55</v>
      </c>
      <c r="F83" s="189" t="s">
        <v>56</v>
      </c>
      <c r="G83" s="189" t="s">
        <v>165</v>
      </c>
      <c r="H83" s="189" t="s">
        <v>166</v>
      </c>
      <c r="I83" s="189" t="s">
        <v>167</v>
      </c>
      <c r="J83" s="189" t="s">
        <v>130</v>
      </c>
      <c r="K83" s="190" t="s">
        <v>168</v>
      </c>
      <c r="L83" s="191"/>
      <c r="M83" s="93" t="s">
        <v>19</v>
      </c>
      <c r="N83" s="94" t="s">
        <v>44</v>
      </c>
      <c r="O83" s="94" t="s">
        <v>169</v>
      </c>
      <c r="P83" s="94" t="s">
        <v>170</v>
      </c>
      <c r="Q83" s="94" t="s">
        <v>171</v>
      </c>
      <c r="R83" s="94" t="s">
        <v>172</v>
      </c>
      <c r="S83" s="94" t="s">
        <v>173</v>
      </c>
      <c r="T83" s="95" t="s">
        <v>174</v>
      </c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pans="1:63" s="2" customFormat="1" ht="22.8" customHeight="1">
      <c r="A84" s="39"/>
      <c r="B84" s="40"/>
      <c r="C84" s="100" t="s">
        <v>175</v>
      </c>
      <c r="D84" s="41"/>
      <c r="E84" s="41"/>
      <c r="F84" s="41"/>
      <c r="G84" s="41"/>
      <c r="H84" s="41"/>
      <c r="I84" s="41"/>
      <c r="J84" s="192">
        <f>BK84</f>
        <v>0</v>
      </c>
      <c r="K84" s="41"/>
      <c r="L84" s="45"/>
      <c r="M84" s="96"/>
      <c r="N84" s="193"/>
      <c r="O84" s="97"/>
      <c r="P84" s="194">
        <f>P85</f>
        <v>0</v>
      </c>
      <c r="Q84" s="97"/>
      <c r="R84" s="194">
        <f>R85</f>
        <v>0</v>
      </c>
      <c r="S84" s="97"/>
      <c r="T84" s="195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131</v>
      </c>
      <c r="BK84" s="196">
        <f>BK85</f>
        <v>0</v>
      </c>
    </row>
    <row r="85" spans="1:63" s="12" customFormat="1" ht="25.9" customHeight="1">
      <c r="A85" s="12"/>
      <c r="B85" s="197"/>
      <c r="C85" s="198"/>
      <c r="D85" s="199" t="s">
        <v>73</v>
      </c>
      <c r="E85" s="200" t="s">
        <v>123</v>
      </c>
      <c r="F85" s="200" t="s">
        <v>2455</v>
      </c>
      <c r="G85" s="198"/>
      <c r="H85" s="198"/>
      <c r="I85" s="201"/>
      <c r="J85" s="202">
        <f>BK85</f>
        <v>0</v>
      </c>
      <c r="K85" s="198"/>
      <c r="L85" s="203"/>
      <c r="M85" s="204"/>
      <c r="N85" s="205"/>
      <c r="O85" s="205"/>
      <c r="P85" s="206">
        <f>P86+P93+P96+P103</f>
        <v>0</v>
      </c>
      <c r="Q85" s="205"/>
      <c r="R85" s="206">
        <f>R86+R93+R96+R103</f>
        <v>0</v>
      </c>
      <c r="S85" s="205"/>
      <c r="T85" s="207">
        <f>T86+T93+T96+T103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210</v>
      </c>
      <c r="AT85" s="209" t="s">
        <v>73</v>
      </c>
      <c r="AU85" s="209" t="s">
        <v>74</v>
      </c>
      <c r="AY85" s="208" t="s">
        <v>178</v>
      </c>
      <c r="BK85" s="210">
        <f>BK86+BK93+BK96+BK103</f>
        <v>0</v>
      </c>
    </row>
    <row r="86" spans="1:63" s="12" customFormat="1" ht="22.8" customHeight="1">
      <c r="A86" s="12"/>
      <c r="B86" s="197"/>
      <c r="C86" s="198"/>
      <c r="D86" s="199" t="s">
        <v>73</v>
      </c>
      <c r="E86" s="211" t="s">
        <v>2456</v>
      </c>
      <c r="F86" s="211" t="s">
        <v>2457</v>
      </c>
      <c r="G86" s="198"/>
      <c r="H86" s="198"/>
      <c r="I86" s="201"/>
      <c r="J86" s="212">
        <f>BK86</f>
        <v>0</v>
      </c>
      <c r="K86" s="198"/>
      <c r="L86" s="203"/>
      <c r="M86" s="204"/>
      <c r="N86" s="205"/>
      <c r="O86" s="205"/>
      <c r="P86" s="206">
        <f>SUM(P87:P92)</f>
        <v>0</v>
      </c>
      <c r="Q86" s="205"/>
      <c r="R86" s="206">
        <f>SUM(R87:R92)</f>
        <v>0</v>
      </c>
      <c r="S86" s="205"/>
      <c r="T86" s="207">
        <f>SUM(T87:T92)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8" t="s">
        <v>210</v>
      </c>
      <c r="AT86" s="209" t="s">
        <v>73</v>
      </c>
      <c r="AU86" s="209" t="s">
        <v>82</v>
      </c>
      <c r="AY86" s="208" t="s">
        <v>178</v>
      </c>
      <c r="BK86" s="210">
        <f>SUM(BK87:BK92)</f>
        <v>0</v>
      </c>
    </row>
    <row r="87" spans="1:65" s="2" customFormat="1" ht="16.5" customHeight="1">
      <c r="A87" s="39"/>
      <c r="B87" s="40"/>
      <c r="C87" s="213" t="s">
        <v>82</v>
      </c>
      <c r="D87" s="213" t="s">
        <v>180</v>
      </c>
      <c r="E87" s="214" t="s">
        <v>2458</v>
      </c>
      <c r="F87" s="215" t="s">
        <v>2459</v>
      </c>
      <c r="G87" s="216" t="s">
        <v>2460</v>
      </c>
      <c r="H87" s="217">
        <v>1</v>
      </c>
      <c r="I87" s="218"/>
      <c r="J87" s="219">
        <f>ROUND(I87*H87,2)</f>
        <v>0</v>
      </c>
      <c r="K87" s="215" t="s">
        <v>19</v>
      </c>
      <c r="L87" s="45"/>
      <c r="M87" s="220" t="s">
        <v>19</v>
      </c>
      <c r="N87" s="221" t="s">
        <v>45</v>
      </c>
      <c r="O87" s="85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4" t="s">
        <v>2461</v>
      </c>
      <c r="AT87" s="224" t="s">
        <v>180</v>
      </c>
      <c r="AU87" s="224" t="s">
        <v>84</v>
      </c>
      <c r="AY87" s="18" t="s">
        <v>178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8" t="s">
        <v>82</v>
      </c>
      <c r="BK87" s="225">
        <f>ROUND(I87*H87,2)</f>
        <v>0</v>
      </c>
      <c r="BL87" s="18" t="s">
        <v>2461</v>
      </c>
      <c r="BM87" s="224" t="s">
        <v>2462</v>
      </c>
    </row>
    <row r="88" spans="1:47" s="2" customFormat="1" ht="12">
      <c r="A88" s="39"/>
      <c r="B88" s="40"/>
      <c r="C88" s="41"/>
      <c r="D88" s="226" t="s">
        <v>187</v>
      </c>
      <c r="E88" s="41"/>
      <c r="F88" s="227" t="s">
        <v>2459</v>
      </c>
      <c r="G88" s="41"/>
      <c r="H88" s="41"/>
      <c r="I88" s="228"/>
      <c r="J88" s="41"/>
      <c r="K88" s="41"/>
      <c r="L88" s="45"/>
      <c r="M88" s="229"/>
      <c r="N88" s="23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187</v>
      </c>
      <c r="AU88" s="18" t="s">
        <v>84</v>
      </c>
    </row>
    <row r="89" spans="1:65" s="2" customFormat="1" ht="16.5" customHeight="1">
      <c r="A89" s="39"/>
      <c r="B89" s="40"/>
      <c r="C89" s="213" t="s">
        <v>84</v>
      </c>
      <c r="D89" s="213" t="s">
        <v>180</v>
      </c>
      <c r="E89" s="214" t="s">
        <v>2463</v>
      </c>
      <c r="F89" s="215" t="s">
        <v>2464</v>
      </c>
      <c r="G89" s="216" t="s">
        <v>2460</v>
      </c>
      <c r="H89" s="217">
        <v>1</v>
      </c>
      <c r="I89" s="218"/>
      <c r="J89" s="219">
        <f>ROUND(I89*H89,2)</f>
        <v>0</v>
      </c>
      <c r="K89" s="215" t="s">
        <v>19</v>
      </c>
      <c r="L89" s="45"/>
      <c r="M89" s="220" t="s">
        <v>19</v>
      </c>
      <c r="N89" s="221" t="s">
        <v>45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2461</v>
      </c>
      <c r="AT89" s="224" t="s">
        <v>180</v>
      </c>
      <c r="AU89" s="224" t="s">
        <v>84</v>
      </c>
      <c r="AY89" s="18" t="s">
        <v>178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82</v>
      </c>
      <c r="BK89" s="225">
        <f>ROUND(I89*H89,2)</f>
        <v>0</v>
      </c>
      <c r="BL89" s="18" t="s">
        <v>2461</v>
      </c>
      <c r="BM89" s="224" t="s">
        <v>2465</v>
      </c>
    </row>
    <row r="90" spans="1:47" s="2" customFormat="1" ht="12">
      <c r="A90" s="39"/>
      <c r="B90" s="40"/>
      <c r="C90" s="41"/>
      <c r="D90" s="226" t="s">
        <v>187</v>
      </c>
      <c r="E90" s="41"/>
      <c r="F90" s="227" t="s">
        <v>2464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187</v>
      </c>
      <c r="AU90" s="18" t="s">
        <v>84</v>
      </c>
    </row>
    <row r="91" spans="1:65" s="2" customFormat="1" ht="16.5" customHeight="1">
      <c r="A91" s="39"/>
      <c r="B91" s="40"/>
      <c r="C91" s="213" t="s">
        <v>196</v>
      </c>
      <c r="D91" s="213" t="s">
        <v>180</v>
      </c>
      <c r="E91" s="214" t="s">
        <v>2466</v>
      </c>
      <c r="F91" s="215" t="s">
        <v>2467</v>
      </c>
      <c r="G91" s="216" t="s">
        <v>2460</v>
      </c>
      <c r="H91" s="217">
        <v>1</v>
      </c>
      <c r="I91" s="218"/>
      <c r="J91" s="219">
        <f>ROUND(I91*H91,2)</f>
        <v>0</v>
      </c>
      <c r="K91" s="215" t="s">
        <v>19</v>
      </c>
      <c r="L91" s="45"/>
      <c r="M91" s="220" t="s">
        <v>19</v>
      </c>
      <c r="N91" s="221" t="s">
        <v>45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2461</v>
      </c>
      <c r="AT91" s="224" t="s">
        <v>180</v>
      </c>
      <c r="AU91" s="224" t="s">
        <v>84</v>
      </c>
      <c r="AY91" s="18" t="s">
        <v>178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82</v>
      </c>
      <c r="BK91" s="225">
        <f>ROUND(I91*H91,2)</f>
        <v>0</v>
      </c>
      <c r="BL91" s="18" t="s">
        <v>2461</v>
      </c>
      <c r="BM91" s="224" t="s">
        <v>2468</v>
      </c>
    </row>
    <row r="92" spans="1:47" s="2" customFormat="1" ht="12">
      <c r="A92" s="39"/>
      <c r="B92" s="40"/>
      <c r="C92" s="41"/>
      <c r="D92" s="226" t="s">
        <v>187</v>
      </c>
      <c r="E92" s="41"/>
      <c r="F92" s="227" t="s">
        <v>2467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187</v>
      </c>
      <c r="AU92" s="18" t="s">
        <v>84</v>
      </c>
    </row>
    <row r="93" spans="1:63" s="12" customFormat="1" ht="22.8" customHeight="1">
      <c r="A93" s="12"/>
      <c r="B93" s="197"/>
      <c r="C93" s="198"/>
      <c r="D93" s="199" t="s">
        <v>73</v>
      </c>
      <c r="E93" s="211" t="s">
        <v>2469</v>
      </c>
      <c r="F93" s="211" t="s">
        <v>2470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SUM(P94:P95)</f>
        <v>0</v>
      </c>
      <c r="Q93" s="205"/>
      <c r="R93" s="206">
        <f>SUM(R94:R95)</f>
        <v>0</v>
      </c>
      <c r="S93" s="205"/>
      <c r="T93" s="207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210</v>
      </c>
      <c r="AT93" s="209" t="s">
        <v>73</v>
      </c>
      <c r="AU93" s="209" t="s">
        <v>82</v>
      </c>
      <c r="AY93" s="208" t="s">
        <v>178</v>
      </c>
      <c r="BK93" s="210">
        <f>SUM(BK94:BK95)</f>
        <v>0</v>
      </c>
    </row>
    <row r="94" spans="1:65" s="2" customFormat="1" ht="16.5" customHeight="1">
      <c r="A94" s="39"/>
      <c r="B94" s="40"/>
      <c r="C94" s="213" t="s">
        <v>185</v>
      </c>
      <c r="D94" s="213" t="s">
        <v>180</v>
      </c>
      <c r="E94" s="214" t="s">
        <v>2471</v>
      </c>
      <c r="F94" s="215" t="s">
        <v>2470</v>
      </c>
      <c r="G94" s="216" t="s">
        <v>2460</v>
      </c>
      <c r="H94" s="217">
        <v>1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2461</v>
      </c>
      <c r="AT94" s="224" t="s">
        <v>180</v>
      </c>
      <c r="AU94" s="224" t="s">
        <v>84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2461</v>
      </c>
      <c r="BM94" s="224" t="s">
        <v>2472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2470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84</v>
      </c>
    </row>
    <row r="96" spans="1:63" s="12" customFormat="1" ht="22.8" customHeight="1">
      <c r="A96" s="12"/>
      <c r="B96" s="197"/>
      <c r="C96" s="198"/>
      <c r="D96" s="199" t="s">
        <v>73</v>
      </c>
      <c r="E96" s="211" t="s">
        <v>2473</v>
      </c>
      <c r="F96" s="211" t="s">
        <v>2474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SUM(P97:P102)</f>
        <v>0</v>
      </c>
      <c r="Q96" s="205"/>
      <c r="R96" s="206">
        <f>SUM(R97:R102)</f>
        <v>0</v>
      </c>
      <c r="S96" s="205"/>
      <c r="T96" s="207">
        <f>SUM(T97:T102)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210</v>
      </c>
      <c r="AT96" s="209" t="s">
        <v>73</v>
      </c>
      <c r="AU96" s="209" t="s">
        <v>82</v>
      </c>
      <c r="AY96" s="208" t="s">
        <v>178</v>
      </c>
      <c r="BK96" s="210">
        <f>SUM(BK97:BK102)</f>
        <v>0</v>
      </c>
    </row>
    <row r="97" spans="1:65" s="2" customFormat="1" ht="16.5" customHeight="1">
      <c r="A97" s="39"/>
      <c r="B97" s="40"/>
      <c r="C97" s="213" t="s">
        <v>210</v>
      </c>
      <c r="D97" s="213" t="s">
        <v>180</v>
      </c>
      <c r="E97" s="214" t="s">
        <v>2475</v>
      </c>
      <c r="F97" s="215" t="s">
        <v>2476</v>
      </c>
      <c r="G97" s="216" t="s">
        <v>2460</v>
      </c>
      <c r="H97" s="217">
        <v>1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2461</v>
      </c>
      <c r="AT97" s="224" t="s">
        <v>180</v>
      </c>
      <c r="AU97" s="224" t="s">
        <v>84</v>
      </c>
      <c r="AY97" s="18" t="s">
        <v>178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82</v>
      </c>
      <c r="BK97" s="225">
        <f>ROUND(I97*H97,2)</f>
        <v>0</v>
      </c>
      <c r="BL97" s="18" t="s">
        <v>2461</v>
      </c>
      <c r="BM97" s="224" t="s">
        <v>2477</v>
      </c>
    </row>
    <row r="98" spans="1:47" s="2" customFormat="1" ht="12">
      <c r="A98" s="39"/>
      <c r="B98" s="40"/>
      <c r="C98" s="41"/>
      <c r="D98" s="226" t="s">
        <v>187</v>
      </c>
      <c r="E98" s="41"/>
      <c r="F98" s="227" t="s">
        <v>2476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187</v>
      </c>
      <c r="AU98" s="18" t="s">
        <v>84</v>
      </c>
    </row>
    <row r="99" spans="1:65" s="2" customFormat="1" ht="16.5" customHeight="1">
      <c r="A99" s="39"/>
      <c r="B99" s="40"/>
      <c r="C99" s="213" t="s">
        <v>216</v>
      </c>
      <c r="D99" s="213" t="s">
        <v>180</v>
      </c>
      <c r="E99" s="214" t="s">
        <v>2478</v>
      </c>
      <c r="F99" s="215" t="s">
        <v>2479</v>
      </c>
      <c r="G99" s="216" t="s">
        <v>2460</v>
      </c>
      <c r="H99" s="217">
        <v>1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2461</v>
      </c>
      <c r="AT99" s="224" t="s">
        <v>180</v>
      </c>
      <c r="AU99" s="224" t="s">
        <v>84</v>
      </c>
      <c r="AY99" s="18" t="s">
        <v>178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82</v>
      </c>
      <c r="BK99" s="225">
        <f>ROUND(I99*H99,2)</f>
        <v>0</v>
      </c>
      <c r="BL99" s="18" t="s">
        <v>2461</v>
      </c>
      <c r="BM99" s="224" t="s">
        <v>2480</v>
      </c>
    </row>
    <row r="100" spans="1:47" s="2" customFormat="1" ht="12">
      <c r="A100" s="39"/>
      <c r="B100" s="40"/>
      <c r="C100" s="41"/>
      <c r="D100" s="226" t="s">
        <v>187</v>
      </c>
      <c r="E100" s="41"/>
      <c r="F100" s="227" t="s">
        <v>2479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187</v>
      </c>
      <c r="AU100" s="18" t="s">
        <v>84</v>
      </c>
    </row>
    <row r="101" spans="1:65" s="2" customFormat="1" ht="16.5" customHeight="1">
      <c r="A101" s="39"/>
      <c r="B101" s="40"/>
      <c r="C101" s="213" t="s">
        <v>222</v>
      </c>
      <c r="D101" s="213" t="s">
        <v>180</v>
      </c>
      <c r="E101" s="214" t="s">
        <v>2481</v>
      </c>
      <c r="F101" s="215" t="s">
        <v>2482</v>
      </c>
      <c r="G101" s="216" t="s">
        <v>2460</v>
      </c>
      <c r="H101" s="217">
        <v>1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2461</v>
      </c>
      <c r="AT101" s="224" t="s">
        <v>180</v>
      </c>
      <c r="AU101" s="224" t="s">
        <v>84</v>
      </c>
      <c r="AY101" s="18" t="s">
        <v>178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82</v>
      </c>
      <c r="BK101" s="225">
        <f>ROUND(I101*H101,2)</f>
        <v>0</v>
      </c>
      <c r="BL101" s="18" t="s">
        <v>2461</v>
      </c>
      <c r="BM101" s="224" t="s">
        <v>2483</v>
      </c>
    </row>
    <row r="102" spans="1:47" s="2" customFormat="1" ht="12">
      <c r="A102" s="39"/>
      <c r="B102" s="40"/>
      <c r="C102" s="41"/>
      <c r="D102" s="226" t="s">
        <v>187</v>
      </c>
      <c r="E102" s="41"/>
      <c r="F102" s="227" t="s">
        <v>2482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187</v>
      </c>
      <c r="AU102" s="18" t="s">
        <v>84</v>
      </c>
    </row>
    <row r="103" spans="1:63" s="12" customFormat="1" ht="22.8" customHeight="1">
      <c r="A103" s="12"/>
      <c r="B103" s="197"/>
      <c r="C103" s="198"/>
      <c r="D103" s="199" t="s">
        <v>73</v>
      </c>
      <c r="E103" s="211" t="s">
        <v>2484</v>
      </c>
      <c r="F103" s="211" t="s">
        <v>2485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SUM(P104:P107)</f>
        <v>0</v>
      </c>
      <c r="Q103" s="205"/>
      <c r="R103" s="206">
        <f>SUM(R104:R107)</f>
        <v>0</v>
      </c>
      <c r="S103" s="205"/>
      <c r="T103" s="207">
        <f>SUM(T104:T107)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210</v>
      </c>
      <c r="AT103" s="209" t="s">
        <v>73</v>
      </c>
      <c r="AU103" s="209" t="s">
        <v>82</v>
      </c>
      <c r="AY103" s="208" t="s">
        <v>178</v>
      </c>
      <c r="BK103" s="210">
        <f>SUM(BK104:BK107)</f>
        <v>0</v>
      </c>
    </row>
    <row r="104" spans="1:65" s="2" customFormat="1" ht="16.5" customHeight="1">
      <c r="A104" s="39"/>
      <c r="B104" s="40"/>
      <c r="C104" s="213" t="s">
        <v>220</v>
      </c>
      <c r="D104" s="213" t="s">
        <v>180</v>
      </c>
      <c r="E104" s="214" t="s">
        <v>2486</v>
      </c>
      <c r="F104" s="215" t="s">
        <v>2485</v>
      </c>
      <c r="G104" s="216" t="s">
        <v>2460</v>
      </c>
      <c r="H104" s="217">
        <v>1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2461</v>
      </c>
      <c r="AT104" s="224" t="s">
        <v>180</v>
      </c>
      <c r="AU104" s="224" t="s">
        <v>84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2461</v>
      </c>
      <c r="BM104" s="224" t="s">
        <v>2487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2485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84</v>
      </c>
    </row>
    <row r="106" spans="1:65" s="2" customFormat="1" ht="16.5" customHeight="1">
      <c r="A106" s="39"/>
      <c r="B106" s="40"/>
      <c r="C106" s="213" t="s">
        <v>234</v>
      </c>
      <c r="D106" s="213" t="s">
        <v>180</v>
      </c>
      <c r="E106" s="214" t="s">
        <v>2488</v>
      </c>
      <c r="F106" s="215" t="s">
        <v>2489</v>
      </c>
      <c r="G106" s="216" t="s">
        <v>2460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2461</v>
      </c>
      <c r="AT106" s="224" t="s">
        <v>180</v>
      </c>
      <c r="AU106" s="224" t="s">
        <v>84</v>
      </c>
      <c r="AY106" s="18" t="s">
        <v>178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82</v>
      </c>
      <c r="BK106" s="225">
        <f>ROUND(I106*H106,2)</f>
        <v>0</v>
      </c>
      <c r="BL106" s="18" t="s">
        <v>2461</v>
      </c>
      <c r="BM106" s="224" t="s">
        <v>2490</v>
      </c>
    </row>
    <row r="107" spans="1:47" s="2" customFormat="1" ht="12">
      <c r="A107" s="39"/>
      <c r="B107" s="40"/>
      <c r="C107" s="41"/>
      <c r="D107" s="226" t="s">
        <v>187</v>
      </c>
      <c r="E107" s="41"/>
      <c r="F107" s="227" t="s">
        <v>2489</v>
      </c>
      <c r="G107" s="41"/>
      <c r="H107" s="41"/>
      <c r="I107" s="228"/>
      <c r="J107" s="41"/>
      <c r="K107" s="41"/>
      <c r="L107" s="45"/>
      <c r="M107" s="266"/>
      <c r="N107" s="267"/>
      <c r="O107" s="268"/>
      <c r="P107" s="268"/>
      <c r="Q107" s="268"/>
      <c r="R107" s="268"/>
      <c r="S107" s="268"/>
      <c r="T107" s="26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187</v>
      </c>
      <c r="AU107" s="18" t="s">
        <v>84</v>
      </c>
    </row>
    <row r="108" spans="1:31" s="2" customFormat="1" ht="6.95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password="CC35" sheet="1" objects="1" scenarios="1" formatColumns="0" formatRows="0" autoFilter="0"/>
  <autoFilter ref="C83:K10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6" customFormat="1" ht="45" customHeight="1">
      <c r="B3" s="287"/>
      <c r="C3" s="288" t="s">
        <v>2491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2492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2493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2494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2495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2496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2497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2498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2499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2500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2501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81</v>
      </c>
      <c r="F18" s="294" t="s">
        <v>2502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2503</v>
      </c>
      <c r="F19" s="294" t="s">
        <v>2504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2505</v>
      </c>
      <c r="F20" s="294" t="s">
        <v>2506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2507</v>
      </c>
      <c r="F21" s="294" t="s">
        <v>2508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2509</v>
      </c>
      <c r="F22" s="294" t="s">
        <v>2510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93</v>
      </c>
      <c r="F23" s="294" t="s">
        <v>2511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2512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2513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2514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2515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2516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2517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2518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2519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2520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164</v>
      </c>
      <c r="F36" s="294"/>
      <c r="G36" s="294" t="s">
        <v>2521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2522</v>
      </c>
      <c r="F37" s="294"/>
      <c r="G37" s="294" t="s">
        <v>2523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55</v>
      </c>
      <c r="F38" s="294"/>
      <c r="G38" s="294" t="s">
        <v>2524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56</v>
      </c>
      <c r="F39" s="294"/>
      <c r="G39" s="294" t="s">
        <v>2525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165</v>
      </c>
      <c r="F40" s="294"/>
      <c r="G40" s="294" t="s">
        <v>2526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166</v>
      </c>
      <c r="F41" s="294"/>
      <c r="G41" s="294" t="s">
        <v>2527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2528</v>
      </c>
      <c r="F42" s="294"/>
      <c r="G42" s="294" t="s">
        <v>2529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2530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2531</v>
      </c>
      <c r="F44" s="294"/>
      <c r="G44" s="294" t="s">
        <v>2532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168</v>
      </c>
      <c r="F45" s="294"/>
      <c r="G45" s="294" t="s">
        <v>2533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2534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2535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2536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2537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2538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2539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2540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2541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2542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2543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2544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2545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2546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2547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2548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2549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2550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2551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2552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2553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2554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2555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2556</v>
      </c>
      <c r="D76" s="312"/>
      <c r="E76" s="312"/>
      <c r="F76" s="312" t="s">
        <v>2557</v>
      </c>
      <c r="G76" s="313"/>
      <c r="H76" s="312" t="s">
        <v>56</v>
      </c>
      <c r="I76" s="312" t="s">
        <v>59</v>
      </c>
      <c r="J76" s="312" t="s">
        <v>2558</v>
      </c>
      <c r="K76" s="311"/>
    </row>
    <row r="77" spans="2:11" s="1" customFormat="1" ht="17.25" customHeight="1">
      <c r="B77" s="309"/>
      <c r="C77" s="314" t="s">
        <v>2559</v>
      </c>
      <c r="D77" s="314"/>
      <c r="E77" s="314"/>
      <c r="F77" s="315" t="s">
        <v>2560</v>
      </c>
      <c r="G77" s="316"/>
      <c r="H77" s="314"/>
      <c r="I77" s="314"/>
      <c r="J77" s="314" t="s">
        <v>2561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55</v>
      </c>
      <c r="D79" s="319"/>
      <c r="E79" s="319"/>
      <c r="F79" s="320" t="s">
        <v>2562</v>
      </c>
      <c r="G79" s="321"/>
      <c r="H79" s="297" t="s">
        <v>2563</v>
      </c>
      <c r="I79" s="297" t="s">
        <v>2564</v>
      </c>
      <c r="J79" s="297">
        <v>20</v>
      </c>
      <c r="K79" s="311"/>
    </row>
    <row r="80" spans="2:11" s="1" customFormat="1" ht="15" customHeight="1">
      <c r="B80" s="309"/>
      <c r="C80" s="297" t="s">
        <v>2565</v>
      </c>
      <c r="D80" s="297"/>
      <c r="E80" s="297"/>
      <c r="F80" s="320" t="s">
        <v>2562</v>
      </c>
      <c r="G80" s="321"/>
      <c r="H80" s="297" t="s">
        <v>2566</v>
      </c>
      <c r="I80" s="297" t="s">
        <v>2564</v>
      </c>
      <c r="J80" s="297">
        <v>120</v>
      </c>
      <c r="K80" s="311"/>
    </row>
    <row r="81" spans="2:11" s="1" customFormat="1" ht="15" customHeight="1">
      <c r="B81" s="322"/>
      <c r="C81" s="297" t="s">
        <v>2567</v>
      </c>
      <c r="D81" s="297"/>
      <c r="E81" s="297"/>
      <c r="F81" s="320" t="s">
        <v>2568</v>
      </c>
      <c r="G81" s="321"/>
      <c r="H81" s="297" t="s">
        <v>2569</v>
      </c>
      <c r="I81" s="297" t="s">
        <v>2564</v>
      </c>
      <c r="J81" s="297">
        <v>50</v>
      </c>
      <c r="K81" s="311"/>
    </row>
    <row r="82" spans="2:11" s="1" customFormat="1" ht="15" customHeight="1">
      <c r="B82" s="322"/>
      <c r="C82" s="297" t="s">
        <v>2570</v>
      </c>
      <c r="D82" s="297"/>
      <c r="E82" s="297"/>
      <c r="F82" s="320" t="s">
        <v>2562</v>
      </c>
      <c r="G82" s="321"/>
      <c r="H82" s="297" t="s">
        <v>2571</v>
      </c>
      <c r="I82" s="297" t="s">
        <v>2572</v>
      </c>
      <c r="J82" s="297"/>
      <c r="K82" s="311"/>
    </row>
    <row r="83" spans="2:11" s="1" customFormat="1" ht="15" customHeight="1">
      <c r="B83" s="322"/>
      <c r="C83" s="323" t="s">
        <v>2573</v>
      </c>
      <c r="D83" s="323"/>
      <c r="E83" s="323"/>
      <c r="F83" s="324" t="s">
        <v>2568</v>
      </c>
      <c r="G83" s="323"/>
      <c r="H83" s="323" t="s">
        <v>2574</v>
      </c>
      <c r="I83" s="323" t="s">
        <v>2564</v>
      </c>
      <c r="J83" s="323">
        <v>15</v>
      </c>
      <c r="K83" s="311"/>
    </row>
    <row r="84" spans="2:11" s="1" customFormat="1" ht="15" customHeight="1">
      <c r="B84" s="322"/>
      <c r="C84" s="323" t="s">
        <v>2575</v>
      </c>
      <c r="D84" s="323"/>
      <c r="E84" s="323"/>
      <c r="F84" s="324" t="s">
        <v>2568</v>
      </c>
      <c r="G84" s="323"/>
      <c r="H84" s="323" t="s">
        <v>2576</v>
      </c>
      <c r="I84" s="323" t="s">
        <v>2564</v>
      </c>
      <c r="J84" s="323">
        <v>15</v>
      </c>
      <c r="K84" s="311"/>
    </row>
    <row r="85" spans="2:11" s="1" customFormat="1" ht="15" customHeight="1">
      <c r="B85" s="322"/>
      <c r="C85" s="323" t="s">
        <v>2577</v>
      </c>
      <c r="D85" s="323"/>
      <c r="E85" s="323"/>
      <c r="F85" s="324" t="s">
        <v>2568</v>
      </c>
      <c r="G85" s="323"/>
      <c r="H85" s="323" t="s">
        <v>2578</v>
      </c>
      <c r="I85" s="323" t="s">
        <v>2564</v>
      </c>
      <c r="J85" s="323">
        <v>20</v>
      </c>
      <c r="K85" s="311"/>
    </row>
    <row r="86" spans="2:11" s="1" customFormat="1" ht="15" customHeight="1">
      <c r="B86" s="322"/>
      <c r="C86" s="323" t="s">
        <v>2579</v>
      </c>
      <c r="D86" s="323"/>
      <c r="E86" s="323"/>
      <c r="F86" s="324" t="s">
        <v>2568</v>
      </c>
      <c r="G86" s="323"/>
      <c r="H86" s="323" t="s">
        <v>2580</v>
      </c>
      <c r="I86" s="323" t="s">
        <v>2564</v>
      </c>
      <c r="J86" s="323">
        <v>20</v>
      </c>
      <c r="K86" s="311"/>
    </row>
    <row r="87" spans="2:11" s="1" customFormat="1" ht="15" customHeight="1">
      <c r="B87" s="322"/>
      <c r="C87" s="297" t="s">
        <v>2581</v>
      </c>
      <c r="D87" s="297"/>
      <c r="E87" s="297"/>
      <c r="F87" s="320" t="s">
        <v>2568</v>
      </c>
      <c r="G87" s="321"/>
      <c r="H87" s="297" t="s">
        <v>2582</v>
      </c>
      <c r="I87" s="297" t="s">
        <v>2564</v>
      </c>
      <c r="J87" s="297">
        <v>50</v>
      </c>
      <c r="K87" s="311"/>
    </row>
    <row r="88" spans="2:11" s="1" customFormat="1" ht="15" customHeight="1">
      <c r="B88" s="322"/>
      <c r="C88" s="297" t="s">
        <v>2583</v>
      </c>
      <c r="D88" s="297"/>
      <c r="E88" s="297"/>
      <c r="F88" s="320" t="s">
        <v>2568</v>
      </c>
      <c r="G88" s="321"/>
      <c r="H88" s="297" t="s">
        <v>2584</v>
      </c>
      <c r="I88" s="297" t="s">
        <v>2564</v>
      </c>
      <c r="J88" s="297">
        <v>20</v>
      </c>
      <c r="K88" s="311"/>
    </row>
    <row r="89" spans="2:11" s="1" customFormat="1" ht="15" customHeight="1">
      <c r="B89" s="322"/>
      <c r="C89" s="297" t="s">
        <v>2585</v>
      </c>
      <c r="D89" s="297"/>
      <c r="E89" s="297"/>
      <c r="F89" s="320" t="s">
        <v>2568</v>
      </c>
      <c r="G89" s="321"/>
      <c r="H89" s="297" t="s">
        <v>2586</v>
      </c>
      <c r="I89" s="297" t="s">
        <v>2564</v>
      </c>
      <c r="J89" s="297">
        <v>20</v>
      </c>
      <c r="K89" s="311"/>
    </row>
    <row r="90" spans="2:11" s="1" customFormat="1" ht="15" customHeight="1">
      <c r="B90" s="322"/>
      <c r="C90" s="297" t="s">
        <v>2587</v>
      </c>
      <c r="D90" s="297"/>
      <c r="E90" s="297"/>
      <c r="F90" s="320" t="s">
        <v>2568</v>
      </c>
      <c r="G90" s="321"/>
      <c r="H90" s="297" t="s">
        <v>2588</v>
      </c>
      <c r="I90" s="297" t="s">
        <v>2564</v>
      </c>
      <c r="J90" s="297">
        <v>50</v>
      </c>
      <c r="K90" s="311"/>
    </row>
    <row r="91" spans="2:11" s="1" customFormat="1" ht="15" customHeight="1">
      <c r="B91" s="322"/>
      <c r="C91" s="297" t="s">
        <v>2589</v>
      </c>
      <c r="D91" s="297"/>
      <c r="E91" s="297"/>
      <c r="F91" s="320" t="s">
        <v>2568</v>
      </c>
      <c r="G91" s="321"/>
      <c r="H91" s="297" t="s">
        <v>2589</v>
      </c>
      <c r="I91" s="297" t="s">
        <v>2564</v>
      </c>
      <c r="J91" s="297">
        <v>50</v>
      </c>
      <c r="K91" s="311"/>
    </row>
    <row r="92" spans="2:11" s="1" customFormat="1" ht="15" customHeight="1">
      <c r="B92" s="322"/>
      <c r="C92" s="297" t="s">
        <v>2590</v>
      </c>
      <c r="D92" s="297"/>
      <c r="E92" s="297"/>
      <c r="F92" s="320" t="s">
        <v>2568</v>
      </c>
      <c r="G92" s="321"/>
      <c r="H92" s="297" t="s">
        <v>2591</v>
      </c>
      <c r="I92" s="297" t="s">
        <v>2564</v>
      </c>
      <c r="J92" s="297">
        <v>255</v>
      </c>
      <c r="K92" s="311"/>
    </row>
    <row r="93" spans="2:11" s="1" customFormat="1" ht="15" customHeight="1">
      <c r="B93" s="322"/>
      <c r="C93" s="297" t="s">
        <v>2592</v>
      </c>
      <c r="D93" s="297"/>
      <c r="E93" s="297"/>
      <c r="F93" s="320" t="s">
        <v>2562</v>
      </c>
      <c r="G93" s="321"/>
      <c r="H93" s="297" t="s">
        <v>2593</v>
      </c>
      <c r="I93" s="297" t="s">
        <v>2594</v>
      </c>
      <c r="J93" s="297"/>
      <c r="K93" s="311"/>
    </row>
    <row r="94" spans="2:11" s="1" customFormat="1" ht="15" customHeight="1">
      <c r="B94" s="322"/>
      <c r="C94" s="297" t="s">
        <v>2595</v>
      </c>
      <c r="D94" s="297"/>
      <c r="E94" s="297"/>
      <c r="F94" s="320" t="s">
        <v>2562</v>
      </c>
      <c r="G94" s="321"/>
      <c r="H94" s="297" t="s">
        <v>2596</v>
      </c>
      <c r="I94" s="297" t="s">
        <v>2597</v>
      </c>
      <c r="J94" s="297"/>
      <c r="K94" s="311"/>
    </row>
    <row r="95" spans="2:11" s="1" customFormat="1" ht="15" customHeight="1">
      <c r="B95" s="322"/>
      <c r="C95" s="297" t="s">
        <v>2598</v>
      </c>
      <c r="D95" s="297"/>
      <c r="E95" s="297"/>
      <c r="F95" s="320" t="s">
        <v>2562</v>
      </c>
      <c r="G95" s="321"/>
      <c r="H95" s="297" t="s">
        <v>2598</v>
      </c>
      <c r="I95" s="297" t="s">
        <v>2597</v>
      </c>
      <c r="J95" s="297"/>
      <c r="K95" s="311"/>
    </row>
    <row r="96" spans="2:11" s="1" customFormat="1" ht="15" customHeight="1">
      <c r="B96" s="322"/>
      <c r="C96" s="297" t="s">
        <v>40</v>
      </c>
      <c r="D96" s="297"/>
      <c r="E96" s="297"/>
      <c r="F96" s="320" t="s">
        <v>2562</v>
      </c>
      <c r="G96" s="321"/>
      <c r="H96" s="297" t="s">
        <v>2599</v>
      </c>
      <c r="I96" s="297" t="s">
        <v>2597</v>
      </c>
      <c r="J96" s="297"/>
      <c r="K96" s="311"/>
    </row>
    <row r="97" spans="2:11" s="1" customFormat="1" ht="15" customHeight="1">
      <c r="B97" s="322"/>
      <c r="C97" s="297" t="s">
        <v>50</v>
      </c>
      <c r="D97" s="297"/>
      <c r="E97" s="297"/>
      <c r="F97" s="320" t="s">
        <v>2562</v>
      </c>
      <c r="G97" s="321"/>
      <c r="H97" s="297" t="s">
        <v>2600</v>
      </c>
      <c r="I97" s="297" t="s">
        <v>2597</v>
      </c>
      <c r="J97" s="297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2601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2556</v>
      </c>
      <c r="D103" s="312"/>
      <c r="E103" s="312"/>
      <c r="F103" s="312" t="s">
        <v>2557</v>
      </c>
      <c r="G103" s="313"/>
      <c r="H103" s="312" t="s">
        <v>56</v>
      </c>
      <c r="I103" s="312" t="s">
        <v>59</v>
      </c>
      <c r="J103" s="312" t="s">
        <v>2558</v>
      </c>
      <c r="K103" s="311"/>
    </row>
    <row r="104" spans="2:11" s="1" customFormat="1" ht="17.25" customHeight="1">
      <c r="B104" s="309"/>
      <c r="C104" s="314" t="s">
        <v>2559</v>
      </c>
      <c r="D104" s="314"/>
      <c r="E104" s="314"/>
      <c r="F104" s="315" t="s">
        <v>2560</v>
      </c>
      <c r="G104" s="316"/>
      <c r="H104" s="314"/>
      <c r="I104" s="314"/>
      <c r="J104" s="314" t="s">
        <v>2561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09"/>
      <c r="C106" s="297" t="s">
        <v>55</v>
      </c>
      <c r="D106" s="319"/>
      <c r="E106" s="319"/>
      <c r="F106" s="320" t="s">
        <v>2562</v>
      </c>
      <c r="G106" s="297"/>
      <c r="H106" s="297" t="s">
        <v>2602</v>
      </c>
      <c r="I106" s="297" t="s">
        <v>2564</v>
      </c>
      <c r="J106" s="297">
        <v>20</v>
      </c>
      <c r="K106" s="311"/>
    </row>
    <row r="107" spans="2:11" s="1" customFormat="1" ht="15" customHeight="1">
      <c r="B107" s="309"/>
      <c r="C107" s="297" t="s">
        <v>2565</v>
      </c>
      <c r="D107" s="297"/>
      <c r="E107" s="297"/>
      <c r="F107" s="320" t="s">
        <v>2562</v>
      </c>
      <c r="G107" s="297"/>
      <c r="H107" s="297" t="s">
        <v>2602</v>
      </c>
      <c r="I107" s="297" t="s">
        <v>2564</v>
      </c>
      <c r="J107" s="297">
        <v>120</v>
      </c>
      <c r="K107" s="311"/>
    </row>
    <row r="108" spans="2:11" s="1" customFormat="1" ht="15" customHeight="1">
      <c r="B108" s="322"/>
      <c r="C108" s="297" t="s">
        <v>2567</v>
      </c>
      <c r="D108" s="297"/>
      <c r="E108" s="297"/>
      <c r="F108" s="320" t="s">
        <v>2568</v>
      </c>
      <c r="G108" s="297"/>
      <c r="H108" s="297" t="s">
        <v>2602</v>
      </c>
      <c r="I108" s="297" t="s">
        <v>2564</v>
      </c>
      <c r="J108" s="297">
        <v>50</v>
      </c>
      <c r="K108" s="311"/>
    </row>
    <row r="109" spans="2:11" s="1" customFormat="1" ht="15" customHeight="1">
      <c r="B109" s="322"/>
      <c r="C109" s="297" t="s">
        <v>2570</v>
      </c>
      <c r="D109" s="297"/>
      <c r="E109" s="297"/>
      <c r="F109" s="320" t="s">
        <v>2562</v>
      </c>
      <c r="G109" s="297"/>
      <c r="H109" s="297" t="s">
        <v>2602</v>
      </c>
      <c r="I109" s="297" t="s">
        <v>2572</v>
      </c>
      <c r="J109" s="297"/>
      <c r="K109" s="311"/>
    </row>
    <row r="110" spans="2:11" s="1" customFormat="1" ht="15" customHeight="1">
      <c r="B110" s="322"/>
      <c r="C110" s="297" t="s">
        <v>2581</v>
      </c>
      <c r="D110" s="297"/>
      <c r="E110" s="297"/>
      <c r="F110" s="320" t="s">
        <v>2568</v>
      </c>
      <c r="G110" s="297"/>
      <c r="H110" s="297" t="s">
        <v>2602</v>
      </c>
      <c r="I110" s="297" t="s">
        <v>2564</v>
      </c>
      <c r="J110" s="297">
        <v>50</v>
      </c>
      <c r="K110" s="311"/>
    </row>
    <row r="111" spans="2:11" s="1" customFormat="1" ht="15" customHeight="1">
      <c r="B111" s="322"/>
      <c r="C111" s="297" t="s">
        <v>2589</v>
      </c>
      <c r="D111" s="297"/>
      <c r="E111" s="297"/>
      <c r="F111" s="320" t="s">
        <v>2568</v>
      </c>
      <c r="G111" s="297"/>
      <c r="H111" s="297" t="s">
        <v>2602</v>
      </c>
      <c r="I111" s="297" t="s">
        <v>2564</v>
      </c>
      <c r="J111" s="297">
        <v>50</v>
      </c>
      <c r="K111" s="311"/>
    </row>
    <row r="112" spans="2:11" s="1" customFormat="1" ht="15" customHeight="1">
      <c r="B112" s="322"/>
      <c r="C112" s="297" t="s">
        <v>2587</v>
      </c>
      <c r="D112" s="297"/>
      <c r="E112" s="297"/>
      <c r="F112" s="320" t="s">
        <v>2568</v>
      </c>
      <c r="G112" s="297"/>
      <c r="H112" s="297" t="s">
        <v>2602</v>
      </c>
      <c r="I112" s="297" t="s">
        <v>2564</v>
      </c>
      <c r="J112" s="297">
        <v>50</v>
      </c>
      <c r="K112" s="311"/>
    </row>
    <row r="113" spans="2:11" s="1" customFormat="1" ht="15" customHeight="1">
      <c r="B113" s="322"/>
      <c r="C113" s="297" t="s">
        <v>55</v>
      </c>
      <c r="D113" s="297"/>
      <c r="E113" s="297"/>
      <c r="F113" s="320" t="s">
        <v>2562</v>
      </c>
      <c r="G113" s="297"/>
      <c r="H113" s="297" t="s">
        <v>2603</v>
      </c>
      <c r="I113" s="297" t="s">
        <v>2564</v>
      </c>
      <c r="J113" s="297">
        <v>20</v>
      </c>
      <c r="K113" s="311"/>
    </row>
    <row r="114" spans="2:11" s="1" customFormat="1" ht="15" customHeight="1">
      <c r="B114" s="322"/>
      <c r="C114" s="297" t="s">
        <v>2604</v>
      </c>
      <c r="D114" s="297"/>
      <c r="E114" s="297"/>
      <c r="F114" s="320" t="s">
        <v>2562</v>
      </c>
      <c r="G114" s="297"/>
      <c r="H114" s="297" t="s">
        <v>2605</v>
      </c>
      <c r="I114" s="297" t="s">
        <v>2564</v>
      </c>
      <c r="J114" s="297">
        <v>120</v>
      </c>
      <c r="K114" s="311"/>
    </row>
    <row r="115" spans="2:11" s="1" customFormat="1" ht="15" customHeight="1">
      <c r="B115" s="322"/>
      <c r="C115" s="297" t="s">
        <v>40</v>
      </c>
      <c r="D115" s="297"/>
      <c r="E115" s="297"/>
      <c r="F115" s="320" t="s">
        <v>2562</v>
      </c>
      <c r="G115" s="297"/>
      <c r="H115" s="297" t="s">
        <v>2606</v>
      </c>
      <c r="I115" s="297" t="s">
        <v>2597</v>
      </c>
      <c r="J115" s="297"/>
      <c r="K115" s="311"/>
    </row>
    <row r="116" spans="2:11" s="1" customFormat="1" ht="15" customHeight="1">
      <c r="B116" s="322"/>
      <c r="C116" s="297" t="s">
        <v>50</v>
      </c>
      <c r="D116" s="297"/>
      <c r="E116" s="297"/>
      <c r="F116" s="320" t="s">
        <v>2562</v>
      </c>
      <c r="G116" s="297"/>
      <c r="H116" s="297" t="s">
        <v>2607</v>
      </c>
      <c r="I116" s="297" t="s">
        <v>2597</v>
      </c>
      <c r="J116" s="297"/>
      <c r="K116" s="311"/>
    </row>
    <row r="117" spans="2:11" s="1" customFormat="1" ht="15" customHeight="1">
      <c r="B117" s="322"/>
      <c r="C117" s="297" t="s">
        <v>59</v>
      </c>
      <c r="D117" s="297"/>
      <c r="E117" s="297"/>
      <c r="F117" s="320" t="s">
        <v>2562</v>
      </c>
      <c r="G117" s="297"/>
      <c r="H117" s="297" t="s">
        <v>2608</v>
      </c>
      <c r="I117" s="297" t="s">
        <v>2609</v>
      </c>
      <c r="J117" s="297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88" t="s">
        <v>2610</v>
      </c>
      <c r="D122" s="288"/>
      <c r="E122" s="288"/>
      <c r="F122" s="288"/>
      <c r="G122" s="288"/>
      <c r="H122" s="288"/>
      <c r="I122" s="288"/>
      <c r="J122" s="288"/>
      <c r="K122" s="339"/>
    </row>
    <row r="123" spans="2:11" s="1" customFormat="1" ht="17.25" customHeight="1">
      <c r="B123" s="340"/>
      <c r="C123" s="312" t="s">
        <v>2556</v>
      </c>
      <c r="D123" s="312"/>
      <c r="E123" s="312"/>
      <c r="F123" s="312" t="s">
        <v>2557</v>
      </c>
      <c r="G123" s="313"/>
      <c r="H123" s="312" t="s">
        <v>56</v>
      </c>
      <c r="I123" s="312" t="s">
        <v>59</v>
      </c>
      <c r="J123" s="312" t="s">
        <v>2558</v>
      </c>
      <c r="K123" s="341"/>
    </row>
    <row r="124" spans="2:11" s="1" customFormat="1" ht="17.25" customHeight="1">
      <c r="B124" s="340"/>
      <c r="C124" s="314" t="s">
        <v>2559</v>
      </c>
      <c r="D124" s="314"/>
      <c r="E124" s="314"/>
      <c r="F124" s="315" t="s">
        <v>2560</v>
      </c>
      <c r="G124" s="316"/>
      <c r="H124" s="314"/>
      <c r="I124" s="314"/>
      <c r="J124" s="314" t="s">
        <v>2561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7" t="s">
        <v>2565</v>
      </c>
      <c r="D126" s="319"/>
      <c r="E126" s="319"/>
      <c r="F126" s="320" t="s">
        <v>2562</v>
      </c>
      <c r="G126" s="297"/>
      <c r="H126" s="297" t="s">
        <v>2602</v>
      </c>
      <c r="I126" s="297" t="s">
        <v>2564</v>
      </c>
      <c r="J126" s="297">
        <v>120</v>
      </c>
      <c r="K126" s="345"/>
    </row>
    <row r="127" spans="2:11" s="1" customFormat="1" ht="15" customHeight="1">
      <c r="B127" s="342"/>
      <c r="C127" s="297" t="s">
        <v>2611</v>
      </c>
      <c r="D127" s="297"/>
      <c r="E127" s="297"/>
      <c r="F127" s="320" t="s">
        <v>2562</v>
      </c>
      <c r="G127" s="297"/>
      <c r="H127" s="297" t="s">
        <v>2612</v>
      </c>
      <c r="I127" s="297" t="s">
        <v>2564</v>
      </c>
      <c r="J127" s="297" t="s">
        <v>2613</v>
      </c>
      <c r="K127" s="345"/>
    </row>
    <row r="128" spans="2:11" s="1" customFormat="1" ht="15" customHeight="1">
      <c r="B128" s="342"/>
      <c r="C128" s="297" t="s">
        <v>93</v>
      </c>
      <c r="D128" s="297"/>
      <c r="E128" s="297"/>
      <c r="F128" s="320" t="s">
        <v>2562</v>
      </c>
      <c r="G128" s="297"/>
      <c r="H128" s="297" t="s">
        <v>2614</v>
      </c>
      <c r="I128" s="297" t="s">
        <v>2564</v>
      </c>
      <c r="J128" s="297" t="s">
        <v>2613</v>
      </c>
      <c r="K128" s="345"/>
    </row>
    <row r="129" spans="2:11" s="1" customFormat="1" ht="15" customHeight="1">
      <c r="B129" s="342"/>
      <c r="C129" s="297" t="s">
        <v>2573</v>
      </c>
      <c r="D129" s="297"/>
      <c r="E129" s="297"/>
      <c r="F129" s="320" t="s">
        <v>2568</v>
      </c>
      <c r="G129" s="297"/>
      <c r="H129" s="297" t="s">
        <v>2574</v>
      </c>
      <c r="I129" s="297" t="s">
        <v>2564</v>
      </c>
      <c r="J129" s="297">
        <v>15</v>
      </c>
      <c r="K129" s="345"/>
    </row>
    <row r="130" spans="2:11" s="1" customFormat="1" ht="15" customHeight="1">
      <c r="B130" s="342"/>
      <c r="C130" s="323" t="s">
        <v>2575</v>
      </c>
      <c r="D130" s="323"/>
      <c r="E130" s="323"/>
      <c r="F130" s="324" t="s">
        <v>2568</v>
      </c>
      <c r="G130" s="323"/>
      <c r="H130" s="323" t="s">
        <v>2576</v>
      </c>
      <c r="I130" s="323" t="s">
        <v>2564</v>
      </c>
      <c r="J130" s="323">
        <v>15</v>
      </c>
      <c r="K130" s="345"/>
    </row>
    <row r="131" spans="2:11" s="1" customFormat="1" ht="15" customHeight="1">
      <c r="B131" s="342"/>
      <c r="C131" s="323" t="s">
        <v>2577</v>
      </c>
      <c r="D131" s="323"/>
      <c r="E131" s="323"/>
      <c r="F131" s="324" t="s">
        <v>2568</v>
      </c>
      <c r="G131" s="323"/>
      <c r="H131" s="323" t="s">
        <v>2578</v>
      </c>
      <c r="I131" s="323" t="s">
        <v>2564</v>
      </c>
      <c r="J131" s="323">
        <v>20</v>
      </c>
      <c r="K131" s="345"/>
    </row>
    <row r="132" spans="2:11" s="1" customFormat="1" ht="15" customHeight="1">
      <c r="B132" s="342"/>
      <c r="C132" s="323" t="s">
        <v>2579</v>
      </c>
      <c r="D132" s="323"/>
      <c r="E132" s="323"/>
      <c r="F132" s="324" t="s">
        <v>2568</v>
      </c>
      <c r="G132" s="323"/>
      <c r="H132" s="323" t="s">
        <v>2580</v>
      </c>
      <c r="I132" s="323" t="s">
        <v>2564</v>
      </c>
      <c r="J132" s="323">
        <v>20</v>
      </c>
      <c r="K132" s="345"/>
    </row>
    <row r="133" spans="2:11" s="1" customFormat="1" ht="15" customHeight="1">
      <c r="B133" s="342"/>
      <c r="C133" s="297" t="s">
        <v>2567</v>
      </c>
      <c r="D133" s="297"/>
      <c r="E133" s="297"/>
      <c r="F133" s="320" t="s">
        <v>2568</v>
      </c>
      <c r="G133" s="297"/>
      <c r="H133" s="297" t="s">
        <v>2602</v>
      </c>
      <c r="I133" s="297" t="s">
        <v>2564</v>
      </c>
      <c r="J133" s="297">
        <v>50</v>
      </c>
      <c r="K133" s="345"/>
    </row>
    <row r="134" spans="2:11" s="1" customFormat="1" ht="15" customHeight="1">
      <c r="B134" s="342"/>
      <c r="C134" s="297" t="s">
        <v>2581</v>
      </c>
      <c r="D134" s="297"/>
      <c r="E134" s="297"/>
      <c r="F134" s="320" t="s">
        <v>2568</v>
      </c>
      <c r="G134" s="297"/>
      <c r="H134" s="297" t="s">
        <v>2602</v>
      </c>
      <c r="I134" s="297" t="s">
        <v>2564</v>
      </c>
      <c r="J134" s="297">
        <v>50</v>
      </c>
      <c r="K134" s="345"/>
    </row>
    <row r="135" spans="2:11" s="1" customFormat="1" ht="15" customHeight="1">
      <c r="B135" s="342"/>
      <c r="C135" s="297" t="s">
        <v>2587</v>
      </c>
      <c r="D135" s="297"/>
      <c r="E135" s="297"/>
      <c r="F135" s="320" t="s">
        <v>2568</v>
      </c>
      <c r="G135" s="297"/>
      <c r="H135" s="297" t="s">
        <v>2602</v>
      </c>
      <c r="I135" s="297" t="s">
        <v>2564</v>
      </c>
      <c r="J135" s="297">
        <v>50</v>
      </c>
      <c r="K135" s="345"/>
    </row>
    <row r="136" spans="2:11" s="1" customFormat="1" ht="15" customHeight="1">
      <c r="B136" s="342"/>
      <c r="C136" s="297" t="s">
        <v>2589</v>
      </c>
      <c r="D136" s="297"/>
      <c r="E136" s="297"/>
      <c r="F136" s="320" t="s">
        <v>2568</v>
      </c>
      <c r="G136" s="297"/>
      <c r="H136" s="297" t="s">
        <v>2602</v>
      </c>
      <c r="I136" s="297" t="s">
        <v>2564</v>
      </c>
      <c r="J136" s="297">
        <v>50</v>
      </c>
      <c r="K136" s="345"/>
    </row>
    <row r="137" spans="2:11" s="1" customFormat="1" ht="15" customHeight="1">
      <c r="B137" s="342"/>
      <c r="C137" s="297" t="s">
        <v>2590</v>
      </c>
      <c r="D137" s="297"/>
      <c r="E137" s="297"/>
      <c r="F137" s="320" t="s">
        <v>2568</v>
      </c>
      <c r="G137" s="297"/>
      <c r="H137" s="297" t="s">
        <v>2615</v>
      </c>
      <c r="I137" s="297" t="s">
        <v>2564</v>
      </c>
      <c r="J137" s="297">
        <v>255</v>
      </c>
      <c r="K137" s="345"/>
    </row>
    <row r="138" spans="2:11" s="1" customFormat="1" ht="15" customHeight="1">
      <c r="B138" s="342"/>
      <c r="C138" s="297" t="s">
        <v>2592</v>
      </c>
      <c r="D138" s="297"/>
      <c r="E138" s="297"/>
      <c r="F138" s="320" t="s">
        <v>2562</v>
      </c>
      <c r="G138" s="297"/>
      <c r="H138" s="297" t="s">
        <v>2616</v>
      </c>
      <c r="I138" s="297" t="s">
        <v>2594</v>
      </c>
      <c r="J138" s="297"/>
      <c r="K138" s="345"/>
    </row>
    <row r="139" spans="2:11" s="1" customFormat="1" ht="15" customHeight="1">
      <c r="B139" s="342"/>
      <c r="C139" s="297" t="s">
        <v>2595</v>
      </c>
      <c r="D139" s="297"/>
      <c r="E139" s="297"/>
      <c r="F139" s="320" t="s">
        <v>2562</v>
      </c>
      <c r="G139" s="297"/>
      <c r="H139" s="297" t="s">
        <v>2617</v>
      </c>
      <c r="I139" s="297" t="s">
        <v>2597</v>
      </c>
      <c r="J139" s="297"/>
      <c r="K139" s="345"/>
    </row>
    <row r="140" spans="2:11" s="1" customFormat="1" ht="15" customHeight="1">
      <c r="B140" s="342"/>
      <c r="C140" s="297" t="s">
        <v>2598</v>
      </c>
      <c r="D140" s="297"/>
      <c r="E140" s="297"/>
      <c r="F140" s="320" t="s">
        <v>2562</v>
      </c>
      <c r="G140" s="297"/>
      <c r="H140" s="297" t="s">
        <v>2598</v>
      </c>
      <c r="I140" s="297" t="s">
        <v>2597</v>
      </c>
      <c r="J140" s="297"/>
      <c r="K140" s="345"/>
    </row>
    <row r="141" spans="2:11" s="1" customFormat="1" ht="15" customHeight="1">
      <c r="B141" s="342"/>
      <c r="C141" s="297" t="s">
        <v>40</v>
      </c>
      <c r="D141" s="297"/>
      <c r="E141" s="297"/>
      <c r="F141" s="320" t="s">
        <v>2562</v>
      </c>
      <c r="G141" s="297"/>
      <c r="H141" s="297" t="s">
        <v>2618</v>
      </c>
      <c r="I141" s="297" t="s">
        <v>2597</v>
      </c>
      <c r="J141" s="297"/>
      <c r="K141" s="345"/>
    </row>
    <row r="142" spans="2:11" s="1" customFormat="1" ht="15" customHeight="1">
      <c r="B142" s="342"/>
      <c r="C142" s="297" t="s">
        <v>2619</v>
      </c>
      <c r="D142" s="297"/>
      <c r="E142" s="297"/>
      <c r="F142" s="320" t="s">
        <v>2562</v>
      </c>
      <c r="G142" s="297"/>
      <c r="H142" s="297" t="s">
        <v>2620</v>
      </c>
      <c r="I142" s="297" t="s">
        <v>2597</v>
      </c>
      <c r="J142" s="297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2621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2556</v>
      </c>
      <c r="D148" s="312"/>
      <c r="E148" s="312"/>
      <c r="F148" s="312" t="s">
        <v>2557</v>
      </c>
      <c r="G148" s="313"/>
      <c r="H148" s="312" t="s">
        <v>56</v>
      </c>
      <c r="I148" s="312" t="s">
        <v>59</v>
      </c>
      <c r="J148" s="312" t="s">
        <v>2558</v>
      </c>
      <c r="K148" s="311"/>
    </row>
    <row r="149" spans="2:11" s="1" customFormat="1" ht="17.25" customHeight="1">
      <c r="B149" s="309"/>
      <c r="C149" s="314" t="s">
        <v>2559</v>
      </c>
      <c r="D149" s="314"/>
      <c r="E149" s="314"/>
      <c r="F149" s="315" t="s">
        <v>2560</v>
      </c>
      <c r="G149" s="316"/>
      <c r="H149" s="314"/>
      <c r="I149" s="314"/>
      <c r="J149" s="314" t="s">
        <v>2561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2565</v>
      </c>
      <c r="D151" s="297"/>
      <c r="E151" s="297"/>
      <c r="F151" s="350" t="s">
        <v>2562</v>
      </c>
      <c r="G151" s="297"/>
      <c r="H151" s="349" t="s">
        <v>2602</v>
      </c>
      <c r="I151" s="349" t="s">
        <v>2564</v>
      </c>
      <c r="J151" s="349">
        <v>120</v>
      </c>
      <c r="K151" s="345"/>
    </row>
    <row r="152" spans="2:11" s="1" customFormat="1" ht="15" customHeight="1">
      <c r="B152" s="322"/>
      <c r="C152" s="349" t="s">
        <v>2611</v>
      </c>
      <c r="D152" s="297"/>
      <c r="E152" s="297"/>
      <c r="F152" s="350" t="s">
        <v>2562</v>
      </c>
      <c r="G152" s="297"/>
      <c r="H152" s="349" t="s">
        <v>2622</v>
      </c>
      <c r="I152" s="349" t="s">
        <v>2564</v>
      </c>
      <c r="J152" s="349" t="s">
        <v>2613</v>
      </c>
      <c r="K152" s="345"/>
    </row>
    <row r="153" spans="2:11" s="1" customFormat="1" ht="15" customHeight="1">
      <c r="B153" s="322"/>
      <c r="C153" s="349" t="s">
        <v>93</v>
      </c>
      <c r="D153" s="297"/>
      <c r="E153" s="297"/>
      <c r="F153" s="350" t="s">
        <v>2562</v>
      </c>
      <c r="G153" s="297"/>
      <c r="H153" s="349" t="s">
        <v>2623</v>
      </c>
      <c r="I153" s="349" t="s">
        <v>2564</v>
      </c>
      <c r="J153" s="349" t="s">
        <v>2613</v>
      </c>
      <c r="K153" s="345"/>
    </row>
    <row r="154" spans="2:11" s="1" customFormat="1" ht="15" customHeight="1">
      <c r="B154" s="322"/>
      <c r="C154" s="349" t="s">
        <v>2567</v>
      </c>
      <c r="D154" s="297"/>
      <c r="E154" s="297"/>
      <c r="F154" s="350" t="s">
        <v>2568</v>
      </c>
      <c r="G154" s="297"/>
      <c r="H154" s="349" t="s">
        <v>2602</v>
      </c>
      <c r="I154" s="349" t="s">
        <v>2564</v>
      </c>
      <c r="J154" s="349">
        <v>50</v>
      </c>
      <c r="K154" s="345"/>
    </row>
    <row r="155" spans="2:11" s="1" customFormat="1" ht="15" customHeight="1">
      <c r="B155" s="322"/>
      <c r="C155" s="349" t="s">
        <v>2570</v>
      </c>
      <c r="D155" s="297"/>
      <c r="E155" s="297"/>
      <c r="F155" s="350" t="s">
        <v>2562</v>
      </c>
      <c r="G155" s="297"/>
      <c r="H155" s="349" t="s">
        <v>2602</v>
      </c>
      <c r="I155" s="349" t="s">
        <v>2572</v>
      </c>
      <c r="J155" s="349"/>
      <c r="K155" s="345"/>
    </row>
    <row r="156" spans="2:11" s="1" customFormat="1" ht="15" customHeight="1">
      <c r="B156" s="322"/>
      <c r="C156" s="349" t="s">
        <v>2581</v>
      </c>
      <c r="D156" s="297"/>
      <c r="E156" s="297"/>
      <c r="F156" s="350" t="s">
        <v>2568</v>
      </c>
      <c r="G156" s="297"/>
      <c r="H156" s="349" t="s">
        <v>2602</v>
      </c>
      <c r="I156" s="349" t="s">
        <v>2564</v>
      </c>
      <c r="J156" s="349">
        <v>50</v>
      </c>
      <c r="K156" s="345"/>
    </row>
    <row r="157" spans="2:11" s="1" customFormat="1" ht="15" customHeight="1">
      <c r="B157" s="322"/>
      <c r="C157" s="349" t="s">
        <v>2589</v>
      </c>
      <c r="D157" s="297"/>
      <c r="E157" s="297"/>
      <c r="F157" s="350" t="s">
        <v>2568</v>
      </c>
      <c r="G157" s="297"/>
      <c r="H157" s="349" t="s">
        <v>2602</v>
      </c>
      <c r="I157" s="349" t="s">
        <v>2564</v>
      </c>
      <c r="J157" s="349">
        <v>50</v>
      </c>
      <c r="K157" s="345"/>
    </row>
    <row r="158" spans="2:11" s="1" customFormat="1" ht="15" customHeight="1">
      <c r="B158" s="322"/>
      <c r="C158" s="349" t="s">
        <v>2587</v>
      </c>
      <c r="D158" s="297"/>
      <c r="E158" s="297"/>
      <c r="F158" s="350" t="s">
        <v>2568</v>
      </c>
      <c r="G158" s="297"/>
      <c r="H158" s="349" t="s">
        <v>2602</v>
      </c>
      <c r="I158" s="349" t="s">
        <v>2564</v>
      </c>
      <c r="J158" s="349">
        <v>50</v>
      </c>
      <c r="K158" s="345"/>
    </row>
    <row r="159" spans="2:11" s="1" customFormat="1" ht="15" customHeight="1">
      <c r="B159" s="322"/>
      <c r="C159" s="349" t="s">
        <v>129</v>
      </c>
      <c r="D159" s="297"/>
      <c r="E159" s="297"/>
      <c r="F159" s="350" t="s">
        <v>2562</v>
      </c>
      <c r="G159" s="297"/>
      <c r="H159" s="349" t="s">
        <v>2624</v>
      </c>
      <c r="I159" s="349" t="s">
        <v>2564</v>
      </c>
      <c r="J159" s="349" t="s">
        <v>2625</v>
      </c>
      <c r="K159" s="345"/>
    </row>
    <row r="160" spans="2:11" s="1" customFormat="1" ht="15" customHeight="1">
      <c r="B160" s="322"/>
      <c r="C160" s="349" t="s">
        <v>2626</v>
      </c>
      <c r="D160" s="297"/>
      <c r="E160" s="297"/>
      <c r="F160" s="350" t="s">
        <v>2562</v>
      </c>
      <c r="G160" s="297"/>
      <c r="H160" s="349" t="s">
        <v>2627</v>
      </c>
      <c r="I160" s="349" t="s">
        <v>2597</v>
      </c>
      <c r="J160" s="349"/>
      <c r="K160" s="345"/>
    </row>
    <row r="161" spans="2:1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pans="2:11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pans="2:11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288" t="s">
        <v>2628</v>
      </c>
      <c r="D165" s="288"/>
      <c r="E165" s="288"/>
      <c r="F165" s="288"/>
      <c r="G165" s="288"/>
      <c r="H165" s="288"/>
      <c r="I165" s="288"/>
      <c r="J165" s="288"/>
      <c r="K165" s="289"/>
    </row>
    <row r="166" spans="2:11" s="1" customFormat="1" ht="17.25" customHeight="1">
      <c r="B166" s="287"/>
      <c r="C166" s="312" t="s">
        <v>2556</v>
      </c>
      <c r="D166" s="312"/>
      <c r="E166" s="312"/>
      <c r="F166" s="312" t="s">
        <v>2557</v>
      </c>
      <c r="G166" s="354"/>
      <c r="H166" s="355" t="s">
        <v>56</v>
      </c>
      <c r="I166" s="355" t="s">
        <v>59</v>
      </c>
      <c r="J166" s="312" t="s">
        <v>2558</v>
      </c>
      <c r="K166" s="289"/>
    </row>
    <row r="167" spans="2:11" s="1" customFormat="1" ht="17.25" customHeight="1">
      <c r="B167" s="290"/>
      <c r="C167" s="314" t="s">
        <v>2559</v>
      </c>
      <c r="D167" s="314"/>
      <c r="E167" s="314"/>
      <c r="F167" s="315" t="s">
        <v>2560</v>
      </c>
      <c r="G167" s="356"/>
      <c r="H167" s="357"/>
      <c r="I167" s="357"/>
      <c r="J167" s="314" t="s">
        <v>2561</v>
      </c>
      <c r="K167" s="292"/>
    </row>
    <row r="168" spans="2:11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pans="2:11" s="1" customFormat="1" ht="15" customHeight="1">
      <c r="B169" s="322"/>
      <c r="C169" s="297" t="s">
        <v>2565</v>
      </c>
      <c r="D169" s="297"/>
      <c r="E169" s="297"/>
      <c r="F169" s="320" t="s">
        <v>2562</v>
      </c>
      <c r="G169" s="297"/>
      <c r="H169" s="297" t="s">
        <v>2602</v>
      </c>
      <c r="I169" s="297" t="s">
        <v>2564</v>
      </c>
      <c r="J169" s="297">
        <v>120</v>
      </c>
      <c r="K169" s="345"/>
    </row>
    <row r="170" spans="2:11" s="1" customFormat="1" ht="15" customHeight="1">
      <c r="B170" s="322"/>
      <c r="C170" s="297" t="s">
        <v>2611</v>
      </c>
      <c r="D170" s="297"/>
      <c r="E170" s="297"/>
      <c r="F170" s="320" t="s">
        <v>2562</v>
      </c>
      <c r="G170" s="297"/>
      <c r="H170" s="297" t="s">
        <v>2612</v>
      </c>
      <c r="I170" s="297" t="s">
        <v>2564</v>
      </c>
      <c r="J170" s="297" t="s">
        <v>2613</v>
      </c>
      <c r="K170" s="345"/>
    </row>
    <row r="171" spans="2:11" s="1" customFormat="1" ht="15" customHeight="1">
      <c r="B171" s="322"/>
      <c r="C171" s="297" t="s">
        <v>93</v>
      </c>
      <c r="D171" s="297"/>
      <c r="E171" s="297"/>
      <c r="F171" s="320" t="s">
        <v>2562</v>
      </c>
      <c r="G171" s="297"/>
      <c r="H171" s="297" t="s">
        <v>2629</v>
      </c>
      <c r="I171" s="297" t="s">
        <v>2564</v>
      </c>
      <c r="J171" s="297" t="s">
        <v>2613</v>
      </c>
      <c r="K171" s="345"/>
    </row>
    <row r="172" spans="2:11" s="1" customFormat="1" ht="15" customHeight="1">
      <c r="B172" s="322"/>
      <c r="C172" s="297" t="s">
        <v>2567</v>
      </c>
      <c r="D172" s="297"/>
      <c r="E172" s="297"/>
      <c r="F172" s="320" t="s">
        <v>2568</v>
      </c>
      <c r="G172" s="297"/>
      <c r="H172" s="297" t="s">
        <v>2629</v>
      </c>
      <c r="I172" s="297" t="s">
        <v>2564</v>
      </c>
      <c r="J172" s="297">
        <v>50</v>
      </c>
      <c r="K172" s="345"/>
    </row>
    <row r="173" spans="2:11" s="1" customFormat="1" ht="15" customHeight="1">
      <c r="B173" s="322"/>
      <c r="C173" s="297" t="s">
        <v>2570</v>
      </c>
      <c r="D173" s="297"/>
      <c r="E173" s="297"/>
      <c r="F173" s="320" t="s">
        <v>2562</v>
      </c>
      <c r="G173" s="297"/>
      <c r="H173" s="297" t="s">
        <v>2629</v>
      </c>
      <c r="I173" s="297" t="s">
        <v>2572</v>
      </c>
      <c r="J173" s="297"/>
      <c r="K173" s="345"/>
    </row>
    <row r="174" spans="2:11" s="1" customFormat="1" ht="15" customHeight="1">
      <c r="B174" s="322"/>
      <c r="C174" s="297" t="s">
        <v>2581</v>
      </c>
      <c r="D174" s="297"/>
      <c r="E174" s="297"/>
      <c r="F174" s="320" t="s">
        <v>2568</v>
      </c>
      <c r="G174" s="297"/>
      <c r="H174" s="297" t="s">
        <v>2629</v>
      </c>
      <c r="I174" s="297" t="s">
        <v>2564</v>
      </c>
      <c r="J174" s="297">
        <v>50</v>
      </c>
      <c r="K174" s="345"/>
    </row>
    <row r="175" spans="2:11" s="1" customFormat="1" ht="15" customHeight="1">
      <c r="B175" s="322"/>
      <c r="C175" s="297" t="s">
        <v>2589</v>
      </c>
      <c r="D175" s="297"/>
      <c r="E175" s="297"/>
      <c r="F175" s="320" t="s">
        <v>2568</v>
      </c>
      <c r="G175" s="297"/>
      <c r="H175" s="297" t="s">
        <v>2629</v>
      </c>
      <c r="I175" s="297" t="s">
        <v>2564</v>
      </c>
      <c r="J175" s="297">
        <v>50</v>
      </c>
      <c r="K175" s="345"/>
    </row>
    <row r="176" spans="2:11" s="1" customFormat="1" ht="15" customHeight="1">
      <c r="B176" s="322"/>
      <c r="C176" s="297" t="s">
        <v>2587</v>
      </c>
      <c r="D176" s="297"/>
      <c r="E176" s="297"/>
      <c r="F176" s="320" t="s">
        <v>2568</v>
      </c>
      <c r="G176" s="297"/>
      <c r="H176" s="297" t="s">
        <v>2629</v>
      </c>
      <c r="I176" s="297" t="s">
        <v>2564</v>
      </c>
      <c r="J176" s="297">
        <v>50</v>
      </c>
      <c r="K176" s="345"/>
    </row>
    <row r="177" spans="2:11" s="1" customFormat="1" ht="15" customHeight="1">
      <c r="B177" s="322"/>
      <c r="C177" s="297" t="s">
        <v>164</v>
      </c>
      <c r="D177" s="297"/>
      <c r="E177" s="297"/>
      <c r="F177" s="320" t="s">
        <v>2562</v>
      </c>
      <c r="G177" s="297"/>
      <c r="H177" s="297" t="s">
        <v>2630</v>
      </c>
      <c r="I177" s="297" t="s">
        <v>2631</v>
      </c>
      <c r="J177" s="297"/>
      <c r="K177" s="345"/>
    </row>
    <row r="178" spans="2:11" s="1" customFormat="1" ht="15" customHeight="1">
      <c r="B178" s="322"/>
      <c r="C178" s="297" t="s">
        <v>59</v>
      </c>
      <c r="D178" s="297"/>
      <c r="E178" s="297"/>
      <c r="F178" s="320" t="s">
        <v>2562</v>
      </c>
      <c r="G178" s="297"/>
      <c r="H178" s="297" t="s">
        <v>2632</v>
      </c>
      <c r="I178" s="297" t="s">
        <v>2633</v>
      </c>
      <c r="J178" s="297">
        <v>1</v>
      </c>
      <c r="K178" s="345"/>
    </row>
    <row r="179" spans="2:11" s="1" customFormat="1" ht="15" customHeight="1">
      <c r="B179" s="322"/>
      <c r="C179" s="297" t="s">
        <v>55</v>
      </c>
      <c r="D179" s="297"/>
      <c r="E179" s="297"/>
      <c r="F179" s="320" t="s">
        <v>2562</v>
      </c>
      <c r="G179" s="297"/>
      <c r="H179" s="297" t="s">
        <v>2634</v>
      </c>
      <c r="I179" s="297" t="s">
        <v>2564</v>
      </c>
      <c r="J179" s="297">
        <v>20</v>
      </c>
      <c r="K179" s="345"/>
    </row>
    <row r="180" spans="2:11" s="1" customFormat="1" ht="15" customHeight="1">
      <c r="B180" s="322"/>
      <c r="C180" s="297" t="s">
        <v>56</v>
      </c>
      <c r="D180" s="297"/>
      <c r="E180" s="297"/>
      <c r="F180" s="320" t="s">
        <v>2562</v>
      </c>
      <c r="G180" s="297"/>
      <c r="H180" s="297" t="s">
        <v>2635</v>
      </c>
      <c r="I180" s="297" t="s">
        <v>2564</v>
      </c>
      <c r="J180" s="297">
        <v>255</v>
      </c>
      <c r="K180" s="345"/>
    </row>
    <row r="181" spans="2:11" s="1" customFormat="1" ht="15" customHeight="1">
      <c r="B181" s="322"/>
      <c r="C181" s="297" t="s">
        <v>165</v>
      </c>
      <c r="D181" s="297"/>
      <c r="E181" s="297"/>
      <c r="F181" s="320" t="s">
        <v>2562</v>
      </c>
      <c r="G181" s="297"/>
      <c r="H181" s="297" t="s">
        <v>2526</v>
      </c>
      <c r="I181" s="297" t="s">
        <v>2564</v>
      </c>
      <c r="J181" s="297">
        <v>10</v>
      </c>
      <c r="K181" s="345"/>
    </row>
    <row r="182" spans="2:11" s="1" customFormat="1" ht="15" customHeight="1">
      <c r="B182" s="322"/>
      <c r="C182" s="297" t="s">
        <v>166</v>
      </c>
      <c r="D182" s="297"/>
      <c r="E182" s="297"/>
      <c r="F182" s="320" t="s">
        <v>2562</v>
      </c>
      <c r="G182" s="297"/>
      <c r="H182" s="297" t="s">
        <v>2636</v>
      </c>
      <c r="I182" s="297" t="s">
        <v>2597</v>
      </c>
      <c r="J182" s="297"/>
      <c r="K182" s="345"/>
    </row>
    <row r="183" spans="2:11" s="1" customFormat="1" ht="15" customHeight="1">
      <c r="B183" s="322"/>
      <c r="C183" s="297" t="s">
        <v>2637</v>
      </c>
      <c r="D183" s="297"/>
      <c r="E183" s="297"/>
      <c r="F183" s="320" t="s">
        <v>2562</v>
      </c>
      <c r="G183" s="297"/>
      <c r="H183" s="297" t="s">
        <v>2638</v>
      </c>
      <c r="I183" s="297" t="s">
        <v>2597</v>
      </c>
      <c r="J183" s="297"/>
      <c r="K183" s="345"/>
    </row>
    <row r="184" spans="2:11" s="1" customFormat="1" ht="15" customHeight="1">
      <c r="B184" s="322"/>
      <c r="C184" s="297" t="s">
        <v>2626</v>
      </c>
      <c r="D184" s="297"/>
      <c r="E184" s="297"/>
      <c r="F184" s="320" t="s">
        <v>2562</v>
      </c>
      <c r="G184" s="297"/>
      <c r="H184" s="297" t="s">
        <v>2639</v>
      </c>
      <c r="I184" s="297" t="s">
        <v>2597</v>
      </c>
      <c r="J184" s="297"/>
      <c r="K184" s="345"/>
    </row>
    <row r="185" spans="2:11" s="1" customFormat="1" ht="15" customHeight="1">
      <c r="B185" s="322"/>
      <c r="C185" s="297" t="s">
        <v>168</v>
      </c>
      <c r="D185" s="297"/>
      <c r="E185" s="297"/>
      <c r="F185" s="320" t="s">
        <v>2568</v>
      </c>
      <c r="G185" s="297"/>
      <c r="H185" s="297" t="s">
        <v>2640</v>
      </c>
      <c r="I185" s="297" t="s">
        <v>2564</v>
      </c>
      <c r="J185" s="297">
        <v>50</v>
      </c>
      <c r="K185" s="345"/>
    </row>
    <row r="186" spans="2:11" s="1" customFormat="1" ht="15" customHeight="1">
      <c r="B186" s="322"/>
      <c r="C186" s="297" t="s">
        <v>2641</v>
      </c>
      <c r="D186" s="297"/>
      <c r="E186" s="297"/>
      <c r="F186" s="320" t="s">
        <v>2568</v>
      </c>
      <c r="G186" s="297"/>
      <c r="H186" s="297" t="s">
        <v>2642</v>
      </c>
      <c r="I186" s="297" t="s">
        <v>2643</v>
      </c>
      <c r="J186" s="297"/>
      <c r="K186" s="345"/>
    </row>
    <row r="187" spans="2:11" s="1" customFormat="1" ht="15" customHeight="1">
      <c r="B187" s="322"/>
      <c r="C187" s="297" t="s">
        <v>2644</v>
      </c>
      <c r="D187" s="297"/>
      <c r="E187" s="297"/>
      <c r="F187" s="320" t="s">
        <v>2568</v>
      </c>
      <c r="G187" s="297"/>
      <c r="H187" s="297" t="s">
        <v>2645</v>
      </c>
      <c r="I187" s="297" t="s">
        <v>2643</v>
      </c>
      <c r="J187" s="297"/>
      <c r="K187" s="345"/>
    </row>
    <row r="188" spans="2:11" s="1" customFormat="1" ht="15" customHeight="1">
      <c r="B188" s="322"/>
      <c r="C188" s="297" t="s">
        <v>2646</v>
      </c>
      <c r="D188" s="297"/>
      <c r="E188" s="297"/>
      <c r="F188" s="320" t="s">
        <v>2568</v>
      </c>
      <c r="G188" s="297"/>
      <c r="H188" s="297" t="s">
        <v>2647</v>
      </c>
      <c r="I188" s="297" t="s">
        <v>2643</v>
      </c>
      <c r="J188" s="297"/>
      <c r="K188" s="345"/>
    </row>
    <row r="189" spans="2:11" s="1" customFormat="1" ht="15" customHeight="1">
      <c r="B189" s="322"/>
      <c r="C189" s="358" t="s">
        <v>2648</v>
      </c>
      <c r="D189" s="297"/>
      <c r="E189" s="297"/>
      <c r="F189" s="320" t="s">
        <v>2568</v>
      </c>
      <c r="G189" s="297"/>
      <c r="H189" s="297" t="s">
        <v>2649</v>
      </c>
      <c r="I189" s="297" t="s">
        <v>2650</v>
      </c>
      <c r="J189" s="359" t="s">
        <v>2651</v>
      </c>
      <c r="K189" s="345"/>
    </row>
    <row r="190" spans="2:11" s="1" customFormat="1" ht="15" customHeight="1">
      <c r="B190" s="322"/>
      <c r="C190" s="358" t="s">
        <v>44</v>
      </c>
      <c r="D190" s="297"/>
      <c r="E190" s="297"/>
      <c r="F190" s="320" t="s">
        <v>2562</v>
      </c>
      <c r="G190" s="297"/>
      <c r="H190" s="294" t="s">
        <v>2652</v>
      </c>
      <c r="I190" s="297" t="s">
        <v>2653</v>
      </c>
      <c r="J190" s="297"/>
      <c r="K190" s="345"/>
    </row>
    <row r="191" spans="2:11" s="1" customFormat="1" ht="15" customHeight="1">
      <c r="B191" s="322"/>
      <c r="C191" s="358" t="s">
        <v>2654</v>
      </c>
      <c r="D191" s="297"/>
      <c r="E191" s="297"/>
      <c r="F191" s="320" t="s">
        <v>2562</v>
      </c>
      <c r="G191" s="297"/>
      <c r="H191" s="297" t="s">
        <v>2655</v>
      </c>
      <c r="I191" s="297" t="s">
        <v>2597</v>
      </c>
      <c r="J191" s="297"/>
      <c r="K191" s="345"/>
    </row>
    <row r="192" spans="2:11" s="1" customFormat="1" ht="15" customHeight="1">
      <c r="B192" s="322"/>
      <c r="C192" s="358" t="s">
        <v>2656</v>
      </c>
      <c r="D192" s="297"/>
      <c r="E192" s="297"/>
      <c r="F192" s="320" t="s">
        <v>2562</v>
      </c>
      <c r="G192" s="297"/>
      <c r="H192" s="297" t="s">
        <v>2657</v>
      </c>
      <c r="I192" s="297" t="s">
        <v>2597</v>
      </c>
      <c r="J192" s="297"/>
      <c r="K192" s="345"/>
    </row>
    <row r="193" spans="2:11" s="1" customFormat="1" ht="15" customHeight="1">
      <c r="B193" s="322"/>
      <c r="C193" s="358" t="s">
        <v>2658</v>
      </c>
      <c r="D193" s="297"/>
      <c r="E193" s="297"/>
      <c r="F193" s="320" t="s">
        <v>2568</v>
      </c>
      <c r="G193" s="297"/>
      <c r="H193" s="297" t="s">
        <v>2659</v>
      </c>
      <c r="I193" s="297" t="s">
        <v>2597</v>
      </c>
      <c r="J193" s="297"/>
      <c r="K193" s="345"/>
    </row>
    <row r="194" spans="2:11" s="1" customFormat="1" ht="15" customHeight="1">
      <c r="B194" s="351"/>
      <c r="C194" s="360"/>
      <c r="D194" s="331"/>
      <c r="E194" s="331"/>
      <c r="F194" s="331"/>
      <c r="G194" s="331"/>
      <c r="H194" s="331"/>
      <c r="I194" s="331"/>
      <c r="J194" s="331"/>
      <c r="K194" s="352"/>
    </row>
    <row r="195" spans="2:11" s="1" customFormat="1" ht="18.75" customHeight="1">
      <c r="B195" s="333"/>
      <c r="C195" s="343"/>
      <c r="D195" s="343"/>
      <c r="E195" s="343"/>
      <c r="F195" s="353"/>
      <c r="G195" s="343"/>
      <c r="H195" s="343"/>
      <c r="I195" s="343"/>
      <c r="J195" s="343"/>
      <c r="K195" s="333"/>
    </row>
    <row r="196" spans="2:11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pans="2:11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pans="2:11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pans="2:11" s="1" customFormat="1" ht="21">
      <c r="B199" s="287"/>
      <c r="C199" s="288" t="s">
        <v>2660</v>
      </c>
      <c r="D199" s="288"/>
      <c r="E199" s="288"/>
      <c r="F199" s="288"/>
      <c r="G199" s="288"/>
      <c r="H199" s="288"/>
      <c r="I199" s="288"/>
      <c r="J199" s="288"/>
      <c r="K199" s="289"/>
    </row>
    <row r="200" spans="2:11" s="1" customFormat="1" ht="25.5" customHeight="1">
      <c r="B200" s="287"/>
      <c r="C200" s="361" t="s">
        <v>2661</v>
      </c>
      <c r="D200" s="361"/>
      <c r="E200" s="361"/>
      <c r="F200" s="361" t="s">
        <v>2662</v>
      </c>
      <c r="G200" s="362"/>
      <c r="H200" s="361" t="s">
        <v>2663</v>
      </c>
      <c r="I200" s="361"/>
      <c r="J200" s="361"/>
      <c r="K200" s="289"/>
    </row>
    <row r="201" spans="2:11" s="1" customFormat="1" ht="5.25" customHeight="1">
      <c r="B201" s="322"/>
      <c r="C201" s="317"/>
      <c r="D201" s="317"/>
      <c r="E201" s="317"/>
      <c r="F201" s="317"/>
      <c r="G201" s="343"/>
      <c r="H201" s="317"/>
      <c r="I201" s="317"/>
      <c r="J201" s="317"/>
      <c r="K201" s="345"/>
    </row>
    <row r="202" spans="2:11" s="1" customFormat="1" ht="15" customHeight="1">
      <c r="B202" s="322"/>
      <c r="C202" s="297" t="s">
        <v>2653</v>
      </c>
      <c r="D202" s="297"/>
      <c r="E202" s="297"/>
      <c r="F202" s="320" t="s">
        <v>45</v>
      </c>
      <c r="G202" s="297"/>
      <c r="H202" s="297" t="s">
        <v>2664</v>
      </c>
      <c r="I202" s="297"/>
      <c r="J202" s="297"/>
      <c r="K202" s="345"/>
    </row>
    <row r="203" spans="2:11" s="1" customFormat="1" ht="15" customHeight="1">
      <c r="B203" s="322"/>
      <c r="C203" s="297"/>
      <c r="D203" s="297"/>
      <c r="E203" s="297"/>
      <c r="F203" s="320" t="s">
        <v>46</v>
      </c>
      <c r="G203" s="297"/>
      <c r="H203" s="297" t="s">
        <v>2665</v>
      </c>
      <c r="I203" s="297"/>
      <c r="J203" s="297"/>
      <c r="K203" s="345"/>
    </row>
    <row r="204" spans="2:11" s="1" customFormat="1" ht="15" customHeight="1">
      <c r="B204" s="322"/>
      <c r="C204" s="297"/>
      <c r="D204" s="297"/>
      <c r="E204" s="297"/>
      <c r="F204" s="320" t="s">
        <v>49</v>
      </c>
      <c r="G204" s="297"/>
      <c r="H204" s="297" t="s">
        <v>2666</v>
      </c>
      <c r="I204" s="297"/>
      <c r="J204" s="297"/>
      <c r="K204" s="345"/>
    </row>
    <row r="205" spans="2:11" s="1" customFormat="1" ht="15" customHeight="1">
      <c r="B205" s="322"/>
      <c r="C205" s="297"/>
      <c r="D205" s="297"/>
      <c r="E205" s="297"/>
      <c r="F205" s="320" t="s">
        <v>47</v>
      </c>
      <c r="G205" s="297"/>
      <c r="H205" s="297" t="s">
        <v>2667</v>
      </c>
      <c r="I205" s="297"/>
      <c r="J205" s="297"/>
      <c r="K205" s="345"/>
    </row>
    <row r="206" spans="2:11" s="1" customFormat="1" ht="15" customHeight="1">
      <c r="B206" s="322"/>
      <c r="C206" s="297"/>
      <c r="D206" s="297"/>
      <c r="E206" s="297"/>
      <c r="F206" s="320" t="s">
        <v>48</v>
      </c>
      <c r="G206" s="297"/>
      <c r="H206" s="297" t="s">
        <v>2668</v>
      </c>
      <c r="I206" s="297"/>
      <c r="J206" s="297"/>
      <c r="K206" s="345"/>
    </row>
    <row r="207" spans="2:11" s="1" customFormat="1" ht="15" customHeight="1">
      <c r="B207" s="322"/>
      <c r="C207" s="297"/>
      <c r="D207" s="297"/>
      <c r="E207" s="297"/>
      <c r="F207" s="320"/>
      <c r="G207" s="297"/>
      <c r="H207" s="297"/>
      <c r="I207" s="297"/>
      <c r="J207" s="297"/>
      <c r="K207" s="345"/>
    </row>
    <row r="208" spans="2:11" s="1" customFormat="1" ht="15" customHeight="1">
      <c r="B208" s="322"/>
      <c r="C208" s="297" t="s">
        <v>2609</v>
      </c>
      <c r="D208" s="297"/>
      <c r="E208" s="297"/>
      <c r="F208" s="320" t="s">
        <v>81</v>
      </c>
      <c r="G208" s="297"/>
      <c r="H208" s="297" t="s">
        <v>2669</v>
      </c>
      <c r="I208" s="297"/>
      <c r="J208" s="297"/>
      <c r="K208" s="345"/>
    </row>
    <row r="209" spans="2:11" s="1" customFormat="1" ht="15" customHeight="1">
      <c r="B209" s="322"/>
      <c r="C209" s="297"/>
      <c r="D209" s="297"/>
      <c r="E209" s="297"/>
      <c r="F209" s="320" t="s">
        <v>2505</v>
      </c>
      <c r="G209" s="297"/>
      <c r="H209" s="297" t="s">
        <v>2506</v>
      </c>
      <c r="I209" s="297"/>
      <c r="J209" s="297"/>
      <c r="K209" s="345"/>
    </row>
    <row r="210" spans="2:11" s="1" customFormat="1" ht="15" customHeight="1">
      <c r="B210" s="322"/>
      <c r="C210" s="297"/>
      <c r="D210" s="297"/>
      <c r="E210" s="297"/>
      <c r="F210" s="320" t="s">
        <v>2503</v>
      </c>
      <c r="G210" s="297"/>
      <c r="H210" s="297" t="s">
        <v>2670</v>
      </c>
      <c r="I210" s="297"/>
      <c r="J210" s="297"/>
      <c r="K210" s="345"/>
    </row>
    <row r="211" spans="2:11" s="1" customFormat="1" ht="15" customHeight="1">
      <c r="B211" s="363"/>
      <c r="C211" s="297"/>
      <c r="D211" s="297"/>
      <c r="E211" s="297"/>
      <c r="F211" s="320" t="s">
        <v>2507</v>
      </c>
      <c r="G211" s="358"/>
      <c r="H211" s="349" t="s">
        <v>2508</v>
      </c>
      <c r="I211" s="349"/>
      <c r="J211" s="349"/>
      <c r="K211" s="364"/>
    </row>
    <row r="212" spans="2:11" s="1" customFormat="1" ht="15" customHeight="1">
      <c r="B212" s="363"/>
      <c r="C212" s="297"/>
      <c r="D212" s="297"/>
      <c r="E212" s="297"/>
      <c r="F212" s="320" t="s">
        <v>2509</v>
      </c>
      <c r="G212" s="358"/>
      <c r="H212" s="349" t="s">
        <v>2671</v>
      </c>
      <c r="I212" s="349"/>
      <c r="J212" s="349"/>
      <c r="K212" s="364"/>
    </row>
    <row r="213" spans="2:11" s="1" customFormat="1" ht="15" customHeight="1">
      <c r="B213" s="363"/>
      <c r="C213" s="297"/>
      <c r="D213" s="297"/>
      <c r="E213" s="297"/>
      <c r="F213" s="320"/>
      <c r="G213" s="358"/>
      <c r="H213" s="349"/>
      <c r="I213" s="349"/>
      <c r="J213" s="349"/>
      <c r="K213" s="364"/>
    </row>
    <row r="214" spans="2:11" s="1" customFormat="1" ht="15" customHeight="1">
      <c r="B214" s="363"/>
      <c r="C214" s="297" t="s">
        <v>2633</v>
      </c>
      <c r="D214" s="297"/>
      <c r="E214" s="297"/>
      <c r="F214" s="320">
        <v>1</v>
      </c>
      <c r="G214" s="358"/>
      <c r="H214" s="349" t="s">
        <v>2672</v>
      </c>
      <c r="I214" s="349"/>
      <c r="J214" s="349"/>
      <c r="K214" s="364"/>
    </row>
    <row r="215" spans="2:11" s="1" customFormat="1" ht="15" customHeight="1">
      <c r="B215" s="363"/>
      <c r="C215" s="297"/>
      <c r="D215" s="297"/>
      <c r="E215" s="297"/>
      <c r="F215" s="320">
        <v>2</v>
      </c>
      <c r="G215" s="358"/>
      <c r="H215" s="349" t="s">
        <v>2673</v>
      </c>
      <c r="I215" s="349"/>
      <c r="J215" s="349"/>
      <c r="K215" s="364"/>
    </row>
    <row r="216" spans="2:11" s="1" customFormat="1" ht="15" customHeight="1">
      <c r="B216" s="363"/>
      <c r="C216" s="297"/>
      <c r="D216" s="297"/>
      <c r="E216" s="297"/>
      <c r="F216" s="320">
        <v>3</v>
      </c>
      <c r="G216" s="358"/>
      <c r="H216" s="349" t="s">
        <v>2674</v>
      </c>
      <c r="I216" s="349"/>
      <c r="J216" s="349"/>
      <c r="K216" s="364"/>
    </row>
    <row r="217" spans="2:11" s="1" customFormat="1" ht="15" customHeight="1">
      <c r="B217" s="363"/>
      <c r="C217" s="297"/>
      <c r="D217" s="297"/>
      <c r="E217" s="297"/>
      <c r="F217" s="320">
        <v>4</v>
      </c>
      <c r="G217" s="358"/>
      <c r="H217" s="349" t="s">
        <v>2675</v>
      </c>
      <c r="I217" s="349"/>
      <c r="J217" s="349"/>
      <c r="K217" s="364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127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26. 4. 2022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tr">
        <f>IF('Rekapitulace stavby'!AN16="","",'Rekapitulace stavby'!AN16)</f>
        <v/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3" t="s">
        <v>28</v>
      </c>
      <c r="J21" s="134" t="str">
        <f>IF('Rekapitulace stavby'!AN17="","",'Rekapitulace stavby'!AN17)</f>
        <v/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35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36</v>
      </c>
      <c r="F24" s="39"/>
      <c r="G24" s="39"/>
      <c r="H24" s="39"/>
      <c r="I24" s="143" t="s">
        <v>28</v>
      </c>
      <c r="J24" s="134" t="s">
        <v>37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ROUND(J110,2)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ROUND((SUM(BE110:BE756)),2)</f>
        <v>0</v>
      </c>
      <c r="G33" s="39"/>
      <c r="H33" s="39"/>
      <c r="I33" s="158">
        <v>0.21</v>
      </c>
      <c r="J33" s="157">
        <f>ROUND(((SUM(BE110:BE756))*I33),2)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46</v>
      </c>
      <c r="F34" s="157">
        <f>ROUND((SUM(BF110:BF756)),2)</f>
        <v>0</v>
      </c>
      <c r="G34" s="39"/>
      <c r="H34" s="39"/>
      <c r="I34" s="158">
        <v>0.15</v>
      </c>
      <c r="J34" s="157">
        <f>ROUND(((SUM(BF110:BF756))*I34),2)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47</v>
      </c>
      <c r="F35" s="157">
        <f>ROUND((SUM(BG110:BG756)),2)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48</v>
      </c>
      <c r="F36" s="157">
        <f>ROUND((SUM(BH110:BH756)),2)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49</v>
      </c>
      <c r="F37" s="157">
        <f>ROUND((SUM(BI110:BI756)),2)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2022_MŠ HOŘANY REKONSTRUKCE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Stavební práce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Stonava 1014</v>
      </c>
      <c r="G52" s="41"/>
      <c r="H52" s="41"/>
      <c r="I52" s="33" t="s">
        <v>23</v>
      </c>
      <c r="J52" s="73" t="str">
        <f>IF(J12="","",J12)</f>
        <v>26. 4. 2022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Stonava</v>
      </c>
      <c r="G54" s="41"/>
      <c r="H54" s="41"/>
      <c r="I54" s="33" t="s">
        <v>31</v>
      </c>
      <c r="J54" s="37" t="str">
        <f>E21</f>
        <v xml:space="preserve"> 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Amun Pro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129</v>
      </c>
      <c r="D57" s="172"/>
      <c r="E57" s="172"/>
      <c r="F57" s="172"/>
      <c r="G57" s="172"/>
      <c r="H57" s="172"/>
      <c r="I57" s="172"/>
      <c r="J57" s="173" t="s">
        <v>130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J110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131</v>
      </c>
    </row>
    <row r="60" spans="1:31" s="9" customFormat="1" ht="24.95" customHeight="1">
      <c r="A60" s="9"/>
      <c r="B60" s="175"/>
      <c r="C60" s="176"/>
      <c r="D60" s="177" t="s">
        <v>132</v>
      </c>
      <c r="E60" s="178"/>
      <c r="F60" s="178"/>
      <c r="G60" s="178"/>
      <c r="H60" s="178"/>
      <c r="I60" s="178"/>
      <c r="J60" s="179">
        <f>J111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133</v>
      </c>
      <c r="E61" s="183"/>
      <c r="F61" s="183"/>
      <c r="G61" s="183"/>
      <c r="H61" s="183"/>
      <c r="I61" s="183"/>
      <c r="J61" s="184">
        <f>J112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81"/>
      <c r="C62" s="126"/>
      <c r="D62" s="182" t="s">
        <v>134</v>
      </c>
      <c r="E62" s="183"/>
      <c r="F62" s="183"/>
      <c r="G62" s="183"/>
      <c r="H62" s="183"/>
      <c r="I62" s="183"/>
      <c r="J62" s="184">
        <f>J138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81"/>
      <c r="C63" s="126"/>
      <c r="D63" s="182" t="s">
        <v>135</v>
      </c>
      <c r="E63" s="183"/>
      <c r="F63" s="183"/>
      <c r="G63" s="183"/>
      <c r="H63" s="183"/>
      <c r="I63" s="183"/>
      <c r="J63" s="184">
        <f>J146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81"/>
      <c r="C64" s="126"/>
      <c r="D64" s="182" t="s">
        <v>136</v>
      </c>
      <c r="E64" s="183"/>
      <c r="F64" s="183"/>
      <c r="G64" s="183"/>
      <c r="H64" s="183"/>
      <c r="I64" s="183"/>
      <c r="J64" s="184">
        <f>J150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1"/>
      <c r="C65" s="126"/>
      <c r="D65" s="182" t="s">
        <v>137</v>
      </c>
      <c r="E65" s="183"/>
      <c r="F65" s="183"/>
      <c r="G65" s="183"/>
      <c r="H65" s="183"/>
      <c r="I65" s="183"/>
      <c r="J65" s="184">
        <f>J154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138</v>
      </c>
      <c r="E66" s="183"/>
      <c r="F66" s="183"/>
      <c r="G66" s="183"/>
      <c r="H66" s="183"/>
      <c r="I66" s="183"/>
      <c r="J66" s="184">
        <f>J158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139</v>
      </c>
      <c r="E67" s="183"/>
      <c r="F67" s="183"/>
      <c r="G67" s="183"/>
      <c r="H67" s="183"/>
      <c r="I67" s="183"/>
      <c r="J67" s="184">
        <f>J193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140</v>
      </c>
      <c r="E68" s="183"/>
      <c r="F68" s="183"/>
      <c r="G68" s="183"/>
      <c r="H68" s="183"/>
      <c r="I68" s="183"/>
      <c r="J68" s="184">
        <f>J206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141</v>
      </c>
      <c r="E69" s="183"/>
      <c r="F69" s="183"/>
      <c r="G69" s="183"/>
      <c r="H69" s="183"/>
      <c r="I69" s="183"/>
      <c r="J69" s="184">
        <f>J224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142</v>
      </c>
      <c r="E70" s="183"/>
      <c r="F70" s="183"/>
      <c r="G70" s="183"/>
      <c r="H70" s="183"/>
      <c r="I70" s="183"/>
      <c r="J70" s="184">
        <f>J296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143</v>
      </c>
      <c r="E71" s="183"/>
      <c r="F71" s="183"/>
      <c r="G71" s="183"/>
      <c r="H71" s="183"/>
      <c r="I71" s="183"/>
      <c r="J71" s="184">
        <f>J384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144</v>
      </c>
      <c r="E72" s="183"/>
      <c r="F72" s="183"/>
      <c r="G72" s="183"/>
      <c r="H72" s="183"/>
      <c r="I72" s="183"/>
      <c r="J72" s="184">
        <f>J405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145</v>
      </c>
      <c r="E73" s="178"/>
      <c r="F73" s="178"/>
      <c r="G73" s="178"/>
      <c r="H73" s="178"/>
      <c r="I73" s="178"/>
      <c r="J73" s="179">
        <f>J412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146</v>
      </c>
      <c r="E74" s="183"/>
      <c r="F74" s="183"/>
      <c r="G74" s="183"/>
      <c r="H74" s="183"/>
      <c r="I74" s="183"/>
      <c r="J74" s="184">
        <f>J413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147</v>
      </c>
      <c r="E75" s="183"/>
      <c r="F75" s="183"/>
      <c r="G75" s="183"/>
      <c r="H75" s="183"/>
      <c r="I75" s="183"/>
      <c r="J75" s="184">
        <f>J417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148</v>
      </c>
      <c r="E76" s="183"/>
      <c r="F76" s="183"/>
      <c r="G76" s="183"/>
      <c r="H76" s="183"/>
      <c r="I76" s="183"/>
      <c r="J76" s="184">
        <f>J435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149</v>
      </c>
      <c r="E77" s="183"/>
      <c r="F77" s="183"/>
      <c r="G77" s="183"/>
      <c r="H77" s="183"/>
      <c r="I77" s="183"/>
      <c r="J77" s="184">
        <f>J490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150</v>
      </c>
      <c r="E78" s="183"/>
      <c r="F78" s="183"/>
      <c r="G78" s="183"/>
      <c r="H78" s="183"/>
      <c r="I78" s="183"/>
      <c r="J78" s="184">
        <f>J495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151</v>
      </c>
      <c r="E79" s="183"/>
      <c r="F79" s="183"/>
      <c r="G79" s="183"/>
      <c r="H79" s="183"/>
      <c r="I79" s="183"/>
      <c r="J79" s="184">
        <f>J554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152</v>
      </c>
      <c r="E80" s="183"/>
      <c r="F80" s="183"/>
      <c r="G80" s="183"/>
      <c r="H80" s="183"/>
      <c r="I80" s="183"/>
      <c r="J80" s="184">
        <f>J570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1"/>
      <c r="C81" s="126"/>
      <c r="D81" s="182" t="s">
        <v>153</v>
      </c>
      <c r="E81" s="183"/>
      <c r="F81" s="183"/>
      <c r="G81" s="183"/>
      <c r="H81" s="183"/>
      <c r="I81" s="183"/>
      <c r="J81" s="184">
        <f>J605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1"/>
      <c r="C82" s="126"/>
      <c r="D82" s="182" t="s">
        <v>154</v>
      </c>
      <c r="E82" s="183"/>
      <c r="F82" s="183"/>
      <c r="G82" s="183"/>
      <c r="H82" s="183"/>
      <c r="I82" s="183"/>
      <c r="J82" s="184">
        <f>J618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1"/>
      <c r="C83" s="126"/>
      <c r="D83" s="182" t="s">
        <v>155</v>
      </c>
      <c r="E83" s="183"/>
      <c r="F83" s="183"/>
      <c r="G83" s="183"/>
      <c r="H83" s="183"/>
      <c r="I83" s="183"/>
      <c r="J83" s="184">
        <f>J629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1"/>
      <c r="C84" s="126"/>
      <c r="D84" s="182" t="s">
        <v>156</v>
      </c>
      <c r="E84" s="183"/>
      <c r="F84" s="183"/>
      <c r="G84" s="183"/>
      <c r="H84" s="183"/>
      <c r="I84" s="183"/>
      <c r="J84" s="184">
        <f>J662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1"/>
      <c r="C85" s="126"/>
      <c r="D85" s="182" t="s">
        <v>157</v>
      </c>
      <c r="E85" s="183"/>
      <c r="F85" s="183"/>
      <c r="G85" s="183"/>
      <c r="H85" s="183"/>
      <c r="I85" s="183"/>
      <c r="J85" s="184">
        <f>J698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1"/>
      <c r="C86" s="126"/>
      <c r="D86" s="182" t="s">
        <v>158</v>
      </c>
      <c r="E86" s="183"/>
      <c r="F86" s="183"/>
      <c r="G86" s="183"/>
      <c r="H86" s="183"/>
      <c r="I86" s="183"/>
      <c r="J86" s="184">
        <f>J717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1"/>
      <c r="C87" s="126"/>
      <c r="D87" s="182" t="s">
        <v>159</v>
      </c>
      <c r="E87" s="183"/>
      <c r="F87" s="183"/>
      <c r="G87" s="183"/>
      <c r="H87" s="183"/>
      <c r="I87" s="183"/>
      <c r="J87" s="184">
        <f>J739</f>
        <v>0</v>
      </c>
      <c r="K87" s="126"/>
      <c r="L87" s="185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9" customFormat="1" ht="24.95" customHeight="1">
      <c r="A88" s="9"/>
      <c r="B88" s="175"/>
      <c r="C88" s="176"/>
      <c r="D88" s="177" t="s">
        <v>160</v>
      </c>
      <c r="E88" s="178"/>
      <c r="F88" s="178"/>
      <c r="G88" s="178"/>
      <c r="H88" s="178"/>
      <c r="I88" s="178"/>
      <c r="J88" s="179">
        <f>J748</f>
        <v>0</v>
      </c>
      <c r="K88" s="176"/>
      <c r="L88" s="180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10" customFormat="1" ht="19.9" customHeight="1">
      <c r="A89" s="10"/>
      <c r="B89" s="181"/>
      <c r="C89" s="126"/>
      <c r="D89" s="182" t="s">
        <v>161</v>
      </c>
      <c r="E89" s="183"/>
      <c r="F89" s="183"/>
      <c r="G89" s="183"/>
      <c r="H89" s="183"/>
      <c r="I89" s="183"/>
      <c r="J89" s="184">
        <f>J749</f>
        <v>0</v>
      </c>
      <c r="K89" s="126"/>
      <c r="L89" s="185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9" customFormat="1" ht="24.95" customHeight="1">
      <c r="A90" s="9"/>
      <c r="B90" s="175"/>
      <c r="C90" s="176"/>
      <c r="D90" s="177" t="s">
        <v>162</v>
      </c>
      <c r="E90" s="178"/>
      <c r="F90" s="178"/>
      <c r="G90" s="178"/>
      <c r="H90" s="178"/>
      <c r="I90" s="178"/>
      <c r="J90" s="179">
        <f>J753</f>
        <v>0</v>
      </c>
      <c r="K90" s="176"/>
      <c r="L90" s="180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s="2" customFormat="1" ht="21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6" spans="1:31" s="2" customFormat="1" ht="6.95" customHeight="1">
      <c r="A96" s="39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24.95" customHeight="1">
      <c r="A97" s="39"/>
      <c r="B97" s="40"/>
      <c r="C97" s="24" t="s">
        <v>163</v>
      </c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2" customHeight="1">
      <c r="A99" s="39"/>
      <c r="B99" s="40"/>
      <c r="C99" s="33" t="s">
        <v>16</v>
      </c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6.5" customHeight="1">
      <c r="A100" s="39"/>
      <c r="B100" s="40"/>
      <c r="C100" s="41"/>
      <c r="D100" s="41"/>
      <c r="E100" s="170" t="str">
        <f>E7</f>
        <v>2022_MŠ HOŘANY REKONSTRUKCE</v>
      </c>
      <c r="F100" s="33"/>
      <c r="G100" s="33"/>
      <c r="H100" s="33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2" customHeight="1">
      <c r="A101" s="39"/>
      <c r="B101" s="40"/>
      <c r="C101" s="33" t="s">
        <v>126</v>
      </c>
      <c r="D101" s="41"/>
      <c r="E101" s="41"/>
      <c r="F101" s="41"/>
      <c r="G101" s="41"/>
      <c r="H101" s="41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6.5" customHeight="1">
      <c r="A102" s="39"/>
      <c r="B102" s="40"/>
      <c r="C102" s="41"/>
      <c r="D102" s="41"/>
      <c r="E102" s="70" t="str">
        <f>E9</f>
        <v>01 - Stavební práce</v>
      </c>
      <c r="F102" s="41"/>
      <c r="G102" s="41"/>
      <c r="H102" s="41"/>
      <c r="I102" s="41"/>
      <c r="J102" s="41"/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2" customHeight="1">
      <c r="A104" s="39"/>
      <c r="B104" s="40"/>
      <c r="C104" s="33" t="s">
        <v>21</v>
      </c>
      <c r="D104" s="41"/>
      <c r="E104" s="41"/>
      <c r="F104" s="28" t="str">
        <f>F12</f>
        <v>Stonava 1014</v>
      </c>
      <c r="G104" s="41"/>
      <c r="H104" s="41"/>
      <c r="I104" s="33" t="s">
        <v>23</v>
      </c>
      <c r="J104" s="73" t="str">
        <f>IF(J12="","",J12)</f>
        <v>26. 4. 2022</v>
      </c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5.15" customHeight="1">
      <c r="A106" s="39"/>
      <c r="B106" s="40"/>
      <c r="C106" s="33" t="s">
        <v>25</v>
      </c>
      <c r="D106" s="41"/>
      <c r="E106" s="41"/>
      <c r="F106" s="28" t="str">
        <f>E15</f>
        <v>Obec Stonava</v>
      </c>
      <c r="G106" s="41"/>
      <c r="H106" s="41"/>
      <c r="I106" s="33" t="s">
        <v>31</v>
      </c>
      <c r="J106" s="37" t="str">
        <f>E21</f>
        <v xml:space="preserve"> </v>
      </c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5.15" customHeight="1">
      <c r="A107" s="39"/>
      <c r="B107" s="40"/>
      <c r="C107" s="33" t="s">
        <v>29</v>
      </c>
      <c r="D107" s="41"/>
      <c r="E107" s="41"/>
      <c r="F107" s="28" t="str">
        <f>IF(E18="","",E18)</f>
        <v>Vyplň údaj</v>
      </c>
      <c r="G107" s="41"/>
      <c r="H107" s="41"/>
      <c r="I107" s="33" t="s">
        <v>34</v>
      </c>
      <c r="J107" s="37" t="str">
        <f>E24</f>
        <v>Amun Pro s.r.o.</v>
      </c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0.3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14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11" customFormat="1" ht="29.25" customHeight="1">
      <c r="A109" s="186"/>
      <c r="B109" s="187"/>
      <c r="C109" s="188" t="s">
        <v>164</v>
      </c>
      <c r="D109" s="189" t="s">
        <v>59</v>
      </c>
      <c r="E109" s="189" t="s">
        <v>55</v>
      </c>
      <c r="F109" s="189" t="s">
        <v>56</v>
      </c>
      <c r="G109" s="189" t="s">
        <v>165</v>
      </c>
      <c r="H109" s="189" t="s">
        <v>166</v>
      </c>
      <c r="I109" s="189" t="s">
        <v>167</v>
      </c>
      <c r="J109" s="189" t="s">
        <v>130</v>
      </c>
      <c r="K109" s="190" t="s">
        <v>168</v>
      </c>
      <c r="L109" s="191"/>
      <c r="M109" s="93" t="s">
        <v>19</v>
      </c>
      <c r="N109" s="94" t="s">
        <v>44</v>
      </c>
      <c r="O109" s="94" t="s">
        <v>169</v>
      </c>
      <c r="P109" s="94" t="s">
        <v>170</v>
      </c>
      <c r="Q109" s="94" t="s">
        <v>171</v>
      </c>
      <c r="R109" s="94" t="s">
        <v>172</v>
      </c>
      <c r="S109" s="94" t="s">
        <v>173</v>
      </c>
      <c r="T109" s="95" t="s">
        <v>174</v>
      </c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</row>
    <row r="110" spans="1:63" s="2" customFormat="1" ht="22.8" customHeight="1">
      <c r="A110" s="39"/>
      <c r="B110" s="40"/>
      <c r="C110" s="100" t="s">
        <v>175</v>
      </c>
      <c r="D110" s="41"/>
      <c r="E110" s="41"/>
      <c r="F110" s="41"/>
      <c r="G110" s="41"/>
      <c r="H110" s="41"/>
      <c r="I110" s="41"/>
      <c r="J110" s="192">
        <f>BK110</f>
        <v>0</v>
      </c>
      <c r="K110" s="41"/>
      <c r="L110" s="45"/>
      <c r="M110" s="96"/>
      <c r="N110" s="193"/>
      <c r="O110" s="97"/>
      <c r="P110" s="194">
        <f>P111+P412+P748+P753</f>
        <v>0</v>
      </c>
      <c r="Q110" s="97"/>
      <c r="R110" s="194">
        <f>R111+R412+R748+R753</f>
        <v>202.22456010000002</v>
      </c>
      <c r="S110" s="97"/>
      <c r="T110" s="195">
        <f>T111+T412+T748+T753</f>
        <v>73.193346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73</v>
      </c>
      <c r="AU110" s="18" t="s">
        <v>131</v>
      </c>
      <c r="BK110" s="196">
        <f>BK111+BK412+BK748+BK753</f>
        <v>0</v>
      </c>
    </row>
    <row r="111" spans="1:63" s="12" customFormat="1" ht="25.9" customHeight="1">
      <c r="A111" s="12"/>
      <c r="B111" s="197"/>
      <c r="C111" s="198"/>
      <c r="D111" s="199" t="s">
        <v>73</v>
      </c>
      <c r="E111" s="200" t="s">
        <v>176</v>
      </c>
      <c r="F111" s="200" t="s">
        <v>177</v>
      </c>
      <c r="G111" s="198"/>
      <c r="H111" s="198"/>
      <c r="I111" s="201"/>
      <c r="J111" s="202">
        <f>BK111</f>
        <v>0</v>
      </c>
      <c r="K111" s="198"/>
      <c r="L111" s="203"/>
      <c r="M111" s="204"/>
      <c r="N111" s="205"/>
      <c r="O111" s="205"/>
      <c r="P111" s="206">
        <f>P112+P154+P158+P193+P206+P224+P296+P384+P405</f>
        <v>0</v>
      </c>
      <c r="Q111" s="205"/>
      <c r="R111" s="206">
        <f>R112+R154+R158+R193+R206+R224+R296+R384+R405</f>
        <v>178.79036761000003</v>
      </c>
      <c r="S111" s="205"/>
      <c r="T111" s="207">
        <f>T112+T154+T158+T193+T206+T224+T296+T384+T405</f>
        <v>59.491756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82</v>
      </c>
      <c r="AT111" s="209" t="s">
        <v>73</v>
      </c>
      <c r="AU111" s="209" t="s">
        <v>74</v>
      </c>
      <c r="AY111" s="208" t="s">
        <v>178</v>
      </c>
      <c r="BK111" s="210">
        <f>BK112+BK154+BK158+BK193+BK206+BK224+BK296+BK384+BK405</f>
        <v>0</v>
      </c>
    </row>
    <row r="112" spans="1:63" s="12" customFormat="1" ht="22.8" customHeight="1">
      <c r="A112" s="12"/>
      <c r="B112" s="197"/>
      <c r="C112" s="198"/>
      <c r="D112" s="199" t="s">
        <v>73</v>
      </c>
      <c r="E112" s="211" t="s">
        <v>82</v>
      </c>
      <c r="F112" s="211" t="s">
        <v>179</v>
      </c>
      <c r="G112" s="198"/>
      <c r="H112" s="198"/>
      <c r="I112" s="201"/>
      <c r="J112" s="212">
        <f>BK112</f>
        <v>0</v>
      </c>
      <c r="K112" s="198"/>
      <c r="L112" s="203"/>
      <c r="M112" s="204"/>
      <c r="N112" s="205"/>
      <c r="O112" s="205"/>
      <c r="P112" s="206">
        <f>P113+SUM(P114:P138)+P146+P150</f>
        <v>0</v>
      </c>
      <c r="Q112" s="205"/>
      <c r="R112" s="206">
        <f>R113+SUM(R114:R138)+R146+R150</f>
        <v>0.01</v>
      </c>
      <c r="S112" s="205"/>
      <c r="T112" s="207">
        <f>T113+SUM(T114:T138)+T146+T150</f>
        <v>6.36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8" t="s">
        <v>82</v>
      </c>
      <c r="AT112" s="209" t="s">
        <v>73</v>
      </c>
      <c r="AU112" s="209" t="s">
        <v>82</v>
      </c>
      <c r="AY112" s="208" t="s">
        <v>178</v>
      </c>
      <c r="BK112" s="210">
        <f>BK113+SUM(BK114:BK138)+BK146+BK150</f>
        <v>0</v>
      </c>
    </row>
    <row r="113" spans="1:65" s="2" customFormat="1" ht="16.5" customHeight="1">
      <c r="A113" s="39"/>
      <c r="B113" s="40"/>
      <c r="C113" s="213" t="s">
        <v>82</v>
      </c>
      <c r="D113" s="213" t="s">
        <v>180</v>
      </c>
      <c r="E113" s="214" t="s">
        <v>181</v>
      </c>
      <c r="F113" s="215" t="s">
        <v>182</v>
      </c>
      <c r="G113" s="216" t="s">
        <v>183</v>
      </c>
      <c r="H113" s="217">
        <v>15</v>
      </c>
      <c r="I113" s="218"/>
      <c r="J113" s="219">
        <f>ROUND(I113*H113,2)</f>
        <v>0</v>
      </c>
      <c r="K113" s="215" t="s">
        <v>184</v>
      </c>
      <c r="L113" s="45"/>
      <c r="M113" s="220" t="s">
        <v>19</v>
      </c>
      <c r="N113" s="221" t="s">
        <v>45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185</v>
      </c>
      <c r="AT113" s="224" t="s">
        <v>180</v>
      </c>
      <c r="AU113" s="224" t="s">
        <v>84</v>
      </c>
      <c r="AY113" s="18" t="s">
        <v>178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82</v>
      </c>
      <c r="BK113" s="225">
        <f>ROUND(I113*H113,2)</f>
        <v>0</v>
      </c>
      <c r="BL113" s="18" t="s">
        <v>185</v>
      </c>
      <c r="BM113" s="224" t="s">
        <v>186</v>
      </c>
    </row>
    <row r="114" spans="1:47" s="2" customFormat="1" ht="12">
      <c r="A114" s="39"/>
      <c r="B114" s="40"/>
      <c r="C114" s="41"/>
      <c r="D114" s="226" t="s">
        <v>187</v>
      </c>
      <c r="E114" s="41"/>
      <c r="F114" s="227" t="s">
        <v>188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187</v>
      </c>
      <c r="AU114" s="18" t="s">
        <v>84</v>
      </c>
    </row>
    <row r="115" spans="1:47" s="2" customFormat="1" ht="12">
      <c r="A115" s="39"/>
      <c r="B115" s="40"/>
      <c r="C115" s="41"/>
      <c r="D115" s="231" t="s">
        <v>189</v>
      </c>
      <c r="E115" s="41"/>
      <c r="F115" s="232" t="s">
        <v>190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189</v>
      </c>
      <c r="AU115" s="18" t="s">
        <v>84</v>
      </c>
    </row>
    <row r="116" spans="1:65" s="2" customFormat="1" ht="16.5" customHeight="1">
      <c r="A116" s="39"/>
      <c r="B116" s="40"/>
      <c r="C116" s="213" t="s">
        <v>84</v>
      </c>
      <c r="D116" s="213" t="s">
        <v>180</v>
      </c>
      <c r="E116" s="214" t="s">
        <v>191</v>
      </c>
      <c r="F116" s="215" t="s">
        <v>192</v>
      </c>
      <c r="G116" s="216" t="s">
        <v>183</v>
      </c>
      <c r="H116" s="217">
        <v>15</v>
      </c>
      <c r="I116" s="218"/>
      <c r="J116" s="219">
        <f>ROUND(I116*H116,2)</f>
        <v>0</v>
      </c>
      <c r="K116" s="215" t="s">
        <v>184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185</v>
      </c>
      <c r="AT116" s="224" t="s">
        <v>180</v>
      </c>
      <c r="AU116" s="224" t="s">
        <v>84</v>
      </c>
      <c r="AY116" s="18" t="s">
        <v>178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82</v>
      </c>
      <c r="BK116" s="225">
        <f>ROUND(I116*H116,2)</f>
        <v>0</v>
      </c>
      <c r="BL116" s="18" t="s">
        <v>185</v>
      </c>
      <c r="BM116" s="224" t="s">
        <v>193</v>
      </c>
    </row>
    <row r="117" spans="1:47" s="2" customFormat="1" ht="12">
      <c r="A117" s="39"/>
      <c r="B117" s="40"/>
      <c r="C117" s="41"/>
      <c r="D117" s="226" t="s">
        <v>187</v>
      </c>
      <c r="E117" s="41"/>
      <c r="F117" s="227" t="s">
        <v>194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187</v>
      </c>
      <c r="AU117" s="18" t="s">
        <v>84</v>
      </c>
    </row>
    <row r="118" spans="1:47" s="2" customFormat="1" ht="12">
      <c r="A118" s="39"/>
      <c r="B118" s="40"/>
      <c r="C118" s="41"/>
      <c r="D118" s="231" t="s">
        <v>189</v>
      </c>
      <c r="E118" s="41"/>
      <c r="F118" s="232" t="s">
        <v>195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189</v>
      </c>
      <c r="AU118" s="18" t="s">
        <v>84</v>
      </c>
    </row>
    <row r="119" spans="1:65" s="2" customFormat="1" ht="16.5" customHeight="1">
      <c r="A119" s="39"/>
      <c r="B119" s="40"/>
      <c r="C119" s="213" t="s">
        <v>196</v>
      </c>
      <c r="D119" s="213" t="s">
        <v>180</v>
      </c>
      <c r="E119" s="214" t="s">
        <v>197</v>
      </c>
      <c r="F119" s="215" t="s">
        <v>198</v>
      </c>
      <c r="G119" s="216" t="s">
        <v>183</v>
      </c>
      <c r="H119" s="217">
        <v>15</v>
      </c>
      <c r="I119" s="218"/>
      <c r="J119" s="219">
        <f>ROUND(I119*H119,2)</f>
        <v>0</v>
      </c>
      <c r="K119" s="215" t="s">
        <v>184</v>
      </c>
      <c r="L119" s="45"/>
      <c r="M119" s="220" t="s">
        <v>19</v>
      </c>
      <c r="N119" s="221" t="s">
        <v>45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185</v>
      </c>
      <c r="AT119" s="224" t="s">
        <v>180</v>
      </c>
      <c r="AU119" s="224" t="s">
        <v>84</v>
      </c>
      <c r="AY119" s="18" t="s">
        <v>178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82</v>
      </c>
      <c r="BK119" s="225">
        <f>ROUND(I119*H119,2)</f>
        <v>0</v>
      </c>
      <c r="BL119" s="18" t="s">
        <v>185</v>
      </c>
      <c r="BM119" s="224" t="s">
        <v>199</v>
      </c>
    </row>
    <row r="120" spans="1:47" s="2" customFormat="1" ht="12">
      <c r="A120" s="39"/>
      <c r="B120" s="40"/>
      <c r="C120" s="41"/>
      <c r="D120" s="226" t="s">
        <v>187</v>
      </c>
      <c r="E120" s="41"/>
      <c r="F120" s="227" t="s">
        <v>200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187</v>
      </c>
      <c r="AU120" s="18" t="s">
        <v>84</v>
      </c>
    </row>
    <row r="121" spans="1:47" s="2" customFormat="1" ht="12">
      <c r="A121" s="39"/>
      <c r="B121" s="40"/>
      <c r="C121" s="41"/>
      <c r="D121" s="231" t="s">
        <v>189</v>
      </c>
      <c r="E121" s="41"/>
      <c r="F121" s="232" t="s">
        <v>201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189</v>
      </c>
      <c r="AU121" s="18" t="s">
        <v>84</v>
      </c>
    </row>
    <row r="122" spans="1:47" s="2" customFormat="1" ht="12">
      <c r="A122" s="39"/>
      <c r="B122" s="40"/>
      <c r="C122" s="41"/>
      <c r="D122" s="226" t="s">
        <v>202</v>
      </c>
      <c r="E122" s="41"/>
      <c r="F122" s="233" t="s">
        <v>203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202</v>
      </c>
      <c r="AU122" s="18" t="s">
        <v>84</v>
      </c>
    </row>
    <row r="123" spans="1:65" s="2" customFormat="1" ht="16.5" customHeight="1">
      <c r="A123" s="39"/>
      <c r="B123" s="40"/>
      <c r="C123" s="213" t="s">
        <v>185</v>
      </c>
      <c r="D123" s="213" t="s">
        <v>180</v>
      </c>
      <c r="E123" s="214" t="s">
        <v>204</v>
      </c>
      <c r="F123" s="215" t="s">
        <v>205</v>
      </c>
      <c r="G123" s="216" t="s">
        <v>206</v>
      </c>
      <c r="H123" s="217">
        <v>100</v>
      </c>
      <c r="I123" s="218"/>
      <c r="J123" s="219">
        <f>ROUND(I123*H123,2)</f>
        <v>0</v>
      </c>
      <c r="K123" s="215" t="s">
        <v>184</v>
      </c>
      <c r="L123" s="45"/>
      <c r="M123" s="220" t="s">
        <v>19</v>
      </c>
      <c r="N123" s="221" t="s">
        <v>45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185</v>
      </c>
      <c r="AT123" s="224" t="s">
        <v>180</v>
      </c>
      <c r="AU123" s="224" t="s">
        <v>84</v>
      </c>
      <c r="AY123" s="18" t="s">
        <v>178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82</v>
      </c>
      <c r="BK123" s="225">
        <f>ROUND(I123*H123,2)</f>
        <v>0</v>
      </c>
      <c r="BL123" s="18" t="s">
        <v>185</v>
      </c>
      <c r="BM123" s="224" t="s">
        <v>207</v>
      </c>
    </row>
    <row r="124" spans="1:47" s="2" customFormat="1" ht="12">
      <c r="A124" s="39"/>
      <c r="B124" s="40"/>
      <c r="C124" s="41"/>
      <c r="D124" s="226" t="s">
        <v>187</v>
      </c>
      <c r="E124" s="41"/>
      <c r="F124" s="227" t="s">
        <v>208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187</v>
      </c>
      <c r="AU124" s="18" t="s">
        <v>84</v>
      </c>
    </row>
    <row r="125" spans="1:47" s="2" customFormat="1" ht="12">
      <c r="A125" s="39"/>
      <c r="B125" s="40"/>
      <c r="C125" s="41"/>
      <c r="D125" s="231" t="s">
        <v>189</v>
      </c>
      <c r="E125" s="41"/>
      <c r="F125" s="232" t="s">
        <v>209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189</v>
      </c>
      <c r="AU125" s="18" t="s">
        <v>84</v>
      </c>
    </row>
    <row r="126" spans="1:47" s="2" customFormat="1" ht="12">
      <c r="A126" s="39"/>
      <c r="B126" s="40"/>
      <c r="C126" s="41"/>
      <c r="D126" s="226" t="s">
        <v>202</v>
      </c>
      <c r="E126" s="41"/>
      <c r="F126" s="233" t="s">
        <v>203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202</v>
      </c>
      <c r="AU126" s="18" t="s">
        <v>84</v>
      </c>
    </row>
    <row r="127" spans="1:65" s="2" customFormat="1" ht="16.5" customHeight="1">
      <c r="A127" s="39"/>
      <c r="B127" s="40"/>
      <c r="C127" s="213" t="s">
        <v>210</v>
      </c>
      <c r="D127" s="213" t="s">
        <v>180</v>
      </c>
      <c r="E127" s="214" t="s">
        <v>211</v>
      </c>
      <c r="F127" s="215" t="s">
        <v>212</v>
      </c>
      <c r="G127" s="216" t="s">
        <v>206</v>
      </c>
      <c r="H127" s="217">
        <v>100</v>
      </c>
      <c r="I127" s="218"/>
      <c r="J127" s="219">
        <f>ROUND(I127*H127,2)</f>
        <v>0</v>
      </c>
      <c r="K127" s="215" t="s">
        <v>184</v>
      </c>
      <c r="L127" s="45"/>
      <c r="M127" s="220" t="s">
        <v>19</v>
      </c>
      <c r="N127" s="221" t="s">
        <v>45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185</v>
      </c>
      <c r="AT127" s="224" t="s">
        <v>180</v>
      </c>
      <c r="AU127" s="224" t="s">
        <v>84</v>
      </c>
      <c r="AY127" s="18" t="s">
        <v>178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82</v>
      </c>
      <c r="BK127" s="225">
        <f>ROUND(I127*H127,2)</f>
        <v>0</v>
      </c>
      <c r="BL127" s="18" t="s">
        <v>185</v>
      </c>
      <c r="BM127" s="224" t="s">
        <v>213</v>
      </c>
    </row>
    <row r="128" spans="1:47" s="2" customFormat="1" ht="12">
      <c r="A128" s="39"/>
      <c r="B128" s="40"/>
      <c r="C128" s="41"/>
      <c r="D128" s="226" t="s">
        <v>187</v>
      </c>
      <c r="E128" s="41"/>
      <c r="F128" s="227" t="s">
        <v>214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187</v>
      </c>
      <c r="AU128" s="18" t="s">
        <v>84</v>
      </c>
    </row>
    <row r="129" spans="1:47" s="2" customFormat="1" ht="12">
      <c r="A129" s="39"/>
      <c r="B129" s="40"/>
      <c r="C129" s="41"/>
      <c r="D129" s="231" t="s">
        <v>189</v>
      </c>
      <c r="E129" s="41"/>
      <c r="F129" s="232" t="s">
        <v>215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189</v>
      </c>
      <c r="AU129" s="18" t="s">
        <v>84</v>
      </c>
    </row>
    <row r="130" spans="1:47" s="2" customFormat="1" ht="12">
      <c r="A130" s="39"/>
      <c r="B130" s="40"/>
      <c r="C130" s="41"/>
      <c r="D130" s="226" t="s">
        <v>202</v>
      </c>
      <c r="E130" s="41"/>
      <c r="F130" s="233" t="s">
        <v>203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202</v>
      </c>
      <c r="AU130" s="18" t="s">
        <v>84</v>
      </c>
    </row>
    <row r="131" spans="1:65" s="2" customFormat="1" ht="16.5" customHeight="1">
      <c r="A131" s="39"/>
      <c r="B131" s="40"/>
      <c r="C131" s="234" t="s">
        <v>216</v>
      </c>
      <c r="D131" s="234" t="s">
        <v>96</v>
      </c>
      <c r="E131" s="235" t="s">
        <v>217</v>
      </c>
      <c r="F131" s="236" t="s">
        <v>218</v>
      </c>
      <c r="G131" s="237" t="s">
        <v>219</v>
      </c>
      <c r="H131" s="238">
        <v>10</v>
      </c>
      <c r="I131" s="239"/>
      <c r="J131" s="240">
        <f>ROUND(I131*H131,2)</f>
        <v>0</v>
      </c>
      <c r="K131" s="236" t="s">
        <v>184</v>
      </c>
      <c r="L131" s="241"/>
      <c r="M131" s="242" t="s">
        <v>19</v>
      </c>
      <c r="N131" s="243" t="s">
        <v>45</v>
      </c>
      <c r="O131" s="85"/>
      <c r="P131" s="222">
        <f>O131*H131</f>
        <v>0</v>
      </c>
      <c r="Q131" s="222">
        <v>0.001</v>
      </c>
      <c r="R131" s="222">
        <f>Q131*H131</f>
        <v>0.01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220</v>
      </c>
      <c r="AT131" s="224" t="s">
        <v>96</v>
      </c>
      <c r="AU131" s="224" t="s">
        <v>84</v>
      </c>
      <c r="AY131" s="18" t="s">
        <v>178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82</v>
      </c>
      <c r="BK131" s="225">
        <f>ROUND(I131*H131,2)</f>
        <v>0</v>
      </c>
      <c r="BL131" s="18" t="s">
        <v>185</v>
      </c>
      <c r="BM131" s="224" t="s">
        <v>221</v>
      </c>
    </row>
    <row r="132" spans="1:47" s="2" customFormat="1" ht="12">
      <c r="A132" s="39"/>
      <c r="B132" s="40"/>
      <c r="C132" s="41"/>
      <c r="D132" s="226" t="s">
        <v>187</v>
      </c>
      <c r="E132" s="41"/>
      <c r="F132" s="227" t="s">
        <v>218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187</v>
      </c>
      <c r="AU132" s="18" t="s">
        <v>84</v>
      </c>
    </row>
    <row r="133" spans="1:47" s="2" customFormat="1" ht="12">
      <c r="A133" s="39"/>
      <c r="B133" s="40"/>
      <c r="C133" s="41"/>
      <c r="D133" s="226" t="s">
        <v>202</v>
      </c>
      <c r="E133" s="41"/>
      <c r="F133" s="233" t="s">
        <v>203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202</v>
      </c>
      <c r="AU133" s="18" t="s">
        <v>84</v>
      </c>
    </row>
    <row r="134" spans="1:65" s="2" customFormat="1" ht="16.5" customHeight="1">
      <c r="A134" s="39"/>
      <c r="B134" s="40"/>
      <c r="C134" s="213" t="s">
        <v>222</v>
      </c>
      <c r="D134" s="213" t="s">
        <v>180</v>
      </c>
      <c r="E134" s="214" t="s">
        <v>223</v>
      </c>
      <c r="F134" s="215" t="s">
        <v>224</v>
      </c>
      <c r="G134" s="216" t="s">
        <v>206</v>
      </c>
      <c r="H134" s="217">
        <v>100</v>
      </c>
      <c r="I134" s="218"/>
      <c r="J134" s="219">
        <f>ROUND(I134*H134,2)</f>
        <v>0</v>
      </c>
      <c r="K134" s="215" t="s">
        <v>184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185</v>
      </c>
      <c r="AT134" s="224" t="s">
        <v>180</v>
      </c>
      <c r="AU134" s="224" t="s">
        <v>84</v>
      </c>
      <c r="AY134" s="18" t="s">
        <v>178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82</v>
      </c>
      <c r="BK134" s="225">
        <f>ROUND(I134*H134,2)</f>
        <v>0</v>
      </c>
      <c r="BL134" s="18" t="s">
        <v>185</v>
      </c>
      <c r="BM134" s="224" t="s">
        <v>225</v>
      </c>
    </row>
    <row r="135" spans="1:47" s="2" customFormat="1" ht="12">
      <c r="A135" s="39"/>
      <c r="B135" s="40"/>
      <c r="C135" s="41"/>
      <c r="D135" s="226" t="s">
        <v>187</v>
      </c>
      <c r="E135" s="41"/>
      <c r="F135" s="227" t="s">
        <v>226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187</v>
      </c>
      <c r="AU135" s="18" t="s">
        <v>84</v>
      </c>
    </row>
    <row r="136" spans="1:47" s="2" customFormat="1" ht="12">
      <c r="A136" s="39"/>
      <c r="B136" s="40"/>
      <c r="C136" s="41"/>
      <c r="D136" s="231" t="s">
        <v>189</v>
      </c>
      <c r="E136" s="41"/>
      <c r="F136" s="232" t="s">
        <v>227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189</v>
      </c>
      <c r="AU136" s="18" t="s">
        <v>84</v>
      </c>
    </row>
    <row r="137" spans="1:47" s="2" customFormat="1" ht="12">
      <c r="A137" s="39"/>
      <c r="B137" s="40"/>
      <c r="C137" s="41"/>
      <c r="D137" s="226" t="s">
        <v>202</v>
      </c>
      <c r="E137" s="41"/>
      <c r="F137" s="233" t="s">
        <v>203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202</v>
      </c>
      <c r="AU137" s="18" t="s">
        <v>84</v>
      </c>
    </row>
    <row r="138" spans="1:63" s="12" customFormat="1" ht="20.85" customHeight="1">
      <c r="A138" s="12"/>
      <c r="B138" s="197"/>
      <c r="C138" s="198"/>
      <c r="D138" s="199" t="s">
        <v>73</v>
      </c>
      <c r="E138" s="211" t="s">
        <v>228</v>
      </c>
      <c r="F138" s="211" t="s">
        <v>229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SUM(P139:P145)</f>
        <v>0</v>
      </c>
      <c r="Q138" s="205"/>
      <c r="R138" s="206">
        <f>SUM(R139:R145)</f>
        <v>0</v>
      </c>
      <c r="S138" s="205"/>
      <c r="T138" s="207">
        <f>SUM(T139:T145)</f>
        <v>6.36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82</v>
      </c>
      <c r="AT138" s="209" t="s">
        <v>73</v>
      </c>
      <c r="AU138" s="209" t="s">
        <v>84</v>
      </c>
      <c r="AY138" s="208" t="s">
        <v>178</v>
      </c>
      <c r="BK138" s="210">
        <f>SUM(BK139:BK145)</f>
        <v>0</v>
      </c>
    </row>
    <row r="139" spans="1:65" s="2" customFormat="1" ht="16.5" customHeight="1">
      <c r="A139" s="39"/>
      <c r="B139" s="40"/>
      <c r="C139" s="213" t="s">
        <v>220</v>
      </c>
      <c r="D139" s="213" t="s">
        <v>180</v>
      </c>
      <c r="E139" s="214" t="s">
        <v>230</v>
      </c>
      <c r="F139" s="215" t="s">
        <v>231</v>
      </c>
      <c r="G139" s="216" t="s">
        <v>206</v>
      </c>
      <c r="H139" s="217">
        <v>15</v>
      </c>
      <c r="I139" s="218"/>
      <c r="J139" s="219">
        <f>ROUND(I139*H139,2)</f>
        <v>0</v>
      </c>
      <c r="K139" s="215" t="s">
        <v>184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0.26</v>
      </c>
      <c r="T139" s="223">
        <f>S139*H139</f>
        <v>3.9000000000000004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185</v>
      </c>
      <c r="AT139" s="224" t="s">
        <v>180</v>
      </c>
      <c r="AU139" s="224" t="s">
        <v>196</v>
      </c>
      <c r="AY139" s="18" t="s">
        <v>178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82</v>
      </c>
      <c r="BK139" s="225">
        <f>ROUND(I139*H139,2)</f>
        <v>0</v>
      </c>
      <c r="BL139" s="18" t="s">
        <v>185</v>
      </c>
      <c r="BM139" s="224" t="s">
        <v>232</v>
      </c>
    </row>
    <row r="140" spans="1:47" s="2" customFormat="1" ht="12">
      <c r="A140" s="39"/>
      <c r="B140" s="40"/>
      <c r="C140" s="41"/>
      <c r="D140" s="226" t="s">
        <v>187</v>
      </c>
      <c r="E140" s="41"/>
      <c r="F140" s="227" t="s">
        <v>231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187</v>
      </c>
      <c r="AU140" s="18" t="s">
        <v>196</v>
      </c>
    </row>
    <row r="141" spans="1:47" s="2" customFormat="1" ht="12">
      <c r="A141" s="39"/>
      <c r="B141" s="40"/>
      <c r="C141" s="41"/>
      <c r="D141" s="231" t="s">
        <v>189</v>
      </c>
      <c r="E141" s="41"/>
      <c r="F141" s="232" t="s">
        <v>233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189</v>
      </c>
      <c r="AU141" s="18" t="s">
        <v>196</v>
      </c>
    </row>
    <row r="142" spans="1:65" s="2" customFormat="1" ht="16.5" customHeight="1">
      <c r="A142" s="39"/>
      <c r="B142" s="40"/>
      <c r="C142" s="213" t="s">
        <v>234</v>
      </c>
      <c r="D142" s="213" t="s">
        <v>180</v>
      </c>
      <c r="E142" s="214" t="s">
        <v>235</v>
      </c>
      <c r="F142" s="215" t="s">
        <v>236</v>
      </c>
      <c r="G142" s="216" t="s">
        <v>237</v>
      </c>
      <c r="H142" s="217">
        <v>12</v>
      </c>
      <c r="I142" s="218"/>
      <c r="J142" s="219">
        <f>ROUND(I142*H142,2)</f>
        <v>0</v>
      </c>
      <c r="K142" s="215" t="s">
        <v>184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0.205</v>
      </c>
      <c r="T142" s="223">
        <f>S142*H142</f>
        <v>2.46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185</v>
      </c>
      <c r="AT142" s="224" t="s">
        <v>180</v>
      </c>
      <c r="AU142" s="224" t="s">
        <v>196</v>
      </c>
      <c r="AY142" s="18" t="s">
        <v>178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82</v>
      </c>
      <c r="BK142" s="225">
        <f>ROUND(I142*H142,2)</f>
        <v>0</v>
      </c>
      <c r="BL142" s="18" t="s">
        <v>185</v>
      </c>
      <c r="BM142" s="224" t="s">
        <v>238</v>
      </c>
    </row>
    <row r="143" spans="1:47" s="2" customFormat="1" ht="12">
      <c r="A143" s="39"/>
      <c r="B143" s="40"/>
      <c r="C143" s="41"/>
      <c r="D143" s="226" t="s">
        <v>187</v>
      </c>
      <c r="E143" s="41"/>
      <c r="F143" s="227" t="s">
        <v>236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187</v>
      </c>
      <c r="AU143" s="18" t="s">
        <v>196</v>
      </c>
    </row>
    <row r="144" spans="1:47" s="2" customFormat="1" ht="12">
      <c r="A144" s="39"/>
      <c r="B144" s="40"/>
      <c r="C144" s="41"/>
      <c r="D144" s="231" t="s">
        <v>189</v>
      </c>
      <c r="E144" s="41"/>
      <c r="F144" s="232" t="s">
        <v>239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189</v>
      </c>
      <c r="AU144" s="18" t="s">
        <v>196</v>
      </c>
    </row>
    <row r="145" spans="1:47" s="2" customFormat="1" ht="12">
      <c r="A145" s="39"/>
      <c r="B145" s="40"/>
      <c r="C145" s="41"/>
      <c r="D145" s="226" t="s">
        <v>202</v>
      </c>
      <c r="E145" s="41"/>
      <c r="F145" s="233" t="s">
        <v>240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202</v>
      </c>
      <c r="AU145" s="18" t="s">
        <v>196</v>
      </c>
    </row>
    <row r="146" spans="1:63" s="12" customFormat="1" ht="20.85" customHeight="1">
      <c r="A146" s="12"/>
      <c r="B146" s="197"/>
      <c r="C146" s="198"/>
      <c r="D146" s="199" t="s">
        <v>73</v>
      </c>
      <c r="E146" s="211" t="s">
        <v>241</v>
      </c>
      <c r="F146" s="211" t="s">
        <v>242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SUM(P147:P149)</f>
        <v>0</v>
      </c>
      <c r="Q146" s="205"/>
      <c r="R146" s="206">
        <f>SUM(R147:R149)</f>
        <v>0</v>
      </c>
      <c r="S146" s="205"/>
      <c r="T146" s="207">
        <f>SUM(T147:T149)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82</v>
      </c>
      <c r="AT146" s="209" t="s">
        <v>73</v>
      </c>
      <c r="AU146" s="209" t="s">
        <v>84</v>
      </c>
      <c r="AY146" s="208" t="s">
        <v>178</v>
      </c>
      <c r="BK146" s="210">
        <f>SUM(BK147:BK149)</f>
        <v>0</v>
      </c>
    </row>
    <row r="147" spans="1:65" s="2" customFormat="1" ht="16.5" customHeight="1">
      <c r="A147" s="39"/>
      <c r="B147" s="40"/>
      <c r="C147" s="213" t="s">
        <v>243</v>
      </c>
      <c r="D147" s="213" t="s">
        <v>180</v>
      </c>
      <c r="E147" s="214" t="s">
        <v>244</v>
      </c>
      <c r="F147" s="215" t="s">
        <v>245</v>
      </c>
      <c r="G147" s="216" t="s">
        <v>183</v>
      </c>
      <c r="H147" s="217">
        <v>3</v>
      </c>
      <c r="I147" s="218"/>
      <c r="J147" s="219">
        <f>ROUND(I147*H147,2)</f>
        <v>0</v>
      </c>
      <c r="K147" s="215" t="s">
        <v>184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185</v>
      </c>
      <c r="AT147" s="224" t="s">
        <v>180</v>
      </c>
      <c r="AU147" s="224" t="s">
        <v>196</v>
      </c>
      <c r="AY147" s="18" t="s">
        <v>178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82</v>
      </c>
      <c r="BK147" s="225">
        <f>ROUND(I147*H147,2)</f>
        <v>0</v>
      </c>
      <c r="BL147" s="18" t="s">
        <v>185</v>
      </c>
      <c r="BM147" s="224" t="s">
        <v>246</v>
      </c>
    </row>
    <row r="148" spans="1:47" s="2" customFormat="1" ht="12">
      <c r="A148" s="39"/>
      <c r="B148" s="40"/>
      <c r="C148" s="41"/>
      <c r="D148" s="226" t="s">
        <v>187</v>
      </c>
      <c r="E148" s="41"/>
      <c r="F148" s="227" t="s">
        <v>245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187</v>
      </c>
      <c r="AU148" s="18" t="s">
        <v>196</v>
      </c>
    </row>
    <row r="149" spans="1:47" s="2" customFormat="1" ht="12">
      <c r="A149" s="39"/>
      <c r="B149" s="40"/>
      <c r="C149" s="41"/>
      <c r="D149" s="231" t="s">
        <v>189</v>
      </c>
      <c r="E149" s="41"/>
      <c r="F149" s="232" t="s">
        <v>247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189</v>
      </c>
      <c r="AU149" s="18" t="s">
        <v>196</v>
      </c>
    </row>
    <row r="150" spans="1:63" s="12" customFormat="1" ht="20.85" customHeight="1">
      <c r="A150" s="12"/>
      <c r="B150" s="197"/>
      <c r="C150" s="198"/>
      <c r="D150" s="199" t="s">
        <v>73</v>
      </c>
      <c r="E150" s="211" t="s">
        <v>248</v>
      </c>
      <c r="F150" s="211" t="s">
        <v>249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SUM(P151:P153)</f>
        <v>0</v>
      </c>
      <c r="Q150" s="205"/>
      <c r="R150" s="206">
        <f>SUM(R151:R153)</f>
        <v>0</v>
      </c>
      <c r="S150" s="205"/>
      <c r="T150" s="207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82</v>
      </c>
      <c r="AT150" s="209" t="s">
        <v>73</v>
      </c>
      <c r="AU150" s="209" t="s">
        <v>84</v>
      </c>
      <c r="AY150" s="208" t="s">
        <v>178</v>
      </c>
      <c r="BK150" s="210">
        <f>SUM(BK151:BK153)</f>
        <v>0</v>
      </c>
    </row>
    <row r="151" spans="1:65" s="2" customFormat="1" ht="16.5" customHeight="1">
      <c r="A151" s="39"/>
      <c r="B151" s="40"/>
      <c r="C151" s="213" t="s">
        <v>228</v>
      </c>
      <c r="D151" s="213" t="s">
        <v>180</v>
      </c>
      <c r="E151" s="214" t="s">
        <v>250</v>
      </c>
      <c r="F151" s="215" t="s">
        <v>251</v>
      </c>
      <c r="G151" s="216" t="s">
        <v>252</v>
      </c>
      <c r="H151" s="217">
        <v>20</v>
      </c>
      <c r="I151" s="218"/>
      <c r="J151" s="219">
        <f>ROUND(I151*H151,2)</f>
        <v>0</v>
      </c>
      <c r="K151" s="215" t="s">
        <v>184</v>
      </c>
      <c r="L151" s="45"/>
      <c r="M151" s="220" t="s">
        <v>19</v>
      </c>
      <c r="N151" s="221" t="s">
        <v>45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185</v>
      </c>
      <c r="AT151" s="224" t="s">
        <v>180</v>
      </c>
      <c r="AU151" s="224" t="s">
        <v>196</v>
      </c>
      <c r="AY151" s="18" t="s">
        <v>178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82</v>
      </c>
      <c r="BK151" s="225">
        <f>ROUND(I151*H151,2)</f>
        <v>0</v>
      </c>
      <c r="BL151" s="18" t="s">
        <v>185</v>
      </c>
      <c r="BM151" s="224" t="s">
        <v>253</v>
      </c>
    </row>
    <row r="152" spans="1:47" s="2" customFormat="1" ht="12">
      <c r="A152" s="39"/>
      <c r="B152" s="40"/>
      <c r="C152" s="41"/>
      <c r="D152" s="226" t="s">
        <v>187</v>
      </c>
      <c r="E152" s="41"/>
      <c r="F152" s="227" t="s">
        <v>251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187</v>
      </c>
      <c r="AU152" s="18" t="s">
        <v>196</v>
      </c>
    </row>
    <row r="153" spans="1:47" s="2" customFormat="1" ht="12">
      <c r="A153" s="39"/>
      <c r="B153" s="40"/>
      <c r="C153" s="41"/>
      <c r="D153" s="231" t="s">
        <v>189</v>
      </c>
      <c r="E153" s="41"/>
      <c r="F153" s="232" t="s">
        <v>254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189</v>
      </c>
      <c r="AU153" s="18" t="s">
        <v>196</v>
      </c>
    </row>
    <row r="154" spans="1:63" s="12" customFormat="1" ht="22.8" customHeight="1">
      <c r="A154" s="12"/>
      <c r="B154" s="197"/>
      <c r="C154" s="198"/>
      <c r="D154" s="199" t="s">
        <v>73</v>
      </c>
      <c r="E154" s="211" t="s">
        <v>84</v>
      </c>
      <c r="F154" s="211" t="s">
        <v>255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SUM(P155:P157)</f>
        <v>0</v>
      </c>
      <c r="Q154" s="205"/>
      <c r="R154" s="206">
        <f>SUM(R155:R157)</f>
        <v>18.764025</v>
      </c>
      <c r="S154" s="205"/>
      <c r="T154" s="207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82</v>
      </c>
      <c r="AT154" s="209" t="s">
        <v>73</v>
      </c>
      <c r="AU154" s="209" t="s">
        <v>82</v>
      </c>
      <c r="AY154" s="208" t="s">
        <v>178</v>
      </c>
      <c r="BK154" s="210">
        <f>SUM(BK155:BK157)</f>
        <v>0</v>
      </c>
    </row>
    <row r="155" spans="1:65" s="2" customFormat="1" ht="16.5" customHeight="1">
      <c r="A155" s="39"/>
      <c r="B155" s="40"/>
      <c r="C155" s="213" t="s">
        <v>241</v>
      </c>
      <c r="D155" s="213" t="s">
        <v>180</v>
      </c>
      <c r="E155" s="214" t="s">
        <v>256</v>
      </c>
      <c r="F155" s="215" t="s">
        <v>257</v>
      </c>
      <c r="G155" s="216" t="s">
        <v>183</v>
      </c>
      <c r="H155" s="217">
        <v>7.5</v>
      </c>
      <c r="I155" s="218"/>
      <c r="J155" s="219">
        <f>ROUND(I155*H155,2)</f>
        <v>0</v>
      </c>
      <c r="K155" s="215" t="s">
        <v>184</v>
      </c>
      <c r="L155" s="45"/>
      <c r="M155" s="220" t="s">
        <v>19</v>
      </c>
      <c r="N155" s="221" t="s">
        <v>45</v>
      </c>
      <c r="O155" s="85"/>
      <c r="P155" s="222">
        <f>O155*H155</f>
        <v>0</v>
      </c>
      <c r="Q155" s="222">
        <v>2.50187</v>
      </c>
      <c r="R155" s="222">
        <f>Q155*H155</f>
        <v>18.764025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185</v>
      </c>
      <c r="AT155" s="224" t="s">
        <v>180</v>
      </c>
      <c r="AU155" s="224" t="s">
        <v>84</v>
      </c>
      <c r="AY155" s="18" t="s">
        <v>178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82</v>
      </c>
      <c r="BK155" s="225">
        <f>ROUND(I155*H155,2)</f>
        <v>0</v>
      </c>
      <c r="BL155" s="18" t="s">
        <v>185</v>
      </c>
      <c r="BM155" s="224" t="s">
        <v>258</v>
      </c>
    </row>
    <row r="156" spans="1:47" s="2" customFormat="1" ht="12">
      <c r="A156" s="39"/>
      <c r="B156" s="40"/>
      <c r="C156" s="41"/>
      <c r="D156" s="226" t="s">
        <v>187</v>
      </c>
      <c r="E156" s="41"/>
      <c r="F156" s="227" t="s">
        <v>259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187</v>
      </c>
      <c r="AU156" s="18" t="s">
        <v>84</v>
      </c>
    </row>
    <row r="157" spans="1:47" s="2" customFormat="1" ht="12">
      <c r="A157" s="39"/>
      <c r="B157" s="40"/>
      <c r="C157" s="41"/>
      <c r="D157" s="231" t="s">
        <v>189</v>
      </c>
      <c r="E157" s="41"/>
      <c r="F157" s="232" t="s">
        <v>260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189</v>
      </c>
      <c r="AU157" s="18" t="s">
        <v>84</v>
      </c>
    </row>
    <row r="158" spans="1:63" s="12" customFormat="1" ht="22.8" customHeight="1">
      <c r="A158" s="12"/>
      <c r="B158" s="197"/>
      <c r="C158" s="198"/>
      <c r="D158" s="199" t="s">
        <v>73</v>
      </c>
      <c r="E158" s="211" t="s">
        <v>196</v>
      </c>
      <c r="F158" s="211" t="s">
        <v>261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SUM(P159:P192)</f>
        <v>0</v>
      </c>
      <c r="Q158" s="205"/>
      <c r="R158" s="206">
        <f>SUM(R159:R192)</f>
        <v>9.985978000000001</v>
      </c>
      <c r="S158" s="205"/>
      <c r="T158" s="207">
        <f>SUM(T159:T192)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82</v>
      </c>
      <c r="AT158" s="209" t="s">
        <v>73</v>
      </c>
      <c r="AU158" s="209" t="s">
        <v>82</v>
      </c>
      <c r="AY158" s="208" t="s">
        <v>178</v>
      </c>
      <c r="BK158" s="210">
        <f>SUM(BK159:BK192)</f>
        <v>0</v>
      </c>
    </row>
    <row r="159" spans="1:65" s="2" customFormat="1" ht="21.75" customHeight="1">
      <c r="A159" s="39"/>
      <c r="B159" s="40"/>
      <c r="C159" s="213" t="s">
        <v>262</v>
      </c>
      <c r="D159" s="213" t="s">
        <v>180</v>
      </c>
      <c r="E159" s="214" t="s">
        <v>263</v>
      </c>
      <c r="F159" s="215" t="s">
        <v>264</v>
      </c>
      <c r="G159" s="216" t="s">
        <v>206</v>
      </c>
      <c r="H159" s="217">
        <v>2</v>
      </c>
      <c r="I159" s="218"/>
      <c r="J159" s="219">
        <f>ROUND(I159*H159,2)</f>
        <v>0</v>
      </c>
      <c r="K159" s="215" t="s">
        <v>184</v>
      </c>
      <c r="L159" s="45"/>
      <c r="M159" s="220" t="s">
        <v>19</v>
      </c>
      <c r="N159" s="221" t="s">
        <v>45</v>
      </c>
      <c r="O159" s="85"/>
      <c r="P159" s="222">
        <f>O159*H159</f>
        <v>0</v>
      </c>
      <c r="Q159" s="222">
        <v>0.16811</v>
      </c>
      <c r="R159" s="222">
        <f>Q159*H159</f>
        <v>0.33622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185</v>
      </c>
      <c r="AT159" s="224" t="s">
        <v>180</v>
      </c>
      <c r="AU159" s="224" t="s">
        <v>84</v>
      </c>
      <c r="AY159" s="18" t="s">
        <v>178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82</v>
      </c>
      <c r="BK159" s="225">
        <f>ROUND(I159*H159,2)</f>
        <v>0</v>
      </c>
      <c r="BL159" s="18" t="s">
        <v>185</v>
      </c>
      <c r="BM159" s="224" t="s">
        <v>265</v>
      </c>
    </row>
    <row r="160" spans="1:47" s="2" customFormat="1" ht="12">
      <c r="A160" s="39"/>
      <c r="B160" s="40"/>
      <c r="C160" s="41"/>
      <c r="D160" s="226" t="s">
        <v>187</v>
      </c>
      <c r="E160" s="41"/>
      <c r="F160" s="227" t="s">
        <v>266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187</v>
      </c>
      <c r="AU160" s="18" t="s">
        <v>84</v>
      </c>
    </row>
    <row r="161" spans="1:47" s="2" customFormat="1" ht="12">
      <c r="A161" s="39"/>
      <c r="B161" s="40"/>
      <c r="C161" s="41"/>
      <c r="D161" s="231" t="s">
        <v>189</v>
      </c>
      <c r="E161" s="41"/>
      <c r="F161" s="232" t="s">
        <v>267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189</v>
      </c>
      <c r="AU161" s="18" t="s">
        <v>84</v>
      </c>
    </row>
    <row r="162" spans="1:65" s="2" customFormat="1" ht="16.5" customHeight="1">
      <c r="A162" s="39"/>
      <c r="B162" s="40"/>
      <c r="C162" s="213" t="s">
        <v>268</v>
      </c>
      <c r="D162" s="213" t="s">
        <v>180</v>
      </c>
      <c r="E162" s="214" t="s">
        <v>269</v>
      </c>
      <c r="F162" s="215" t="s">
        <v>270</v>
      </c>
      <c r="G162" s="216" t="s">
        <v>271</v>
      </c>
      <c r="H162" s="217">
        <v>32</v>
      </c>
      <c r="I162" s="218"/>
      <c r="J162" s="219">
        <f>ROUND(I162*H162,2)</f>
        <v>0</v>
      </c>
      <c r="K162" s="215" t="s">
        <v>184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0.17489</v>
      </c>
      <c r="R162" s="222">
        <f>Q162*H162</f>
        <v>5.59648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185</v>
      </c>
      <c r="AT162" s="224" t="s">
        <v>180</v>
      </c>
      <c r="AU162" s="224" t="s">
        <v>84</v>
      </c>
      <c r="AY162" s="18" t="s">
        <v>178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82</v>
      </c>
      <c r="BK162" s="225">
        <f>ROUND(I162*H162,2)</f>
        <v>0</v>
      </c>
      <c r="BL162" s="18" t="s">
        <v>185</v>
      </c>
      <c r="BM162" s="224" t="s">
        <v>272</v>
      </c>
    </row>
    <row r="163" spans="1:47" s="2" customFormat="1" ht="12">
      <c r="A163" s="39"/>
      <c r="B163" s="40"/>
      <c r="C163" s="41"/>
      <c r="D163" s="226" t="s">
        <v>187</v>
      </c>
      <c r="E163" s="41"/>
      <c r="F163" s="227" t="s">
        <v>273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187</v>
      </c>
      <c r="AU163" s="18" t="s">
        <v>84</v>
      </c>
    </row>
    <row r="164" spans="1:47" s="2" customFormat="1" ht="12">
      <c r="A164" s="39"/>
      <c r="B164" s="40"/>
      <c r="C164" s="41"/>
      <c r="D164" s="231" t="s">
        <v>189</v>
      </c>
      <c r="E164" s="41"/>
      <c r="F164" s="232" t="s">
        <v>274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189</v>
      </c>
      <c r="AU164" s="18" t="s">
        <v>84</v>
      </c>
    </row>
    <row r="165" spans="1:47" s="2" customFormat="1" ht="12">
      <c r="A165" s="39"/>
      <c r="B165" s="40"/>
      <c r="C165" s="41"/>
      <c r="D165" s="226" t="s">
        <v>202</v>
      </c>
      <c r="E165" s="41"/>
      <c r="F165" s="233" t="s">
        <v>275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202</v>
      </c>
      <c r="AU165" s="18" t="s">
        <v>84</v>
      </c>
    </row>
    <row r="166" spans="1:65" s="2" customFormat="1" ht="16.5" customHeight="1">
      <c r="A166" s="39"/>
      <c r="B166" s="40"/>
      <c r="C166" s="234" t="s">
        <v>8</v>
      </c>
      <c r="D166" s="234" t="s">
        <v>96</v>
      </c>
      <c r="E166" s="235" t="s">
        <v>276</v>
      </c>
      <c r="F166" s="236" t="s">
        <v>277</v>
      </c>
      <c r="G166" s="237" t="s">
        <v>271</v>
      </c>
      <c r="H166" s="238">
        <v>4</v>
      </c>
      <c r="I166" s="239"/>
      <c r="J166" s="240">
        <f>ROUND(I166*H166,2)</f>
        <v>0</v>
      </c>
      <c r="K166" s="236" t="s">
        <v>184</v>
      </c>
      <c r="L166" s="241"/>
      <c r="M166" s="242" t="s">
        <v>19</v>
      </c>
      <c r="N166" s="243" t="s">
        <v>45</v>
      </c>
      <c r="O166" s="85"/>
      <c r="P166" s="222">
        <f>O166*H166</f>
        <v>0</v>
      </c>
      <c r="Q166" s="222">
        <v>0.0043</v>
      </c>
      <c r="R166" s="222">
        <f>Q166*H166</f>
        <v>0.0172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220</v>
      </c>
      <c r="AT166" s="224" t="s">
        <v>96</v>
      </c>
      <c r="AU166" s="224" t="s">
        <v>84</v>
      </c>
      <c r="AY166" s="18" t="s">
        <v>178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82</v>
      </c>
      <c r="BK166" s="225">
        <f>ROUND(I166*H166,2)</f>
        <v>0</v>
      </c>
      <c r="BL166" s="18" t="s">
        <v>185</v>
      </c>
      <c r="BM166" s="224" t="s">
        <v>278</v>
      </c>
    </row>
    <row r="167" spans="1:47" s="2" customFormat="1" ht="12">
      <c r="A167" s="39"/>
      <c r="B167" s="40"/>
      <c r="C167" s="41"/>
      <c r="D167" s="226" t="s">
        <v>187</v>
      </c>
      <c r="E167" s="41"/>
      <c r="F167" s="227" t="s">
        <v>277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187</v>
      </c>
      <c r="AU167" s="18" t="s">
        <v>84</v>
      </c>
    </row>
    <row r="168" spans="1:47" s="2" customFormat="1" ht="12">
      <c r="A168" s="39"/>
      <c r="B168" s="40"/>
      <c r="C168" s="41"/>
      <c r="D168" s="226" t="s">
        <v>202</v>
      </c>
      <c r="E168" s="41"/>
      <c r="F168" s="233" t="s">
        <v>275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202</v>
      </c>
      <c r="AU168" s="18" t="s">
        <v>84</v>
      </c>
    </row>
    <row r="169" spans="1:65" s="2" customFormat="1" ht="16.5" customHeight="1">
      <c r="A169" s="39"/>
      <c r="B169" s="40"/>
      <c r="C169" s="234" t="s">
        <v>279</v>
      </c>
      <c r="D169" s="234" t="s">
        <v>96</v>
      </c>
      <c r="E169" s="235" t="s">
        <v>280</v>
      </c>
      <c r="F169" s="236" t="s">
        <v>281</v>
      </c>
      <c r="G169" s="237" t="s">
        <v>271</v>
      </c>
      <c r="H169" s="238">
        <v>28</v>
      </c>
      <c r="I169" s="239"/>
      <c r="J169" s="240">
        <f>ROUND(I169*H169,2)</f>
        <v>0</v>
      </c>
      <c r="K169" s="236" t="s">
        <v>184</v>
      </c>
      <c r="L169" s="241"/>
      <c r="M169" s="242" t="s">
        <v>19</v>
      </c>
      <c r="N169" s="243" t="s">
        <v>45</v>
      </c>
      <c r="O169" s="85"/>
      <c r="P169" s="222">
        <f>O169*H169</f>
        <v>0</v>
      </c>
      <c r="Q169" s="222">
        <v>0.0035</v>
      </c>
      <c r="R169" s="222">
        <f>Q169*H169</f>
        <v>0.098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220</v>
      </c>
      <c r="AT169" s="224" t="s">
        <v>96</v>
      </c>
      <c r="AU169" s="224" t="s">
        <v>84</v>
      </c>
      <c r="AY169" s="18" t="s">
        <v>178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82</v>
      </c>
      <c r="BK169" s="225">
        <f>ROUND(I169*H169,2)</f>
        <v>0</v>
      </c>
      <c r="BL169" s="18" t="s">
        <v>185</v>
      </c>
      <c r="BM169" s="224" t="s">
        <v>282</v>
      </c>
    </row>
    <row r="170" spans="1:47" s="2" customFormat="1" ht="12">
      <c r="A170" s="39"/>
      <c r="B170" s="40"/>
      <c r="C170" s="41"/>
      <c r="D170" s="226" t="s">
        <v>187</v>
      </c>
      <c r="E170" s="41"/>
      <c r="F170" s="227" t="s">
        <v>281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187</v>
      </c>
      <c r="AU170" s="18" t="s">
        <v>84</v>
      </c>
    </row>
    <row r="171" spans="1:47" s="2" customFormat="1" ht="12">
      <c r="A171" s="39"/>
      <c r="B171" s="40"/>
      <c r="C171" s="41"/>
      <c r="D171" s="226" t="s">
        <v>202</v>
      </c>
      <c r="E171" s="41"/>
      <c r="F171" s="233" t="s">
        <v>275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202</v>
      </c>
      <c r="AU171" s="18" t="s">
        <v>84</v>
      </c>
    </row>
    <row r="172" spans="1:65" s="2" customFormat="1" ht="16.5" customHeight="1">
      <c r="A172" s="39"/>
      <c r="B172" s="40"/>
      <c r="C172" s="213" t="s">
        <v>248</v>
      </c>
      <c r="D172" s="213" t="s">
        <v>180</v>
      </c>
      <c r="E172" s="214" t="s">
        <v>283</v>
      </c>
      <c r="F172" s="215" t="s">
        <v>284</v>
      </c>
      <c r="G172" s="216" t="s">
        <v>206</v>
      </c>
      <c r="H172" s="217">
        <v>45.8</v>
      </c>
      <c r="I172" s="218"/>
      <c r="J172" s="219">
        <f>ROUND(I172*H172,2)</f>
        <v>0</v>
      </c>
      <c r="K172" s="215" t="s">
        <v>184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0.07571</v>
      </c>
      <c r="R172" s="222">
        <f>Q172*H172</f>
        <v>3.4675179999999997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185</v>
      </c>
      <c r="AT172" s="224" t="s">
        <v>180</v>
      </c>
      <c r="AU172" s="224" t="s">
        <v>84</v>
      </c>
      <c r="AY172" s="18" t="s">
        <v>178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82</v>
      </c>
      <c r="BK172" s="225">
        <f>ROUND(I172*H172,2)</f>
        <v>0</v>
      </c>
      <c r="BL172" s="18" t="s">
        <v>185</v>
      </c>
      <c r="BM172" s="224" t="s">
        <v>285</v>
      </c>
    </row>
    <row r="173" spans="1:47" s="2" customFormat="1" ht="12">
      <c r="A173" s="39"/>
      <c r="B173" s="40"/>
      <c r="C173" s="41"/>
      <c r="D173" s="226" t="s">
        <v>187</v>
      </c>
      <c r="E173" s="41"/>
      <c r="F173" s="227" t="s">
        <v>286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187</v>
      </c>
      <c r="AU173" s="18" t="s">
        <v>84</v>
      </c>
    </row>
    <row r="174" spans="1:47" s="2" customFormat="1" ht="12">
      <c r="A174" s="39"/>
      <c r="B174" s="40"/>
      <c r="C174" s="41"/>
      <c r="D174" s="231" t="s">
        <v>189</v>
      </c>
      <c r="E174" s="41"/>
      <c r="F174" s="232" t="s">
        <v>287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189</v>
      </c>
      <c r="AU174" s="18" t="s">
        <v>84</v>
      </c>
    </row>
    <row r="175" spans="1:51" s="13" customFormat="1" ht="12">
      <c r="A175" s="13"/>
      <c r="B175" s="244"/>
      <c r="C175" s="245"/>
      <c r="D175" s="226" t="s">
        <v>288</v>
      </c>
      <c r="E175" s="246" t="s">
        <v>19</v>
      </c>
      <c r="F175" s="247" t="s">
        <v>289</v>
      </c>
      <c r="G175" s="245"/>
      <c r="H175" s="248">
        <v>45.8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288</v>
      </c>
      <c r="AU175" s="254" t="s">
        <v>84</v>
      </c>
      <c r="AV175" s="13" t="s">
        <v>84</v>
      </c>
      <c r="AW175" s="13" t="s">
        <v>33</v>
      </c>
      <c r="AX175" s="13" t="s">
        <v>82</v>
      </c>
      <c r="AY175" s="254" t="s">
        <v>178</v>
      </c>
    </row>
    <row r="176" spans="1:65" s="2" customFormat="1" ht="16.5" customHeight="1">
      <c r="A176" s="39"/>
      <c r="B176" s="40"/>
      <c r="C176" s="213" t="s">
        <v>290</v>
      </c>
      <c r="D176" s="213" t="s">
        <v>180</v>
      </c>
      <c r="E176" s="214" t="s">
        <v>291</v>
      </c>
      <c r="F176" s="215" t="s">
        <v>292</v>
      </c>
      <c r="G176" s="216" t="s">
        <v>271</v>
      </c>
      <c r="H176" s="217">
        <v>2</v>
      </c>
      <c r="I176" s="218"/>
      <c r="J176" s="219">
        <f>ROUND(I176*H176,2)</f>
        <v>0</v>
      </c>
      <c r="K176" s="215" t="s">
        <v>184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185</v>
      </c>
      <c r="AT176" s="224" t="s">
        <v>180</v>
      </c>
      <c r="AU176" s="224" t="s">
        <v>84</v>
      </c>
      <c r="AY176" s="18" t="s">
        <v>178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82</v>
      </c>
      <c r="BK176" s="225">
        <f>ROUND(I176*H176,2)</f>
        <v>0</v>
      </c>
      <c r="BL176" s="18" t="s">
        <v>185</v>
      </c>
      <c r="BM176" s="224" t="s">
        <v>293</v>
      </c>
    </row>
    <row r="177" spans="1:47" s="2" customFormat="1" ht="12">
      <c r="A177" s="39"/>
      <c r="B177" s="40"/>
      <c r="C177" s="41"/>
      <c r="D177" s="226" t="s">
        <v>187</v>
      </c>
      <c r="E177" s="41"/>
      <c r="F177" s="227" t="s">
        <v>294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187</v>
      </c>
      <c r="AU177" s="18" t="s">
        <v>84</v>
      </c>
    </row>
    <row r="178" spans="1:47" s="2" customFormat="1" ht="12">
      <c r="A178" s="39"/>
      <c r="B178" s="40"/>
      <c r="C178" s="41"/>
      <c r="D178" s="231" t="s">
        <v>189</v>
      </c>
      <c r="E178" s="41"/>
      <c r="F178" s="232" t="s">
        <v>295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189</v>
      </c>
      <c r="AU178" s="18" t="s">
        <v>84</v>
      </c>
    </row>
    <row r="179" spans="1:65" s="2" customFormat="1" ht="16.5" customHeight="1">
      <c r="A179" s="39"/>
      <c r="B179" s="40"/>
      <c r="C179" s="234" t="s">
        <v>296</v>
      </c>
      <c r="D179" s="234" t="s">
        <v>96</v>
      </c>
      <c r="E179" s="235" t="s">
        <v>297</v>
      </c>
      <c r="F179" s="236" t="s">
        <v>298</v>
      </c>
      <c r="G179" s="237" t="s">
        <v>271</v>
      </c>
      <c r="H179" s="238">
        <v>2</v>
      </c>
      <c r="I179" s="239"/>
      <c r="J179" s="240">
        <f>ROUND(I179*H179,2)</f>
        <v>0</v>
      </c>
      <c r="K179" s="236" t="s">
        <v>184</v>
      </c>
      <c r="L179" s="241"/>
      <c r="M179" s="242" t="s">
        <v>19</v>
      </c>
      <c r="N179" s="243" t="s">
        <v>45</v>
      </c>
      <c r="O179" s="85"/>
      <c r="P179" s="222">
        <f>O179*H179</f>
        <v>0</v>
      </c>
      <c r="Q179" s="222">
        <v>0.0788</v>
      </c>
      <c r="R179" s="222">
        <f>Q179*H179</f>
        <v>0.1576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220</v>
      </c>
      <c r="AT179" s="224" t="s">
        <v>96</v>
      </c>
      <c r="AU179" s="224" t="s">
        <v>84</v>
      </c>
      <c r="AY179" s="18" t="s">
        <v>178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82</v>
      </c>
      <c r="BK179" s="225">
        <f>ROUND(I179*H179,2)</f>
        <v>0</v>
      </c>
      <c r="BL179" s="18" t="s">
        <v>185</v>
      </c>
      <c r="BM179" s="224" t="s">
        <v>299</v>
      </c>
    </row>
    <row r="180" spans="1:47" s="2" customFormat="1" ht="12">
      <c r="A180" s="39"/>
      <c r="B180" s="40"/>
      <c r="C180" s="41"/>
      <c r="D180" s="226" t="s">
        <v>187</v>
      </c>
      <c r="E180" s="41"/>
      <c r="F180" s="227" t="s">
        <v>298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187</v>
      </c>
      <c r="AU180" s="18" t="s">
        <v>84</v>
      </c>
    </row>
    <row r="181" spans="1:65" s="2" customFormat="1" ht="16.5" customHeight="1">
      <c r="A181" s="39"/>
      <c r="B181" s="40"/>
      <c r="C181" s="213" t="s">
        <v>300</v>
      </c>
      <c r="D181" s="213" t="s">
        <v>180</v>
      </c>
      <c r="E181" s="214" t="s">
        <v>301</v>
      </c>
      <c r="F181" s="215" t="s">
        <v>302</v>
      </c>
      <c r="G181" s="216" t="s">
        <v>237</v>
      </c>
      <c r="H181" s="217">
        <v>80</v>
      </c>
      <c r="I181" s="218"/>
      <c r="J181" s="219">
        <f>ROUND(I181*H181,2)</f>
        <v>0</v>
      </c>
      <c r="K181" s="215" t="s">
        <v>184</v>
      </c>
      <c r="L181" s="45"/>
      <c r="M181" s="220" t="s">
        <v>19</v>
      </c>
      <c r="N181" s="221" t="s">
        <v>45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185</v>
      </c>
      <c r="AT181" s="224" t="s">
        <v>180</v>
      </c>
      <c r="AU181" s="224" t="s">
        <v>84</v>
      </c>
      <c r="AY181" s="18" t="s">
        <v>178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82</v>
      </c>
      <c r="BK181" s="225">
        <f>ROUND(I181*H181,2)</f>
        <v>0</v>
      </c>
      <c r="BL181" s="18" t="s">
        <v>185</v>
      </c>
      <c r="BM181" s="224" t="s">
        <v>303</v>
      </c>
    </row>
    <row r="182" spans="1:47" s="2" customFormat="1" ht="12">
      <c r="A182" s="39"/>
      <c r="B182" s="40"/>
      <c r="C182" s="41"/>
      <c r="D182" s="226" t="s">
        <v>187</v>
      </c>
      <c r="E182" s="41"/>
      <c r="F182" s="227" t="s">
        <v>304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187</v>
      </c>
      <c r="AU182" s="18" t="s">
        <v>84</v>
      </c>
    </row>
    <row r="183" spans="1:47" s="2" customFormat="1" ht="12">
      <c r="A183" s="39"/>
      <c r="B183" s="40"/>
      <c r="C183" s="41"/>
      <c r="D183" s="231" t="s">
        <v>189</v>
      </c>
      <c r="E183" s="41"/>
      <c r="F183" s="232" t="s">
        <v>305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189</v>
      </c>
      <c r="AU183" s="18" t="s">
        <v>84</v>
      </c>
    </row>
    <row r="184" spans="1:65" s="2" customFormat="1" ht="16.5" customHeight="1">
      <c r="A184" s="39"/>
      <c r="B184" s="40"/>
      <c r="C184" s="234" t="s">
        <v>7</v>
      </c>
      <c r="D184" s="234" t="s">
        <v>96</v>
      </c>
      <c r="E184" s="235" t="s">
        <v>306</v>
      </c>
      <c r="F184" s="236" t="s">
        <v>307</v>
      </c>
      <c r="G184" s="237" t="s">
        <v>237</v>
      </c>
      <c r="H184" s="238">
        <v>264</v>
      </c>
      <c r="I184" s="239"/>
      <c r="J184" s="240">
        <f>ROUND(I184*H184,2)</f>
        <v>0</v>
      </c>
      <c r="K184" s="236" t="s">
        <v>184</v>
      </c>
      <c r="L184" s="241"/>
      <c r="M184" s="242" t="s">
        <v>19</v>
      </c>
      <c r="N184" s="243" t="s">
        <v>45</v>
      </c>
      <c r="O184" s="85"/>
      <c r="P184" s="222">
        <f>O184*H184</f>
        <v>0</v>
      </c>
      <c r="Q184" s="222">
        <v>4E-05</v>
      </c>
      <c r="R184" s="222">
        <f>Q184*H184</f>
        <v>0.010560000000000002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220</v>
      </c>
      <c r="AT184" s="224" t="s">
        <v>96</v>
      </c>
      <c r="AU184" s="224" t="s">
        <v>84</v>
      </c>
      <c r="AY184" s="18" t="s">
        <v>178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82</v>
      </c>
      <c r="BK184" s="225">
        <f>ROUND(I184*H184,2)</f>
        <v>0</v>
      </c>
      <c r="BL184" s="18" t="s">
        <v>185</v>
      </c>
      <c r="BM184" s="224" t="s">
        <v>308</v>
      </c>
    </row>
    <row r="185" spans="1:47" s="2" customFormat="1" ht="12">
      <c r="A185" s="39"/>
      <c r="B185" s="40"/>
      <c r="C185" s="41"/>
      <c r="D185" s="226" t="s">
        <v>187</v>
      </c>
      <c r="E185" s="41"/>
      <c r="F185" s="227" t="s">
        <v>307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187</v>
      </c>
      <c r="AU185" s="18" t="s">
        <v>84</v>
      </c>
    </row>
    <row r="186" spans="1:47" s="2" customFormat="1" ht="12">
      <c r="A186" s="39"/>
      <c r="B186" s="40"/>
      <c r="C186" s="41"/>
      <c r="D186" s="226" t="s">
        <v>202</v>
      </c>
      <c r="E186" s="41"/>
      <c r="F186" s="233" t="s">
        <v>275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202</v>
      </c>
      <c r="AU186" s="18" t="s">
        <v>84</v>
      </c>
    </row>
    <row r="187" spans="1:65" s="2" customFormat="1" ht="16.5" customHeight="1">
      <c r="A187" s="39"/>
      <c r="B187" s="40"/>
      <c r="C187" s="213" t="s">
        <v>309</v>
      </c>
      <c r="D187" s="213" t="s">
        <v>180</v>
      </c>
      <c r="E187" s="214" t="s">
        <v>310</v>
      </c>
      <c r="F187" s="215" t="s">
        <v>311</v>
      </c>
      <c r="G187" s="216" t="s">
        <v>237</v>
      </c>
      <c r="H187" s="217">
        <v>240</v>
      </c>
      <c r="I187" s="218"/>
      <c r="J187" s="219">
        <f>ROUND(I187*H187,2)</f>
        <v>0</v>
      </c>
      <c r="K187" s="215" t="s">
        <v>184</v>
      </c>
      <c r="L187" s="45"/>
      <c r="M187" s="220" t="s">
        <v>19</v>
      </c>
      <c r="N187" s="221" t="s">
        <v>45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185</v>
      </c>
      <c r="AT187" s="224" t="s">
        <v>180</v>
      </c>
      <c r="AU187" s="224" t="s">
        <v>84</v>
      </c>
      <c r="AY187" s="18" t="s">
        <v>178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82</v>
      </c>
      <c r="BK187" s="225">
        <f>ROUND(I187*H187,2)</f>
        <v>0</v>
      </c>
      <c r="BL187" s="18" t="s">
        <v>185</v>
      </c>
      <c r="BM187" s="224" t="s">
        <v>312</v>
      </c>
    </row>
    <row r="188" spans="1:47" s="2" customFormat="1" ht="12">
      <c r="A188" s="39"/>
      <c r="B188" s="40"/>
      <c r="C188" s="41"/>
      <c r="D188" s="226" t="s">
        <v>187</v>
      </c>
      <c r="E188" s="41"/>
      <c r="F188" s="227" t="s">
        <v>313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187</v>
      </c>
      <c r="AU188" s="18" t="s">
        <v>84</v>
      </c>
    </row>
    <row r="189" spans="1:47" s="2" customFormat="1" ht="12">
      <c r="A189" s="39"/>
      <c r="B189" s="40"/>
      <c r="C189" s="41"/>
      <c r="D189" s="231" t="s">
        <v>189</v>
      </c>
      <c r="E189" s="41"/>
      <c r="F189" s="232" t="s">
        <v>314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189</v>
      </c>
      <c r="AU189" s="18" t="s">
        <v>84</v>
      </c>
    </row>
    <row r="190" spans="1:65" s="2" customFormat="1" ht="16.5" customHeight="1">
      <c r="A190" s="39"/>
      <c r="B190" s="40"/>
      <c r="C190" s="234" t="s">
        <v>315</v>
      </c>
      <c r="D190" s="234" t="s">
        <v>96</v>
      </c>
      <c r="E190" s="235" t="s">
        <v>316</v>
      </c>
      <c r="F190" s="236" t="s">
        <v>317</v>
      </c>
      <c r="G190" s="237" t="s">
        <v>237</v>
      </c>
      <c r="H190" s="238">
        <v>252</v>
      </c>
      <c r="I190" s="239"/>
      <c r="J190" s="240">
        <f>ROUND(I190*H190,2)</f>
        <v>0</v>
      </c>
      <c r="K190" s="236" t="s">
        <v>184</v>
      </c>
      <c r="L190" s="241"/>
      <c r="M190" s="242" t="s">
        <v>19</v>
      </c>
      <c r="N190" s="243" t="s">
        <v>45</v>
      </c>
      <c r="O190" s="85"/>
      <c r="P190" s="222">
        <f>O190*H190</f>
        <v>0</v>
      </c>
      <c r="Q190" s="222">
        <v>0.0012</v>
      </c>
      <c r="R190" s="222">
        <f>Q190*H190</f>
        <v>0.30239999999999995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220</v>
      </c>
      <c r="AT190" s="224" t="s">
        <v>96</v>
      </c>
      <c r="AU190" s="224" t="s">
        <v>84</v>
      </c>
      <c r="AY190" s="18" t="s">
        <v>178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82</v>
      </c>
      <c r="BK190" s="225">
        <f>ROUND(I190*H190,2)</f>
        <v>0</v>
      </c>
      <c r="BL190" s="18" t="s">
        <v>185</v>
      </c>
      <c r="BM190" s="224" t="s">
        <v>318</v>
      </c>
    </row>
    <row r="191" spans="1:47" s="2" customFormat="1" ht="12">
      <c r="A191" s="39"/>
      <c r="B191" s="40"/>
      <c r="C191" s="41"/>
      <c r="D191" s="226" t="s">
        <v>187</v>
      </c>
      <c r="E191" s="41"/>
      <c r="F191" s="227" t="s">
        <v>317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187</v>
      </c>
      <c r="AU191" s="18" t="s">
        <v>84</v>
      </c>
    </row>
    <row r="192" spans="1:51" s="13" customFormat="1" ht="12">
      <c r="A192" s="13"/>
      <c r="B192" s="244"/>
      <c r="C192" s="245"/>
      <c r="D192" s="226" t="s">
        <v>288</v>
      </c>
      <c r="E192" s="245"/>
      <c r="F192" s="247" t="s">
        <v>319</v>
      </c>
      <c r="G192" s="245"/>
      <c r="H192" s="248">
        <v>252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4" t="s">
        <v>288</v>
      </c>
      <c r="AU192" s="254" t="s">
        <v>84</v>
      </c>
      <c r="AV192" s="13" t="s">
        <v>84</v>
      </c>
      <c r="AW192" s="13" t="s">
        <v>4</v>
      </c>
      <c r="AX192" s="13" t="s">
        <v>82</v>
      </c>
      <c r="AY192" s="254" t="s">
        <v>178</v>
      </c>
    </row>
    <row r="193" spans="1:63" s="12" customFormat="1" ht="22.8" customHeight="1">
      <c r="A193" s="12"/>
      <c r="B193" s="197"/>
      <c r="C193" s="198"/>
      <c r="D193" s="199" t="s">
        <v>73</v>
      </c>
      <c r="E193" s="211" t="s">
        <v>185</v>
      </c>
      <c r="F193" s="211" t="s">
        <v>320</v>
      </c>
      <c r="G193" s="198"/>
      <c r="H193" s="198"/>
      <c r="I193" s="201"/>
      <c r="J193" s="212">
        <f>BK193</f>
        <v>0</v>
      </c>
      <c r="K193" s="198"/>
      <c r="L193" s="203"/>
      <c r="M193" s="204"/>
      <c r="N193" s="205"/>
      <c r="O193" s="205"/>
      <c r="P193" s="206">
        <f>SUM(P194:P205)</f>
        <v>0</v>
      </c>
      <c r="Q193" s="205"/>
      <c r="R193" s="206">
        <f>SUM(R194:R205)</f>
        <v>2.0395</v>
      </c>
      <c r="S193" s="205"/>
      <c r="T193" s="207">
        <f>SUM(T194:T205)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82</v>
      </c>
      <c r="AT193" s="209" t="s">
        <v>73</v>
      </c>
      <c r="AU193" s="209" t="s">
        <v>82</v>
      </c>
      <c r="AY193" s="208" t="s">
        <v>178</v>
      </c>
      <c r="BK193" s="210">
        <f>SUM(BK194:BK205)</f>
        <v>0</v>
      </c>
    </row>
    <row r="194" spans="1:65" s="2" customFormat="1" ht="16.5" customHeight="1">
      <c r="A194" s="39"/>
      <c r="B194" s="40"/>
      <c r="C194" s="213" t="s">
        <v>321</v>
      </c>
      <c r="D194" s="213" t="s">
        <v>180</v>
      </c>
      <c r="E194" s="214" t="s">
        <v>322</v>
      </c>
      <c r="F194" s="215" t="s">
        <v>323</v>
      </c>
      <c r="G194" s="216" t="s">
        <v>271</v>
      </c>
      <c r="H194" s="217">
        <v>8</v>
      </c>
      <c r="I194" s="218"/>
      <c r="J194" s="219">
        <f>ROUND(I194*H194,2)</f>
        <v>0</v>
      </c>
      <c r="K194" s="215" t="s">
        <v>184</v>
      </c>
      <c r="L194" s="45"/>
      <c r="M194" s="220" t="s">
        <v>19</v>
      </c>
      <c r="N194" s="221" t="s">
        <v>45</v>
      </c>
      <c r="O194" s="85"/>
      <c r="P194" s="222">
        <f>O194*H194</f>
        <v>0</v>
      </c>
      <c r="Q194" s="222">
        <v>0.059</v>
      </c>
      <c r="R194" s="222">
        <f>Q194*H194</f>
        <v>0.472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185</v>
      </c>
      <c r="AT194" s="224" t="s">
        <v>180</v>
      </c>
      <c r="AU194" s="224" t="s">
        <v>84</v>
      </c>
      <c r="AY194" s="18" t="s">
        <v>178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82</v>
      </c>
      <c r="BK194" s="225">
        <f>ROUND(I194*H194,2)</f>
        <v>0</v>
      </c>
      <c r="BL194" s="18" t="s">
        <v>185</v>
      </c>
      <c r="BM194" s="224" t="s">
        <v>324</v>
      </c>
    </row>
    <row r="195" spans="1:47" s="2" customFormat="1" ht="12">
      <c r="A195" s="39"/>
      <c r="B195" s="40"/>
      <c r="C195" s="41"/>
      <c r="D195" s="226" t="s">
        <v>187</v>
      </c>
      <c r="E195" s="41"/>
      <c r="F195" s="227" t="s">
        <v>325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187</v>
      </c>
      <c r="AU195" s="18" t="s">
        <v>84</v>
      </c>
    </row>
    <row r="196" spans="1:47" s="2" customFormat="1" ht="12">
      <c r="A196" s="39"/>
      <c r="B196" s="40"/>
      <c r="C196" s="41"/>
      <c r="D196" s="231" t="s">
        <v>189</v>
      </c>
      <c r="E196" s="41"/>
      <c r="F196" s="232" t="s">
        <v>326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189</v>
      </c>
      <c r="AU196" s="18" t="s">
        <v>84</v>
      </c>
    </row>
    <row r="197" spans="1:65" s="2" customFormat="1" ht="16.5" customHeight="1">
      <c r="A197" s="39"/>
      <c r="B197" s="40"/>
      <c r="C197" s="213" t="s">
        <v>327</v>
      </c>
      <c r="D197" s="213" t="s">
        <v>180</v>
      </c>
      <c r="E197" s="214" t="s">
        <v>328</v>
      </c>
      <c r="F197" s="215" t="s">
        <v>329</v>
      </c>
      <c r="G197" s="216" t="s">
        <v>252</v>
      </c>
      <c r="H197" s="217">
        <v>0.75</v>
      </c>
      <c r="I197" s="218"/>
      <c r="J197" s="219">
        <f>ROUND(I197*H197,2)</f>
        <v>0</v>
      </c>
      <c r="K197" s="215" t="s">
        <v>184</v>
      </c>
      <c r="L197" s="45"/>
      <c r="M197" s="220" t="s">
        <v>19</v>
      </c>
      <c r="N197" s="221" t="s">
        <v>45</v>
      </c>
      <c r="O197" s="85"/>
      <c r="P197" s="222">
        <f>O197*H197</f>
        <v>0</v>
      </c>
      <c r="Q197" s="222">
        <v>1.09</v>
      </c>
      <c r="R197" s="222">
        <f>Q197*H197</f>
        <v>0.8175000000000001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185</v>
      </c>
      <c r="AT197" s="224" t="s">
        <v>180</v>
      </c>
      <c r="AU197" s="224" t="s">
        <v>84</v>
      </c>
      <c r="AY197" s="18" t="s">
        <v>178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82</v>
      </c>
      <c r="BK197" s="225">
        <f>ROUND(I197*H197,2)</f>
        <v>0</v>
      </c>
      <c r="BL197" s="18" t="s">
        <v>185</v>
      </c>
      <c r="BM197" s="224" t="s">
        <v>330</v>
      </c>
    </row>
    <row r="198" spans="1:47" s="2" customFormat="1" ht="12">
      <c r="A198" s="39"/>
      <c r="B198" s="40"/>
      <c r="C198" s="41"/>
      <c r="D198" s="226" t="s">
        <v>187</v>
      </c>
      <c r="E198" s="41"/>
      <c r="F198" s="227" t="s">
        <v>331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187</v>
      </c>
      <c r="AU198" s="18" t="s">
        <v>84</v>
      </c>
    </row>
    <row r="199" spans="1:47" s="2" customFormat="1" ht="12">
      <c r="A199" s="39"/>
      <c r="B199" s="40"/>
      <c r="C199" s="41"/>
      <c r="D199" s="231" t="s">
        <v>189</v>
      </c>
      <c r="E199" s="41"/>
      <c r="F199" s="232" t="s">
        <v>332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189</v>
      </c>
      <c r="AU199" s="18" t="s">
        <v>84</v>
      </c>
    </row>
    <row r="200" spans="1:65" s="2" customFormat="1" ht="16.5" customHeight="1">
      <c r="A200" s="39"/>
      <c r="B200" s="40"/>
      <c r="C200" s="234" t="s">
        <v>333</v>
      </c>
      <c r="D200" s="234" t="s">
        <v>96</v>
      </c>
      <c r="E200" s="235" t="s">
        <v>334</v>
      </c>
      <c r="F200" s="236" t="s">
        <v>335</v>
      </c>
      <c r="G200" s="237" t="s">
        <v>252</v>
      </c>
      <c r="H200" s="238">
        <v>0.35</v>
      </c>
      <c r="I200" s="239"/>
      <c r="J200" s="240">
        <f>ROUND(I200*H200,2)</f>
        <v>0</v>
      </c>
      <c r="K200" s="236" t="s">
        <v>184</v>
      </c>
      <c r="L200" s="241"/>
      <c r="M200" s="242" t="s">
        <v>19</v>
      </c>
      <c r="N200" s="243" t="s">
        <v>45</v>
      </c>
      <c r="O200" s="85"/>
      <c r="P200" s="222">
        <f>O200*H200</f>
        <v>0</v>
      </c>
      <c r="Q200" s="222">
        <v>1</v>
      </c>
      <c r="R200" s="222">
        <f>Q200*H200</f>
        <v>0.35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220</v>
      </c>
      <c r="AT200" s="224" t="s">
        <v>96</v>
      </c>
      <c r="AU200" s="224" t="s">
        <v>84</v>
      </c>
      <c r="AY200" s="18" t="s">
        <v>178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82</v>
      </c>
      <c r="BK200" s="225">
        <f>ROUND(I200*H200,2)</f>
        <v>0</v>
      </c>
      <c r="BL200" s="18" t="s">
        <v>185</v>
      </c>
      <c r="BM200" s="224" t="s">
        <v>336</v>
      </c>
    </row>
    <row r="201" spans="1:47" s="2" customFormat="1" ht="12">
      <c r="A201" s="39"/>
      <c r="B201" s="40"/>
      <c r="C201" s="41"/>
      <c r="D201" s="226" t="s">
        <v>187</v>
      </c>
      <c r="E201" s="41"/>
      <c r="F201" s="227" t="s">
        <v>335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187</v>
      </c>
      <c r="AU201" s="18" t="s">
        <v>84</v>
      </c>
    </row>
    <row r="202" spans="1:65" s="2" customFormat="1" ht="16.5" customHeight="1">
      <c r="A202" s="39"/>
      <c r="B202" s="40"/>
      <c r="C202" s="234" t="s">
        <v>337</v>
      </c>
      <c r="D202" s="234" t="s">
        <v>96</v>
      </c>
      <c r="E202" s="235" t="s">
        <v>338</v>
      </c>
      <c r="F202" s="236" t="s">
        <v>339</v>
      </c>
      <c r="G202" s="237" t="s">
        <v>252</v>
      </c>
      <c r="H202" s="238">
        <v>0.2</v>
      </c>
      <c r="I202" s="239"/>
      <c r="J202" s="240">
        <f>ROUND(I202*H202,2)</f>
        <v>0</v>
      </c>
      <c r="K202" s="236" t="s">
        <v>184</v>
      </c>
      <c r="L202" s="241"/>
      <c r="M202" s="242" t="s">
        <v>19</v>
      </c>
      <c r="N202" s="243" t="s">
        <v>45</v>
      </c>
      <c r="O202" s="85"/>
      <c r="P202" s="222">
        <f>O202*H202</f>
        <v>0</v>
      </c>
      <c r="Q202" s="222">
        <v>1</v>
      </c>
      <c r="R202" s="222">
        <f>Q202*H202</f>
        <v>0.2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220</v>
      </c>
      <c r="AT202" s="224" t="s">
        <v>96</v>
      </c>
      <c r="AU202" s="224" t="s">
        <v>84</v>
      </c>
      <c r="AY202" s="18" t="s">
        <v>178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82</v>
      </c>
      <c r="BK202" s="225">
        <f>ROUND(I202*H202,2)</f>
        <v>0</v>
      </c>
      <c r="BL202" s="18" t="s">
        <v>185</v>
      </c>
      <c r="BM202" s="224" t="s">
        <v>340</v>
      </c>
    </row>
    <row r="203" spans="1:47" s="2" customFormat="1" ht="12">
      <c r="A203" s="39"/>
      <c r="B203" s="40"/>
      <c r="C203" s="41"/>
      <c r="D203" s="226" t="s">
        <v>187</v>
      </c>
      <c r="E203" s="41"/>
      <c r="F203" s="227" t="s">
        <v>339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187</v>
      </c>
      <c r="AU203" s="18" t="s">
        <v>84</v>
      </c>
    </row>
    <row r="204" spans="1:65" s="2" customFormat="1" ht="16.5" customHeight="1">
      <c r="A204" s="39"/>
      <c r="B204" s="40"/>
      <c r="C204" s="234" t="s">
        <v>341</v>
      </c>
      <c r="D204" s="234" t="s">
        <v>96</v>
      </c>
      <c r="E204" s="235" t="s">
        <v>342</v>
      </c>
      <c r="F204" s="236" t="s">
        <v>343</v>
      </c>
      <c r="G204" s="237" t="s">
        <v>252</v>
      </c>
      <c r="H204" s="238">
        <v>0.2</v>
      </c>
      <c r="I204" s="239"/>
      <c r="J204" s="240">
        <f>ROUND(I204*H204,2)</f>
        <v>0</v>
      </c>
      <c r="K204" s="236" t="s">
        <v>184</v>
      </c>
      <c r="L204" s="241"/>
      <c r="M204" s="242" t="s">
        <v>19</v>
      </c>
      <c r="N204" s="243" t="s">
        <v>45</v>
      </c>
      <c r="O204" s="85"/>
      <c r="P204" s="222">
        <f>O204*H204</f>
        <v>0</v>
      </c>
      <c r="Q204" s="222">
        <v>1</v>
      </c>
      <c r="R204" s="222">
        <f>Q204*H204</f>
        <v>0.2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220</v>
      </c>
      <c r="AT204" s="224" t="s">
        <v>96</v>
      </c>
      <c r="AU204" s="224" t="s">
        <v>84</v>
      </c>
      <c r="AY204" s="18" t="s">
        <v>178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82</v>
      </c>
      <c r="BK204" s="225">
        <f>ROUND(I204*H204,2)</f>
        <v>0</v>
      </c>
      <c r="BL204" s="18" t="s">
        <v>185</v>
      </c>
      <c r="BM204" s="224" t="s">
        <v>344</v>
      </c>
    </row>
    <row r="205" spans="1:47" s="2" customFormat="1" ht="12">
      <c r="A205" s="39"/>
      <c r="B205" s="40"/>
      <c r="C205" s="41"/>
      <c r="D205" s="226" t="s">
        <v>187</v>
      </c>
      <c r="E205" s="41"/>
      <c r="F205" s="227" t="s">
        <v>343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187</v>
      </c>
      <c r="AU205" s="18" t="s">
        <v>84</v>
      </c>
    </row>
    <row r="206" spans="1:63" s="12" customFormat="1" ht="22.8" customHeight="1">
      <c r="A206" s="12"/>
      <c r="B206" s="197"/>
      <c r="C206" s="198"/>
      <c r="D206" s="199" t="s">
        <v>73</v>
      </c>
      <c r="E206" s="211" t="s">
        <v>210</v>
      </c>
      <c r="F206" s="211" t="s">
        <v>345</v>
      </c>
      <c r="G206" s="198"/>
      <c r="H206" s="198"/>
      <c r="I206" s="201"/>
      <c r="J206" s="212">
        <f>BK206</f>
        <v>0</v>
      </c>
      <c r="K206" s="198"/>
      <c r="L206" s="203"/>
      <c r="M206" s="204"/>
      <c r="N206" s="205"/>
      <c r="O206" s="205"/>
      <c r="P206" s="206">
        <f>SUM(P207:P223)</f>
        <v>0</v>
      </c>
      <c r="Q206" s="205"/>
      <c r="R206" s="206">
        <f>SUM(R207:R223)</f>
        <v>16.69025</v>
      </c>
      <c r="S206" s="205"/>
      <c r="T206" s="207">
        <f>SUM(T207:T223)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8" t="s">
        <v>82</v>
      </c>
      <c r="AT206" s="209" t="s">
        <v>73</v>
      </c>
      <c r="AU206" s="209" t="s">
        <v>82</v>
      </c>
      <c r="AY206" s="208" t="s">
        <v>178</v>
      </c>
      <c r="BK206" s="210">
        <f>SUM(BK207:BK223)</f>
        <v>0</v>
      </c>
    </row>
    <row r="207" spans="1:65" s="2" customFormat="1" ht="16.5" customHeight="1">
      <c r="A207" s="39"/>
      <c r="B207" s="40"/>
      <c r="C207" s="213" t="s">
        <v>346</v>
      </c>
      <c r="D207" s="213" t="s">
        <v>180</v>
      </c>
      <c r="E207" s="214" t="s">
        <v>347</v>
      </c>
      <c r="F207" s="215" t="s">
        <v>348</v>
      </c>
      <c r="G207" s="216" t="s">
        <v>206</v>
      </c>
      <c r="H207" s="217">
        <v>45</v>
      </c>
      <c r="I207" s="218"/>
      <c r="J207" s="219">
        <f>ROUND(I207*H207,2)</f>
        <v>0</v>
      </c>
      <c r="K207" s="215" t="s">
        <v>184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185</v>
      </c>
      <c r="AT207" s="224" t="s">
        <v>180</v>
      </c>
      <c r="AU207" s="224" t="s">
        <v>84</v>
      </c>
      <c r="AY207" s="18" t="s">
        <v>178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82</v>
      </c>
      <c r="BK207" s="225">
        <f>ROUND(I207*H207,2)</f>
        <v>0</v>
      </c>
      <c r="BL207" s="18" t="s">
        <v>185</v>
      </c>
      <c r="BM207" s="224" t="s">
        <v>349</v>
      </c>
    </row>
    <row r="208" spans="1:47" s="2" customFormat="1" ht="12">
      <c r="A208" s="39"/>
      <c r="B208" s="40"/>
      <c r="C208" s="41"/>
      <c r="D208" s="226" t="s">
        <v>187</v>
      </c>
      <c r="E208" s="41"/>
      <c r="F208" s="227" t="s">
        <v>350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187</v>
      </c>
      <c r="AU208" s="18" t="s">
        <v>84</v>
      </c>
    </row>
    <row r="209" spans="1:47" s="2" customFormat="1" ht="12">
      <c r="A209" s="39"/>
      <c r="B209" s="40"/>
      <c r="C209" s="41"/>
      <c r="D209" s="231" t="s">
        <v>189</v>
      </c>
      <c r="E209" s="41"/>
      <c r="F209" s="232" t="s">
        <v>351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189</v>
      </c>
      <c r="AU209" s="18" t="s">
        <v>84</v>
      </c>
    </row>
    <row r="210" spans="1:47" s="2" customFormat="1" ht="12">
      <c r="A210" s="39"/>
      <c r="B210" s="40"/>
      <c r="C210" s="41"/>
      <c r="D210" s="226" t="s">
        <v>202</v>
      </c>
      <c r="E210" s="41"/>
      <c r="F210" s="233" t="s">
        <v>352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202</v>
      </c>
      <c r="AU210" s="18" t="s">
        <v>84</v>
      </c>
    </row>
    <row r="211" spans="1:65" s="2" customFormat="1" ht="16.5" customHeight="1">
      <c r="A211" s="39"/>
      <c r="B211" s="40"/>
      <c r="C211" s="213" t="s">
        <v>353</v>
      </c>
      <c r="D211" s="213" t="s">
        <v>180</v>
      </c>
      <c r="E211" s="214" t="s">
        <v>354</v>
      </c>
      <c r="F211" s="215" t="s">
        <v>355</v>
      </c>
      <c r="G211" s="216" t="s">
        <v>206</v>
      </c>
      <c r="H211" s="217">
        <v>45</v>
      </c>
      <c r="I211" s="218"/>
      <c r="J211" s="219">
        <f>ROUND(I211*H211,2)</f>
        <v>0</v>
      </c>
      <c r="K211" s="215" t="s">
        <v>184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185</v>
      </c>
      <c r="AT211" s="224" t="s">
        <v>180</v>
      </c>
      <c r="AU211" s="224" t="s">
        <v>84</v>
      </c>
      <c r="AY211" s="18" t="s">
        <v>178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82</v>
      </c>
      <c r="BK211" s="225">
        <f>ROUND(I211*H211,2)</f>
        <v>0</v>
      </c>
      <c r="BL211" s="18" t="s">
        <v>185</v>
      </c>
      <c r="BM211" s="224" t="s">
        <v>356</v>
      </c>
    </row>
    <row r="212" spans="1:47" s="2" customFormat="1" ht="12">
      <c r="A212" s="39"/>
      <c r="B212" s="40"/>
      <c r="C212" s="41"/>
      <c r="D212" s="226" t="s">
        <v>187</v>
      </c>
      <c r="E212" s="41"/>
      <c r="F212" s="227" t="s">
        <v>357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187</v>
      </c>
      <c r="AU212" s="18" t="s">
        <v>84</v>
      </c>
    </row>
    <row r="213" spans="1:47" s="2" customFormat="1" ht="12">
      <c r="A213" s="39"/>
      <c r="B213" s="40"/>
      <c r="C213" s="41"/>
      <c r="D213" s="231" t="s">
        <v>189</v>
      </c>
      <c r="E213" s="41"/>
      <c r="F213" s="232" t="s">
        <v>358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189</v>
      </c>
      <c r="AU213" s="18" t="s">
        <v>84</v>
      </c>
    </row>
    <row r="214" spans="1:47" s="2" customFormat="1" ht="12">
      <c r="A214" s="39"/>
      <c r="B214" s="40"/>
      <c r="C214" s="41"/>
      <c r="D214" s="226" t="s">
        <v>202</v>
      </c>
      <c r="E214" s="41"/>
      <c r="F214" s="233" t="s">
        <v>352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202</v>
      </c>
      <c r="AU214" s="18" t="s">
        <v>84</v>
      </c>
    </row>
    <row r="215" spans="1:65" s="2" customFormat="1" ht="16.5" customHeight="1">
      <c r="A215" s="39"/>
      <c r="B215" s="40"/>
      <c r="C215" s="213" t="s">
        <v>359</v>
      </c>
      <c r="D215" s="213" t="s">
        <v>180</v>
      </c>
      <c r="E215" s="214" t="s">
        <v>360</v>
      </c>
      <c r="F215" s="215" t="s">
        <v>361</v>
      </c>
      <c r="G215" s="216" t="s">
        <v>206</v>
      </c>
      <c r="H215" s="217">
        <v>45</v>
      </c>
      <c r="I215" s="218"/>
      <c r="J215" s="219">
        <f>ROUND(I215*H215,2)</f>
        <v>0</v>
      </c>
      <c r="K215" s="215" t="s">
        <v>184</v>
      </c>
      <c r="L215" s="45"/>
      <c r="M215" s="220" t="s">
        <v>19</v>
      </c>
      <c r="N215" s="221" t="s">
        <v>45</v>
      </c>
      <c r="O215" s="85"/>
      <c r="P215" s="222">
        <f>O215*H215</f>
        <v>0</v>
      </c>
      <c r="Q215" s="222">
        <v>0.08565</v>
      </c>
      <c r="R215" s="222">
        <f>Q215*H215</f>
        <v>3.8542500000000004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185</v>
      </c>
      <c r="AT215" s="224" t="s">
        <v>180</v>
      </c>
      <c r="AU215" s="224" t="s">
        <v>84</v>
      </c>
      <c r="AY215" s="18" t="s">
        <v>178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82</v>
      </c>
      <c r="BK215" s="225">
        <f>ROUND(I215*H215,2)</f>
        <v>0</v>
      </c>
      <c r="BL215" s="18" t="s">
        <v>185</v>
      </c>
      <c r="BM215" s="224" t="s">
        <v>362</v>
      </c>
    </row>
    <row r="216" spans="1:47" s="2" customFormat="1" ht="12">
      <c r="A216" s="39"/>
      <c r="B216" s="40"/>
      <c r="C216" s="41"/>
      <c r="D216" s="226" t="s">
        <v>187</v>
      </c>
      <c r="E216" s="41"/>
      <c r="F216" s="227" t="s">
        <v>363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187</v>
      </c>
      <c r="AU216" s="18" t="s">
        <v>84</v>
      </c>
    </row>
    <row r="217" spans="1:47" s="2" customFormat="1" ht="12">
      <c r="A217" s="39"/>
      <c r="B217" s="40"/>
      <c r="C217" s="41"/>
      <c r="D217" s="231" t="s">
        <v>189</v>
      </c>
      <c r="E217" s="41"/>
      <c r="F217" s="232" t="s">
        <v>364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189</v>
      </c>
      <c r="AU217" s="18" t="s">
        <v>84</v>
      </c>
    </row>
    <row r="218" spans="1:65" s="2" customFormat="1" ht="16.5" customHeight="1">
      <c r="A218" s="39"/>
      <c r="B218" s="40"/>
      <c r="C218" s="234" t="s">
        <v>365</v>
      </c>
      <c r="D218" s="234" t="s">
        <v>96</v>
      </c>
      <c r="E218" s="235" t="s">
        <v>366</v>
      </c>
      <c r="F218" s="236" t="s">
        <v>367</v>
      </c>
      <c r="G218" s="237" t="s">
        <v>206</v>
      </c>
      <c r="H218" s="238">
        <v>50</v>
      </c>
      <c r="I218" s="239"/>
      <c r="J218" s="240">
        <f>ROUND(I218*H218,2)</f>
        <v>0</v>
      </c>
      <c r="K218" s="236" t="s">
        <v>184</v>
      </c>
      <c r="L218" s="241"/>
      <c r="M218" s="242" t="s">
        <v>19</v>
      </c>
      <c r="N218" s="243" t="s">
        <v>45</v>
      </c>
      <c r="O218" s="85"/>
      <c r="P218" s="222">
        <f>O218*H218</f>
        <v>0</v>
      </c>
      <c r="Q218" s="222">
        <v>0.176</v>
      </c>
      <c r="R218" s="222">
        <f>Q218*H218</f>
        <v>8.799999999999999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220</v>
      </c>
      <c r="AT218" s="224" t="s">
        <v>96</v>
      </c>
      <c r="AU218" s="224" t="s">
        <v>84</v>
      </c>
      <c r="AY218" s="18" t="s">
        <v>178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82</v>
      </c>
      <c r="BK218" s="225">
        <f>ROUND(I218*H218,2)</f>
        <v>0</v>
      </c>
      <c r="BL218" s="18" t="s">
        <v>185</v>
      </c>
      <c r="BM218" s="224" t="s">
        <v>368</v>
      </c>
    </row>
    <row r="219" spans="1:47" s="2" customFormat="1" ht="12">
      <c r="A219" s="39"/>
      <c r="B219" s="40"/>
      <c r="C219" s="41"/>
      <c r="D219" s="226" t="s">
        <v>187</v>
      </c>
      <c r="E219" s="41"/>
      <c r="F219" s="227" t="s">
        <v>367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187</v>
      </c>
      <c r="AU219" s="18" t="s">
        <v>84</v>
      </c>
    </row>
    <row r="220" spans="1:65" s="2" customFormat="1" ht="16.5" customHeight="1">
      <c r="A220" s="39"/>
      <c r="B220" s="40"/>
      <c r="C220" s="234" t="s">
        <v>369</v>
      </c>
      <c r="D220" s="234" t="s">
        <v>96</v>
      </c>
      <c r="E220" s="235" t="s">
        <v>370</v>
      </c>
      <c r="F220" s="236" t="s">
        <v>371</v>
      </c>
      <c r="G220" s="237" t="s">
        <v>252</v>
      </c>
      <c r="H220" s="238">
        <v>4</v>
      </c>
      <c r="I220" s="239"/>
      <c r="J220" s="240">
        <f>ROUND(I220*H220,2)</f>
        <v>0</v>
      </c>
      <c r="K220" s="236" t="s">
        <v>184</v>
      </c>
      <c r="L220" s="241"/>
      <c r="M220" s="242" t="s">
        <v>19</v>
      </c>
      <c r="N220" s="243" t="s">
        <v>45</v>
      </c>
      <c r="O220" s="85"/>
      <c r="P220" s="222">
        <f>O220*H220</f>
        <v>0</v>
      </c>
      <c r="Q220" s="222">
        <v>1</v>
      </c>
      <c r="R220" s="222">
        <f>Q220*H220</f>
        <v>4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220</v>
      </c>
      <c r="AT220" s="224" t="s">
        <v>96</v>
      </c>
      <c r="AU220" s="224" t="s">
        <v>84</v>
      </c>
      <c r="AY220" s="18" t="s">
        <v>178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82</v>
      </c>
      <c r="BK220" s="225">
        <f>ROUND(I220*H220,2)</f>
        <v>0</v>
      </c>
      <c r="BL220" s="18" t="s">
        <v>185</v>
      </c>
      <c r="BM220" s="224" t="s">
        <v>372</v>
      </c>
    </row>
    <row r="221" spans="1:47" s="2" customFormat="1" ht="12">
      <c r="A221" s="39"/>
      <c r="B221" s="40"/>
      <c r="C221" s="41"/>
      <c r="D221" s="226" t="s">
        <v>187</v>
      </c>
      <c r="E221" s="41"/>
      <c r="F221" s="227" t="s">
        <v>371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187</v>
      </c>
      <c r="AU221" s="18" t="s">
        <v>84</v>
      </c>
    </row>
    <row r="222" spans="1:65" s="2" customFormat="1" ht="16.5" customHeight="1">
      <c r="A222" s="39"/>
      <c r="B222" s="40"/>
      <c r="C222" s="234" t="s">
        <v>373</v>
      </c>
      <c r="D222" s="234" t="s">
        <v>96</v>
      </c>
      <c r="E222" s="235" t="s">
        <v>374</v>
      </c>
      <c r="F222" s="236" t="s">
        <v>375</v>
      </c>
      <c r="G222" s="237" t="s">
        <v>206</v>
      </c>
      <c r="H222" s="238">
        <v>120</v>
      </c>
      <c r="I222" s="239"/>
      <c r="J222" s="240">
        <f>ROUND(I222*H222,2)</f>
        <v>0</v>
      </c>
      <c r="K222" s="236" t="s">
        <v>184</v>
      </c>
      <c r="L222" s="241"/>
      <c r="M222" s="242" t="s">
        <v>19</v>
      </c>
      <c r="N222" s="243" t="s">
        <v>45</v>
      </c>
      <c r="O222" s="85"/>
      <c r="P222" s="222">
        <f>O222*H222</f>
        <v>0</v>
      </c>
      <c r="Q222" s="222">
        <v>0.0003</v>
      </c>
      <c r="R222" s="222">
        <f>Q222*H222</f>
        <v>0.036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220</v>
      </c>
      <c r="AT222" s="224" t="s">
        <v>96</v>
      </c>
      <c r="AU222" s="224" t="s">
        <v>84</v>
      </c>
      <c r="AY222" s="18" t="s">
        <v>178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82</v>
      </c>
      <c r="BK222" s="225">
        <f>ROUND(I222*H222,2)</f>
        <v>0</v>
      </c>
      <c r="BL222" s="18" t="s">
        <v>185</v>
      </c>
      <c r="BM222" s="224" t="s">
        <v>376</v>
      </c>
    </row>
    <row r="223" spans="1:47" s="2" customFormat="1" ht="12">
      <c r="A223" s="39"/>
      <c r="B223" s="40"/>
      <c r="C223" s="41"/>
      <c r="D223" s="226" t="s">
        <v>187</v>
      </c>
      <c r="E223" s="41"/>
      <c r="F223" s="227" t="s">
        <v>375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187</v>
      </c>
      <c r="AU223" s="18" t="s">
        <v>84</v>
      </c>
    </row>
    <row r="224" spans="1:63" s="12" customFormat="1" ht="22.8" customHeight="1">
      <c r="A224" s="12"/>
      <c r="B224" s="197"/>
      <c r="C224" s="198"/>
      <c r="D224" s="199" t="s">
        <v>73</v>
      </c>
      <c r="E224" s="211" t="s">
        <v>216</v>
      </c>
      <c r="F224" s="211" t="s">
        <v>377</v>
      </c>
      <c r="G224" s="198"/>
      <c r="H224" s="198"/>
      <c r="I224" s="201"/>
      <c r="J224" s="212">
        <f>BK224</f>
        <v>0</v>
      </c>
      <c r="K224" s="198"/>
      <c r="L224" s="203"/>
      <c r="M224" s="204"/>
      <c r="N224" s="205"/>
      <c r="O224" s="205"/>
      <c r="P224" s="206">
        <f>SUM(P225:P295)</f>
        <v>0</v>
      </c>
      <c r="Q224" s="205"/>
      <c r="R224" s="206">
        <f>SUM(R225:R295)</f>
        <v>97.27516171</v>
      </c>
      <c r="S224" s="205"/>
      <c r="T224" s="207">
        <f>SUM(T225:T295)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8" t="s">
        <v>82</v>
      </c>
      <c r="AT224" s="209" t="s">
        <v>73</v>
      </c>
      <c r="AU224" s="209" t="s">
        <v>82</v>
      </c>
      <c r="AY224" s="208" t="s">
        <v>178</v>
      </c>
      <c r="BK224" s="210">
        <f>SUM(BK225:BK295)</f>
        <v>0</v>
      </c>
    </row>
    <row r="225" spans="1:65" s="2" customFormat="1" ht="16.5" customHeight="1">
      <c r="A225" s="39"/>
      <c r="B225" s="40"/>
      <c r="C225" s="213" t="s">
        <v>378</v>
      </c>
      <c r="D225" s="213" t="s">
        <v>180</v>
      </c>
      <c r="E225" s="214" t="s">
        <v>379</v>
      </c>
      <c r="F225" s="215" t="s">
        <v>380</v>
      </c>
      <c r="G225" s="216" t="s">
        <v>206</v>
      </c>
      <c r="H225" s="217">
        <v>1123.221</v>
      </c>
      <c r="I225" s="218"/>
      <c r="J225" s="219">
        <f>ROUND(I225*H225,2)</f>
        <v>0</v>
      </c>
      <c r="K225" s="215" t="s">
        <v>184</v>
      </c>
      <c r="L225" s="45"/>
      <c r="M225" s="220" t="s">
        <v>19</v>
      </c>
      <c r="N225" s="221" t="s">
        <v>45</v>
      </c>
      <c r="O225" s="85"/>
      <c r="P225" s="222">
        <f>O225*H225</f>
        <v>0</v>
      </c>
      <c r="Q225" s="222">
        <v>0.00735</v>
      </c>
      <c r="R225" s="222">
        <f>Q225*H225</f>
        <v>8.25567435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185</v>
      </c>
      <c r="AT225" s="224" t="s">
        <v>180</v>
      </c>
      <c r="AU225" s="224" t="s">
        <v>84</v>
      </c>
      <c r="AY225" s="18" t="s">
        <v>178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82</v>
      </c>
      <c r="BK225" s="225">
        <f>ROUND(I225*H225,2)</f>
        <v>0</v>
      </c>
      <c r="BL225" s="18" t="s">
        <v>185</v>
      </c>
      <c r="BM225" s="224" t="s">
        <v>381</v>
      </c>
    </row>
    <row r="226" spans="1:47" s="2" customFormat="1" ht="12">
      <c r="A226" s="39"/>
      <c r="B226" s="40"/>
      <c r="C226" s="41"/>
      <c r="D226" s="226" t="s">
        <v>187</v>
      </c>
      <c r="E226" s="41"/>
      <c r="F226" s="227" t="s">
        <v>382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187</v>
      </c>
      <c r="AU226" s="18" t="s">
        <v>84</v>
      </c>
    </row>
    <row r="227" spans="1:47" s="2" customFormat="1" ht="12">
      <c r="A227" s="39"/>
      <c r="B227" s="40"/>
      <c r="C227" s="41"/>
      <c r="D227" s="231" t="s">
        <v>189</v>
      </c>
      <c r="E227" s="41"/>
      <c r="F227" s="232" t="s">
        <v>383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189</v>
      </c>
      <c r="AU227" s="18" t="s">
        <v>84</v>
      </c>
    </row>
    <row r="228" spans="1:51" s="13" customFormat="1" ht="12">
      <c r="A228" s="13"/>
      <c r="B228" s="244"/>
      <c r="C228" s="245"/>
      <c r="D228" s="226" t="s">
        <v>288</v>
      </c>
      <c r="E228" s="246" t="s">
        <v>19</v>
      </c>
      <c r="F228" s="247" t="s">
        <v>384</v>
      </c>
      <c r="G228" s="245"/>
      <c r="H228" s="248">
        <v>1174.75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4" t="s">
        <v>288</v>
      </c>
      <c r="AU228" s="254" t="s">
        <v>84</v>
      </c>
      <c r="AV228" s="13" t="s">
        <v>84</v>
      </c>
      <c r="AW228" s="13" t="s">
        <v>33</v>
      </c>
      <c r="AX228" s="13" t="s">
        <v>74</v>
      </c>
      <c r="AY228" s="254" t="s">
        <v>178</v>
      </c>
    </row>
    <row r="229" spans="1:51" s="13" customFormat="1" ht="12">
      <c r="A229" s="13"/>
      <c r="B229" s="244"/>
      <c r="C229" s="245"/>
      <c r="D229" s="226" t="s">
        <v>288</v>
      </c>
      <c r="E229" s="246" t="s">
        <v>19</v>
      </c>
      <c r="F229" s="247" t="s">
        <v>385</v>
      </c>
      <c r="G229" s="245"/>
      <c r="H229" s="248">
        <v>-51.529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4" t="s">
        <v>288</v>
      </c>
      <c r="AU229" s="254" t="s">
        <v>84</v>
      </c>
      <c r="AV229" s="13" t="s">
        <v>84</v>
      </c>
      <c r="AW229" s="13" t="s">
        <v>33</v>
      </c>
      <c r="AX229" s="13" t="s">
        <v>74</v>
      </c>
      <c r="AY229" s="254" t="s">
        <v>178</v>
      </c>
    </row>
    <row r="230" spans="1:51" s="14" customFormat="1" ht="12">
      <c r="A230" s="14"/>
      <c r="B230" s="255"/>
      <c r="C230" s="256"/>
      <c r="D230" s="226" t="s">
        <v>288</v>
      </c>
      <c r="E230" s="257" t="s">
        <v>19</v>
      </c>
      <c r="F230" s="258" t="s">
        <v>386</v>
      </c>
      <c r="G230" s="256"/>
      <c r="H230" s="259">
        <v>1123.221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5" t="s">
        <v>288</v>
      </c>
      <c r="AU230" s="265" t="s">
        <v>84</v>
      </c>
      <c r="AV230" s="14" t="s">
        <v>185</v>
      </c>
      <c r="AW230" s="14" t="s">
        <v>33</v>
      </c>
      <c r="AX230" s="14" t="s">
        <v>82</v>
      </c>
      <c r="AY230" s="265" t="s">
        <v>178</v>
      </c>
    </row>
    <row r="231" spans="1:65" s="2" customFormat="1" ht="16.5" customHeight="1">
      <c r="A231" s="39"/>
      <c r="B231" s="40"/>
      <c r="C231" s="213" t="s">
        <v>387</v>
      </c>
      <c r="D231" s="213" t="s">
        <v>180</v>
      </c>
      <c r="E231" s="214" t="s">
        <v>388</v>
      </c>
      <c r="F231" s="215" t="s">
        <v>389</v>
      </c>
      <c r="G231" s="216" t="s">
        <v>206</v>
      </c>
      <c r="H231" s="217">
        <v>1123.221</v>
      </c>
      <c r="I231" s="218"/>
      <c r="J231" s="219">
        <f>ROUND(I231*H231,2)</f>
        <v>0</v>
      </c>
      <c r="K231" s="215" t="s">
        <v>184</v>
      </c>
      <c r="L231" s="45"/>
      <c r="M231" s="220" t="s">
        <v>19</v>
      </c>
      <c r="N231" s="221" t="s">
        <v>45</v>
      </c>
      <c r="O231" s="85"/>
      <c r="P231" s="222">
        <f>O231*H231</f>
        <v>0</v>
      </c>
      <c r="Q231" s="222">
        <v>0.0273</v>
      </c>
      <c r="R231" s="222">
        <f>Q231*H231</f>
        <v>30.6639333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185</v>
      </c>
      <c r="AT231" s="224" t="s">
        <v>180</v>
      </c>
      <c r="AU231" s="224" t="s">
        <v>84</v>
      </c>
      <c r="AY231" s="18" t="s">
        <v>178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82</v>
      </c>
      <c r="BK231" s="225">
        <f>ROUND(I231*H231,2)</f>
        <v>0</v>
      </c>
      <c r="BL231" s="18" t="s">
        <v>185</v>
      </c>
      <c r="BM231" s="224" t="s">
        <v>390</v>
      </c>
    </row>
    <row r="232" spans="1:47" s="2" customFormat="1" ht="12">
      <c r="A232" s="39"/>
      <c r="B232" s="40"/>
      <c r="C232" s="41"/>
      <c r="D232" s="226" t="s">
        <v>187</v>
      </c>
      <c r="E232" s="41"/>
      <c r="F232" s="227" t="s">
        <v>391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187</v>
      </c>
      <c r="AU232" s="18" t="s">
        <v>84</v>
      </c>
    </row>
    <row r="233" spans="1:47" s="2" customFormat="1" ht="12">
      <c r="A233" s="39"/>
      <c r="B233" s="40"/>
      <c r="C233" s="41"/>
      <c r="D233" s="231" t="s">
        <v>189</v>
      </c>
      <c r="E233" s="41"/>
      <c r="F233" s="232" t="s">
        <v>392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189</v>
      </c>
      <c r="AU233" s="18" t="s">
        <v>84</v>
      </c>
    </row>
    <row r="234" spans="1:65" s="2" customFormat="1" ht="16.5" customHeight="1">
      <c r="A234" s="39"/>
      <c r="B234" s="40"/>
      <c r="C234" s="213" t="s">
        <v>393</v>
      </c>
      <c r="D234" s="213" t="s">
        <v>180</v>
      </c>
      <c r="E234" s="214" t="s">
        <v>394</v>
      </c>
      <c r="F234" s="215" t="s">
        <v>395</v>
      </c>
      <c r="G234" s="216" t="s">
        <v>206</v>
      </c>
      <c r="H234" s="217">
        <v>4492.884</v>
      </c>
      <c r="I234" s="218"/>
      <c r="J234" s="219">
        <f>ROUND(I234*H234,2)</f>
        <v>0</v>
      </c>
      <c r="K234" s="215" t="s">
        <v>184</v>
      </c>
      <c r="L234" s="45"/>
      <c r="M234" s="220" t="s">
        <v>19</v>
      </c>
      <c r="N234" s="221" t="s">
        <v>45</v>
      </c>
      <c r="O234" s="85"/>
      <c r="P234" s="222">
        <f>O234*H234</f>
        <v>0</v>
      </c>
      <c r="Q234" s="222">
        <v>0.0105</v>
      </c>
      <c r="R234" s="222">
        <f>Q234*H234</f>
        <v>47.175282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185</v>
      </c>
      <c r="AT234" s="224" t="s">
        <v>180</v>
      </c>
      <c r="AU234" s="224" t="s">
        <v>84</v>
      </c>
      <c r="AY234" s="18" t="s">
        <v>178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82</v>
      </c>
      <c r="BK234" s="225">
        <f>ROUND(I234*H234,2)</f>
        <v>0</v>
      </c>
      <c r="BL234" s="18" t="s">
        <v>185</v>
      </c>
      <c r="BM234" s="224" t="s">
        <v>396</v>
      </c>
    </row>
    <row r="235" spans="1:47" s="2" customFormat="1" ht="12">
      <c r="A235" s="39"/>
      <c r="B235" s="40"/>
      <c r="C235" s="41"/>
      <c r="D235" s="226" t="s">
        <v>187</v>
      </c>
      <c r="E235" s="41"/>
      <c r="F235" s="227" t="s">
        <v>397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187</v>
      </c>
      <c r="AU235" s="18" t="s">
        <v>84</v>
      </c>
    </row>
    <row r="236" spans="1:47" s="2" customFormat="1" ht="12">
      <c r="A236" s="39"/>
      <c r="B236" s="40"/>
      <c r="C236" s="41"/>
      <c r="D236" s="231" t="s">
        <v>189</v>
      </c>
      <c r="E236" s="41"/>
      <c r="F236" s="232" t="s">
        <v>398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189</v>
      </c>
      <c r="AU236" s="18" t="s">
        <v>84</v>
      </c>
    </row>
    <row r="237" spans="1:51" s="13" customFormat="1" ht="12">
      <c r="A237" s="13"/>
      <c r="B237" s="244"/>
      <c r="C237" s="245"/>
      <c r="D237" s="226" t="s">
        <v>288</v>
      </c>
      <c r="E237" s="246" t="s">
        <v>19</v>
      </c>
      <c r="F237" s="247" t="s">
        <v>399</v>
      </c>
      <c r="G237" s="245"/>
      <c r="H237" s="248">
        <v>4492.884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288</v>
      </c>
      <c r="AU237" s="254" t="s">
        <v>84</v>
      </c>
      <c r="AV237" s="13" t="s">
        <v>84</v>
      </c>
      <c r="AW237" s="13" t="s">
        <v>33</v>
      </c>
      <c r="AX237" s="13" t="s">
        <v>82</v>
      </c>
      <c r="AY237" s="254" t="s">
        <v>178</v>
      </c>
    </row>
    <row r="238" spans="1:65" s="2" customFormat="1" ht="16.5" customHeight="1">
      <c r="A238" s="39"/>
      <c r="B238" s="40"/>
      <c r="C238" s="213" t="s">
        <v>400</v>
      </c>
      <c r="D238" s="213" t="s">
        <v>180</v>
      </c>
      <c r="E238" s="214" t="s">
        <v>401</v>
      </c>
      <c r="F238" s="215" t="s">
        <v>402</v>
      </c>
      <c r="G238" s="216" t="s">
        <v>206</v>
      </c>
      <c r="H238" s="217">
        <v>1460.187</v>
      </c>
      <c r="I238" s="218"/>
      <c r="J238" s="219">
        <f>ROUND(I238*H238,2)</f>
        <v>0</v>
      </c>
      <c r="K238" s="215" t="s">
        <v>184</v>
      </c>
      <c r="L238" s="45"/>
      <c r="M238" s="220" t="s">
        <v>19</v>
      </c>
      <c r="N238" s="221" t="s">
        <v>45</v>
      </c>
      <c r="O238" s="85"/>
      <c r="P238" s="222">
        <f>O238*H238</f>
        <v>0</v>
      </c>
      <c r="Q238" s="222">
        <v>0.00438</v>
      </c>
      <c r="R238" s="222">
        <f>Q238*H238</f>
        <v>6.39561906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185</v>
      </c>
      <c r="AT238" s="224" t="s">
        <v>180</v>
      </c>
      <c r="AU238" s="224" t="s">
        <v>84</v>
      </c>
      <c r="AY238" s="18" t="s">
        <v>178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82</v>
      </c>
      <c r="BK238" s="225">
        <f>ROUND(I238*H238,2)</f>
        <v>0</v>
      </c>
      <c r="BL238" s="18" t="s">
        <v>185</v>
      </c>
      <c r="BM238" s="224" t="s">
        <v>403</v>
      </c>
    </row>
    <row r="239" spans="1:47" s="2" customFormat="1" ht="12">
      <c r="A239" s="39"/>
      <c r="B239" s="40"/>
      <c r="C239" s="41"/>
      <c r="D239" s="226" t="s">
        <v>187</v>
      </c>
      <c r="E239" s="41"/>
      <c r="F239" s="227" t="s">
        <v>404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187</v>
      </c>
      <c r="AU239" s="18" t="s">
        <v>84</v>
      </c>
    </row>
    <row r="240" spans="1:47" s="2" customFormat="1" ht="12">
      <c r="A240" s="39"/>
      <c r="B240" s="40"/>
      <c r="C240" s="41"/>
      <c r="D240" s="231" t="s">
        <v>189</v>
      </c>
      <c r="E240" s="41"/>
      <c r="F240" s="232" t="s">
        <v>405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189</v>
      </c>
      <c r="AU240" s="18" t="s">
        <v>84</v>
      </c>
    </row>
    <row r="241" spans="1:51" s="13" customFormat="1" ht="12">
      <c r="A241" s="13"/>
      <c r="B241" s="244"/>
      <c r="C241" s="245"/>
      <c r="D241" s="226" t="s">
        <v>288</v>
      </c>
      <c r="E241" s="246" t="s">
        <v>19</v>
      </c>
      <c r="F241" s="247" t="s">
        <v>406</v>
      </c>
      <c r="G241" s="245"/>
      <c r="H241" s="248">
        <v>1460.187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4" t="s">
        <v>288</v>
      </c>
      <c r="AU241" s="254" t="s">
        <v>84</v>
      </c>
      <c r="AV241" s="13" t="s">
        <v>84</v>
      </c>
      <c r="AW241" s="13" t="s">
        <v>33</v>
      </c>
      <c r="AX241" s="13" t="s">
        <v>82</v>
      </c>
      <c r="AY241" s="254" t="s">
        <v>178</v>
      </c>
    </row>
    <row r="242" spans="1:65" s="2" customFormat="1" ht="16.5" customHeight="1">
      <c r="A242" s="39"/>
      <c r="B242" s="40"/>
      <c r="C242" s="213" t="s">
        <v>407</v>
      </c>
      <c r="D242" s="213" t="s">
        <v>180</v>
      </c>
      <c r="E242" s="214" t="s">
        <v>408</v>
      </c>
      <c r="F242" s="215" t="s">
        <v>409</v>
      </c>
      <c r="G242" s="216" t="s">
        <v>206</v>
      </c>
      <c r="H242" s="217">
        <v>1123.221</v>
      </c>
      <c r="I242" s="218"/>
      <c r="J242" s="219">
        <f>ROUND(I242*H242,2)</f>
        <v>0</v>
      </c>
      <c r="K242" s="215" t="s">
        <v>184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0.003</v>
      </c>
      <c r="R242" s="222">
        <f>Q242*H242</f>
        <v>3.369663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185</v>
      </c>
      <c r="AT242" s="224" t="s">
        <v>180</v>
      </c>
      <c r="AU242" s="224" t="s">
        <v>84</v>
      </c>
      <c r="AY242" s="18" t="s">
        <v>178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82</v>
      </c>
      <c r="BK242" s="225">
        <f>ROUND(I242*H242,2)</f>
        <v>0</v>
      </c>
      <c r="BL242" s="18" t="s">
        <v>185</v>
      </c>
      <c r="BM242" s="224" t="s">
        <v>410</v>
      </c>
    </row>
    <row r="243" spans="1:47" s="2" customFormat="1" ht="12">
      <c r="A243" s="39"/>
      <c r="B243" s="40"/>
      <c r="C243" s="41"/>
      <c r="D243" s="226" t="s">
        <v>187</v>
      </c>
      <c r="E243" s="41"/>
      <c r="F243" s="227" t="s">
        <v>411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187</v>
      </c>
      <c r="AU243" s="18" t="s">
        <v>84</v>
      </c>
    </row>
    <row r="244" spans="1:47" s="2" customFormat="1" ht="12">
      <c r="A244" s="39"/>
      <c r="B244" s="40"/>
      <c r="C244" s="41"/>
      <c r="D244" s="231" t="s">
        <v>189</v>
      </c>
      <c r="E244" s="41"/>
      <c r="F244" s="232" t="s">
        <v>412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189</v>
      </c>
      <c r="AU244" s="18" t="s">
        <v>84</v>
      </c>
    </row>
    <row r="245" spans="1:65" s="2" customFormat="1" ht="16.5" customHeight="1">
      <c r="A245" s="39"/>
      <c r="B245" s="40"/>
      <c r="C245" s="213" t="s">
        <v>413</v>
      </c>
      <c r="D245" s="213" t="s">
        <v>180</v>
      </c>
      <c r="E245" s="214" t="s">
        <v>414</v>
      </c>
      <c r="F245" s="215" t="s">
        <v>415</v>
      </c>
      <c r="G245" s="216" t="s">
        <v>206</v>
      </c>
      <c r="H245" s="217">
        <v>13.287</v>
      </c>
      <c r="I245" s="218"/>
      <c r="J245" s="219">
        <f>ROUND(I245*H245,2)</f>
        <v>0</v>
      </c>
      <c r="K245" s="215" t="s">
        <v>184</v>
      </c>
      <c r="L245" s="45"/>
      <c r="M245" s="220" t="s">
        <v>19</v>
      </c>
      <c r="N245" s="221" t="s">
        <v>45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185</v>
      </c>
      <c r="AT245" s="224" t="s">
        <v>180</v>
      </c>
      <c r="AU245" s="224" t="s">
        <v>84</v>
      </c>
      <c r="AY245" s="18" t="s">
        <v>178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82</v>
      </c>
      <c r="BK245" s="225">
        <f>ROUND(I245*H245,2)</f>
        <v>0</v>
      </c>
      <c r="BL245" s="18" t="s">
        <v>185</v>
      </c>
      <c r="BM245" s="224" t="s">
        <v>416</v>
      </c>
    </row>
    <row r="246" spans="1:47" s="2" customFormat="1" ht="12">
      <c r="A246" s="39"/>
      <c r="B246" s="40"/>
      <c r="C246" s="41"/>
      <c r="D246" s="226" t="s">
        <v>187</v>
      </c>
      <c r="E246" s="41"/>
      <c r="F246" s="227" t="s">
        <v>415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187</v>
      </c>
      <c r="AU246" s="18" t="s">
        <v>84</v>
      </c>
    </row>
    <row r="247" spans="1:47" s="2" customFormat="1" ht="12">
      <c r="A247" s="39"/>
      <c r="B247" s="40"/>
      <c r="C247" s="41"/>
      <c r="D247" s="231" t="s">
        <v>189</v>
      </c>
      <c r="E247" s="41"/>
      <c r="F247" s="232" t="s">
        <v>417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189</v>
      </c>
      <c r="AU247" s="18" t="s">
        <v>84</v>
      </c>
    </row>
    <row r="248" spans="1:51" s="13" customFormat="1" ht="12">
      <c r="A248" s="13"/>
      <c r="B248" s="244"/>
      <c r="C248" s="245"/>
      <c r="D248" s="226" t="s">
        <v>288</v>
      </c>
      <c r="E248" s="246" t="s">
        <v>19</v>
      </c>
      <c r="F248" s="247" t="s">
        <v>418</v>
      </c>
      <c r="G248" s="245"/>
      <c r="H248" s="248">
        <v>9.09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4" t="s">
        <v>288</v>
      </c>
      <c r="AU248" s="254" t="s">
        <v>84</v>
      </c>
      <c r="AV248" s="13" t="s">
        <v>84</v>
      </c>
      <c r="AW248" s="13" t="s">
        <v>33</v>
      </c>
      <c r="AX248" s="13" t="s">
        <v>74</v>
      </c>
      <c r="AY248" s="254" t="s">
        <v>178</v>
      </c>
    </row>
    <row r="249" spans="1:51" s="13" customFormat="1" ht="12">
      <c r="A249" s="13"/>
      <c r="B249" s="244"/>
      <c r="C249" s="245"/>
      <c r="D249" s="226" t="s">
        <v>288</v>
      </c>
      <c r="E249" s="246" t="s">
        <v>19</v>
      </c>
      <c r="F249" s="247" t="s">
        <v>419</v>
      </c>
      <c r="G249" s="245"/>
      <c r="H249" s="248">
        <v>2.25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4" t="s">
        <v>288</v>
      </c>
      <c r="AU249" s="254" t="s">
        <v>84</v>
      </c>
      <c r="AV249" s="13" t="s">
        <v>84</v>
      </c>
      <c r="AW249" s="13" t="s">
        <v>33</v>
      </c>
      <c r="AX249" s="13" t="s">
        <v>74</v>
      </c>
      <c r="AY249" s="254" t="s">
        <v>178</v>
      </c>
    </row>
    <row r="250" spans="1:51" s="13" customFormat="1" ht="12">
      <c r="A250" s="13"/>
      <c r="B250" s="244"/>
      <c r="C250" s="245"/>
      <c r="D250" s="226" t="s">
        <v>288</v>
      </c>
      <c r="E250" s="246" t="s">
        <v>19</v>
      </c>
      <c r="F250" s="247" t="s">
        <v>420</v>
      </c>
      <c r="G250" s="245"/>
      <c r="H250" s="248">
        <v>1.947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4" t="s">
        <v>288</v>
      </c>
      <c r="AU250" s="254" t="s">
        <v>84</v>
      </c>
      <c r="AV250" s="13" t="s">
        <v>84</v>
      </c>
      <c r="AW250" s="13" t="s">
        <v>33</v>
      </c>
      <c r="AX250" s="13" t="s">
        <v>74</v>
      </c>
      <c r="AY250" s="254" t="s">
        <v>178</v>
      </c>
    </row>
    <row r="251" spans="1:51" s="14" customFormat="1" ht="12">
      <c r="A251" s="14"/>
      <c r="B251" s="255"/>
      <c r="C251" s="256"/>
      <c r="D251" s="226" t="s">
        <v>288</v>
      </c>
      <c r="E251" s="257" t="s">
        <v>19</v>
      </c>
      <c r="F251" s="258" t="s">
        <v>386</v>
      </c>
      <c r="G251" s="256"/>
      <c r="H251" s="259">
        <v>13.286999999999999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5" t="s">
        <v>288</v>
      </c>
      <c r="AU251" s="265" t="s">
        <v>84</v>
      </c>
      <c r="AV251" s="14" t="s">
        <v>185</v>
      </c>
      <c r="AW251" s="14" t="s">
        <v>33</v>
      </c>
      <c r="AX251" s="14" t="s">
        <v>82</v>
      </c>
      <c r="AY251" s="265" t="s">
        <v>178</v>
      </c>
    </row>
    <row r="252" spans="1:65" s="2" customFormat="1" ht="16.5" customHeight="1">
      <c r="A252" s="39"/>
      <c r="B252" s="40"/>
      <c r="C252" s="213" t="s">
        <v>421</v>
      </c>
      <c r="D252" s="213" t="s">
        <v>180</v>
      </c>
      <c r="E252" s="214" t="s">
        <v>422</v>
      </c>
      <c r="F252" s="215" t="s">
        <v>423</v>
      </c>
      <c r="G252" s="216" t="s">
        <v>237</v>
      </c>
      <c r="H252" s="217">
        <v>3</v>
      </c>
      <c r="I252" s="218"/>
      <c r="J252" s="219">
        <f>ROUND(I252*H252,2)</f>
        <v>0</v>
      </c>
      <c r="K252" s="215" t="s">
        <v>184</v>
      </c>
      <c r="L252" s="45"/>
      <c r="M252" s="220" t="s">
        <v>19</v>
      </c>
      <c r="N252" s="221" t="s">
        <v>45</v>
      </c>
      <c r="O252" s="85"/>
      <c r="P252" s="222">
        <f>O252*H252</f>
        <v>0</v>
      </c>
      <c r="Q252" s="222">
        <v>0.02065</v>
      </c>
      <c r="R252" s="222">
        <f>Q252*H252</f>
        <v>0.061950000000000005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185</v>
      </c>
      <c r="AT252" s="224" t="s">
        <v>180</v>
      </c>
      <c r="AU252" s="224" t="s">
        <v>84</v>
      </c>
      <c r="AY252" s="18" t="s">
        <v>178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82</v>
      </c>
      <c r="BK252" s="225">
        <f>ROUND(I252*H252,2)</f>
        <v>0</v>
      </c>
      <c r="BL252" s="18" t="s">
        <v>185</v>
      </c>
      <c r="BM252" s="224" t="s">
        <v>424</v>
      </c>
    </row>
    <row r="253" spans="1:47" s="2" customFormat="1" ht="12">
      <c r="A253" s="39"/>
      <c r="B253" s="40"/>
      <c r="C253" s="41"/>
      <c r="D253" s="226" t="s">
        <v>187</v>
      </c>
      <c r="E253" s="41"/>
      <c r="F253" s="227" t="s">
        <v>425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187</v>
      </c>
      <c r="AU253" s="18" t="s">
        <v>84</v>
      </c>
    </row>
    <row r="254" spans="1:47" s="2" customFormat="1" ht="12">
      <c r="A254" s="39"/>
      <c r="B254" s="40"/>
      <c r="C254" s="41"/>
      <c r="D254" s="231" t="s">
        <v>189</v>
      </c>
      <c r="E254" s="41"/>
      <c r="F254" s="232" t="s">
        <v>426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189</v>
      </c>
      <c r="AU254" s="18" t="s">
        <v>84</v>
      </c>
    </row>
    <row r="255" spans="1:65" s="2" customFormat="1" ht="21.75" customHeight="1">
      <c r="A255" s="39"/>
      <c r="B255" s="40"/>
      <c r="C255" s="234" t="s">
        <v>427</v>
      </c>
      <c r="D255" s="234" t="s">
        <v>96</v>
      </c>
      <c r="E255" s="235" t="s">
        <v>428</v>
      </c>
      <c r="F255" s="236" t="s">
        <v>429</v>
      </c>
      <c r="G255" s="237" t="s">
        <v>271</v>
      </c>
      <c r="H255" s="238">
        <v>3</v>
      </c>
      <c r="I255" s="239"/>
      <c r="J255" s="240">
        <f>ROUND(I255*H255,2)</f>
        <v>0</v>
      </c>
      <c r="K255" s="236" t="s">
        <v>184</v>
      </c>
      <c r="L255" s="241"/>
      <c r="M255" s="242" t="s">
        <v>19</v>
      </c>
      <c r="N255" s="243" t="s">
        <v>45</v>
      </c>
      <c r="O255" s="85"/>
      <c r="P255" s="222">
        <f>O255*H255</f>
        <v>0</v>
      </c>
      <c r="Q255" s="222">
        <v>0.01249</v>
      </c>
      <c r="R255" s="222">
        <f>Q255*H255</f>
        <v>0.037469999999999996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220</v>
      </c>
      <c r="AT255" s="224" t="s">
        <v>96</v>
      </c>
      <c r="AU255" s="224" t="s">
        <v>84</v>
      </c>
      <c r="AY255" s="18" t="s">
        <v>178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82</v>
      </c>
      <c r="BK255" s="225">
        <f>ROUND(I255*H255,2)</f>
        <v>0</v>
      </c>
      <c r="BL255" s="18" t="s">
        <v>185</v>
      </c>
      <c r="BM255" s="224" t="s">
        <v>430</v>
      </c>
    </row>
    <row r="256" spans="1:47" s="2" customFormat="1" ht="12">
      <c r="A256" s="39"/>
      <c r="B256" s="40"/>
      <c r="C256" s="41"/>
      <c r="D256" s="226" t="s">
        <v>187</v>
      </c>
      <c r="E256" s="41"/>
      <c r="F256" s="227" t="s">
        <v>429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187</v>
      </c>
      <c r="AU256" s="18" t="s">
        <v>84</v>
      </c>
    </row>
    <row r="257" spans="1:65" s="2" customFormat="1" ht="21.75" customHeight="1">
      <c r="A257" s="39"/>
      <c r="B257" s="40"/>
      <c r="C257" s="234" t="s">
        <v>431</v>
      </c>
      <c r="D257" s="234" t="s">
        <v>96</v>
      </c>
      <c r="E257" s="235" t="s">
        <v>432</v>
      </c>
      <c r="F257" s="236" t="s">
        <v>433</v>
      </c>
      <c r="G257" s="237" t="s">
        <v>271</v>
      </c>
      <c r="H257" s="238">
        <v>1</v>
      </c>
      <c r="I257" s="239"/>
      <c r="J257" s="240">
        <f>ROUND(I257*H257,2)</f>
        <v>0</v>
      </c>
      <c r="K257" s="236" t="s">
        <v>184</v>
      </c>
      <c r="L257" s="241"/>
      <c r="M257" s="242" t="s">
        <v>19</v>
      </c>
      <c r="N257" s="243" t="s">
        <v>45</v>
      </c>
      <c r="O257" s="85"/>
      <c r="P257" s="222">
        <f>O257*H257</f>
        <v>0</v>
      </c>
      <c r="Q257" s="222">
        <v>0.01272</v>
      </c>
      <c r="R257" s="222">
        <f>Q257*H257</f>
        <v>0.01272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220</v>
      </c>
      <c r="AT257" s="224" t="s">
        <v>96</v>
      </c>
      <c r="AU257" s="224" t="s">
        <v>84</v>
      </c>
      <c r="AY257" s="18" t="s">
        <v>178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82</v>
      </c>
      <c r="BK257" s="225">
        <f>ROUND(I257*H257,2)</f>
        <v>0</v>
      </c>
      <c r="BL257" s="18" t="s">
        <v>185</v>
      </c>
      <c r="BM257" s="224" t="s">
        <v>434</v>
      </c>
    </row>
    <row r="258" spans="1:47" s="2" customFormat="1" ht="12">
      <c r="A258" s="39"/>
      <c r="B258" s="40"/>
      <c r="C258" s="41"/>
      <c r="D258" s="226" t="s">
        <v>187</v>
      </c>
      <c r="E258" s="41"/>
      <c r="F258" s="227" t="s">
        <v>433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187</v>
      </c>
      <c r="AU258" s="18" t="s">
        <v>84</v>
      </c>
    </row>
    <row r="259" spans="1:65" s="2" customFormat="1" ht="16.5" customHeight="1">
      <c r="A259" s="39"/>
      <c r="B259" s="40"/>
      <c r="C259" s="213" t="s">
        <v>435</v>
      </c>
      <c r="D259" s="213" t="s">
        <v>180</v>
      </c>
      <c r="E259" s="214" t="s">
        <v>436</v>
      </c>
      <c r="F259" s="215" t="s">
        <v>437</v>
      </c>
      <c r="G259" s="216" t="s">
        <v>206</v>
      </c>
      <c r="H259" s="217">
        <v>293.33</v>
      </c>
      <c r="I259" s="218"/>
      <c r="J259" s="219">
        <f>ROUND(I259*H259,2)</f>
        <v>0</v>
      </c>
      <c r="K259" s="215" t="s">
        <v>184</v>
      </c>
      <c r="L259" s="45"/>
      <c r="M259" s="220" t="s">
        <v>19</v>
      </c>
      <c r="N259" s="221" t="s">
        <v>45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185</v>
      </c>
      <c r="AT259" s="224" t="s">
        <v>180</v>
      </c>
      <c r="AU259" s="224" t="s">
        <v>84</v>
      </c>
      <c r="AY259" s="18" t="s">
        <v>178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82</v>
      </c>
      <c r="BK259" s="225">
        <f>ROUND(I259*H259,2)</f>
        <v>0</v>
      </c>
      <c r="BL259" s="18" t="s">
        <v>185</v>
      </c>
      <c r="BM259" s="224" t="s">
        <v>438</v>
      </c>
    </row>
    <row r="260" spans="1:47" s="2" customFormat="1" ht="12">
      <c r="A260" s="39"/>
      <c r="B260" s="40"/>
      <c r="C260" s="41"/>
      <c r="D260" s="226" t="s">
        <v>187</v>
      </c>
      <c r="E260" s="41"/>
      <c r="F260" s="227" t="s">
        <v>437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187</v>
      </c>
      <c r="AU260" s="18" t="s">
        <v>84</v>
      </c>
    </row>
    <row r="261" spans="1:47" s="2" customFormat="1" ht="12">
      <c r="A261" s="39"/>
      <c r="B261" s="40"/>
      <c r="C261" s="41"/>
      <c r="D261" s="231" t="s">
        <v>189</v>
      </c>
      <c r="E261" s="41"/>
      <c r="F261" s="232" t="s">
        <v>439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189</v>
      </c>
      <c r="AU261" s="18" t="s">
        <v>84</v>
      </c>
    </row>
    <row r="262" spans="1:51" s="13" customFormat="1" ht="12">
      <c r="A262" s="13"/>
      <c r="B262" s="244"/>
      <c r="C262" s="245"/>
      <c r="D262" s="226" t="s">
        <v>288</v>
      </c>
      <c r="E262" s="246" t="s">
        <v>19</v>
      </c>
      <c r="F262" s="247" t="s">
        <v>440</v>
      </c>
      <c r="G262" s="245"/>
      <c r="H262" s="248">
        <v>293.33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4" t="s">
        <v>288</v>
      </c>
      <c r="AU262" s="254" t="s">
        <v>84</v>
      </c>
      <c r="AV262" s="13" t="s">
        <v>84</v>
      </c>
      <c r="AW262" s="13" t="s">
        <v>33</v>
      </c>
      <c r="AX262" s="13" t="s">
        <v>82</v>
      </c>
      <c r="AY262" s="254" t="s">
        <v>178</v>
      </c>
    </row>
    <row r="263" spans="1:65" s="2" customFormat="1" ht="16.5" customHeight="1">
      <c r="A263" s="39"/>
      <c r="B263" s="40"/>
      <c r="C263" s="213" t="s">
        <v>441</v>
      </c>
      <c r="D263" s="213" t="s">
        <v>180</v>
      </c>
      <c r="E263" s="214" t="s">
        <v>442</v>
      </c>
      <c r="F263" s="215" t="s">
        <v>443</v>
      </c>
      <c r="G263" s="216" t="s">
        <v>206</v>
      </c>
      <c r="H263" s="217">
        <v>879.99</v>
      </c>
      <c r="I263" s="218"/>
      <c r="J263" s="219">
        <f>ROUND(I263*H263,2)</f>
        <v>0</v>
      </c>
      <c r="K263" s="215" t="s">
        <v>184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185</v>
      </c>
      <c r="AT263" s="224" t="s">
        <v>180</v>
      </c>
      <c r="AU263" s="224" t="s">
        <v>84</v>
      </c>
      <c r="AY263" s="18" t="s">
        <v>178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82</v>
      </c>
      <c r="BK263" s="225">
        <f>ROUND(I263*H263,2)</f>
        <v>0</v>
      </c>
      <c r="BL263" s="18" t="s">
        <v>185</v>
      </c>
      <c r="BM263" s="224" t="s">
        <v>444</v>
      </c>
    </row>
    <row r="264" spans="1:47" s="2" customFormat="1" ht="12">
      <c r="A264" s="39"/>
      <c r="B264" s="40"/>
      <c r="C264" s="41"/>
      <c r="D264" s="226" t="s">
        <v>187</v>
      </c>
      <c r="E264" s="41"/>
      <c r="F264" s="227" t="s">
        <v>443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187</v>
      </c>
      <c r="AU264" s="18" t="s">
        <v>84</v>
      </c>
    </row>
    <row r="265" spans="1:47" s="2" customFormat="1" ht="12">
      <c r="A265" s="39"/>
      <c r="B265" s="40"/>
      <c r="C265" s="41"/>
      <c r="D265" s="231" t="s">
        <v>189</v>
      </c>
      <c r="E265" s="41"/>
      <c r="F265" s="232" t="s">
        <v>445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189</v>
      </c>
      <c r="AU265" s="18" t="s">
        <v>84</v>
      </c>
    </row>
    <row r="266" spans="1:51" s="13" customFormat="1" ht="12">
      <c r="A266" s="13"/>
      <c r="B266" s="244"/>
      <c r="C266" s="245"/>
      <c r="D266" s="226" t="s">
        <v>288</v>
      </c>
      <c r="E266" s="246" t="s">
        <v>19</v>
      </c>
      <c r="F266" s="247" t="s">
        <v>446</v>
      </c>
      <c r="G266" s="245"/>
      <c r="H266" s="248">
        <v>879.99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4" t="s">
        <v>288</v>
      </c>
      <c r="AU266" s="254" t="s">
        <v>84</v>
      </c>
      <c r="AV266" s="13" t="s">
        <v>84</v>
      </c>
      <c r="AW266" s="13" t="s">
        <v>33</v>
      </c>
      <c r="AX266" s="13" t="s">
        <v>82</v>
      </c>
      <c r="AY266" s="254" t="s">
        <v>178</v>
      </c>
    </row>
    <row r="267" spans="1:65" s="2" customFormat="1" ht="16.5" customHeight="1">
      <c r="A267" s="39"/>
      <c r="B267" s="40"/>
      <c r="C267" s="213" t="s">
        <v>447</v>
      </c>
      <c r="D267" s="213" t="s">
        <v>180</v>
      </c>
      <c r="E267" s="214" t="s">
        <v>448</v>
      </c>
      <c r="F267" s="215" t="s">
        <v>449</v>
      </c>
      <c r="G267" s="216" t="s">
        <v>206</v>
      </c>
      <c r="H267" s="217">
        <v>351.996</v>
      </c>
      <c r="I267" s="218"/>
      <c r="J267" s="219">
        <f>ROUND(I267*H267,2)</f>
        <v>0</v>
      </c>
      <c r="K267" s="215" t="s">
        <v>184</v>
      </c>
      <c r="L267" s="45"/>
      <c r="M267" s="220" t="s">
        <v>19</v>
      </c>
      <c r="N267" s="221" t="s">
        <v>45</v>
      </c>
      <c r="O267" s="85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185</v>
      </c>
      <c r="AT267" s="224" t="s">
        <v>180</v>
      </c>
      <c r="AU267" s="224" t="s">
        <v>84</v>
      </c>
      <c r="AY267" s="18" t="s">
        <v>178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82</v>
      </c>
      <c r="BK267" s="225">
        <f>ROUND(I267*H267,2)</f>
        <v>0</v>
      </c>
      <c r="BL267" s="18" t="s">
        <v>185</v>
      </c>
      <c r="BM267" s="224" t="s">
        <v>450</v>
      </c>
    </row>
    <row r="268" spans="1:47" s="2" customFormat="1" ht="12">
      <c r="A268" s="39"/>
      <c r="B268" s="40"/>
      <c r="C268" s="41"/>
      <c r="D268" s="226" t="s">
        <v>187</v>
      </c>
      <c r="E268" s="41"/>
      <c r="F268" s="227" t="s">
        <v>449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187</v>
      </c>
      <c r="AU268" s="18" t="s">
        <v>84</v>
      </c>
    </row>
    <row r="269" spans="1:47" s="2" customFormat="1" ht="12">
      <c r="A269" s="39"/>
      <c r="B269" s="40"/>
      <c r="C269" s="41"/>
      <c r="D269" s="231" t="s">
        <v>189</v>
      </c>
      <c r="E269" s="41"/>
      <c r="F269" s="232" t="s">
        <v>451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189</v>
      </c>
      <c r="AU269" s="18" t="s">
        <v>84</v>
      </c>
    </row>
    <row r="270" spans="1:51" s="13" customFormat="1" ht="12">
      <c r="A270" s="13"/>
      <c r="B270" s="244"/>
      <c r="C270" s="245"/>
      <c r="D270" s="226" t="s">
        <v>288</v>
      </c>
      <c r="E270" s="246" t="s">
        <v>19</v>
      </c>
      <c r="F270" s="247" t="s">
        <v>452</v>
      </c>
      <c r="G270" s="245"/>
      <c r="H270" s="248">
        <v>351.996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4" t="s">
        <v>288</v>
      </c>
      <c r="AU270" s="254" t="s">
        <v>84</v>
      </c>
      <c r="AV270" s="13" t="s">
        <v>84</v>
      </c>
      <c r="AW270" s="13" t="s">
        <v>33</v>
      </c>
      <c r="AX270" s="13" t="s">
        <v>82</v>
      </c>
      <c r="AY270" s="254" t="s">
        <v>178</v>
      </c>
    </row>
    <row r="271" spans="1:65" s="2" customFormat="1" ht="16.5" customHeight="1">
      <c r="A271" s="39"/>
      <c r="B271" s="40"/>
      <c r="C271" s="213" t="s">
        <v>453</v>
      </c>
      <c r="D271" s="213" t="s">
        <v>180</v>
      </c>
      <c r="E271" s="214" t="s">
        <v>454</v>
      </c>
      <c r="F271" s="215" t="s">
        <v>455</v>
      </c>
      <c r="G271" s="216" t="s">
        <v>206</v>
      </c>
      <c r="H271" s="217">
        <v>293.33</v>
      </c>
      <c r="I271" s="218"/>
      <c r="J271" s="219">
        <f>ROUND(I271*H271,2)</f>
        <v>0</v>
      </c>
      <c r="K271" s="215" t="s">
        <v>184</v>
      </c>
      <c r="L271" s="45"/>
      <c r="M271" s="220" t="s">
        <v>19</v>
      </c>
      <c r="N271" s="221" t="s">
        <v>45</v>
      </c>
      <c r="O271" s="85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185</v>
      </c>
      <c r="AT271" s="224" t="s">
        <v>180</v>
      </c>
      <c r="AU271" s="224" t="s">
        <v>84</v>
      </c>
      <c r="AY271" s="18" t="s">
        <v>178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82</v>
      </c>
      <c r="BK271" s="225">
        <f>ROUND(I271*H271,2)</f>
        <v>0</v>
      </c>
      <c r="BL271" s="18" t="s">
        <v>185</v>
      </c>
      <c r="BM271" s="224" t="s">
        <v>456</v>
      </c>
    </row>
    <row r="272" spans="1:47" s="2" customFormat="1" ht="12">
      <c r="A272" s="39"/>
      <c r="B272" s="40"/>
      <c r="C272" s="41"/>
      <c r="D272" s="226" t="s">
        <v>187</v>
      </c>
      <c r="E272" s="41"/>
      <c r="F272" s="227" t="s">
        <v>455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187</v>
      </c>
      <c r="AU272" s="18" t="s">
        <v>84</v>
      </c>
    </row>
    <row r="273" spans="1:47" s="2" customFormat="1" ht="12">
      <c r="A273" s="39"/>
      <c r="B273" s="40"/>
      <c r="C273" s="41"/>
      <c r="D273" s="231" t="s">
        <v>189</v>
      </c>
      <c r="E273" s="41"/>
      <c r="F273" s="232" t="s">
        <v>457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189</v>
      </c>
      <c r="AU273" s="18" t="s">
        <v>84</v>
      </c>
    </row>
    <row r="274" spans="1:65" s="2" customFormat="1" ht="21.75" customHeight="1">
      <c r="A274" s="39"/>
      <c r="B274" s="40"/>
      <c r="C274" s="213" t="s">
        <v>458</v>
      </c>
      <c r="D274" s="213" t="s">
        <v>180</v>
      </c>
      <c r="E274" s="214" t="s">
        <v>459</v>
      </c>
      <c r="F274" s="215" t="s">
        <v>460</v>
      </c>
      <c r="G274" s="216" t="s">
        <v>237</v>
      </c>
      <c r="H274" s="217">
        <v>440</v>
      </c>
      <c r="I274" s="218"/>
      <c r="J274" s="219">
        <f>ROUND(I274*H274,2)</f>
        <v>0</v>
      </c>
      <c r="K274" s="215" t="s">
        <v>184</v>
      </c>
      <c r="L274" s="45"/>
      <c r="M274" s="220" t="s">
        <v>19</v>
      </c>
      <c r="N274" s="221" t="s">
        <v>45</v>
      </c>
      <c r="O274" s="85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185</v>
      </c>
      <c r="AT274" s="224" t="s">
        <v>180</v>
      </c>
      <c r="AU274" s="224" t="s">
        <v>84</v>
      </c>
      <c r="AY274" s="18" t="s">
        <v>178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82</v>
      </c>
      <c r="BK274" s="225">
        <f>ROUND(I274*H274,2)</f>
        <v>0</v>
      </c>
      <c r="BL274" s="18" t="s">
        <v>185</v>
      </c>
      <c r="BM274" s="224" t="s">
        <v>461</v>
      </c>
    </row>
    <row r="275" spans="1:47" s="2" customFormat="1" ht="12">
      <c r="A275" s="39"/>
      <c r="B275" s="40"/>
      <c r="C275" s="41"/>
      <c r="D275" s="226" t="s">
        <v>187</v>
      </c>
      <c r="E275" s="41"/>
      <c r="F275" s="227" t="s">
        <v>460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187</v>
      </c>
      <c r="AU275" s="18" t="s">
        <v>84</v>
      </c>
    </row>
    <row r="276" spans="1:47" s="2" customFormat="1" ht="12">
      <c r="A276" s="39"/>
      <c r="B276" s="40"/>
      <c r="C276" s="41"/>
      <c r="D276" s="231" t="s">
        <v>189</v>
      </c>
      <c r="E276" s="41"/>
      <c r="F276" s="232" t="s">
        <v>462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189</v>
      </c>
      <c r="AU276" s="18" t="s">
        <v>84</v>
      </c>
    </row>
    <row r="277" spans="1:51" s="13" customFormat="1" ht="12">
      <c r="A277" s="13"/>
      <c r="B277" s="244"/>
      <c r="C277" s="245"/>
      <c r="D277" s="226" t="s">
        <v>288</v>
      </c>
      <c r="E277" s="246" t="s">
        <v>19</v>
      </c>
      <c r="F277" s="247" t="s">
        <v>463</v>
      </c>
      <c r="G277" s="245"/>
      <c r="H277" s="248">
        <v>440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4" t="s">
        <v>288</v>
      </c>
      <c r="AU277" s="254" t="s">
        <v>84</v>
      </c>
      <c r="AV277" s="13" t="s">
        <v>84</v>
      </c>
      <c r="AW277" s="13" t="s">
        <v>33</v>
      </c>
      <c r="AX277" s="13" t="s">
        <v>82</v>
      </c>
      <c r="AY277" s="254" t="s">
        <v>178</v>
      </c>
    </row>
    <row r="278" spans="1:65" s="2" customFormat="1" ht="16.5" customHeight="1">
      <c r="A278" s="39"/>
      <c r="B278" s="40"/>
      <c r="C278" s="213" t="s">
        <v>464</v>
      </c>
      <c r="D278" s="213" t="s">
        <v>180</v>
      </c>
      <c r="E278" s="214" t="s">
        <v>465</v>
      </c>
      <c r="F278" s="215" t="s">
        <v>466</v>
      </c>
      <c r="G278" s="216" t="s">
        <v>271</v>
      </c>
      <c r="H278" s="217">
        <v>20</v>
      </c>
      <c r="I278" s="218"/>
      <c r="J278" s="219">
        <f>ROUND(I278*H278,2)</f>
        <v>0</v>
      </c>
      <c r="K278" s="215" t="s">
        <v>184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0.04684</v>
      </c>
      <c r="R278" s="222">
        <f>Q278*H278</f>
        <v>0.9368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185</v>
      </c>
      <c r="AT278" s="224" t="s">
        <v>180</v>
      </c>
      <c r="AU278" s="224" t="s">
        <v>84</v>
      </c>
      <c r="AY278" s="18" t="s">
        <v>178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82</v>
      </c>
      <c r="BK278" s="225">
        <f>ROUND(I278*H278,2)</f>
        <v>0</v>
      </c>
      <c r="BL278" s="18" t="s">
        <v>185</v>
      </c>
      <c r="BM278" s="224" t="s">
        <v>467</v>
      </c>
    </row>
    <row r="279" spans="1:47" s="2" customFormat="1" ht="12">
      <c r="A279" s="39"/>
      <c r="B279" s="40"/>
      <c r="C279" s="41"/>
      <c r="D279" s="226" t="s">
        <v>187</v>
      </c>
      <c r="E279" s="41"/>
      <c r="F279" s="227" t="s">
        <v>468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187</v>
      </c>
      <c r="AU279" s="18" t="s">
        <v>84</v>
      </c>
    </row>
    <row r="280" spans="1:47" s="2" customFormat="1" ht="12">
      <c r="A280" s="39"/>
      <c r="B280" s="40"/>
      <c r="C280" s="41"/>
      <c r="D280" s="231" t="s">
        <v>189</v>
      </c>
      <c r="E280" s="41"/>
      <c r="F280" s="232" t="s">
        <v>469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189</v>
      </c>
      <c r="AU280" s="18" t="s">
        <v>84</v>
      </c>
    </row>
    <row r="281" spans="1:65" s="2" customFormat="1" ht="21.75" customHeight="1">
      <c r="A281" s="39"/>
      <c r="B281" s="40"/>
      <c r="C281" s="234" t="s">
        <v>470</v>
      </c>
      <c r="D281" s="234" t="s">
        <v>96</v>
      </c>
      <c r="E281" s="235" t="s">
        <v>471</v>
      </c>
      <c r="F281" s="236" t="s">
        <v>472</v>
      </c>
      <c r="G281" s="237" t="s">
        <v>271</v>
      </c>
      <c r="H281" s="238">
        <v>1</v>
      </c>
      <c r="I281" s="239"/>
      <c r="J281" s="240">
        <f>ROUND(I281*H281,2)</f>
        <v>0</v>
      </c>
      <c r="K281" s="236" t="s">
        <v>184</v>
      </c>
      <c r="L281" s="241"/>
      <c r="M281" s="242" t="s">
        <v>19</v>
      </c>
      <c r="N281" s="243" t="s">
        <v>45</v>
      </c>
      <c r="O281" s="85"/>
      <c r="P281" s="222">
        <f>O281*H281</f>
        <v>0</v>
      </c>
      <c r="Q281" s="222">
        <v>0.01201</v>
      </c>
      <c r="R281" s="222">
        <f>Q281*H281</f>
        <v>0.01201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220</v>
      </c>
      <c r="AT281" s="224" t="s">
        <v>96</v>
      </c>
      <c r="AU281" s="224" t="s">
        <v>84</v>
      </c>
      <c r="AY281" s="18" t="s">
        <v>178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82</v>
      </c>
      <c r="BK281" s="225">
        <f>ROUND(I281*H281,2)</f>
        <v>0</v>
      </c>
      <c r="BL281" s="18" t="s">
        <v>185</v>
      </c>
      <c r="BM281" s="224" t="s">
        <v>473</v>
      </c>
    </row>
    <row r="282" spans="1:47" s="2" customFormat="1" ht="12">
      <c r="A282" s="39"/>
      <c r="B282" s="40"/>
      <c r="C282" s="41"/>
      <c r="D282" s="226" t="s">
        <v>187</v>
      </c>
      <c r="E282" s="41"/>
      <c r="F282" s="227" t="s">
        <v>472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187</v>
      </c>
      <c r="AU282" s="18" t="s">
        <v>84</v>
      </c>
    </row>
    <row r="283" spans="1:65" s="2" customFormat="1" ht="21.75" customHeight="1">
      <c r="A283" s="39"/>
      <c r="B283" s="40"/>
      <c r="C283" s="234" t="s">
        <v>474</v>
      </c>
      <c r="D283" s="234" t="s">
        <v>96</v>
      </c>
      <c r="E283" s="235" t="s">
        <v>475</v>
      </c>
      <c r="F283" s="236" t="s">
        <v>476</v>
      </c>
      <c r="G283" s="237" t="s">
        <v>271</v>
      </c>
      <c r="H283" s="238">
        <v>11</v>
      </c>
      <c r="I283" s="239"/>
      <c r="J283" s="240">
        <f>ROUND(I283*H283,2)</f>
        <v>0</v>
      </c>
      <c r="K283" s="236" t="s">
        <v>184</v>
      </c>
      <c r="L283" s="241"/>
      <c r="M283" s="242" t="s">
        <v>19</v>
      </c>
      <c r="N283" s="243" t="s">
        <v>45</v>
      </c>
      <c r="O283" s="85"/>
      <c r="P283" s="222">
        <f>O283*H283</f>
        <v>0</v>
      </c>
      <c r="Q283" s="222">
        <v>0.01225</v>
      </c>
      <c r="R283" s="222">
        <f>Q283*H283</f>
        <v>0.13475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220</v>
      </c>
      <c r="AT283" s="224" t="s">
        <v>96</v>
      </c>
      <c r="AU283" s="224" t="s">
        <v>84</v>
      </c>
      <c r="AY283" s="18" t="s">
        <v>178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82</v>
      </c>
      <c r="BK283" s="225">
        <f>ROUND(I283*H283,2)</f>
        <v>0</v>
      </c>
      <c r="BL283" s="18" t="s">
        <v>185</v>
      </c>
      <c r="BM283" s="224" t="s">
        <v>477</v>
      </c>
    </row>
    <row r="284" spans="1:47" s="2" customFormat="1" ht="12">
      <c r="A284" s="39"/>
      <c r="B284" s="40"/>
      <c r="C284" s="41"/>
      <c r="D284" s="226" t="s">
        <v>187</v>
      </c>
      <c r="E284" s="41"/>
      <c r="F284" s="227" t="s">
        <v>476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187</v>
      </c>
      <c r="AU284" s="18" t="s">
        <v>84</v>
      </c>
    </row>
    <row r="285" spans="1:65" s="2" customFormat="1" ht="21.75" customHeight="1">
      <c r="A285" s="39"/>
      <c r="B285" s="40"/>
      <c r="C285" s="234" t="s">
        <v>478</v>
      </c>
      <c r="D285" s="234" t="s">
        <v>96</v>
      </c>
      <c r="E285" s="235" t="s">
        <v>479</v>
      </c>
      <c r="F285" s="236" t="s">
        <v>480</v>
      </c>
      <c r="G285" s="237" t="s">
        <v>271</v>
      </c>
      <c r="H285" s="238">
        <v>7</v>
      </c>
      <c r="I285" s="239"/>
      <c r="J285" s="240">
        <f>ROUND(I285*H285,2)</f>
        <v>0</v>
      </c>
      <c r="K285" s="236" t="s">
        <v>184</v>
      </c>
      <c r="L285" s="241"/>
      <c r="M285" s="242" t="s">
        <v>19</v>
      </c>
      <c r="N285" s="243" t="s">
        <v>45</v>
      </c>
      <c r="O285" s="85"/>
      <c r="P285" s="222">
        <f>O285*H285</f>
        <v>0</v>
      </c>
      <c r="Q285" s="222">
        <v>0.01249</v>
      </c>
      <c r="R285" s="222">
        <f>Q285*H285</f>
        <v>0.08743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220</v>
      </c>
      <c r="AT285" s="224" t="s">
        <v>96</v>
      </c>
      <c r="AU285" s="224" t="s">
        <v>84</v>
      </c>
      <c r="AY285" s="18" t="s">
        <v>178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82</v>
      </c>
      <c r="BK285" s="225">
        <f>ROUND(I285*H285,2)</f>
        <v>0</v>
      </c>
      <c r="BL285" s="18" t="s">
        <v>185</v>
      </c>
      <c r="BM285" s="224" t="s">
        <v>481</v>
      </c>
    </row>
    <row r="286" spans="1:47" s="2" customFormat="1" ht="12">
      <c r="A286" s="39"/>
      <c r="B286" s="40"/>
      <c r="C286" s="41"/>
      <c r="D286" s="226" t="s">
        <v>187</v>
      </c>
      <c r="E286" s="41"/>
      <c r="F286" s="227" t="s">
        <v>480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187</v>
      </c>
      <c r="AU286" s="18" t="s">
        <v>84</v>
      </c>
    </row>
    <row r="287" spans="1:65" s="2" customFormat="1" ht="21.75" customHeight="1">
      <c r="A287" s="39"/>
      <c r="B287" s="40"/>
      <c r="C287" s="234" t="s">
        <v>482</v>
      </c>
      <c r="D287" s="234" t="s">
        <v>96</v>
      </c>
      <c r="E287" s="235" t="s">
        <v>483</v>
      </c>
      <c r="F287" s="236" t="s">
        <v>484</v>
      </c>
      <c r="G287" s="237" t="s">
        <v>271</v>
      </c>
      <c r="H287" s="238">
        <v>1</v>
      </c>
      <c r="I287" s="239"/>
      <c r="J287" s="240">
        <f>ROUND(I287*H287,2)</f>
        <v>0</v>
      </c>
      <c r="K287" s="236" t="s">
        <v>184</v>
      </c>
      <c r="L287" s="241"/>
      <c r="M287" s="242" t="s">
        <v>19</v>
      </c>
      <c r="N287" s="243" t="s">
        <v>45</v>
      </c>
      <c r="O287" s="85"/>
      <c r="P287" s="222">
        <f>O287*H287</f>
        <v>0</v>
      </c>
      <c r="Q287" s="222">
        <v>0.01272</v>
      </c>
      <c r="R287" s="222">
        <f>Q287*H287</f>
        <v>0.01272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220</v>
      </c>
      <c r="AT287" s="224" t="s">
        <v>96</v>
      </c>
      <c r="AU287" s="224" t="s">
        <v>84</v>
      </c>
      <c r="AY287" s="18" t="s">
        <v>178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82</v>
      </c>
      <c r="BK287" s="225">
        <f>ROUND(I287*H287,2)</f>
        <v>0</v>
      </c>
      <c r="BL287" s="18" t="s">
        <v>185</v>
      </c>
      <c r="BM287" s="224" t="s">
        <v>485</v>
      </c>
    </row>
    <row r="288" spans="1:47" s="2" customFormat="1" ht="12">
      <c r="A288" s="39"/>
      <c r="B288" s="40"/>
      <c r="C288" s="41"/>
      <c r="D288" s="226" t="s">
        <v>187</v>
      </c>
      <c r="E288" s="41"/>
      <c r="F288" s="227" t="s">
        <v>484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187</v>
      </c>
      <c r="AU288" s="18" t="s">
        <v>84</v>
      </c>
    </row>
    <row r="289" spans="1:65" s="2" customFormat="1" ht="16.5" customHeight="1">
      <c r="A289" s="39"/>
      <c r="B289" s="40"/>
      <c r="C289" s="213" t="s">
        <v>486</v>
      </c>
      <c r="D289" s="213" t="s">
        <v>180</v>
      </c>
      <c r="E289" s="214" t="s">
        <v>487</v>
      </c>
      <c r="F289" s="215" t="s">
        <v>488</v>
      </c>
      <c r="G289" s="216" t="s">
        <v>271</v>
      </c>
      <c r="H289" s="217">
        <v>1</v>
      </c>
      <c r="I289" s="218"/>
      <c r="J289" s="219">
        <f>ROUND(I289*H289,2)</f>
        <v>0</v>
      </c>
      <c r="K289" s="215" t="s">
        <v>184</v>
      </c>
      <c r="L289" s="45"/>
      <c r="M289" s="220" t="s">
        <v>19</v>
      </c>
      <c r="N289" s="221" t="s">
        <v>45</v>
      </c>
      <c r="O289" s="85"/>
      <c r="P289" s="222">
        <f>O289*H289</f>
        <v>0</v>
      </c>
      <c r="Q289" s="222">
        <v>0.07146</v>
      </c>
      <c r="R289" s="222">
        <f>Q289*H289</f>
        <v>0.07146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185</v>
      </c>
      <c r="AT289" s="224" t="s">
        <v>180</v>
      </c>
      <c r="AU289" s="224" t="s">
        <v>84</v>
      </c>
      <c r="AY289" s="18" t="s">
        <v>178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82</v>
      </c>
      <c r="BK289" s="225">
        <f>ROUND(I289*H289,2)</f>
        <v>0</v>
      </c>
      <c r="BL289" s="18" t="s">
        <v>185</v>
      </c>
      <c r="BM289" s="224" t="s">
        <v>489</v>
      </c>
    </row>
    <row r="290" spans="1:47" s="2" customFormat="1" ht="12">
      <c r="A290" s="39"/>
      <c r="B290" s="40"/>
      <c r="C290" s="41"/>
      <c r="D290" s="226" t="s">
        <v>187</v>
      </c>
      <c r="E290" s="41"/>
      <c r="F290" s="227" t="s">
        <v>490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187</v>
      </c>
      <c r="AU290" s="18" t="s">
        <v>84</v>
      </c>
    </row>
    <row r="291" spans="1:47" s="2" customFormat="1" ht="12">
      <c r="A291" s="39"/>
      <c r="B291" s="40"/>
      <c r="C291" s="41"/>
      <c r="D291" s="231" t="s">
        <v>189</v>
      </c>
      <c r="E291" s="41"/>
      <c r="F291" s="232" t="s">
        <v>491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189</v>
      </c>
      <c r="AU291" s="18" t="s">
        <v>84</v>
      </c>
    </row>
    <row r="292" spans="1:65" s="2" customFormat="1" ht="21.75" customHeight="1">
      <c r="A292" s="39"/>
      <c r="B292" s="40"/>
      <c r="C292" s="234" t="s">
        <v>492</v>
      </c>
      <c r="D292" s="234" t="s">
        <v>96</v>
      </c>
      <c r="E292" s="235" t="s">
        <v>493</v>
      </c>
      <c r="F292" s="236" t="s">
        <v>494</v>
      </c>
      <c r="G292" s="237" t="s">
        <v>271</v>
      </c>
      <c r="H292" s="238">
        <v>1</v>
      </c>
      <c r="I292" s="239"/>
      <c r="J292" s="240">
        <f>ROUND(I292*H292,2)</f>
        <v>0</v>
      </c>
      <c r="K292" s="236" t="s">
        <v>184</v>
      </c>
      <c r="L292" s="241"/>
      <c r="M292" s="242" t="s">
        <v>19</v>
      </c>
      <c r="N292" s="243" t="s">
        <v>45</v>
      </c>
      <c r="O292" s="85"/>
      <c r="P292" s="222">
        <f>O292*H292</f>
        <v>0</v>
      </c>
      <c r="Q292" s="222">
        <v>0.01868</v>
      </c>
      <c r="R292" s="222">
        <f>Q292*H292</f>
        <v>0.01868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220</v>
      </c>
      <c r="AT292" s="224" t="s">
        <v>96</v>
      </c>
      <c r="AU292" s="224" t="s">
        <v>84</v>
      </c>
      <c r="AY292" s="18" t="s">
        <v>178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82</v>
      </c>
      <c r="BK292" s="225">
        <f>ROUND(I292*H292,2)</f>
        <v>0</v>
      </c>
      <c r="BL292" s="18" t="s">
        <v>185</v>
      </c>
      <c r="BM292" s="224" t="s">
        <v>495</v>
      </c>
    </row>
    <row r="293" spans="1:47" s="2" customFormat="1" ht="12">
      <c r="A293" s="39"/>
      <c r="B293" s="40"/>
      <c r="C293" s="41"/>
      <c r="D293" s="226" t="s">
        <v>187</v>
      </c>
      <c r="E293" s="41"/>
      <c r="F293" s="227" t="s">
        <v>494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187</v>
      </c>
      <c r="AU293" s="18" t="s">
        <v>84</v>
      </c>
    </row>
    <row r="294" spans="1:65" s="2" customFormat="1" ht="16.5" customHeight="1">
      <c r="A294" s="39"/>
      <c r="B294" s="40"/>
      <c r="C294" s="234" t="s">
        <v>496</v>
      </c>
      <c r="D294" s="234" t="s">
        <v>96</v>
      </c>
      <c r="E294" s="235" t="s">
        <v>497</v>
      </c>
      <c r="F294" s="236" t="s">
        <v>498</v>
      </c>
      <c r="G294" s="237" t="s">
        <v>271</v>
      </c>
      <c r="H294" s="238">
        <v>1</v>
      </c>
      <c r="I294" s="239"/>
      <c r="J294" s="240">
        <f>ROUND(I294*H294,2)</f>
        <v>0</v>
      </c>
      <c r="K294" s="236" t="s">
        <v>184</v>
      </c>
      <c r="L294" s="241"/>
      <c r="M294" s="242" t="s">
        <v>19</v>
      </c>
      <c r="N294" s="243" t="s">
        <v>45</v>
      </c>
      <c r="O294" s="85"/>
      <c r="P294" s="222">
        <f>O294*H294</f>
        <v>0</v>
      </c>
      <c r="Q294" s="222">
        <v>0.029</v>
      </c>
      <c r="R294" s="222">
        <f>Q294*H294</f>
        <v>0.029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220</v>
      </c>
      <c r="AT294" s="224" t="s">
        <v>96</v>
      </c>
      <c r="AU294" s="224" t="s">
        <v>84</v>
      </c>
      <c r="AY294" s="18" t="s">
        <v>178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82</v>
      </c>
      <c r="BK294" s="225">
        <f>ROUND(I294*H294,2)</f>
        <v>0</v>
      </c>
      <c r="BL294" s="18" t="s">
        <v>185</v>
      </c>
      <c r="BM294" s="224" t="s">
        <v>499</v>
      </c>
    </row>
    <row r="295" spans="1:47" s="2" customFormat="1" ht="12">
      <c r="A295" s="39"/>
      <c r="B295" s="40"/>
      <c r="C295" s="41"/>
      <c r="D295" s="226" t="s">
        <v>187</v>
      </c>
      <c r="E295" s="41"/>
      <c r="F295" s="227" t="s">
        <v>498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187</v>
      </c>
      <c r="AU295" s="18" t="s">
        <v>84</v>
      </c>
    </row>
    <row r="296" spans="1:63" s="12" customFormat="1" ht="22.8" customHeight="1">
      <c r="A296" s="12"/>
      <c r="B296" s="197"/>
      <c r="C296" s="198"/>
      <c r="D296" s="199" t="s">
        <v>73</v>
      </c>
      <c r="E296" s="211" t="s">
        <v>234</v>
      </c>
      <c r="F296" s="211" t="s">
        <v>500</v>
      </c>
      <c r="G296" s="198"/>
      <c r="H296" s="198"/>
      <c r="I296" s="201"/>
      <c r="J296" s="212">
        <f>BK296</f>
        <v>0</v>
      </c>
      <c r="K296" s="198"/>
      <c r="L296" s="203"/>
      <c r="M296" s="204"/>
      <c r="N296" s="205"/>
      <c r="O296" s="205"/>
      <c r="P296" s="206">
        <f>SUM(P297:P383)</f>
        <v>0</v>
      </c>
      <c r="Q296" s="205"/>
      <c r="R296" s="206">
        <f>SUM(R297:R383)</f>
        <v>34.0254529</v>
      </c>
      <c r="S296" s="205"/>
      <c r="T296" s="207">
        <f>SUM(T297:T383)</f>
        <v>53.131756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8" t="s">
        <v>82</v>
      </c>
      <c r="AT296" s="209" t="s">
        <v>73</v>
      </c>
      <c r="AU296" s="209" t="s">
        <v>82</v>
      </c>
      <c r="AY296" s="208" t="s">
        <v>178</v>
      </c>
      <c r="BK296" s="210">
        <f>SUM(BK297:BK383)</f>
        <v>0</v>
      </c>
    </row>
    <row r="297" spans="1:65" s="2" customFormat="1" ht="16.5" customHeight="1">
      <c r="A297" s="39"/>
      <c r="B297" s="40"/>
      <c r="C297" s="213" t="s">
        <v>501</v>
      </c>
      <c r="D297" s="213" t="s">
        <v>180</v>
      </c>
      <c r="E297" s="214" t="s">
        <v>502</v>
      </c>
      <c r="F297" s="215" t="s">
        <v>503</v>
      </c>
      <c r="G297" s="216" t="s">
        <v>237</v>
      </c>
      <c r="H297" s="217">
        <v>50</v>
      </c>
      <c r="I297" s="218"/>
      <c r="J297" s="219">
        <f>ROUND(I297*H297,2)</f>
        <v>0</v>
      </c>
      <c r="K297" s="215" t="s">
        <v>184</v>
      </c>
      <c r="L297" s="45"/>
      <c r="M297" s="220" t="s">
        <v>19</v>
      </c>
      <c r="N297" s="221" t="s">
        <v>45</v>
      </c>
      <c r="O297" s="85"/>
      <c r="P297" s="222">
        <f>O297*H297</f>
        <v>0</v>
      </c>
      <c r="Q297" s="222">
        <v>0.1554</v>
      </c>
      <c r="R297" s="222">
        <f>Q297*H297</f>
        <v>7.7700000000000005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185</v>
      </c>
      <c r="AT297" s="224" t="s">
        <v>180</v>
      </c>
      <c r="AU297" s="224" t="s">
        <v>84</v>
      </c>
      <c r="AY297" s="18" t="s">
        <v>178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82</v>
      </c>
      <c r="BK297" s="225">
        <f>ROUND(I297*H297,2)</f>
        <v>0</v>
      </c>
      <c r="BL297" s="18" t="s">
        <v>185</v>
      </c>
      <c r="BM297" s="224" t="s">
        <v>504</v>
      </c>
    </row>
    <row r="298" spans="1:47" s="2" customFormat="1" ht="12">
      <c r="A298" s="39"/>
      <c r="B298" s="40"/>
      <c r="C298" s="41"/>
      <c r="D298" s="226" t="s">
        <v>187</v>
      </c>
      <c r="E298" s="41"/>
      <c r="F298" s="227" t="s">
        <v>505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187</v>
      </c>
      <c r="AU298" s="18" t="s">
        <v>84</v>
      </c>
    </row>
    <row r="299" spans="1:47" s="2" customFormat="1" ht="12">
      <c r="A299" s="39"/>
      <c r="B299" s="40"/>
      <c r="C299" s="41"/>
      <c r="D299" s="231" t="s">
        <v>189</v>
      </c>
      <c r="E299" s="41"/>
      <c r="F299" s="232" t="s">
        <v>506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189</v>
      </c>
      <c r="AU299" s="18" t="s">
        <v>84</v>
      </c>
    </row>
    <row r="300" spans="1:47" s="2" customFormat="1" ht="12">
      <c r="A300" s="39"/>
      <c r="B300" s="40"/>
      <c r="C300" s="41"/>
      <c r="D300" s="226" t="s">
        <v>202</v>
      </c>
      <c r="E300" s="41"/>
      <c r="F300" s="233" t="s">
        <v>507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202</v>
      </c>
      <c r="AU300" s="18" t="s">
        <v>84</v>
      </c>
    </row>
    <row r="301" spans="1:65" s="2" customFormat="1" ht="16.5" customHeight="1">
      <c r="A301" s="39"/>
      <c r="B301" s="40"/>
      <c r="C301" s="234" t="s">
        <v>508</v>
      </c>
      <c r="D301" s="234" t="s">
        <v>96</v>
      </c>
      <c r="E301" s="235" t="s">
        <v>509</v>
      </c>
      <c r="F301" s="236" t="s">
        <v>510</v>
      </c>
      <c r="G301" s="237" t="s">
        <v>237</v>
      </c>
      <c r="H301" s="238">
        <v>44</v>
      </c>
      <c r="I301" s="239"/>
      <c r="J301" s="240">
        <f>ROUND(I301*H301,2)</f>
        <v>0</v>
      </c>
      <c r="K301" s="236" t="s">
        <v>184</v>
      </c>
      <c r="L301" s="241"/>
      <c r="M301" s="242" t="s">
        <v>19</v>
      </c>
      <c r="N301" s="243" t="s">
        <v>45</v>
      </c>
      <c r="O301" s="85"/>
      <c r="P301" s="222">
        <f>O301*H301</f>
        <v>0</v>
      </c>
      <c r="Q301" s="222">
        <v>0.05612</v>
      </c>
      <c r="R301" s="222">
        <f>Q301*H301</f>
        <v>2.4692800000000004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220</v>
      </c>
      <c r="AT301" s="224" t="s">
        <v>96</v>
      </c>
      <c r="AU301" s="224" t="s">
        <v>84</v>
      </c>
      <c r="AY301" s="18" t="s">
        <v>178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82</v>
      </c>
      <c r="BK301" s="225">
        <f>ROUND(I301*H301,2)</f>
        <v>0</v>
      </c>
      <c r="BL301" s="18" t="s">
        <v>185</v>
      </c>
      <c r="BM301" s="224" t="s">
        <v>511</v>
      </c>
    </row>
    <row r="302" spans="1:47" s="2" customFormat="1" ht="12">
      <c r="A302" s="39"/>
      <c r="B302" s="40"/>
      <c r="C302" s="41"/>
      <c r="D302" s="226" t="s">
        <v>187</v>
      </c>
      <c r="E302" s="41"/>
      <c r="F302" s="227" t="s">
        <v>510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187</v>
      </c>
      <c r="AU302" s="18" t="s">
        <v>84</v>
      </c>
    </row>
    <row r="303" spans="1:47" s="2" customFormat="1" ht="12">
      <c r="A303" s="39"/>
      <c r="B303" s="40"/>
      <c r="C303" s="41"/>
      <c r="D303" s="226" t="s">
        <v>202</v>
      </c>
      <c r="E303" s="41"/>
      <c r="F303" s="233" t="s">
        <v>507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202</v>
      </c>
      <c r="AU303" s="18" t="s">
        <v>84</v>
      </c>
    </row>
    <row r="304" spans="1:65" s="2" customFormat="1" ht="16.5" customHeight="1">
      <c r="A304" s="39"/>
      <c r="B304" s="40"/>
      <c r="C304" s="234" t="s">
        <v>512</v>
      </c>
      <c r="D304" s="234" t="s">
        <v>96</v>
      </c>
      <c r="E304" s="235" t="s">
        <v>513</v>
      </c>
      <c r="F304" s="236" t="s">
        <v>514</v>
      </c>
      <c r="G304" s="237" t="s">
        <v>237</v>
      </c>
      <c r="H304" s="238">
        <v>6</v>
      </c>
      <c r="I304" s="239"/>
      <c r="J304" s="240">
        <f>ROUND(I304*H304,2)</f>
        <v>0</v>
      </c>
      <c r="K304" s="236" t="s">
        <v>184</v>
      </c>
      <c r="L304" s="241"/>
      <c r="M304" s="242" t="s">
        <v>19</v>
      </c>
      <c r="N304" s="243" t="s">
        <v>45</v>
      </c>
      <c r="O304" s="85"/>
      <c r="P304" s="222">
        <f>O304*H304</f>
        <v>0</v>
      </c>
      <c r="Q304" s="222">
        <v>0.06567</v>
      </c>
      <c r="R304" s="222">
        <f>Q304*H304</f>
        <v>0.39402000000000004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220</v>
      </c>
      <c r="AT304" s="224" t="s">
        <v>96</v>
      </c>
      <c r="AU304" s="224" t="s">
        <v>84</v>
      </c>
      <c r="AY304" s="18" t="s">
        <v>178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82</v>
      </c>
      <c r="BK304" s="225">
        <f>ROUND(I304*H304,2)</f>
        <v>0</v>
      </c>
      <c r="BL304" s="18" t="s">
        <v>185</v>
      </c>
      <c r="BM304" s="224" t="s">
        <v>515</v>
      </c>
    </row>
    <row r="305" spans="1:47" s="2" customFormat="1" ht="12">
      <c r="A305" s="39"/>
      <c r="B305" s="40"/>
      <c r="C305" s="41"/>
      <c r="D305" s="226" t="s">
        <v>187</v>
      </c>
      <c r="E305" s="41"/>
      <c r="F305" s="227" t="s">
        <v>514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187</v>
      </c>
      <c r="AU305" s="18" t="s">
        <v>84</v>
      </c>
    </row>
    <row r="306" spans="1:47" s="2" customFormat="1" ht="12">
      <c r="A306" s="39"/>
      <c r="B306" s="40"/>
      <c r="C306" s="41"/>
      <c r="D306" s="226" t="s">
        <v>202</v>
      </c>
      <c r="E306" s="41"/>
      <c r="F306" s="233" t="s">
        <v>507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202</v>
      </c>
      <c r="AU306" s="18" t="s">
        <v>84</v>
      </c>
    </row>
    <row r="307" spans="1:65" s="2" customFormat="1" ht="16.5" customHeight="1">
      <c r="A307" s="39"/>
      <c r="B307" s="40"/>
      <c r="C307" s="213" t="s">
        <v>516</v>
      </c>
      <c r="D307" s="213" t="s">
        <v>180</v>
      </c>
      <c r="E307" s="214" t="s">
        <v>517</v>
      </c>
      <c r="F307" s="215" t="s">
        <v>518</v>
      </c>
      <c r="G307" s="216" t="s">
        <v>183</v>
      </c>
      <c r="H307" s="217">
        <v>10</v>
      </c>
      <c r="I307" s="218"/>
      <c r="J307" s="219">
        <f>ROUND(I307*H307,2)</f>
        <v>0</v>
      </c>
      <c r="K307" s="215" t="s">
        <v>184</v>
      </c>
      <c r="L307" s="45"/>
      <c r="M307" s="220" t="s">
        <v>19</v>
      </c>
      <c r="N307" s="221" t="s">
        <v>45</v>
      </c>
      <c r="O307" s="85"/>
      <c r="P307" s="222">
        <f>O307*H307</f>
        <v>0</v>
      </c>
      <c r="Q307" s="222">
        <v>2.25634</v>
      </c>
      <c r="R307" s="222">
        <f>Q307*H307</f>
        <v>22.563399999999998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185</v>
      </c>
      <c r="AT307" s="224" t="s">
        <v>180</v>
      </c>
      <c r="AU307" s="224" t="s">
        <v>84</v>
      </c>
      <c r="AY307" s="18" t="s">
        <v>178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82</v>
      </c>
      <c r="BK307" s="225">
        <f>ROUND(I307*H307,2)</f>
        <v>0</v>
      </c>
      <c r="BL307" s="18" t="s">
        <v>185</v>
      </c>
      <c r="BM307" s="224" t="s">
        <v>519</v>
      </c>
    </row>
    <row r="308" spans="1:47" s="2" customFormat="1" ht="12">
      <c r="A308" s="39"/>
      <c r="B308" s="40"/>
      <c r="C308" s="41"/>
      <c r="D308" s="226" t="s">
        <v>187</v>
      </c>
      <c r="E308" s="41"/>
      <c r="F308" s="227" t="s">
        <v>520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187</v>
      </c>
      <c r="AU308" s="18" t="s">
        <v>84</v>
      </c>
    </row>
    <row r="309" spans="1:47" s="2" customFormat="1" ht="12">
      <c r="A309" s="39"/>
      <c r="B309" s="40"/>
      <c r="C309" s="41"/>
      <c r="D309" s="231" t="s">
        <v>189</v>
      </c>
      <c r="E309" s="41"/>
      <c r="F309" s="232" t="s">
        <v>521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189</v>
      </c>
      <c r="AU309" s="18" t="s">
        <v>84</v>
      </c>
    </row>
    <row r="310" spans="1:47" s="2" customFormat="1" ht="12">
      <c r="A310" s="39"/>
      <c r="B310" s="40"/>
      <c r="C310" s="41"/>
      <c r="D310" s="226" t="s">
        <v>202</v>
      </c>
      <c r="E310" s="41"/>
      <c r="F310" s="233" t="s">
        <v>507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202</v>
      </c>
      <c r="AU310" s="18" t="s">
        <v>84</v>
      </c>
    </row>
    <row r="311" spans="1:65" s="2" customFormat="1" ht="16.5" customHeight="1">
      <c r="A311" s="39"/>
      <c r="B311" s="40"/>
      <c r="C311" s="213" t="s">
        <v>522</v>
      </c>
      <c r="D311" s="213" t="s">
        <v>180</v>
      </c>
      <c r="E311" s="214" t="s">
        <v>523</v>
      </c>
      <c r="F311" s="215" t="s">
        <v>524</v>
      </c>
      <c r="G311" s="216" t="s">
        <v>237</v>
      </c>
      <c r="H311" s="217">
        <v>6</v>
      </c>
      <c r="I311" s="218"/>
      <c r="J311" s="219">
        <f>ROUND(I311*H311,2)</f>
        <v>0</v>
      </c>
      <c r="K311" s="215" t="s">
        <v>184</v>
      </c>
      <c r="L311" s="45"/>
      <c r="M311" s="220" t="s">
        <v>19</v>
      </c>
      <c r="N311" s="221" t="s">
        <v>45</v>
      </c>
      <c r="O311" s="85"/>
      <c r="P311" s="222">
        <f>O311*H311</f>
        <v>0</v>
      </c>
      <c r="Q311" s="222">
        <v>0.00034</v>
      </c>
      <c r="R311" s="222">
        <f>Q311*H311</f>
        <v>0.00204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185</v>
      </c>
      <c r="AT311" s="224" t="s">
        <v>180</v>
      </c>
      <c r="AU311" s="224" t="s">
        <v>84</v>
      </c>
      <c r="AY311" s="18" t="s">
        <v>178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82</v>
      </c>
      <c r="BK311" s="225">
        <f>ROUND(I311*H311,2)</f>
        <v>0</v>
      </c>
      <c r="BL311" s="18" t="s">
        <v>185</v>
      </c>
      <c r="BM311" s="224" t="s">
        <v>525</v>
      </c>
    </row>
    <row r="312" spans="1:47" s="2" customFormat="1" ht="12">
      <c r="A312" s="39"/>
      <c r="B312" s="40"/>
      <c r="C312" s="41"/>
      <c r="D312" s="226" t="s">
        <v>187</v>
      </c>
      <c r="E312" s="41"/>
      <c r="F312" s="227" t="s">
        <v>526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187</v>
      </c>
      <c r="AU312" s="18" t="s">
        <v>84</v>
      </c>
    </row>
    <row r="313" spans="1:47" s="2" customFormat="1" ht="12">
      <c r="A313" s="39"/>
      <c r="B313" s="40"/>
      <c r="C313" s="41"/>
      <c r="D313" s="231" t="s">
        <v>189</v>
      </c>
      <c r="E313" s="41"/>
      <c r="F313" s="232" t="s">
        <v>527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189</v>
      </c>
      <c r="AU313" s="18" t="s">
        <v>84</v>
      </c>
    </row>
    <row r="314" spans="1:47" s="2" customFormat="1" ht="12">
      <c r="A314" s="39"/>
      <c r="B314" s="40"/>
      <c r="C314" s="41"/>
      <c r="D314" s="226" t="s">
        <v>202</v>
      </c>
      <c r="E314" s="41"/>
      <c r="F314" s="233" t="s">
        <v>507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202</v>
      </c>
      <c r="AU314" s="18" t="s">
        <v>84</v>
      </c>
    </row>
    <row r="315" spans="1:65" s="2" customFormat="1" ht="21.75" customHeight="1">
      <c r="A315" s="39"/>
      <c r="B315" s="40"/>
      <c r="C315" s="213" t="s">
        <v>528</v>
      </c>
      <c r="D315" s="213" t="s">
        <v>180</v>
      </c>
      <c r="E315" s="214" t="s">
        <v>529</v>
      </c>
      <c r="F315" s="215" t="s">
        <v>530</v>
      </c>
      <c r="G315" s="216" t="s">
        <v>206</v>
      </c>
      <c r="H315" s="217">
        <v>300</v>
      </c>
      <c r="I315" s="218"/>
      <c r="J315" s="219">
        <f>ROUND(I315*H315,2)</f>
        <v>0</v>
      </c>
      <c r="K315" s="215" t="s">
        <v>184</v>
      </c>
      <c r="L315" s="45"/>
      <c r="M315" s="220" t="s">
        <v>19</v>
      </c>
      <c r="N315" s="221" t="s">
        <v>45</v>
      </c>
      <c r="O315" s="85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185</v>
      </c>
      <c r="AT315" s="224" t="s">
        <v>180</v>
      </c>
      <c r="AU315" s="224" t="s">
        <v>84</v>
      </c>
      <c r="AY315" s="18" t="s">
        <v>178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82</v>
      </c>
      <c r="BK315" s="225">
        <f>ROUND(I315*H315,2)</f>
        <v>0</v>
      </c>
      <c r="BL315" s="18" t="s">
        <v>185</v>
      </c>
      <c r="BM315" s="224" t="s">
        <v>531</v>
      </c>
    </row>
    <row r="316" spans="1:47" s="2" customFormat="1" ht="12">
      <c r="A316" s="39"/>
      <c r="B316" s="40"/>
      <c r="C316" s="41"/>
      <c r="D316" s="226" t="s">
        <v>187</v>
      </c>
      <c r="E316" s="41"/>
      <c r="F316" s="227" t="s">
        <v>530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187</v>
      </c>
      <c r="AU316" s="18" t="s">
        <v>84</v>
      </c>
    </row>
    <row r="317" spans="1:47" s="2" customFormat="1" ht="12">
      <c r="A317" s="39"/>
      <c r="B317" s="40"/>
      <c r="C317" s="41"/>
      <c r="D317" s="231" t="s">
        <v>189</v>
      </c>
      <c r="E317" s="41"/>
      <c r="F317" s="232" t="s">
        <v>532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189</v>
      </c>
      <c r="AU317" s="18" t="s">
        <v>84</v>
      </c>
    </row>
    <row r="318" spans="1:47" s="2" customFormat="1" ht="12">
      <c r="A318" s="39"/>
      <c r="B318" s="40"/>
      <c r="C318" s="41"/>
      <c r="D318" s="226" t="s">
        <v>202</v>
      </c>
      <c r="E318" s="41"/>
      <c r="F318" s="233" t="s">
        <v>533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202</v>
      </c>
      <c r="AU318" s="18" t="s">
        <v>84</v>
      </c>
    </row>
    <row r="319" spans="1:65" s="2" customFormat="1" ht="21.75" customHeight="1">
      <c r="A319" s="39"/>
      <c r="B319" s="40"/>
      <c r="C319" s="213" t="s">
        <v>534</v>
      </c>
      <c r="D319" s="213" t="s">
        <v>180</v>
      </c>
      <c r="E319" s="214" t="s">
        <v>535</v>
      </c>
      <c r="F319" s="215" t="s">
        <v>536</v>
      </c>
      <c r="G319" s="216" t="s">
        <v>206</v>
      </c>
      <c r="H319" s="217">
        <v>13500</v>
      </c>
      <c r="I319" s="218"/>
      <c r="J319" s="219">
        <f>ROUND(I319*H319,2)</f>
        <v>0</v>
      </c>
      <c r="K319" s="215" t="s">
        <v>184</v>
      </c>
      <c r="L319" s="45"/>
      <c r="M319" s="220" t="s">
        <v>19</v>
      </c>
      <c r="N319" s="221" t="s">
        <v>45</v>
      </c>
      <c r="O319" s="85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185</v>
      </c>
      <c r="AT319" s="224" t="s">
        <v>180</v>
      </c>
      <c r="AU319" s="224" t="s">
        <v>84</v>
      </c>
      <c r="AY319" s="18" t="s">
        <v>178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82</v>
      </c>
      <c r="BK319" s="225">
        <f>ROUND(I319*H319,2)</f>
        <v>0</v>
      </c>
      <c r="BL319" s="18" t="s">
        <v>185</v>
      </c>
      <c r="BM319" s="224" t="s">
        <v>537</v>
      </c>
    </row>
    <row r="320" spans="1:47" s="2" customFormat="1" ht="12">
      <c r="A320" s="39"/>
      <c r="B320" s="40"/>
      <c r="C320" s="41"/>
      <c r="D320" s="226" t="s">
        <v>187</v>
      </c>
      <c r="E320" s="41"/>
      <c r="F320" s="227" t="s">
        <v>536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187</v>
      </c>
      <c r="AU320" s="18" t="s">
        <v>84</v>
      </c>
    </row>
    <row r="321" spans="1:47" s="2" customFormat="1" ht="12">
      <c r="A321" s="39"/>
      <c r="B321" s="40"/>
      <c r="C321" s="41"/>
      <c r="D321" s="231" t="s">
        <v>189</v>
      </c>
      <c r="E321" s="41"/>
      <c r="F321" s="232" t="s">
        <v>538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189</v>
      </c>
      <c r="AU321" s="18" t="s">
        <v>84</v>
      </c>
    </row>
    <row r="322" spans="1:51" s="13" customFormat="1" ht="12">
      <c r="A322" s="13"/>
      <c r="B322" s="244"/>
      <c r="C322" s="245"/>
      <c r="D322" s="226" t="s">
        <v>288</v>
      </c>
      <c r="E322" s="246" t="s">
        <v>19</v>
      </c>
      <c r="F322" s="247" t="s">
        <v>539</v>
      </c>
      <c r="G322" s="245"/>
      <c r="H322" s="248">
        <v>13500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4" t="s">
        <v>288</v>
      </c>
      <c r="AU322" s="254" t="s">
        <v>84</v>
      </c>
      <c r="AV322" s="13" t="s">
        <v>84</v>
      </c>
      <c r="AW322" s="13" t="s">
        <v>33</v>
      </c>
      <c r="AX322" s="13" t="s">
        <v>82</v>
      </c>
      <c r="AY322" s="254" t="s">
        <v>178</v>
      </c>
    </row>
    <row r="323" spans="1:65" s="2" customFormat="1" ht="21.75" customHeight="1">
      <c r="A323" s="39"/>
      <c r="B323" s="40"/>
      <c r="C323" s="213" t="s">
        <v>540</v>
      </c>
      <c r="D323" s="213" t="s">
        <v>180</v>
      </c>
      <c r="E323" s="214" t="s">
        <v>541</v>
      </c>
      <c r="F323" s="215" t="s">
        <v>542</v>
      </c>
      <c r="G323" s="216" t="s">
        <v>206</v>
      </c>
      <c r="H323" s="217">
        <v>300</v>
      </c>
      <c r="I323" s="218"/>
      <c r="J323" s="219">
        <f>ROUND(I323*H323,2)</f>
        <v>0</v>
      </c>
      <c r="K323" s="215" t="s">
        <v>184</v>
      </c>
      <c r="L323" s="45"/>
      <c r="M323" s="220" t="s">
        <v>19</v>
      </c>
      <c r="N323" s="221" t="s">
        <v>45</v>
      </c>
      <c r="O323" s="85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185</v>
      </c>
      <c r="AT323" s="224" t="s">
        <v>180</v>
      </c>
      <c r="AU323" s="224" t="s">
        <v>84</v>
      </c>
      <c r="AY323" s="18" t="s">
        <v>178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82</v>
      </c>
      <c r="BK323" s="225">
        <f>ROUND(I323*H323,2)</f>
        <v>0</v>
      </c>
      <c r="BL323" s="18" t="s">
        <v>185</v>
      </c>
      <c r="BM323" s="224" t="s">
        <v>543</v>
      </c>
    </row>
    <row r="324" spans="1:47" s="2" customFormat="1" ht="12">
      <c r="A324" s="39"/>
      <c r="B324" s="40"/>
      <c r="C324" s="41"/>
      <c r="D324" s="226" t="s">
        <v>187</v>
      </c>
      <c r="E324" s="41"/>
      <c r="F324" s="227" t="s">
        <v>542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187</v>
      </c>
      <c r="AU324" s="18" t="s">
        <v>84</v>
      </c>
    </row>
    <row r="325" spans="1:47" s="2" customFormat="1" ht="12">
      <c r="A325" s="39"/>
      <c r="B325" s="40"/>
      <c r="C325" s="41"/>
      <c r="D325" s="231" t="s">
        <v>189</v>
      </c>
      <c r="E325" s="41"/>
      <c r="F325" s="232" t="s">
        <v>544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189</v>
      </c>
      <c r="AU325" s="18" t="s">
        <v>84</v>
      </c>
    </row>
    <row r="326" spans="1:65" s="2" customFormat="1" ht="16.5" customHeight="1">
      <c r="A326" s="39"/>
      <c r="B326" s="40"/>
      <c r="C326" s="213" t="s">
        <v>545</v>
      </c>
      <c r="D326" s="213" t="s">
        <v>180</v>
      </c>
      <c r="E326" s="214" t="s">
        <v>546</v>
      </c>
      <c r="F326" s="215" t="s">
        <v>547</v>
      </c>
      <c r="G326" s="216" t="s">
        <v>206</v>
      </c>
      <c r="H326" s="217">
        <v>360</v>
      </c>
      <c r="I326" s="218"/>
      <c r="J326" s="219">
        <f>ROUND(I326*H326,2)</f>
        <v>0</v>
      </c>
      <c r="K326" s="215" t="s">
        <v>184</v>
      </c>
      <c r="L326" s="45"/>
      <c r="M326" s="220" t="s">
        <v>19</v>
      </c>
      <c r="N326" s="221" t="s">
        <v>45</v>
      </c>
      <c r="O326" s="85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185</v>
      </c>
      <c r="AT326" s="224" t="s">
        <v>180</v>
      </c>
      <c r="AU326" s="224" t="s">
        <v>84</v>
      </c>
      <c r="AY326" s="18" t="s">
        <v>178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82</v>
      </c>
      <c r="BK326" s="225">
        <f>ROUND(I326*H326,2)</f>
        <v>0</v>
      </c>
      <c r="BL326" s="18" t="s">
        <v>185</v>
      </c>
      <c r="BM326" s="224" t="s">
        <v>548</v>
      </c>
    </row>
    <row r="327" spans="1:47" s="2" customFormat="1" ht="12">
      <c r="A327" s="39"/>
      <c r="B327" s="40"/>
      <c r="C327" s="41"/>
      <c r="D327" s="226" t="s">
        <v>187</v>
      </c>
      <c r="E327" s="41"/>
      <c r="F327" s="227" t="s">
        <v>547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187</v>
      </c>
      <c r="AU327" s="18" t="s">
        <v>84</v>
      </c>
    </row>
    <row r="328" spans="1:47" s="2" customFormat="1" ht="12">
      <c r="A328" s="39"/>
      <c r="B328" s="40"/>
      <c r="C328" s="41"/>
      <c r="D328" s="231" t="s">
        <v>189</v>
      </c>
      <c r="E328" s="41"/>
      <c r="F328" s="232" t="s">
        <v>549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189</v>
      </c>
      <c r="AU328" s="18" t="s">
        <v>84</v>
      </c>
    </row>
    <row r="329" spans="1:65" s="2" customFormat="1" ht="16.5" customHeight="1">
      <c r="A329" s="39"/>
      <c r="B329" s="40"/>
      <c r="C329" s="213" t="s">
        <v>550</v>
      </c>
      <c r="D329" s="213" t="s">
        <v>180</v>
      </c>
      <c r="E329" s="214" t="s">
        <v>551</v>
      </c>
      <c r="F329" s="215" t="s">
        <v>552</v>
      </c>
      <c r="G329" s="216" t="s">
        <v>206</v>
      </c>
      <c r="H329" s="217">
        <v>16200</v>
      </c>
      <c r="I329" s="218"/>
      <c r="J329" s="219">
        <f>ROUND(I329*H329,2)</f>
        <v>0</v>
      </c>
      <c r="K329" s="215" t="s">
        <v>184</v>
      </c>
      <c r="L329" s="45"/>
      <c r="M329" s="220" t="s">
        <v>19</v>
      </c>
      <c r="N329" s="221" t="s">
        <v>45</v>
      </c>
      <c r="O329" s="85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185</v>
      </c>
      <c r="AT329" s="224" t="s">
        <v>180</v>
      </c>
      <c r="AU329" s="224" t="s">
        <v>84</v>
      </c>
      <c r="AY329" s="18" t="s">
        <v>178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82</v>
      </c>
      <c r="BK329" s="225">
        <f>ROUND(I329*H329,2)</f>
        <v>0</v>
      </c>
      <c r="BL329" s="18" t="s">
        <v>185</v>
      </c>
      <c r="BM329" s="224" t="s">
        <v>553</v>
      </c>
    </row>
    <row r="330" spans="1:47" s="2" customFormat="1" ht="12">
      <c r="A330" s="39"/>
      <c r="B330" s="40"/>
      <c r="C330" s="41"/>
      <c r="D330" s="226" t="s">
        <v>187</v>
      </c>
      <c r="E330" s="41"/>
      <c r="F330" s="227" t="s">
        <v>552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187</v>
      </c>
      <c r="AU330" s="18" t="s">
        <v>84</v>
      </c>
    </row>
    <row r="331" spans="1:47" s="2" customFormat="1" ht="12">
      <c r="A331" s="39"/>
      <c r="B331" s="40"/>
      <c r="C331" s="41"/>
      <c r="D331" s="231" t="s">
        <v>189</v>
      </c>
      <c r="E331" s="41"/>
      <c r="F331" s="232" t="s">
        <v>554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189</v>
      </c>
      <c r="AU331" s="18" t="s">
        <v>84</v>
      </c>
    </row>
    <row r="332" spans="1:51" s="13" customFormat="1" ht="12">
      <c r="A332" s="13"/>
      <c r="B332" s="244"/>
      <c r="C332" s="245"/>
      <c r="D332" s="226" t="s">
        <v>288</v>
      </c>
      <c r="E332" s="246" t="s">
        <v>19</v>
      </c>
      <c r="F332" s="247" t="s">
        <v>555</v>
      </c>
      <c r="G332" s="245"/>
      <c r="H332" s="248">
        <v>16200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4" t="s">
        <v>288</v>
      </c>
      <c r="AU332" s="254" t="s">
        <v>84</v>
      </c>
      <c r="AV332" s="13" t="s">
        <v>84</v>
      </c>
      <c r="AW332" s="13" t="s">
        <v>33</v>
      </c>
      <c r="AX332" s="13" t="s">
        <v>82</v>
      </c>
      <c r="AY332" s="254" t="s">
        <v>178</v>
      </c>
    </row>
    <row r="333" spans="1:65" s="2" customFormat="1" ht="21.75" customHeight="1">
      <c r="A333" s="39"/>
      <c r="B333" s="40"/>
      <c r="C333" s="213" t="s">
        <v>556</v>
      </c>
      <c r="D333" s="213" t="s">
        <v>180</v>
      </c>
      <c r="E333" s="214" t="s">
        <v>557</v>
      </c>
      <c r="F333" s="215" t="s">
        <v>558</v>
      </c>
      <c r="G333" s="216" t="s">
        <v>206</v>
      </c>
      <c r="H333" s="217">
        <v>293.33</v>
      </c>
      <c r="I333" s="218"/>
      <c r="J333" s="219">
        <f>ROUND(I333*H333,2)</f>
        <v>0</v>
      </c>
      <c r="K333" s="215" t="s">
        <v>184</v>
      </c>
      <c r="L333" s="45"/>
      <c r="M333" s="220" t="s">
        <v>19</v>
      </c>
      <c r="N333" s="221" t="s">
        <v>45</v>
      </c>
      <c r="O333" s="85"/>
      <c r="P333" s="222">
        <f>O333*H333</f>
        <v>0</v>
      </c>
      <c r="Q333" s="222">
        <v>0.00013</v>
      </c>
      <c r="R333" s="222">
        <f>Q333*H333</f>
        <v>0.0381329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185</v>
      </c>
      <c r="AT333" s="224" t="s">
        <v>180</v>
      </c>
      <c r="AU333" s="224" t="s">
        <v>84</v>
      </c>
      <c r="AY333" s="18" t="s">
        <v>178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82</v>
      </c>
      <c r="BK333" s="225">
        <f>ROUND(I333*H333,2)</f>
        <v>0</v>
      </c>
      <c r="BL333" s="18" t="s">
        <v>185</v>
      </c>
      <c r="BM333" s="224" t="s">
        <v>559</v>
      </c>
    </row>
    <row r="334" spans="1:47" s="2" customFormat="1" ht="12">
      <c r="A334" s="39"/>
      <c r="B334" s="40"/>
      <c r="C334" s="41"/>
      <c r="D334" s="226" t="s">
        <v>187</v>
      </c>
      <c r="E334" s="41"/>
      <c r="F334" s="227" t="s">
        <v>560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187</v>
      </c>
      <c r="AU334" s="18" t="s">
        <v>84</v>
      </c>
    </row>
    <row r="335" spans="1:47" s="2" customFormat="1" ht="12">
      <c r="A335" s="39"/>
      <c r="B335" s="40"/>
      <c r="C335" s="41"/>
      <c r="D335" s="231" t="s">
        <v>189</v>
      </c>
      <c r="E335" s="41"/>
      <c r="F335" s="232" t="s">
        <v>561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189</v>
      </c>
      <c r="AU335" s="18" t="s">
        <v>84</v>
      </c>
    </row>
    <row r="336" spans="1:65" s="2" customFormat="1" ht="16.5" customHeight="1">
      <c r="A336" s="39"/>
      <c r="B336" s="40"/>
      <c r="C336" s="213" t="s">
        <v>562</v>
      </c>
      <c r="D336" s="213" t="s">
        <v>180</v>
      </c>
      <c r="E336" s="214" t="s">
        <v>563</v>
      </c>
      <c r="F336" s="215" t="s">
        <v>564</v>
      </c>
      <c r="G336" s="216" t="s">
        <v>206</v>
      </c>
      <c r="H336" s="217">
        <v>400</v>
      </c>
      <c r="I336" s="218"/>
      <c r="J336" s="219">
        <f>ROUND(I336*H336,2)</f>
        <v>0</v>
      </c>
      <c r="K336" s="215" t="s">
        <v>184</v>
      </c>
      <c r="L336" s="45"/>
      <c r="M336" s="220" t="s">
        <v>19</v>
      </c>
      <c r="N336" s="221" t="s">
        <v>45</v>
      </c>
      <c r="O336" s="85"/>
      <c r="P336" s="222">
        <f>O336*H336</f>
        <v>0</v>
      </c>
      <c r="Q336" s="222">
        <v>4E-05</v>
      </c>
      <c r="R336" s="222">
        <f>Q336*H336</f>
        <v>0.016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185</v>
      </c>
      <c r="AT336" s="224" t="s">
        <v>180</v>
      </c>
      <c r="AU336" s="224" t="s">
        <v>84</v>
      </c>
      <c r="AY336" s="18" t="s">
        <v>178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82</v>
      </c>
      <c r="BK336" s="225">
        <f>ROUND(I336*H336,2)</f>
        <v>0</v>
      </c>
      <c r="BL336" s="18" t="s">
        <v>185</v>
      </c>
      <c r="BM336" s="224" t="s">
        <v>565</v>
      </c>
    </row>
    <row r="337" spans="1:47" s="2" customFormat="1" ht="12">
      <c r="A337" s="39"/>
      <c r="B337" s="40"/>
      <c r="C337" s="41"/>
      <c r="D337" s="226" t="s">
        <v>187</v>
      </c>
      <c r="E337" s="41"/>
      <c r="F337" s="227" t="s">
        <v>566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187</v>
      </c>
      <c r="AU337" s="18" t="s">
        <v>84</v>
      </c>
    </row>
    <row r="338" spans="1:47" s="2" customFormat="1" ht="12">
      <c r="A338" s="39"/>
      <c r="B338" s="40"/>
      <c r="C338" s="41"/>
      <c r="D338" s="231" t="s">
        <v>189</v>
      </c>
      <c r="E338" s="41"/>
      <c r="F338" s="232" t="s">
        <v>567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189</v>
      </c>
      <c r="AU338" s="18" t="s">
        <v>84</v>
      </c>
    </row>
    <row r="339" spans="1:65" s="2" customFormat="1" ht="16.5" customHeight="1">
      <c r="A339" s="39"/>
      <c r="B339" s="40"/>
      <c r="C339" s="213" t="s">
        <v>568</v>
      </c>
      <c r="D339" s="213" t="s">
        <v>180</v>
      </c>
      <c r="E339" s="214" t="s">
        <v>569</v>
      </c>
      <c r="F339" s="215" t="s">
        <v>570</v>
      </c>
      <c r="G339" s="216" t="s">
        <v>206</v>
      </c>
      <c r="H339" s="217">
        <v>46.85</v>
      </c>
      <c r="I339" s="218"/>
      <c r="J339" s="219">
        <f>ROUND(I339*H339,2)</f>
        <v>0</v>
      </c>
      <c r="K339" s="215" t="s">
        <v>184</v>
      </c>
      <c r="L339" s="45"/>
      <c r="M339" s="220" t="s">
        <v>19</v>
      </c>
      <c r="N339" s="221" t="s">
        <v>45</v>
      </c>
      <c r="O339" s="85"/>
      <c r="P339" s="222">
        <f>O339*H339</f>
        <v>0</v>
      </c>
      <c r="Q339" s="222">
        <v>0</v>
      </c>
      <c r="R339" s="222">
        <f>Q339*H339</f>
        <v>0</v>
      </c>
      <c r="S339" s="222">
        <v>0.261</v>
      </c>
      <c r="T339" s="223">
        <f>S339*H339</f>
        <v>12.22785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185</v>
      </c>
      <c r="AT339" s="224" t="s">
        <v>180</v>
      </c>
      <c r="AU339" s="224" t="s">
        <v>84</v>
      </c>
      <c r="AY339" s="18" t="s">
        <v>178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82</v>
      </c>
      <c r="BK339" s="225">
        <f>ROUND(I339*H339,2)</f>
        <v>0</v>
      </c>
      <c r="BL339" s="18" t="s">
        <v>185</v>
      </c>
      <c r="BM339" s="224" t="s">
        <v>571</v>
      </c>
    </row>
    <row r="340" spans="1:47" s="2" customFormat="1" ht="12">
      <c r="A340" s="39"/>
      <c r="B340" s="40"/>
      <c r="C340" s="41"/>
      <c r="D340" s="226" t="s">
        <v>187</v>
      </c>
      <c r="E340" s="41"/>
      <c r="F340" s="227" t="s">
        <v>572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187</v>
      </c>
      <c r="AU340" s="18" t="s">
        <v>84</v>
      </c>
    </row>
    <row r="341" spans="1:47" s="2" customFormat="1" ht="12">
      <c r="A341" s="39"/>
      <c r="B341" s="40"/>
      <c r="C341" s="41"/>
      <c r="D341" s="231" t="s">
        <v>189</v>
      </c>
      <c r="E341" s="41"/>
      <c r="F341" s="232" t="s">
        <v>573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189</v>
      </c>
      <c r="AU341" s="18" t="s">
        <v>84</v>
      </c>
    </row>
    <row r="342" spans="1:51" s="13" customFormat="1" ht="12">
      <c r="A342" s="13"/>
      <c r="B342" s="244"/>
      <c r="C342" s="245"/>
      <c r="D342" s="226" t="s">
        <v>288</v>
      </c>
      <c r="E342" s="246" t="s">
        <v>19</v>
      </c>
      <c r="F342" s="247" t="s">
        <v>574</v>
      </c>
      <c r="G342" s="245"/>
      <c r="H342" s="248">
        <v>6.58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4" t="s">
        <v>288</v>
      </c>
      <c r="AU342" s="254" t="s">
        <v>84</v>
      </c>
      <c r="AV342" s="13" t="s">
        <v>84</v>
      </c>
      <c r="AW342" s="13" t="s">
        <v>33</v>
      </c>
      <c r="AX342" s="13" t="s">
        <v>74</v>
      </c>
      <c r="AY342" s="254" t="s">
        <v>178</v>
      </c>
    </row>
    <row r="343" spans="1:51" s="13" customFormat="1" ht="12">
      <c r="A343" s="13"/>
      <c r="B343" s="244"/>
      <c r="C343" s="245"/>
      <c r="D343" s="226" t="s">
        <v>288</v>
      </c>
      <c r="E343" s="246" t="s">
        <v>19</v>
      </c>
      <c r="F343" s="247" t="s">
        <v>575</v>
      </c>
      <c r="G343" s="245"/>
      <c r="H343" s="248">
        <v>25.97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4" t="s">
        <v>288</v>
      </c>
      <c r="AU343" s="254" t="s">
        <v>84</v>
      </c>
      <c r="AV343" s="13" t="s">
        <v>84</v>
      </c>
      <c r="AW343" s="13" t="s">
        <v>33</v>
      </c>
      <c r="AX343" s="13" t="s">
        <v>74</v>
      </c>
      <c r="AY343" s="254" t="s">
        <v>178</v>
      </c>
    </row>
    <row r="344" spans="1:51" s="13" customFormat="1" ht="12">
      <c r="A344" s="13"/>
      <c r="B344" s="244"/>
      <c r="C344" s="245"/>
      <c r="D344" s="226" t="s">
        <v>288</v>
      </c>
      <c r="E344" s="246" t="s">
        <v>19</v>
      </c>
      <c r="F344" s="247" t="s">
        <v>576</v>
      </c>
      <c r="G344" s="245"/>
      <c r="H344" s="248">
        <v>14.3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4" t="s">
        <v>288</v>
      </c>
      <c r="AU344" s="254" t="s">
        <v>84</v>
      </c>
      <c r="AV344" s="13" t="s">
        <v>84</v>
      </c>
      <c r="AW344" s="13" t="s">
        <v>33</v>
      </c>
      <c r="AX344" s="13" t="s">
        <v>74</v>
      </c>
      <c r="AY344" s="254" t="s">
        <v>178</v>
      </c>
    </row>
    <row r="345" spans="1:51" s="14" customFormat="1" ht="12">
      <c r="A345" s="14"/>
      <c r="B345" s="255"/>
      <c r="C345" s="256"/>
      <c r="D345" s="226" t="s">
        <v>288</v>
      </c>
      <c r="E345" s="257" t="s">
        <v>19</v>
      </c>
      <c r="F345" s="258" t="s">
        <v>386</v>
      </c>
      <c r="G345" s="256"/>
      <c r="H345" s="259">
        <v>46.849999999999994</v>
      </c>
      <c r="I345" s="260"/>
      <c r="J345" s="256"/>
      <c r="K345" s="256"/>
      <c r="L345" s="261"/>
      <c r="M345" s="262"/>
      <c r="N345" s="263"/>
      <c r="O345" s="263"/>
      <c r="P345" s="263"/>
      <c r="Q345" s="263"/>
      <c r="R345" s="263"/>
      <c r="S345" s="263"/>
      <c r="T345" s="26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5" t="s">
        <v>288</v>
      </c>
      <c r="AU345" s="265" t="s">
        <v>84</v>
      </c>
      <c r="AV345" s="14" t="s">
        <v>185</v>
      </c>
      <c r="AW345" s="14" t="s">
        <v>33</v>
      </c>
      <c r="AX345" s="14" t="s">
        <v>82</v>
      </c>
      <c r="AY345" s="265" t="s">
        <v>178</v>
      </c>
    </row>
    <row r="346" spans="1:65" s="2" customFormat="1" ht="16.5" customHeight="1">
      <c r="A346" s="39"/>
      <c r="B346" s="40"/>
      <c r="C346" s="213" t="s">
        <v>577</v>
      </c>
      <c r="D346" s="213" t="s">
        <v>180</v>
      </c>
      <c r="E346" s="214" t="s">
        <v>578</v>
      </c>
      <c r="F346" s="215" t="s">
        <v>579</v>
      </c>
      <c r="G346" s="216" t="s">
        <v>183</v>
      </c>
      <c r="H346" s="217">
        <v>1.031</v>
      </c>
      <c r="I346" s="218"/>
      <c r="J346" s="219">
        <f>ROUND(I346*H346,2)</f>
        <v>0</v>
      </c>
      <c r="K346" s="215" t="s">
        <v>184</v>
      </c>
      <c r="L346" s="45"/>
      <c r="M346" s="220" t="s">
        <v>19</v>
      </c>
      <c r="N346" s="221" t="s">
        <v>45</v>
      </c>
      <c r="O346" s="85"/>
      <c r="P346" s="222">
        <f>O346*H346</f>
        <v>0</v>
      </c>
      <c r="Q346" s="222">
        <v>0</v>
      </c>
      <c r="R346" s="222">
        <f>Q346*H346</f>
        <v>0</v>
      </c>
      <c r="S346" s="222">
        <v>1.8</v>
      </c>
      <c r="T346" s="223">
        <f>S346*H346</f>
        <v>1.8558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185</v>
      </c>
      <c r="AT346" s="224" t="s">
        <v>180</v>
      </c>
      <c r="AU346" s="224" t="s">
        <v>84</v>
      </c>
      <c r="AY346" s="18" t="s">
        <v>178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82</v>
      </c>
      <c r="BK346" s="225">
        <f>ROUND(I346*H346,2)</f>
        <v>0</v>
      </c>
      <c r="BL346" s="18" t="s">
        <v>185</v>
      </c>
      <c r="BM346" s="224" t="s">
        <v>580</v>
      </c>
    </row>
    <row r="347" spans="1:47" s="2" customFormat="1" ht="12">
      <c r="A347" s="39"/>
      <c r="B347" s="40"/>
      <c r="C347" s="41"/>
      <c r="D347" s="226" t="s">
        <v>187</v>
      </c>
      <c r="E347" s="41"/>
      <c r="F347" s="227" t="s">
        <v>581</v>
      </c>
      <c r="G347" s="41"/>
      <c r="H347" s="41"/>
      <c r="I347" s="228"/>
      <c r="J347" s="41"/>
      <c r="K347" s="41"/>
      <c r="L347" s="45"/>
      <c r="M347" s="229"/>
      <c r="N347" s="230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187</v>
      </c>
      <c r="AU347" s="18" t="s">
        <v>84</v>
      </c>
    </row>
    <row r="348" spans="1:47" s="2" customFormat="1" ht="12">
      <c r="A348" s="39"/>
      <c r="B348" s="40"/>
      <c r="C348" s="41"/>
      <c r="D348" s="231" t="s">
        <v>189</v>
      </c>
      <c r="E348" s="41"/>
      <c r="F348" s="232" t="s">
        <v>582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189</v>
      </c>
      <c r="AU348" s="18" t="s">
        <v>84</v>
      </c>
    </row>
    <row r="349" spans="1:51" s="13" customFormat="1" ht="12">
      <c r="A349" s="13"/>
      <c r="B349" s="244"/>
      <c r="C349" s="245"/>
      <c r="D349" s="226" t="s">
        <v>288</v>
      </c>
      <c r="E349" s="246" t="s">
        <v>19</v>
      </c>
      <c r="F349" s="247" t="s">
        <v>583</v>
      </c>
      <c r="G349" s="245"/>
      <c r="H349" s="248">
        <v>1.031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4" t="s">
        <v>288</v>
      </c>
      <c r="AU349" s="254" t="s">
        <v>84</v>
      </c>
      <c r="AV349" s="13" t="s">
        <v>84</v>
      </c>
      <c r="AW349" s="13" t="s">
        <v>33</v>
      </c>
      <c r="AX349" s="13" t="s">
        <v>82</v>
      </c>
      <c r="AY349" s="254" t="s">
        <v>178</v>
      </c>
    </row>
    <row r="350" spans="1:65" s="2" customFormat="1" ht="16.5" customHeight="1">
      <c r="A350" s="39"/>
      <c r="B350" s="40"/>
      <c r="C350" s="213" t="s">
        <v>584</v>
      </c>
      <c r="D350" s="213" t="s">
        <v>180</v>
      </c>
      <c r="E350" s="214" t="s">
        <v>585</v>
      </c>
      <c r="F350" s="215" t="s">
        <v>586</v>
      </c>
      <c r="G350" s="216" t="s">
        <v>183</v>
      </c>
      <c r="H350" s="217">
        <v>0.528</v>
      </c>
      <c r="I350" s="218"/>
      <c r="J350" s="219">
        <f>ROUND(I350*H350,2)</f>
        <v>0</v>
      </c>
      <c r="K350" s="215" t="s">
        <v>184</v>
      </c>
      <c r="L350" s="45"/>
      <c r="M350" s="220" t="s">
        <v>19</v>
      </c>
      <c r="N350" s="221" t="s">
        <v>45</v>
      </c>
      <c r="O350" s="85"/>
      <c r="P350" s="222">
        <f>O350*H350</f>
        <v>0</v>
      </c>
      <c r="Q350" s="222">
        <v>0</v>
      </c>
      <c r="R350" s="222">
        <f>Q350*H350</f>
        <v>0</v>
      </c>
      <c r="S350" s="222">
        <v>2.4</v>
      </c>
      <c r="T350" s="223">
        <f>S350*H350</f>
        <v>1.2672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185</v>
      </c>
      <c r="AT350" s="224" t="s">
        <v>180</v>
      </c>
      <c r="AU350" s="224" t="s">
        <v>84</v>
      </c>
      <c r="AY350" s="18" t="s">
        <v>178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82</v>
      </c>
      <c r="BK350" s="225">
        <f>ROUND(I350*H350,2)</f>
        <v>0</v>
      </c>
      <c r="BL350" s="18" t="s">
        <v>185</v>
      </c>
      <c r="BM350" s="224" t="s">
        <v>587</v>
      </c>
    </row>
    <row r="351" spans="1:47" s="2" customFormat="1" ht="12">
      <c r="A351" s="39"/>
      <c r="B351" s="40"/>
      <c r="C351" s="41"/>
      <c r="D351" s="226" t="s">
        <v>187</v>
      </c>
      <c r="E351" s="41"/>
      <c r="F351" s="227" t="s">
        <v>588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187</v>
      </c>
      <c r="AU351" s="18" t="s">
        <v>84</v>
      </c>
    </row>
    <row r="352" spans="1:47" s="2" customFormat="1" ht="12">
      <c r="A352" s="39"/>
      <c r="B352" s="40"/>
      <c r="C352" s="41"/>
      <c r="D352" s="231" t="s">
        <v>189</v>
      </c>
      <c r="E352" s="41"/>
      <c r="F352" s="232" t="s">
        <v>589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189</v>
      </c>
      <c r="AU352" s="18" t="s">
        <v>84</v>
      </c>
    </row>
    <row r="353" spans="1:51" s="13" customFormat="1" ht="12">
      <c r="A353" s="13"/>
      <c r="B353" s="244"/>
      <c r="C353" s="245"/>
      <c r="D353" s="226" t="s">
        <v>288</v>
      </c>
      <c r="E353" s="246" t="s">
        <v>19</v>
      </c>
      <c r="F353" s="247" t="s">
        <v>590</v>
      </c>
      <c r="G353" s="245"/>
      <c r="H353" s="248">
        <v>0.528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4" t="s">
        <v>288</v>
      </c>
      <c r="AU353" s="254" t="s">
        <v>84</v>
      </c>
      <c r="AV353" s="13" t="s">
        <v>84</v>
      </c>
      <c r="AW353" s="13" t="s">
        <v>33</v>
      </c>
      <c r="AX353" s="13" t="s">
        <v>82</v>
      </c>
      <c r="AY353" s="254" t="s">
        <v>178</v>
      </c>
    </row>
    <row r="354" spans="1:65" s="2" customFormat="1" ht="16.5" customHeight="1">
      <c r="A354" s="39"/>
      <c r="B354" s="40"/>
      <c r="C354" s="213" t="s">
        <v>591</v>
      </c>
      <c r="D354" s="213" t="s">
        <v>180</v>
      </c>
      <c r="E354" s="214" t="s">
        <v>592</v>
      </c>
      <c r="F354" s="215" t="s">
        <v>593</v>
      </c>
      <c r="G354" s="216" t="s">
        <v>206</v>
      </c>
      <c r="H354" s="217">
        <v>395</v>
      </c>
      <c r="I354" s="218"/>
      <c r="J354" s="219">
        <f>ROUND(I354*H354,2)</f>
        <v>0</v>
      </c>
      <c r="K354" s="215" t="s">
        <v>184</v>
      </c>
      <c r="L354" s="45"/>
      <c r="M354" s="220" t="s">
        <v>19</v>
      </c>
      <c r="N354" s="221" t="s">
        <v>45</v>
      </c>
      <c r="O354" s="85"/>
      <c r="P354" s="222">
        <f>O354*H354</f>
        <v>0</v>
      </c>
      <c r="Q354" s="222">
        <v>0</v>
      </c>
      <c r="R354" s="222">
        <f>Q354*H354</f>
        <v>0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185</v>
      </c>
      <c r="AT354" s="224" t="s">
        <v>180</v>
      </c>
      <c r="AU354" s="224" t="s">
        <v>84</v>
      </c>
      <c r="AY354" s="18" t="s">
        <v>178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82</v>
      </c>
      <c r="BK354" s="225">
        <f>ROUND(I354*H354,2)</f>
        <v>0</v>
      </c>
      <c r="BL354" s="18" t="s">
        <v>185</v>
      </c>
      <c r="BM354" s="224" t="s">
        <v>594</v>
      </c>
    </row>
    <row r="355" spans="1:47" s="2" customFormat="1" ht="12">
      <c r="A355" s="39"/>
      <c r="B355" s="40"/>
      <c r="C355" s="41"/>
      <c r="D355" s="226" t="s">
        <v>187</v>
      </c>
      <c r="E355" s="41"/>
      <c r="F355" s="227" t="s">
        <v>593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187</v>
      </c>
      <c r="AU355" s="18" t="s">
        <v>84</v>
      </c>
    </row>
    <row r="356" spans="1:47" s="2" customFormat="1" ht="12">
      <c r="A356" s="39"/>
      <c r="B356" s="40"/>
      <c r="C356" s="41"/>
      <c r="D356" s="231" t="s">
        <v>189</v>
      </c>
      <c r="E356" s="41"/>
      <c r="F356" s="232" t="s">
        <v>595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189</v>
      </c>
      <c r="AU356" s="18" t="s">
        <v>84</v>
      </c>
    </row>
    <row r="357" spans="1:51" s="13" customFormat="1" ht="12">
      <c r="A357" s="13"/>
      <c r="B357" s="244"/>
      <c r="C357" s="245"/>
      <c r="D357" s="226" t="s">
        <v>288</v>
      </c>
      <c r="E357" s="246" t="s">
        <v>19</v>
      </c>
      <c r="F357" s="247" t="s">
        <v>596</v>
      </c>
      <c r="G357" s="245"/>
      <c r="H357" s="248">
        <v>395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4" t="s">
        <v>288</v>
      </c>
      <c r="AU357" s="254" t="s">
        <v>84</v>
      </c>
      <c r="AV357" s="13" t="s">
        <v>84</v>
      </c>
      <c r="AW357" s="13" t="s">
        <v>33</v>
      </c>
      <c r="AX357" s="13" t="s">
        <v>82</v>
      </c>
      <c r="AY357" s="254" t="s">
        <v>178</v>
      </c>
    </row>
    <row r="358" spans="1:65" s="2" customFormat="1" ht="16.5" customHeight="1">
      <c r="A358" s="39"/>
      <c r="B358" s="40"/>
      <c r="C358" s="213" t="s">
        <v>597</v>
      </c>
      <c r="D358" s="213" t="s">
        <v>180</v>
      </c>
      <c r="E358" s="214" t="s">
        <v>598</v>
      </c>
      <c r="F358" s="215" t="s">
        <v>599</v>
      </c>
      <c r="G358" s="216" t="s">
        <v>206</v>
      </c>
      <c r="H358" s="217">
        <v>790</v>
      </c>
      <c r="I358" s="218"/>
      <c r="J358" s="219">
        <f>ROUND(I358*H358,2)</f>
        <v>0</v>
      </c>
      <c r="K358" s="215" t="s">
        <v>184</v>
      </c>
      <c r="L358" s="45"/>
      <c r="M358" s="220" t="s">
        <v>19</v>
      </c>
      <c r="N358" s="221" t="s">
        <v>45</v>
      </c>
      <c r="O358" s="85"/>
      <c r="P358" s="222">
        <f>O358*H358</f>
        <v>0</v>
      </c>
      <c r="Q358" s="222">
        <v>0</v>
      </c>
      <c r="R358" s="222">
        <f>Q358*H358</f>
        <v>0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185</v>
      </c>
      <c r="AT358" s="224" t="s">
        <v>180</v>
      </c>
      <c r="AU358" s="224" t="s">
        <v>84</v>
      </c>
      <c r="AY358" s="18" t="s">
        <v>178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82</v>
      </c>
      <c r="BK358" s="225">
        <f>ROUND(I358*H358,2)</f>
        <v>0</v>
      </c>
      <c r="BL358" s="18" t="s">
        <v>185</v>
      </c>
      <c r="BM358" s="224" t="s">
        <v>600</v>
      </c>
    </row>
    <row r="359" spans="1:47" s="2" customFormat="1" ht="12">
      <c r="A359" s="39"/>
      <c r="B359" s="40"/>
      <c r="C359" s="41"/>
      <c r="D359" s="226" t="s">
        <v>187</v>
      </c>
      <c r="E359" s="41"/>
      <c r="F359" s="227" t="s">
        <v>601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187</v>
      </c>
      <c r="AU359" s="18" t="s">
        <v>84</v>
      </c>
    </row>
    <row r="360" spans="1:47" s="2" customFormat="1" ht="12">
      <c r="A360" s="39"/>
      <c r="B360" s="40"/>
      <c r="C360" s="41"/>
      <c r="D360" s="231" t="s">
        <v>189</v>
      </c>
      <c r="E360" s="41"/>
      <c r="F360" s="232" t="s">
        <v>602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189</v>
      </c>
      <c r="AU360" s="18" t="s">
        <v>84</v>
      </c>
    </row>
    <row r="361" spans="1:51" s="13" customFormat="1" ht="12">
      <c r="A361" s="13"/>
      <c r="B361" s="244"/>
      <c r="C361" s="245"/>
      <c r="D361" s="226" t="s">
        <v>288</v>
      </c>
      <c r="E361" s="246" t="s">
        <v>19</v>
      </c>
      <c r="F361" s="247" t="s">
        <v>603</v>
      </c>
      <c r="G361" s="245"/>
      <c r="H361" s="248">
        <v>790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4" t="s">
        <v>288</v>
      </c>
      <c r="AU361" s="254" t="s">
        <v>84</v>
      </c>
      <c r="AV361" s="13" t="s">
        <v>84</v>
      </c>
      <c r="AW361" s="13" t="s">
        <v>33</v>
      </c>
      <c r="AX361" s="13" t="s">
        <v>82</v>
      </c>
      <c r="AY361" s="254" t="s">
        <v>178</v>
      </c>
    </row>
    <row r="362" spans="1:65" s="2" customFormat="1" ht="16.5" customHeight="1">
      <c r="A362" s="39"/>
      <c r="B362" s="40"/>
      <c r="C362" s="213" t="s">
        <v>604</v>
      </c>
      <c r="D362" s="213" t="s">
        <v>180</v>
      </c>
      <c r="E362" s="214" t="s">
        <v>605</v>
      </c>
      <c r="F362" s="215" t="s">
        <v>606</v>
      </c>
      <c r="G362" s="216" t="s">
        <v>206</v>
      </c>
      <c r="H362" s="217">
        <v>13.287</v>
      </c>
      <c r="I362" s="218"/>
      <c r="J362" s="219">
        <f>ROUND(I362*H362,2)</f>
        <v>0</v>
      </c>
      <c r="K362" s="215" t="s">
        <v>184</v>
      </c>
      <c r="L362" s="45"/>
      <c r="M362" s="220" t="s">
        <v>19</v>
      </c>
      <c r="N362" s="221" t="s">
        <v>45</v>
      </c>
      <c r="O362" s="85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4" t="s">
        <v>185</v>
      </c>
      <c r="AT362" s="224" t="s">
        <v>180</v>
      </c>
      <c r="AU362" s="224" t="s">
        <v>84</v>
      </c>
      <c r="AY362" s="18" t="s">
        <v>178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8" t="s">
        <v>82</v>
      </c>
      <c r="BK362" s="225">
        <f>ROUND(I362*H362,2)</f>
        <v>0</v>
      </c>
      <c r="BL362" s="18" t="s">
        <v>185</v>
      </c>
      <c r="BM362" s="224" t="s">
        <v>607</v>
      </c>
    </row>
    <row r="363" spans="1:47" s="2" customFormat="1" ht="12">
      <c r="A363" s="39"/>
      <c r="B363" s="40"/>
      <c r="C363" s="41"/>
      <c r="D363" s="226" t="s">
        <v>187</v>
      </c>
      <c r="E363" s="41"/>
      <c r="F363" s="227" t="s">
        <v>606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187</v>
      </c>
      <c r="AU363" s="18" t="s">
        <v>84</v>
      </c>
    </row>
    <row r="364" spans="1:47" s="2" customFormat="1" ht="12">
      <c r="A364" s="39"/>
      <c r="B364" s="40"/>
      <c r="C364" s="41"/>
      <c r="D364" s="231" t="s">
        <v>189</v>
      </c>
      <c r="E364" s="41"/>
      <c r="F364" s="232" t="s">
        <v>608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189</v>
      </c>
      <c r="AU364" s="18" t="s">
        <v>84</v>
      </c>
    </row>
    <row r="365" spans="1:51" s="13" customFormat="1" ht="12">
      <c r="A365" s="13"/>
      <c r="B365" s="244"/>
      <c r="C365" s="245"/>
      <c r="D365" s="226" t="s">
        <v>288</v>
      </c>
      <c r="E365" s="246" t="s">
        <v>19</v>
      </c>
      <c r="F365" s="247" t="s">
        <v>609</v>
      </c>
      <c r="G365" s="245"/>
      <c r="H365" s="248">
        <v>13.287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4" t="s">
        <v>288</v>
      </c>
      <c r="AU365" s="254" t="s">
        <v>84</v>
      </c>
      <c r="AV365" s="13" t="s">
        <v>84</v>
      </c>
      <c r="AW365" s="13" t="s">
        <v>33</v>
      </c>
      <c r="AX365" s="13" t="s">
        <v>82</v>
      </c>
      <c r="AY365" s="254" t="s">
        <v>178</v>
      </c>
    </row>
    <row r="366" spans="1:65" s="2" customFormat="1" ht="16.5" customHeight="1">
      <c r="A366" s="39"/>
      <c r="B366" s="40"/>
      <c r="C366" s="213" t="s">
        <v>610</v>
      </c>
      <c r="D366" s="213" t="s">
        <v>180</v>
      </c>
      <c r="E366" s="214" t="s">
        <v>611</v>
      </c>
      <c r="F366" s="215" t="s">
        <v>612</v>
      </c>
      <c r="G366" s="216" t="s">
        <v>206</v>
      </c>
      <c r="H366" s="217">
        <v>3.24</v>
      </c>
      <c r="I366" s="218"/>
      <c r="J366" s="219">
        <f>ROUND(I366*H366,2)</f>
        <v>0</v>
      </c>
      <c r="K366" s="215" t="s">
        <v>184</v>
      </c>
      <c r="L366" s="45"/>
      <c r="M366" s="220" t="s">
        <v>19</v>
      </c>
      <c r="N366" s="221" t="s">
        <v>45</v>
      </c>
      <c r="O366" s="85"/>
      <c r="P366" s="222">
        <f>O366*H366</f>
        <v>0</v>
      </c>
      <c r="Q366" s="222">
        <v>0</v>
      </c>
      <c r="R366" s="222">
        <f>Q366*H366</f>
        <v>0</v>
      </c>
      <c r="S366" s="222">
        <v>0.076</v>
      </c>
      <c r="T366" s="223">
        <f>S366*H366</f>
        <v>0.24624000000000001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4" t="s">
        <v>185</v>
      </c>
      <c r="AT366" s="224" t="s">
        <v>180</v>
      </c>
      <c r="AU366" s="224" t="s">
        <v>84</v>
      </c>
      <c r="AY366" s="18" t="s">
        <v>178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8" t="s">
        <v>82</v>
      </c>
      <c r="BK366" s="225">
        <f>ROUND(I366*H366,2)</f>
        <v>0</v>
      </c>
      <c r="BL366" s="18" t="s">
        <v>185</v>
      </c>
      <c r="BM366" s="224" t="s">
        <v>613</v>
      </c>
    </row>
    <row r="367" spans="1:47" s="2" customFormat="1" ht="12">
      <c r="A367" s="39"/>
      <c r="B367" s="40"/>
      <c r="C367" s="41"/>
      <c r="D367" s="226" t="s">
        <v>187</v>
      </c>
      <c r="E367" s="41"/>
      <c r="F367" s="227" t="s">
        <v>614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187</v>
      </c>
      <c r="AU367" s="18" t="s">
        <v>84</v>
      </c>
    </row>
    <row r="368" spans="1:47" s="2" customFormat="1" ht="12">
      <c r="A368" s="39"/>
      <c r="B368" s="40"/>
      <c r="C368" s="41"/>
      <c r="D368" s="231" t="s">
        <v>189</v>
      </c>
      <c r="E368" s="41"/>
      <c r="F368" s="232" t="s">
        <v>615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189</v>
      </c>
      <c r="AU368" s="18" t="s">
        <v>84</v>
      </c>
    </row>
    <row r="369" spans="1:51" s="13" customFormat="1" ht="12">
      <c r="A369" s="13"/>
      <c r="B369" s="244"/>
      <c r="C369" s="245"/>
      <c r="D369" s="226" t="s">
        <v>288</v>
      </c>
      <c r="E369" s="246" t="s">
        <v>19</v>
      </c>
      <c r="F369" s="247" t="s">
        <v>616</v>
      </c>
      <c r="G369" s="245"/>
      <c r="H369" s="248">
        <v>3.24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4" t="s">
        <v>288</v>
      </c>
      <c r="AU369" s="254" t="s">
        <v>84</v>
      </c>
      <c r="AV369" s="13" t="s">
        <v>84</v>
      </c>
      <c r="AW369" s="13" t="s">
        <v>33</v>
      </c>
      <c r="AX369" s="13" t="s">
        <v>82</v>
      </c>
      <c r="AY369" s="254" t="s">
        <v>178</v>
      </c>
    </row>
    <row r="370" spans="1:65" s="2" customFormat="1" ht="16.5" customHeight="1">
      <c r="A370" s="39"/>
      <c r="B370" s="40"/>
      <c r="C370" s="213" t="s">
        <v>617</v>
      </c>
      <c r="D370" s="213" t="s">
        <v>180</v>
      </c>
      <c r="E370" s="214" t="s">
        <v>618</v>
      </c>
      <c r="F370" s="215" t="s">
        <v>619</v>
      </c>
      <c r="G370" s="216" t="s">
        <v>206</v>
      </c>
      <c r="H370" s="217">
        <v>3.829</v>
      </c>
      <c r="I370" s="218"/>
      <c r="J370" s="219">
        <f>ROUND(I370*H370,2)</f>
        <v>0</v>
      </c>
      <c r="K370" s="215" t="s">
        <v>184</v>
      </c>
      <c r="L370" s="45"/>
      <c r="M370" s="220" t="s">
        <v>19</v>
      </c>
      <c r="N370" s="221" t="s">
        <v>45</v>
      </c>
      <c r="O370" s="85"/>
      <c r="P370" s="222">
        <f>O370*H370</f>
        <v>0</v>
      </c>
      <c r="Q370" s="222">
        <v>0</v>
      </c>
      <c r="R370" s="222">
        <f>Q370*H370</f>
        <v>0</v>
      </c>
      <c r="S370" s="222">
        <v>0</v>
      </c>
      <c r="T370" s="223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4" t="s">
        <v>185</v>
      </c>
      <c r="AT370" s="224" t="s">
        <v>180</v>
      </c>
      <c r="AU370" s="224" t="s">
        <v>84</v>
      </c>
      <c r="AY370" s="18" t="s">
        <v>178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8" t="s">
        <v>82</v>
      </c>
      <c r="BK370" s="225">
        <f>ROUND(I370*H370,2)</f>
        <v>0</v>
      </c>
      <c r="BL370" s="18" t="s">
        <v>185</v>
      </c>
      <c r="BM370" s="224" t="s">
        <v>620</v>
      </c>
    </row>
    <row r="371" spans="1:47" s="2" customFormat="1" ht="12">
      <c r="A371" s="39"/>
      <c r="B371" s="40"/>
      <c r="C371" s="41"/>
      <c r="D371" s="226" t="s">
        <v>187</v>
      </c>
      <c r="E371" s="41"/>
      <c r="F371" s="227" t="s">
        <v>621</v>
      </c>
      <c r="G371" s="41"/>
      <c r="H371" s="41"/>
      <c r="I371" s="228"/>
      <c r="J371" s="41"/>
      <c r="K371" s="41"/>
      <c r="L371" s="45"/>
      <c r="M371" s="229"/>
      <c r="N371" s="230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187</v>
      </c>
      <c r="AU371" s="18" t="s">
        <v>84</v>
      </c>
    </row>
    <row r="372" spans="1:47" s="2" customFormat="1" ht="12">
      <c r="A372" s="39"/>
      <c r="B372" s="40"/>
      <c r="C372" s="41"/>
      <c r="D372" s="231" t="s">
        <v>189</v>
      </c>
      <c r="E372" s="41"/>
      <c r="F372" s="232" t="s">
        <v>622</v>
      </c>
      <c r="G372" s="41"/>
      <c r="H372" s="41"/>
      <c r="I372" s="228"/>
      <c r="J372" s="41"/>
      <c r="K372" s="41"/>
      <c r="L372" s="45"/>
      <c r="M372" s="229"/>
      <c r="N372" s="230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189</v>
      </c>
      <c r="AU372" s="18" t="s">
        <v>84</v>
      </c>
    </row>
    <row r="373" spans="1:51" s="13" customFormat="1" ht="12">
      <c r="A373" s="13"/>
      <c r="B373" s="244"/>
      <c r="C373" s="245"/>
      <c r="D373" s="226" t="s">
        <v>288</v>
      </c>
      <c r="E373" s="246" t="s">
        <v>19</v>
      </c>
      <c r="F373" s="247" t="s">
        <v>623</v>
      </c>
      <c r="G373" s="245"/>
      <c r="H373" s="248">
        <v>3.829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4" t="s">
        <v>288</v>
      </c>
      <c r="AU373" s="254" t="s">
        <v>84</v>
      </c>
      <c r="AV373" s="13" t="s">
        <v>84</v>
      </c>
      <c r="AW373" s="13" t="s">
        <v>33</v>
      </c>
      <c r="AX373" s="13" t="s">
        <v>82</v>
      </c>
      <c r="AY373" s="254" t="s">
        <v>178</v>
      </c>
    </row>
    <row r="374" spans="1:65" s="2" customFormat="1" ht="21.75" customHeight="1">
      <c r="A374" s="39"/>
      <c r="B374" s="40"/>
      <c r="C374" s="213" t="s">
        <v>624</v>
      </c>
      <c r="D374" s="213" t="s">
        <v>180</v>
      </c>
      <c r="E374" s="214" t="s">
        <v>625</v>
      </c>
      <c r="F374" s="215" t="s">
        <v>626</v>
      </c>
      <c r="G374" s="216" t="s">
        <v>237</v>
      </c>
      <c r="H374" s="217">
        <v>28</v>
      </c>
      <c r="I374" s="218"/>
      <c r="J374" s="219">
        <f>ROUND(I374*H374,2)</f>
        <v>0</v>
      </c>
      <c r="K374" s="215" t="s">
        <v>184</v>
      </c>
      <c r="L374" s="45"/>
      <c r="M374" s="220" t="s">
        <v>19</v>
      </c>
      <c r="N374" s="221" t="s">
        <v>45</v>
      </c>
      <c r="O374" s="85"/>
      <c r="P374" s="222">
        <f>O374*H374</f>
        <v>0</v>
      </c>
      <c r="Q374" s="222">
        <v>0.02363</v>
      </c>
      <c r="R374" s="222">
        <f>Q374*H374</f>
        <v>0.66164</v>
      </c>
      <c r="S374" s="222">
        <v>0</v>
      </c>
      <c r="T374" s="22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4" t="s">
        <v>185</v>
      </c>
      <c r="AT374" s="224" t="s">
        <v>180</v>
      </c>
      <c r="AU374" s="224" t="s">
        <v>84</v>
      </c>
      <c r="AY374" s="18" t="s">
        <v>178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82</v>
      </c>
      <c r="BK374" s="225">
        <f>ROUND(I374*H374,2)</f>
        <v>0</v>
      </c>
      <c r="BL374" s="18" t="s">
        <v>185</v>
      </c>
      <c r="BM374" s="224" t="s">
        <v>627</v>
      </c>
    </row>
    <row r="375" spans="1:47" s="2" customFormat="1" ht="12">
      <c r="A375" s="39"/>
      <c r="B375" s="40"/>
      <c r="C375" s="41"/>
      <c r="D375" s="226" t="s">
        <v>187</v>
      </c>
      <c r="E375" s="41"/>
      <c r="F375" s="227" t="s">
        <v>628</v>
      </c>
      <c r="G375" s="41"/>
      <c r="H375" s="41"/>
      <c r="I375" s="228"/>
      <c r="J375" s="41"/>
      <c r="K375" s="41"/>
      <c r="L375" s="45"/>
      <c r="M375" s="229"/>
      <c r="N375" s="230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187</v>
      </c>
      <c r="AU375" s="18" t="s">
        <v>84</v>
      </c>
    </row>
    <row r="376" spans="1:47" s="2" customFormat="1" ht="12">
      <c r="A376" s="39"/>
      <c r="B376" s="40"/>
      <c r="C376" s="41"/>
      <c r="D376" s="231" t="s">
        <v>189</v>
      </c>
      <c r="E376" s="41"/>
      <c r="F376" s="232" t="s">
        <v>629</v>
      </c>
      <c r="G376" s="41"/>
      <c r="H376" s="41"/>
      <c r="I376" s="228"/>
      <c r="J376" s="41"/>
      <c r="K376" s="41"/>
      <c r="L376" s="45"/>
      <c r="M376" s="229"/>
      <c r="N376" s="230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189</v>
      </c>
      <c r="AU376" s="18" t="s">
        <v>84</v>
      </c>
    </row>
    <row r="377" spans="1:51" s="13" customFormat="1" ht="12">
      <c r="A377" s="13"/>
      <c r="B377" s="244"/>
      <c r="C377" s="245"/>
      <c r="D377" s="226" t="s">
        <v>288</v>
      </c>
      <c r="E377" s="246" t="s">
        <v>19</v>
      </c>
      <c r="F377" s="247" t="s">
        <v>630</v>
      </c>
      <c r="G377" s="245"/>
      <c r="H377" s="248">
        <v>28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4" t="s">
        <v>288</v>
      </c>
      <c r="AU377" s="254" t="s">
        <v>84</v>
      </c>
      <c r="AV377" s="13" t="s">
        <v>84</v>
      </c>
      <c r="AW377" s="13" t="s">
        <v>33</v>
      </c>
      <c r="AX377" s="13" t="s">
        <v>82</v>
      </c>
      <c r="AY377" s="254" t="s">
        <v>178</v>
      </c>
    </row>
    <row r="378" spans="1:65" s="2" customFormat="1" ht="21.75" customHeight="1">
      <c r="A378" s="39"/>
      <c r="B378" s="40"/>
      <c r="C378" s="213" t="s">
        <v>631</v>
      </c>
      <c r="D378" s="213" t="s">
        <v>180</v>
      </c>
      <c r="E378" s="214" t="s">
        <v>632</v>
      </c>
      <c r="F378" s="215" t="s">
        <v>633</v>
      </c>
      <c r="G378" s="216" t="s">
        <v>206</v>
      </c>
      <c r="H378" s="217">
        <v>815.971</v>
      </c>
      <c r="I378" s="218"/>
      <c r="J378" s="219">
        <f>ROUND(I378*H378,2)</f>
        <v>0</v>
      </c>
      <c r="K378" s="215" t="s">
        <v>184</v>
      </c>
      <c r="L378" s="45"/>
      <c r="M378" s="220" t="s">
        <v>19</v>
      </c>
      <c r="N378" s="221" t="s">
        <v>45</v>
      </c>
      <c r="O378" s="85"/>
      <c r="P378" s="222">
        <f>O378*H378</f>
        <v>0</v>
      </c>
      <c r="Q378" s="222">
        <v>0</v>
      </c>
      <c r="R378" s="222">
        <f>Q378*H378</f>
        <v>0</v>
      </c>
      <c r="S378" s="222">
        <v>0.046</v>
      </c>
      <c r="T378" s="223">
        <f>S378*H378</f>
        <v>37.534666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4" t="s">
        <v>185</v>
      </c>
      <c r="AT378" s="224" t="s">
        <v>180</v>
      </c>
      <c r="AU378" s="224" t="s">
        <v>84</v>
      </c>
      <c r="AY378" s="18" t="s">
        <v>178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8" t="s">
        <v>82</v>
      </c>
      <c r="BK378" s="225">
        <f>ROUND(I378*H378,2)</f>
        <v>0</v>
      </c>
      <c r="BL378" s="18" t="s">
        <v>185</v>
      </c>
      <c r="BM378" s="224" t="s">
        <v>634</v>
      </c>
    </row>
    <row r="379" spans="1:47" s="2" customFormat="1" ht="12">
      <c r="A379" s="39"/>
      <c r="B379" s="40"/>
      <c r="C379" s="41"/>
      <c r="D379" s="226" t="s">
        <v>187</v>
      </c>
      <c r="E379" s="41"/>
      <c r="F379" s="227" t="s">
        <v>635</v>
      </c>
      <c r="G379" s="41"/>
      <c r="H379" s="41"/>
      <c r="I379" s="228"/>
      <c r="J379" s="41"/>
      <c r="K379" s="41"/>
      <c r="L379" s="45"/>
      <c r="M379" s="229"/>
      <c r="N379" s="230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187</v>
      </c>
      <c r="AU379" s="18" t="s">
        <v>84</v>
      </c>
    </row>
    <row r="380" spans="1:47" s="2" customFormat="1" ht="12">
      <c r="A380" s="39"/>
      <c r="B380" s="40"/>
      <c r="C380" s="41"/>
      <c r="D380" s="231" t="s">
        <v>189</v>
      </c>
      <c r="E380" s="41"/>
      <c r="F380" s="232" t="s">
        <v>636</v>
      </c>
      <c r="G380" s="41"/>
      <c r="H380" s="41"/>
      <c r="I380" s="228"/>
      <c r="J380" s="41"/>
      <c r="K380" s="41"/>
      <c r="L380" s="45"/>
      <c r="M380" s="229"/>
      <c r="N380" s="230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189</v>
      </c>
      <c r="AU380" s="18" t="s">
        <v>84</v>
      </c>
    </row>
    <row r="381" spans="1:65" s="2" customFormat="1" ht="21.75" customHeight="1">
      <c r="A381" s="39"/>
      <c r="B381" s="40"/>
      <c r="C381" s="213" t="s">
        <v>637</v>
      </c>
      <c r="D381" s="213" t="s">
        <v>180</v>
      </c>
      <c r="E381" s="214" t="s">
        <v>638</v>
      </c>
      <c r="F381" s="215" t="s">
        <v>639</v>
      </c>
      <c r="G381" s="216" t="s">
        <v>237</v>
      </c>
      <c r="H381" s="217">
        <v>86</v>
      </c>
      <c r="I381" s="218"/>
      <c r="J381" s="219">
        <f>ROUND(I381*H381,2)</f>
        <v>0</v>
      </c>
      <c r="K381" s="215" t="s">
        <v>184</v>
      </c>
      <c r="L381" s="45"/>
      <c r="M381" s="220" t="s">
        <v>19</v>
      </c>
      <c r="N381" s="221" t="s">
        <v>45</v>
      </c>
      <c r="O381" s="85"/>
      <c r="P381" s="222">
        <f>O381*H381</f>
        <v>0</v>
      </c>
      <c r="Q381" s="222">
        <v>0.00129</v>
      </c>
      <c r="R381" s="222">
        <f>Q381*H381</f>
        <v>0.11094</v>
      </c>
      <c r="S381" s="222">
        <v>0</v>
      </c>
      <c r="T381" s="22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4" t="s">
        <v>185</v>
      </c>
      <c r="AT381" s="224" t="s">
        <v>180</v>
      </c>
      <c r="AU381" s="224" t="s">
        <v>84</v>
      </c>
      <c r="AY381" s="18" t="s">
        <v>178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8" t="s">
        <v>82</v>
      </c>
      <c r="BK381" s="225">
        <f>ROUND(I381*H381,2)</f>
        <v>0</v>
      </c>
      <c r="BL381" s="18" t="s">
        <v>185</v>
      </c>
      <c r="BM381" s="224" t="s">
        <v>640</v>
      </c>
    </row>
    <row r="382" spans="1:47" s="2" customFormat="1" ht="12">
      <c r="A382" s="39"/>
      <c r="B382" s="40"/>
      <c r="C382" s="41"/>
      <c r="D382" s="226" t="s">
        <v>187</v>
      </c>
      <c r="E382" s="41"/>
      <c r="F382" s="227" t="s">
        <v>639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187</v>
      </c>
      <c r="AU382" s="18" t="s">
        <v>84</v>
      </c>
    </row>
    <row r="383" spans="1:47" s="2" customFormat="1" ht="12">
      <c r="A383" s="39"/>
      <c r="B383" s="40"/>
      <c r="C383" s="41"/>
      <c r="D383" s="231" t="s">
        <v>189</v>
      </c>
      <c r="E383" s="41"/>
      <c r="F383" s="232" t="s">
        <v>641</v>
      </c>
      <c r="G383" s="41"/>
      <c r="H383" s="41"/>
      <c r="I383" s="228"/>
      <c r="J383" s="41"/>
      <c r="K383" s="41"/>
      <c r="L383" s="45"/>
      <c r="M383" s="229"/>
      <c r="N383" s="230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189</v>
      </c>
      <c r="AU383" s="18" t="s">
        <v>84</v>
      </c>
    </row>
    <row r="384" spans="1:63" s="12" customFormat="1" ht="22.8" customHeight="1">
      <c r="A384" s="12"/>
      <c r="B384" s="197"/>
      <c r="C384" s="198"/>
      <c r="D384" s="199" t="s">
        <v>73</v>
      </c>
      <c r="E384" s="211" t="s">
        <v>642</v>
      </c>
      <c r="F384" s="211" t="s">
        <v>643</v>
      </c>
      <c r="G384" s="198"/>
      <c r="H384" s="198"/>
      <c r="I384" s="201"/>
      <c r="J384" s="212">
        <f>BK384</f>
        <v>0</v>
      </c>
      <c r="K384" s="198"/>
      <c r="L384" s="203"/>
      <c r="M384" s="204"/>
      <c r="N384" s="205"/>
      <c r="O384" s="205"/>
      <c r="P384" s="206">
        <f>SUM(P385:P404)</f>
        <v>0</v>
      </c>
      <c r="Q384" s="205"/>
      <c r="R384" s="206">
        <f>SUM(R385:R404)</f>
        <v>0</v>
      </c>
      <c r="S384" s="205"/>
      <c r="T384" s="207">
        <f>SUM(T385:T404)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8" t="s">
        <v>82</v>
      </c>
      <c r="AT384" s="209" t="s">
        <v>73</v>
      </c>
      <c r="AU384" s="209" t="s">
        <v>82</v>
      </c>
      <c r="AY384" s="208" t="s">
        <v>178</v>
      </c>
      <c r="BK384" s="210">
        <f>SUM(BK385:BK404)</f>
        <v>0</v>
      </c>
    </row>
    <row r="385" spans="1:65" s="2" customFormat="1" ht="21.75" customHeight="1">
      <c r="A385" s="39"/>
      <c r="B385" s="40"/>
      <c r="C385" s="213" t="s">
        <v>644</v>
      </c>
      <c r="D385" s="213" t="s">
        <v>180</v>
      </c>
      <c r="E385" s="214" t="s">
        <v>645</v>
      </c>
      <c r="F385" s="215" t="s">
        <v>646</v>
      </c>
      <c r="G385" s="216" t="s">
        <v>252</v>
      </c>
      <c r="H385" s="217">
        <v>172.673</v>
      </c>
      <c r="I385" s="218"/>
      <c r="J385" s="219">
        <f>ROUND(I385*H385,2)</f>
        <v>0</v>
      </c>
      <c r="K385" s="215" t="s">
        <v>184</v>
      </c>
      <c r="L385" s="45"/>
      <c r="M385" s="220" t="s">
        <v>19</v>
      </c>
      <c r="N385" s="221" t="s">
        <v>45</v>
      </c>
      <c r="O385" s="85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4" t="s">
        <v>185</v>
      </c>
      <c r="AT385" s="224" t="s">
        <v>180</v>
      </c>
      <c r="AU385" s="224" t="s">
        <v>84</v>
      </c>
      <c r="AY385" s="18" t="s">
        <v>178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8" t="s">
        <v>82</v>
      </c>
      <c r="BK385" s="225">
        <f>ROUND(I385*H385,2)</f>
        <v>0</v>
      </c>
      <c r="BL385" s="18" t="s">
        <v>185</v>
      </c>
      <c r="BM385" s="224" t="s">
        <v>647</v>
      </c>
    </row>
    <row r="386" spans="1:47" s="2" customFormat="1" ht="12">
      <c r="A386" s="39"/>
      <c r="B386" s="40"/>
      <c r="C386" s="41"/>
      <c r="D386" s="226" t="s">
        <v>187</v>
      </c>
      <c r="E386" s="41"/>
      <c r="F386" s="227" t="s">
        <v>646</v>
      </c>
      <c r="G386" s="41"/>
      <c r="H386" s="41"/>
      <c r="I386" s="228"/>
      <c r="J386" s="41"/>
      <c r="K386" s="41"/>
      <c r="L386" s="45"/>
      <c r="M386" s="229"/>
      <c r="N386" s="230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187</v>
      </c>
      <c r="AU386" s="18" t="s">
        <v>84</v>
      </c>
    </row>
    <row r="387" spans="1:47" s="2" customFormat="1" ht="12">
      <c r="A387" s="39"/>
      <c r="B387" s="40"/>
      <c r="C387" s="41"/>
      <c r="D387" s="231" t="s">
        <v>189</v>
      </c>
      <c r="E387" s="41"/>
      <c r="F387" s="232" t="s">
        <v>648</v>
      </c>
      <c r="G387" s="41"/>
      <c r="H387" s="41"/>
      <c r="I387" s="228"/>
      <c r="J387" s="41"/>
      <c r="K387" s="41"/>
      <c r="L387" s="45"/>
      <c r="M387" s="229"/>
      <c r="N387" s="230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189</v>
      </c>
      <c r="AU387" s="18" t="s">
        <v>84</v>
      </c>
    </row>
    <row r="388" spans="1:65" s="2" customFormat="1" ht="16.5" customHeight="1">
      <c r="A388" s="39"/>
      <c r="B388" s="40"/>
      <c r="C388" s="213" t="s">
        <v>649</v>
      </c>
      <c r="D388" s="213" t="s">
        <v>180</v>
      </c>
      <c r="E388" s="214" t="s">
        <v>650</v>
      </c>
      <c r="F388" s="215" t="s">
        <v>651</v>
      </c>
      <c r="G388" s="216" t="s">
        <v>237</v>
      </c>
      <c r="H388" s="217">
        <v>6</v>
      </c>
      <c r="I388" s="218"/>
      <c r="J388" s="219">
        <f>ROUND(I388*H388,2)</f>
        <v>0</v>
      </c>
      <c r="K388" s="215" t="s">
        <v>184</v>
      </c>
      <c r="L388" s="45"/>
      <c r="M388" s="220" t="s">
        <v>19</v>
      </c>
      <c r="N388" s="221" t="s">
        <v>45</v>
      </c>
      <c r="O388" s="85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185</v>
      </c>
      <c r="AT388" s="224" t="s">
        <v>180</v>
      </c>
      <c r="AU388" s="224" t="s">
        <v>84</v>
      </c>
      <c r="AY388" s="18" t="s">
        <v>178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82</v>
      </c>
      <c r="BK388" s="225">
        <f>ROUND(I388*H388,2)</f>
        <v>0</v>
      </c>
      <c r="BL388" s="18" t="s">
        <v>185</v>
      </c>
      <c r="BM388" s="224" t="s">
        <v>652</v>
      </c>
    </row>
    <row r="389" spans="1:47" s="2" customFormat="1" ht="12">
      <c r="A389" s="39"/>
      <c r="B389" s="40"/>
      <c r="C389" s="41"/>
      <c r="D389" s="226" t="s">
        <v>187</v>
      </c>
      <c r="E389" s="41"/>
      <c r="F389" s="227" t="s">
        <v>651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187</v>
      </c>
      <c r="AU389" s="18" t="s">
        <v>84</v>
      </c>
    </row>
    <row r="390" spans="1:47" s="2" customFormat="1" ht="12">
      <c r="A390" s="39"/>
      <c r="B390" s="40"/>
      <c r="C390" s="41"/>
      <c r="D390" s="231" t="s">
        <v>189</v>
      </c>
      <c r="E390" s="41"/>
      <c r="F390" s="232" t="s">
        <v>653</v>
      </c>
      <c r="G390" s="41"/>
      <c r="H390" s="41"/>
      <c r="I390" s="228"/>
      <c r="J390" s="41"/>
      <c r="K390" s="41"/>
      <c r="L390" s="45"/>
      <c r="M390" s="229"/>
      <c r="N390" s="230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189</v>
      </c>
      <c r="AU390" s="18" t="s">
        <v>84</v>
      </c>
    </row>
    <row r="391" spans="1:65" s="2" customFormat="1" ht="16.5" customHeight="1">
      <c r="A391" s="39"/>
      <c r="B391" s="40"/>
      <c r="C391" s="213" t="s">
        <v>654</v>
      </c>
      <c r="D391" s="213" t="s">
        <v>180</v>
      </c>
      <c r="E391" s="214" t="s">
        <v>655</v>
      </c>
      <c r="F391" s="215" t="s">
        <v>656</v>
      </c>
      <c r="G391" s="216" t="s">
        <v>237</v>
      </c>
      <c r="H391" s="217">
        <v>270</v>
      </c>
      <c r="I391" s="218"/>
      <c r="J391" s="219">
        <f>ROUND(I391*H391,2)</f>
        <v>0</v>
      </c>
      <c r="K391" s="215" t="s">
        <v>184</v>
      </c>
      <c r="L391" s="45"/>
      <c r="M391" s="220" t="s">
        <v>19</v>
      </c>
      <c r="N391" s="221" t="s">
        <v>45</v>
      </c>
      <c r="O391" s="85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4" t="s">
        <v>185</v>
      </c>
      <c r="AT391" s="224" t="s">
        <v>180</v>
      </c>
      <c r="AU391" s="224" t="s">
        <v>84</v>
      </c>
      <c r="AY391" s="18" t="s">
        <v>178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8" t="s">
        <v>82</v>
      </c>
      <c r="BK391" s="225">
        <f>ROUND(I391*H391,2)</f>
        <v>0</v>
      </c>
      <c r="BL391" s="18" t="s">
        <v>185</v>
      </c>
      <c r="BM391" s="224" t="s">
        <v>657</v>
      </c>
    </row>
    <row r="392" spans="1:47" s="2" customFormat="1" ht="12">
      <c r="A392" s="39"/>
      <c r="B392" s="40"/>
      <c r="C392" s="41"/>
      <c r="D392" s="226" t="s">
        <v>187</v>
      </c>
      <c r="E392" s="41"/>
      <c r="F392" s="227" t="s">
        <v>656</v>
      </c>
      <c r="G392" s="41"/>
      <c r="H392" s="41"/>
      <c r="I392" s="228"/>
      <c r="J392" s="41"/>
      <c r="K392" s="41"/>
      <c r="L392" s="45"/>
      <c r="M392" s="229"/>
      <c r="N392" s="230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187</v>
      </c>
      <c r="AU392" s="18" t="s">
        <v>84</v>
      </c>
    </row>
    <row r="393" spans="1:47" s="2" customFormat="1" ht="12">
      <c r="A393" s="39"/>
      <c r="B393" s="40"/>
      <c r="C393" s="41"/>
      <c r="D393" s="231" t="s">
        <v>189</v>
      </c>
      <c r="E393" s="41"/>
      <c r="F393" s="232" t="s">
        <v>658</v>
      </c>
      <c r="G393" s="41"/>
      <c r="H393" s="41"/>
      <c r="I393" s="228"/>
      <c r="J393" s="41"/>
      <c r="K393" s="41"/>
      <c r="L393" s="45"/>
      <c r="M393" s="229"/>
      <c r="N393" s="23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189</v>
      </c>
      <c r="AU393" s="18" t="s">
        <v>84</v>
      </c>
    </row>
    <row r="394" spans="1:51" s="13" customFormat="1" ht="12">
      <c r="A394" s="13"/>
      <c r="B394" s="244"/>
      <c r="C394" s="245"/>
      <c r="D394" s="226" t="s">
        <v>288</v>
      </c>
      <c r="E394" s="246" t="s">
        <v>19</v>
      </c>
      <c r="F394" s="247" t="s">
        <v>659</v>
      </c>
      <c r="G394" s="245"/>
      <c r="H394" s="248">
        <v>270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4" t="s">
        <v>288</v>
      </c>
      <c r="AU394" s="254" t="s">
        <v>84</v>
      </c>
      <c r="AV394" s="13" t="s">
        <v>84</v>
      </c>
      <c r="AW394" s="13" t="s">
        <v>33</v>
      </c>
      <c r="AX394" s="13" t="s">
        <v>82</v>
      </c>
      <c r="AY394" s="254" t="s">
        <v>178</v>
      </c>
    </row>
    <row r="395" spans="1:65" s="2" customFormat="1" ht="16.5" customHeight="1">
      <c r="A395" s="39"/>
      <c r="B395" s="40"/>
      <c r="C395" s="213" t="s">
        <v>660</v>
      </c>
      <c r="D395" s="213" t="s">
        <v>180</v>
      </c>
      <c r="E395" s="214" t="s">
        <v>661</v>
      </c>
      <c r="F395" s="215" t="s">
        <v>662</v>
      </c>
      <c r="G395" s="216" t="s">
        <v>252</v>
      </c>
      <c r="H395" s="217">
        <v>72.673</v>
      </c>
      <c r="I395" s="218"/>
      <c r="J395" s="219">
        <f>ROUND(I395*H395,2)</f>
        <v>0</v>
      </c>
      <c r="K395" s="215" t="s">
        <v>184</v>
      </c>
      <c r="L395" s="45"/>
      <c r="M395" s="220" t="s">
        <v>19</v>
      </c>
      <c r="N395" s="221" t="s">
        <v>45</v>
      </c>
      <c r="O395" s="85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24" t="s">
        <v>185</v>
      </c>
      <c r="AT395" s="224" t="s">
        <v>180</v>
      </c>
      <c r="AU395" s="224" t="s">
        <v>84</v>
      </c>
      <c r="AY395" s="18" t="s">
        <v>178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8" t="s">
        <v>82</v>
      </c>
      <c r="BK395" s="225">
        <f>ROUND(I395*H395,2)</f>
        <v>0</v>
      </c>
      <c r="BL395" s="18" t="s">
        <v>185</v>
      </c>
      <c r="BM395" s="224" t="s">
        <v>663</v>
      </c>
    </row>
    <row r="396" spans="1:47" s="2" customFormat="1" ht="12">
      <c r="A396" s="39"/>
      <c r="B396" s="40"/>
      <c r="C396" s="41"/>
      <c r="D396" s="226" t="s">
        <v>187</v>
      </c>
      <c r="E396" s="41"/>
      <c r="F396" s="227" t="s">
        <v>662</v>
      </c>
      <c r="G396" s="41"/>
      <c r="H396" s="41"/>
      <c r="I396" s="228"/>
      <c r="J396" s="41"/>
      <c r="K396" s="41"/>
      <c r="L396" s="45"/>
      <c r="M396" s="229"/>
      <c r="N396" s="230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187</v>
      </c>
      <c r="AU396" s="18" t="s">
        <v>84</v>
      </c>
    </row>
    <row r="397" spans="1:47" s="2" customFormat="1" ht="12">
      <c r="A397" s="39"/>
      <c r="B397" s="40"/>
      <c r="C397" s="41"/>
      <c r="D397" s="231" t="s">
        <v>189</v>
      </c>
      <c r="E397" s="41"/>
      <c r="F397" s="232" t="s">
        <v>664</v>
      </c>
      <c r="G397" s="41"/>
      <c r="H397" s="41"/>
      <c r="I397" s="228"/>
      <c r="J397" s="41"/>
      <c r="K397" s="41"/>
      <c r="L397" s="45"/>
      <c r="M397" s="229"/>
      <c r="N397" s="230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189</v>
      </c>
      <c r="AU397" s="18" t="s">
        <v>84</v>
      </c>
    </row>
    <row r="398" spans="1:65" s="2" customFormat="1" ht="16.5" customHeight="1">
      <c r="A398" s="39"/>
      <c r="B398" s="40"/>
      <c r="C398" s="213" t="s">
        <v>665</v>
      </c>
      <c r="D398" s="213" t="s">
        <v>180</v>
      </c>
      <c r="E398" s="214" t="s">
        <v>666</v>
      </c>
      <c r="F398" s="215" t="s">
        <v>667</v>
      </c>
      <c r="G398" s="216" t="s">
        <v>252</v>
      </c>
      <c r="H398" s="217">
        <v>2180.19</v>
      </c>
      <c r="I398" s="218"/>
      <c r="J398" s="219">
        <f>ROUND(I398*H398,2)</f>
        <v>0</v>
      </c>
      <c r="K398" s="215" t="s">
        <v>184</v>
      </c>
      <c r="L398" s="45"/>
      <c r="M398" s="220" t="s">
        <v>19</v>
      </c>
      <c r="N398" s="221" t="s">
        <v>45</v>
      </c>
      <c r="O398" s="85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4" t="s">
        <v>185</v>
      </c>
      <c r="AT398" s="224" t="s">
        <v>180</v>
      </c>
      <c r="AU398" s="224" t="s">
        <v>84</v>
      </c>
      <c r="AY398" s="18" t="s">
        <v>178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8" t="s">
        <v>82</v>
      </c>
      <c r="BK398" s="225">
        <f>ROUND(I398*H398,2)</f>
        <v>0</v>
      </c>
      <c r="BL398" s="18" t="s">
        <v>185</v>
      </c>
      <c r="BM398" s="224" t="s">
        <v>668</v>
      </c>
    </row>
    <row r="399" spans="1:47" s="2" customFormat="1" ht="12">
      <c r="A399" s="39"/>
      <c r="B399" s="40"/>
      <c r="C399" s="41"/>
      <c r="D399" s="226" t="s">
        <v>187</v>
      </c>
      <c r="E399" s="41"/>
      <c r="F399" s="227" t="s">
        <v>667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187</v>
      </c>
      <c r="AU399" s="18" t="s">
        <v>84</v>
      </c>
    </row>
    <row r="400" spans="1:47" s="2" customFormat="1" ht="12">
      <c r="A400" s="39"/>
      <c r="B400" s="40"/>
      <c r="C400" s="41"/>
      <c r="D400" s="231" t="s">
        <v>189</v>
      </c>
      <c r="E400" s="41"/>
      <c r="F400" s="232" t="s">
        <v>669</v>
      </c>
      <c r="G400" s="41"/>
      <c r="H400" s="41"/>
      <c r="I400" s="228"/>
      <c r="J400" s="41"/>
      <c r="K400" s="41"/>
      <c r="L400" s="45"/>
      <c r="M400" s="229"/>
      <c r="N400" s="230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189</v>
      </c>
      <c r="AU400" s="18" t="s">
        <v>84</v>
      </c>
    </row>
    <row r="401" spans="1:51" s="13" customFormat="1" ht="12">
      <c r="A401" s="13"/>
      <c r="B401" s="244"/>
      <c r="C401" s="245"/>
      <c r="D401" s="226" t="s">
        <v>288</v>
      </c>
      <c r="E401" s="246" t="s">
        <v>19</v>
      </c>
      <c r="F401" s="247" t="s">
        <v>670</v>
      </c>
      <c r="G401" s="245"/>
      <c r="H401" s="248">
        <v>2180.19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4" t="s">
        <v>288</v>
      </c>
      <c r="AU401" s="254" t="s">
        <v>84</v>
      </c>
      <c r="AV401" s="13" t="s">
        <v>84</v>
      </c>
      <c r="AW401" s="13" t="s">
        <v>33</v>
      </c>
      <c r="AX401" s="13" t="s">
        <v>82</v>
      </c>
      <c r="AY401" s="254" t="s">
        <v>178</v>
      </c>
    </row>
    <row r="402" spans="1:65" s="2" customFormat="1" ht="24.15" customHeight="1">
      <c r="A402" s="39"/>
      <c r="B402" s="40"/>
      <c r="C402" s="213" t="s">
        <v>671</v>
      </c>
      <c r="D402" s="213" t="s">
        <v>180</v>
      </c>
      <c r="E402" s="214" t="s">
        <v>672</v>
      </c>
      <c r="F402" s="215" t="s">
        <v>673</v>
      </c>
      <c r="G402" s="216" t="s">
        <v>252</v>
      </c>
      <c r="H402" s="217">
        <v>172.673</v>
      </c>
      <c r="I402" s="218"/>
      <c r="J402" s="219">
        <f>ROUND(I402*H402,2)</f>
        <v>0</v>
      </c>
      <c r="K402" s="215" t="s">
        <v>184</v>
      </c>
      <c r="L402" s="45"/>
      <c r="M402" s="220" t="s">
        <v>19</v>
      </c>
      <c r="N402" s="221" t="s">
        <v>45</v>
      </c>
      <c r="O402" s="85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4" t="s">
        <v>185</v>
      </c>
      <c r="AT402" s="224" t="s">
        <v>180</v>
      </c>
      <c r="AU402" s="224" t="s">
        <v>84</v>
      </c>
      <c r="AY402" s="18" t="s">
        <v>178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8" t="s">
        <v>82</v>
      </c>
      <c r="BK402" s="225">
        <f>ROUND(I402*H402,2)</f>
        <v>0</v>
      </c>
      <c r="BL402" s="18" t="s">
        <v>185</v>
      </c>
      <c r="BM402" s="224" t="s">
        <v>674</v>
      </c>
    </row>
    <row r="403" spans="1:47" s="2" customFormat="1" ht="12">
      <c r="A403" s="39"/>
      <c r="B403" s="40"/>
      <c r="C403" s="41"/>
      <c r="D403" s="226" t="s">
        <v>187</v>
      </c>
      <c r="E403" s="41"/>
      <c r="F403" s="227" t="s">
        <v>675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187</v>
      </c>
      <c r="AU403" s="18" t="s">
        <v>84</v>
      </c>
    </row>
    <row r="404" spans="1:47" s="2" customFormat="1" ht="12">
      <c r="A404" s="39"/>
      <c r="B404" s="40"/>
      <c r="C404" s="41"/>
      <c r="D404" s="231" t="s">
        <v>189</v>
      </c>
      <c r="E404" s="41"/>
      <c r="F404" s="232" t="s">
        <v>676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189</v>
      </c>
      <c r="AU404" s="18" t="s">
        <v>84</v>
      </c>
    </row>
    <row r="405" spans="1:63" s="12" customFormat="1" ht="22.8" customHeight="1">
      <c r="A405" s="12"/>
      <c r="B405" s="197"/>
      <c r="C405" s="198"/>
      <c r="D405" s="199" t="s">
        <v>73</v>
      </c>
      <c r="E405" s="211" t="s">
        <v>677</v>
      </c>
      <c r="F405" s="211" t="s">
        <v>678</v>
      </c>
      <c r="G405" s="198"/>
      <c r="H405" s="198"/>
      <c r="I405" s="201"/>
      <c r="J405" s="212">
        <f>BK405</f>
        <v>0</v>
      </c>
      <c r="K405" s="198"/>
      <c r="L405" s="203"/>
      <c r="M405" s="204"/>
      <c r="N405" s="205"/>
      <c r="O405" s="205"/>
      <c r="P405" s="206">
        <f>SUM(P406:P411)</f>
        <v>0</v>
      </c>
      <c r="Q405" s="205"/>
      <c r="R405" s="206">
        <f>SUM(R406:R411)</f>
        <v>0</v>
      </c>
      <c r="S405" s="205"/>
      <c r="T405" s="207">
        <f>SUM(T406:T411)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8" t="s">
        <v>82</v>
      </c>
      <c r="AT405" s="209" t="s">
        <v>73</v>
      </c>
      <c r="AU405" s="209" t="s">
        <v>82</v>
      </c>
      <c r="AY405" s="208" t="s">
        <v>178</v>
      </c>
      <c r="BK405" s="210">
        <f>SUM(BK406:BK411)</f>
        <v>0</v>
      </c>
    </row>
    <row r="406" spans="1:65" s="2" customFormat="1" ht="16.5" customHeight="1">
      <c r="A406" s="39"/>
      <c r="B406" s="40"/>
      <c r="C406" s="213" t="s">
        <v>679</v>
      </c>
      <c r="D406" s="213" t="s">
        <v>180</v>
      </c>
      <c r="E406" s="214" t="s">
        <v>680</v>
      </c>
      <c r="F406" s="215" t="s">
        <v>681</v>
      </c>
      <c r="G406" s="216" t="s">
        <v>252</v>
      </c>
      <c r="H406" s="217">
        <v>151.966</v>
      </c>
      <c r="I406" s="218"/>
      <c r="J406" s="219">
        <f>ROUND(I406*H406,2)</f>
        <v>0</v>
      </c>
      <c r="K406" s="215" t="s">
        <v>184</v>
      </c>
      <c r="L406" s="45"/>
      <c r="M406" s="220" t="s">
        <v>19</v>
      </c>
      <c r="N406" s="221" t="s">
        <v>45</v>
      </c>
      <c r="O406" s="85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4" t="s">
        <v>185</v>
      </c>
      <c r="AT406" s="224" t="s">
        <v>180</v>
      </c>
      <c r="AU406" s="224" t="s">
        <v>84</v>
      </c>
      <c r="AY406" s="18" t="s">
        <v>178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82</v>
      </c>
      <c r="BK406" s="225">
        <f>ROUND(I406*H406,2)</f>
        <v>0</v>
      </c>
      <c r="BL406" s="18" t="s">
        <v>185</v>
      </c>
      <c r="BM406" s="224" t="s">
        <v>682</v>
      </c>
    </row>
    <row r="407" spans="1:47" s="2" customFormat="1" ht="12">
      <c r="A407" s="39"/>
      <c r="B407" s="40"/>
      <c r="C407" s="41"/>
      <c r="D407" s="226" t="s">
        <v>187</v>
      </c>
      <c r="E407" s="41"/>
      <c r="F407" s="227" t="s">
        <v>683</v>
      </c>
      <c r="G407" s="41"/>
      <c r="H407" s="41"/>
      <c r="I407" s="228"/>
      <c r="J407" s="41"/>
      <c r="K407" s="41"/>
      <c r="L407" s="45"/>
      <c r="M407" s="229"/>
      <c r="N407" s="230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187</v>
      </c>
      <c r="AU407" s="18" t="s">
        <v>84</v>
      </c>
    </row>
    <row r="408" spans="1:47" s="2" customFormat="1" ht="12">
      <c r="A408" s="39"/>
      <c r="B408" s="40"/>
      <c r="C408" s="41"/>
      <c r="D408" s="231" t="s">
        <v>189</v>
      </c>
      <c r="E408" s="41"/>
      <c r="F408" s="232" t="s">
        <v>684</v>
      </c>
      <c r="G408" s="41"/>
      <c r="H408" s="41"/>
      <c r="I408" s="228"/>
      <c r="J408" s="41"/>
      <c r="K408" s="41"/>
      <c r="L408" s="45"/>
      <c r="M408" s="229"/>
      <c r="N408" s="230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189</v>
      </c>
      <c r="AU408" s="18" t="s">
        <v>84</v>
      </c>
    </row>
    <row r="409" spans="1:65" s="2" customFormat="1" ht="16.5" customHeight="1">
      <c r="A409" s="39"/>
      <c r="B409" s="40"/>
      <c r="C409" s="213" t="s">
        <v>685</v>
      </c>
      <c r="D409" s="213" t="s">
        <v>180</v>
      </c>
      <c r="E409" s="214" t="s">
        <v>686</v>
      </c>
      <c r="F409" s="215" t="s">
        <v>687</v>
      </c>
      <c r="G409" s="216" t="s">
        <v>252</v>
      </c>
      <c r="H409" s="217">
        <v>35</v>
      </c>
      <c r="I409" s="218"/>
      <c r="J409" s="219">
        <f>ROUND(I409*H409,2)</f>
        <v>0</v>
      </c>
      <c r="K409" s="215" t="s">
        <v>184</v>
      </c>
      <c r="L409" s="45"/>
      <c r="M409" s="220" t="s">
        <v>19</v>
      </c>
      <c r="N409" s="221" t="s">
        <v>45</v>
      </c>
      <c r="O409" s="85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24" t="s">
        <v>185</v>
      </c>
      <c r="AT409" s="224" t="s">
        <v>180</v>
      </c>
      <c r="AU409" s="224" t="s">
        <v>84</v>
      </c>
      <c r="AY409" s="18" t="s">
        <v>178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82</v>
      </c>
      <c r="BK409" s="225">
        <f>ROUND(I409*H409,2)</f>
        <v>0</v>
      </c>
      <c r="BL409" s="18" t="s">
        <v>185</v>
      </c>
      <c r="BM409" s="224" t="s">
        <v>688</v>
      </c>
    </row>
    <row r="410" spans="1:47" s="2" customFormat="1" ht="12">
      <c r="A410" s="39"/>
      <c r="B410" s="40"/>
      <c r="C410" s="41"/>
      <c r="D410" s="226" t="s">
        <v>187</v>
      </c>
      <c r="E410" s="41"/>
      <c r="F410" s="227" t="s">
        <v>689</v>
      </c>
      <c r="G410" s="41"/>
      <c r="H410" s="41"/>
      <c r="I410" s="228"/>
      <c r="J410" s="41"/>
      <c r="K410" s="41"/>
      <c r="L410" s="45"/>
      <c r="M410" s="229"/>
      <c r="N410" s="23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187</v>
      </c>
      <c r="AU410" s="18" t="s">
        <v>84</v>
      </c>
    </row>
    <row r="411" spans="1:47" s="2" customFormat="1" ht="12">
      <c r="A411" s="39"/>
      <c r="B411" s="40"/>
      <c r="C411" s="41"/>
      <c r="D411" s="231" t="s">
        <v>189</v>
      </c>
      <c r="E411" s="41"/>
      <c r="F411" s="232" t="s">
        <v>690</v>
      </c>
      <c r="G411" s="41"/>
      <c r="H411" s="41"/>
      <c r="I411" s="228"/>
      <c r="J411" s="41"/>
      <c r="K411" s="41"/>
      <c r="L411" s="45"/>
      <c r="M411" s="229"/>
      <c r="N411" s="230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189</v>
      </c>
      <c r="AU411" s="18" t="s">
        <v>84</v>
      </c>
    </row>
    <row r="412" spans="1:63" s="12" customFormat="1" ht="25.9" customHeight="1">
      <c r="A412" s="12"/>
      <c r="B412" s="197"/>
      <c r="C412" s="198"/>
      <c r="D412" s="199" t="s">
        <v>73</v>
      </c>
      <c r="E412" s="200" t="s">
        <v>691</v>
      </c>
      <c r="F412" s="200" t="s">
        <v>692</v>
      </c>
      <c r="G412" s="198"/>
      <c r="H412" s="198"/>
      <c r="I412" s="201"/>
      <c r="J412" s="202">
        <f>BK412</f>
        <v>0</v>
      </c>
      <c r="K412" s="198"/>
      <c r="L412" s="203"/>
      <c r="M412" s="204"/>
      <c r="N412" s="205"/>
      <c r="O412" s="205"/>
      <c r="P412" s="206">
        <f>P413+P417+P435+P490+P495+P554+P570+P605+P618+P629+P662+P698+P717+P739</f>
        <v>0</v>
      </c>
      <c r="Q412" s="205"/>
      <c r="R412" s="206">
        <f>R413+R417+R435+R490+R495+R554+R570+R605+R618+R629+R662+R698+R717+R739</f>
        <v>23.434192489999997</v>
      </c>
      <c r="S412" s="205"/>
      <c r="T412" s="207">
        <f>T413+T417+T435+T490+T495+T554+T570+T605+T618+T629+T662+T698+T717+T739</f>
        <v>13.70159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08" t="s">
        <v>84</v>
      </c>
      <c r="AT412" s="209" t="s">
        <v>73</v>
      </c>
      <c r="AU412" s="209" t="s">
        <v>74</v>
      </c>
      <c r="AY412" s="208" t="s">
        <v>178</v>
      </c>
      <c r="BK412" s="210">
        <f>BK413+BK417+BK435+BK490+BK495+BK554+BK570+BK605+BK618+BK629+BK662+BK698+BK717+BK739</f>
        <v>0</v>
      </c>
    </row>
    <row r="413" spans="1:63" s="12" customFormat="1" ht="22.8" customHeight="1">
      <c r="A413" s="12"/>
      <c r="B413" s="197"/>
      <c r="C413" s="198"/>
      <c r="D413" s="199" t="s">
        <v>73</v>
      </c>
      <c r="E413" s="211" t="s">
        <v>693</v>
      </c>
      <c r="F413" s="211" t="s">
        <v>694</v>
      </c>
      <c r="G413" s="198"/>
      <c r="H413" s="198"/>
      <c r="I413" s="201"/>
      <c r="J413" s="212">
        <f>BK413</f>
        <v>0</v>
      </c>
      <c r="K413" s="198"/>
      <c r="L413" s="203"/>
      <c r="M413" s="204"/>
      <c r="N413" s="205"/>
      <c r="O413" s="205"/>
      <c r="P413" s="206">
        <f>SUM(P414:P416)</f>
        <v>0</v>
      </c>
      <c r="Q413" s="205"/>
      <c r="R413" s="206">
        <f>SUM(R414:R416)</f>
        <v>0.1236</v>
      </c>
      <c r="S413" s="205"/>
      <c r="T413" s="207">
        <f>SUM(T414:T416)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8" t="s">
        <v>84</v>
      </c>
      <c r="AT413" s="209" t="s">
        <v>73</v>
      </c>
      <c r="AU413" s="209" t="s">
        <v>82</v>
      </c>
      <c r="AY413" s="208" t="s">
        <v>178</v>
      </c>
      <c r="BK413" s="210">
        <f>SUM(BK414:BK416)</f>
        <v>0</v>
      </c>
    </row>
    <row r="414" spans="1:65" s="2" customFormat="1" ht="16.5" customHeight="1">
      <c r="A414" s="39"/>
      <c r="B414" s="40"/>
      <c r="C414" s="213" t="s">
        <v>695</v>
      </c>
      <c r="D414" s="213" t="s">
        <v>180</v>
      </c>
      <c r="E414" s="214" t="s">
        <v>696</v>
      </c>
      <c r="F414" s="215" t="s">
        <v>697</v>
      </c>
      <c r="G414" s="216" t="s">
        <v>271</v>
      </c>
      <c r="H414" s="217">
        <v>4</v>
      </c>
      <c r="I414" s="218"/>
      <c r="J414" s="219">
        <f>ROUND(I414*H414,2)</f>
        <v>0</v>
      </c>
      <c r="K414" s="215" t="s">
        <v>184</v>
      </c>
      <c r="L414" s="45"/>
      <c r="M414" s="220" t="s">
        <v>19</v>
      </c>
      <c r="N414" s="221" t="s">
        <v>45</v>
      </c>
      <c r="O414" s="85"/>
      <c r="P414" s="222">
        <f>O414*H414</f>
        <v>0</v>
      </c>
      <c r="Q414" s="222">
        <v>0.0309</v>
      </c>
      <c r="R414" s="222">
        <f>Q414*H414</f>
        <v>0.1236</v>
      </c>
      <c r="S414" s="222">
        <v>0</v>
      </c>
      <c r="T414" s="22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4" t="s">
        <v>279</v>
      </c>
      <c r="AT414" s="224" t="s">
        <v>180</v>
      </c>
      <c r="AU414" s="224" t="s">
        <v>84</v>
      </c>
      <c r="AY414" s="18" t="s">
        <v>178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8" t="s">
        <v>82</v>
      </c>
      <c r="BK414" s="225">
        <f>ROUND(I414*H414,2)</f>
        <v>0</v>
      </c>
      <c r="BL414" s="18" t="s">
        <v>279</v>
      </c>
      <c r="BM414" s="224" t="s">
        <v>698</v>
      </c>
    </row>
    <row r="415" spans="1:47" s="2" customFormat="1" ht="12">
      <c r="A415" s="39"/>
      <c r="B415" s="40"/>
      <c r="C415" s="41"/>
      <c r="D415" s="226" t="s">
        <v>187</v>
      </c>
      <c r="E415" s="41"/>
      <c r="F415" s="227" t="s">
        <v>699</v>
      </c>
      <c r="G415" s="41"/>
      <c r="H415" s="41"/>
      <c r="I415" s="228"/>
      <c r="J415" s="41"/>
      <c r="K415" s="41"/>
      <c r="L415" s="45"/>
      <c r="M415" s="229"/>
      <c r="N415" s="230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187</v>
      </c>
      <c r="AU415" s="18" t="s">
        <v>84</v>
      </c>
    </row>
    <row r="416" spans="1:47" s="2" customFormat="1" ht="12">
      <c r="A416" s="39"/>
      <c r="B416" s="40"/>
      <c r="C416" s="41"/>
      <c r="D416" s="231" t="s">
        <v>189</v>
      </c>
      <c r="E416" s="41"/>
      <c r="F416" s="232" t="s">
        <v>700</v>
      </c>
      <c r="G416" s="41"/>
      <c r="H416" s="41"/>
      <c r="I416" s="228"/>
      <c r="J416" s="41"/>
      <c r="K416" s="41"/>
      <c r="L416" s="45"/>
      <c r="M416" s="229"/>
      <c r="N416" s="23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189</v>
      </c>
      <c r="AU416" s="18" t="s">
        <v>84</v>
      </c>
    </row>
    <row r="417" spans="1:63" s="12" customFormat="1" ht="22.8" customHeight="1">
      <c r="A417" s="12"/>
      <c r="B417" s="197"/>
      <c r="C417" s="198"/>
      <c r="D417" s="199" t="s">
        <v>73</v>
      </c>
      <c r="E417" s="211" t="s">
        <v>701</v>
      </c>
      <c r="F417" s="211" t="s">
        <v>702</v>
      </c>
      <c r="G417" s="198"/>
      <c r="H417" s="198"/>
      <c r="I417" s="201"/>
      <c r="J417" s="212">
        <f>BK417</f>
        <v>0</v>
      </c>
      <c r="K417" s="198"/>
      <c r="L417" s="203"/>
      <c r="M417" s="204"/>
      <c r="N417" s="205"/>
      <c r="O417" s="205"/>
      <c r="P417" s="206">
        <f>SUM(P418:P434)</f>
        <v>0</v>
      </c>
      <c r="Q417" s="205"/>
      <c r="R417" s="206">
        <f>SUM(R418:R434)</f>
        <v>5.07672</v>
      </c>
      <c r="S417" s="205"/>
      <c r="T417" s="207">
        <f>SUM(T418:T434)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8" t="s">
        <v>84</v>
      </c>
      <c r="AT417" s="209" t="s">
        <v>73</v>
      </c>
      <c r="AU417" s="209" t="s">
        <v>82</v>
      </c>
      <c r="AY417" s="208" t="s">
        <v>178</v>
      </c>
      <c r="BK417" s="210">
        <f>SUM(BK418:BK434)</f>
        <v>0</v>
      </c>
    </row>
    <row r="418" spans="1:65" s="2" customFormat="1" ht="16.5" customHeight="1">
      <c r="A418" s="39"/>
      <c r="B418" s="40"/>
      <c r="C418" s="234" t="s">
        <v>703</v>
      </c>
      <c r="D418" s="234" t="s">
        <v>96</v>
      </c>
      <c r="E418" s="235" t="s">
        <v>704</v>
      </c>
      <c r="F418" s="236" t="s">
        <v>705</v>
      </c>
      <c r="G418" s="237" t="s">
        <v>206</v>
      </c>
      <c r="H418" s="238">
        <v>572</v>
      </c>
      <c r="I418" s="239"/>
      <c r="J418" s="240">
        <f>ROUND(I418*H418,2)</f>
        <v>0</v>
      </c>
      <c r="K418" s="236" t="s">
        <v>184</v>
      </c>
      <c r="L418" s="241"/>
      <c r="M418" s="242" t="s">
        <v>19</v>
      </c>
      <c r="N418" s="243" t="s">
        <v>45</v>
      </c>
      <c r="O418" s="85"/>
      <c r="P418" s="222">
        <f>O418*H418</f>
        <v>0</v>
      </c>
      <c r="Q418" s="222">
        <v>0.00016</v>
      </c>
      <c r="R418" s="222">
        <f>Q418*H418</f>
        <v>0.09152</v>
      </c>
      <c r="S418" s="222">
        <v>0</v>
      </c>
      <c r="T418" s="22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4" t="s">
        <v>365</v>
      </c>
      <c r="AT418" s="224" t="s">
        <v>96</v>
      </c>
      <c r="AU418" s="224" t="s">
        <v>84</v>
      </c>
      <c r="AY418" s="18" t="s">
        <v>178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8" t="s">
        <v>82</v>
      </c>
      <c r="BK418" s="225">
        <f>ROUND(I418*H418,2)</f>
        <v>0</v>
      </c>
      <c r="BL418" s="18" t="s">
        <v>279</v>
      </c>
      <c r="BM418" s="224" t="s">
        <v>706</v>
      </c>
    </row>
    <row r="419" spans="1:47" s="2" customFormat="1" ht="12">
      <c r="A419" s="39"/>
      <c r="B419" s="40"/>
      <c r="C419" s="41"/>
      <c r="D419" s="226" t="s">
        <v>187</v>
      </c>
      <c r="E419" s="41"/>
      <c r="F419" s="227" t="s">
        <v>705</v>
      </c>
      <c r="G419" s="41"/>
      <c r="H419" s="41"/>
      <c r="I419" s="228"/>
      <c r="J419" s="41"/>
      <c r="K419" s="41"/>
      <c r="L419" s="45"/>
      <c r="M419" s="229"/>
      <c r="N419" s="230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187</v>
      </c>
      <c r="AU419" s="18" t="s">
        <v>84</v>
      </c>
    </row>
    <row r="420" spans="1:51" s="13" customFormat="1" ht="12">
      <c r="A420" s="13"/>
      <c r="B420" s="244"/>
      <c r="C420" s="245"/>
      <c r="D420" s="226" t="s">
        <v>288</v>
      </c>
      <c r="E420" s="246" t="s">
        <v>19</v>
      </c>
      <c r="F420" s="247" t="s">
        <v>707</v>
      </c>
      <c r="G420" s="245"/>
      <c r="H420" s="248">
        <v>572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4" t="s">
        <v>288</v>
      </c>
      <c r="AU420" s="254" t="s">
        <v>84</v>
      </c>
      <c r="AV420" s="13" t="s">
        <v>84</v>
      </c>
      <c r="AW420" s="13" t="s">
        <v>33</v>
      </c>
      <c r="AX420" s="13" t="s">
        <v>82</v>
      </c>
      <c r="AY420" s="254" t="s">
        <v>178</v>
      </c>
    </row>
    <row r="421" spans="1:65" s="2" customFormat="1" ht="16.5" customHeight="1">
      <c r="A421" s="39"/>
      <c r="B421" s="40"/>
      <c r="C421" s="213" t="s">
        <v>708</v>
      </c>
      <c r="D421" s="213" t="s">
        <v>180</v>
      </c>
      <c r="E421" s="214" t="s">
        <v>709</v>
      </c>
      <c r="F421" s="215" t="s">
        <v>710</v>
      </c>
      <c r="G421" s="216" t="s">
        <v>206</v>
      </c>
      <c r="H421" s="217">
        <v>440</v>
      </c>
      <c r="I421" s="218"/>
      <c r="J421" s="219">
        <f>ROUND(I421*H421,2)</f>
        <v>0</v>
      </c>
      <c r="K421" s="215" t="s">
        <v>184</v>
      </c>
      <c r="L421" s="45"/>
      <c r="M421" s="220" t="s">
        <v>19</v>
      </c>
      <c r="N421" s="221" t="s">
        <v>45</v>
      </c>
      <c r="O421" s="85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24" t="s">
        <v>279</v>
      </c>
      <c r="AT421" s="224" t="s">
        <v>180</v>
      </c>
      <c r="AU421" s="224" t="s">
        <v>84</v>
      </c>
      <c r="AY421" s="18" t="s">
        <v>178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8" t="s">
        <v>82</v>
      </c>
      <c r="BK421" s="225">
        <f>ROUND(I421*H421,2)</f>
        <v>0</v>
      </c>
      <c r="BL421" s="18" t="s">
        <v>279</v>
      </c>
      <c r="BM421" s="224" t="s">
        <v>711</v>
      </c>
    </row>
    <row r="422" spans="1:47" s="2" customFormat="1" ht="12">
      <c r="A422" s="39"/>
      <c r="B422" s="40"/>
      <c r="C422" s="41"/>
      <c r="D422" s="226" t="s">
        <v>187</v>
      </c>
      <c r="E422" s="41"/>
      <c r="F422" s="227" t="s">
        <v>712</v>
      </c>
      <c r="G422" s="41"/>
      <c r="H422" s="41"/>
      <c r="I422" s="228"/>
      <c r="J422" s="41"/>
      <c r="K422" s="41"/>
      <c r="L422" s="45"/>
      <c r="M422" s="229"/>
      <c r="N422" s="230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187</v>
      </c>
      <c r="AU422" s="18" t="s">
        <v>84</v>
      </c>
    </row>
    <row r="423" spans="1:47" s="2" customFormat="1" ht="12">
      <c r="A423" s="39"/>
      <c r="B423" s="40"/>
      <c r="C423" s="41"/>
      <c r="D423" s="231" t="s">
        <v>189</v>
      </c>
      <c r="E423" s="41"/>
      <c r="F423" s="232" t="s">
        <v>713</v>
      </c>
      <c r="G423" s="41"/>
      <c r="H423" s="41"/>
      <c r="I423" s="228"/>
      <c r="J423" s="41"/>
      <c r="K423" s="41"/>
      <c r="L423" s="45"/>
      <c r="M423" s="229"/>
      <c r="N423" s="230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189</v>
      </c>
      <c r="AU423" s="18" t="s">
        <v>84</v>
      </c>
    </row>
    <row r="424" spans="1:65" s="2" customFormat="1" ht="21.75" customHeight="1">
      <c r="A424" s="39"/>
      <c r="B424" s="40"/>
      <c r="C424" s="213" t="s">
        <v>714</v>
      </c>
      <c r="D424" s="213" t="s">
        <v>180</v>
      </c>
      <c r="E424" s="214" t="s">
        <v>715</v>
      </c>
      <c r="F424" s="215" t="s">
        <v>716</v>
      </c>
      <c r="G424" s="216" t="s">
        <v>206</v>
      </c>
      <c r="H424" s="217">
        <v>440</v>
      </c>
      <c r="I424" s="218"/>
      <c r="J424" s="219">
        <f>ROUND(I424*H424,2)</f>
        <v>0</v>
      </c>
      <c r="K424" s="215" t="s">
        <v>184</v>
      </c>
      <c r="L424" s="45"/>
      <c r="M424" s="220" t="s">
        <v>19</v>
      </c>
      <c r="N424" s="221" t="s">
        <v>45</v>
      </c>
      <c r="O424" s="85"/>
      <c r="P424" s="222">
        <f>O424*H424</f>
        <v>0</v>
      </c>
      <c r="Q424" s="222">
        <v>0.00125</v>
      </c>
      <c r="R424" s="222">
        <f>Q424*H424</f>
        <v>0.55</v>
      </c>
      <c r="S424" s="222">
        <v>0</v>
      </c>
      <c r="T424" s="22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24" t="s">
        <v>279</v>
      </c>
      <c r="AT424" s="224" t="s">
        <v>180</v>
      </c>
      <c r="AU424" s="224" t="s">
        <v>84</v>
      </c>
      <c r="AY424" s="18" t="s">
        <v>178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8" t="s">
        <v>82</v>
      </c>
      <c r="BK424" s="225">
        <f>ROUND(I424*H424,2)</f>
        <v>0</v>
      </c>
      <c r="BL424" s="18" t="s">
        <v>279</v>
      </c>
      <c r="BM424" s="224" t="s">
        <v>717</v>
      </c>
    </row>
    <row r="425" spans="1:47" s="2" customFormat="1" ht="12">
      <c r="A425" s="39"/>
      <c r="B425" s="40"/>
      <c r="C425" s="41"/>
      <c r="D425" s="226" t="s">
        <v>187</v>
      </c>
      <c r="E425" s="41"/>
      <c r="F425" s="227" t="s">
        <v>718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187</v>
      </c>
      <c r="AU425" s="18" t="s">
        <v>84</v>
      </c>
    </row>
    <row r="426" spans="1:47" s="2" customFormat="1" ht="12">
      <c r="A426" s="39"/>
      <c r="B426" s="40"/>
      <c r="C426" s="41"/>
      <c r="D426" s="231" t="s">
        <v>189</v>
      </c>
      <c r="E426" s="41"/>
      <c r="F426" s="232" t="s">
        <v>719</v>
      </c>
      <c r="G426" s="41"/>
      <c r="H426" s="41"/>
      <c r="I426" s="228"/>
      <c r="J426" s="41"/>
      <c r="K426" s="41"/>
      <c r="L426" s="45"/>
      <c r="M426" s="229"/>
      <c r="N426" s="230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189</v>
      </c>
      <c r="AU426" s="18" t="s">
        <v>84</v>
      </c>
    </row>
    <row r="427" spans="1:51" s="13" customFormat="1" ht="12">
      <c r="A427" s="13"/>
      <c r="B427" s="244"/>
      <c r="C427" s="245"/>
      <c r="D427" s="226" t="s">
        <v>288</v>
      </c>
      <c r="E427" s="246" t="s">
        <v>19</v>
      </c>
      <c r="F427" s="247" t="s">
        <v>463</v>
      </c>
      <c r="G427" s="245"/>
      <c r="H427" s="248">
        <v>440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4" t="s">
        <v>288</v>
      </c>
      <c r="AU427" s="254" t="s">
        <v>84</v>
      </c>
      <c r="AV427" s="13" t="s">
        <v>84</v>
      </c>
      <c r="AW427" s="13" t="s">
        <v>33</v>
      </c>
      <c r="AX427" s="13" t="s">
        <v>82</v>
      </c>
      <c r="AY427" s="254" t="s">
        <v>178</v>
      </c>
    </row>
    <row r="428" spans="1:65" s="2" customFormat="1" ht="16.5" customHeight="1">
      <c r="A428" s="39"/>
      <c r="B428" s="40"/>
      <c r="C428" s="234" t="s">
        <v>720</v>
      </c>
      <c r="D428" s="234" t="s">
        <v>96</v>
      </c>
      <c r="E428" s="235" t="s">
        <v>721</v>
      </c>
      <c r="F428" s="236" t="s">
        <v>722</v>
      </c>
      <c r="G428" s="237" t="s">
        <v>206</v>
      </c>
      <c r="H428" s="238">
        <v>554.4</v>
      </c>
      <c r="I428" s="239"/>
      <c r="J428" s="240">
        <f>ROUND(I428*H428,2)</f>
        <v>0</v>
      </c>
      <c r="K428" s="236" t="s">
        <v>184</v>
      </c>
      <c r="L428" s="241"/>
      <c r="M428" s="242" t="s">
        <v>19</v>
      </c>
      <c r="N428" s="243" t="s">
        <v>45</v>
      </c>
      <c r="O428" s="85"/>
      <c r="P428" s="222">
        <f>O428*H428</f>
        <v>0</v>
      </c>
      <c r="Q428" s="222">
        <v>0.008</v>
      </c>
      <c r="R428" s="222">
        <f>Q428*H428</f>
        <v>4.4352</v>
      </c>
      <c r="S428" s="222">
        <v>0</v>
      </c>
      <c r="T428" s="223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24" t="s">
        <v>365</v>
      </c>
      <c r="AT428" s="224" t="s">
        <v>96</v>
      </c>
      <c r="AU428" s="224" t="s">
        <v>84</v>
      </c>
      <c r="AY428" s="18" t="s">
        <v>178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8" t="s">
        <v>82</v>
      </c>
      <c r="BK428" s="225">
        <f>ROUND(I428*H428,2)</f>
        <v>0</v>
      </c>
      <c r="BL428" s="18" t="s">
        <v>279</v>
      </c>
      <c r="BM428" s="224" t="s">
        <v>723</v>
      </c>
    </row>
    <row r="429" spans="1:47" s="2" customFormat="1" ht="12">
      <c r="A429" s="39"/>
      <c r="B429" s="40"/>
      <c r="C429" s="41"/>
      <c r="D429" s="226" t="s">
        <v>187</v>
      </c>
      <c r="E429" s="41"/>
      <c r="F429" s="227" t="s">
        <v>722</v>
      </c>
      <c r="G429" s="41"/>
      <c r="H429" s="41"/>
      <c r="I429" s="228"/>
      <c r="J429" s="41"/>
      <c r="K429" s="41"/>
      <c r="L429" s="45"/>
      <c r="M429" s="229"/>
      <c r="N429" s="230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187</v>
      </c>
      <c r="AU429" s="18" t="s">
        <v>84</v>
      </c>
    </row>
    <row r="430" spans="1:51" s="13" customFormat="1" ht="12">
      <c r="A430" s="13"/>
      <c r="B430" s="244"/>
      <c r="C430" s="245"/>
      <c r="D430" s="226" t="s">
        <v>288</v>
      </c>
      <c r="E430" s="246" t="s">
        <v>19</v>
      </c>
      <c r="F430" s="247" t="s">
        <v>724</v>
      </c>
      <c r="G430" s="245"/>
      <c r="H430" s="248">
        <v>528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4" t="s">
        <v>288</v>
      </c>
      <c r="AU430" s="254" t="s">
        <v>84</v>
      </c>
      <c r="AV430" s="13" t="s">
        <v>84</v>
      </c>
      <c r="AW430" s="13" t="s">
        <v>33</v>
      </c>
      <c r="AX430" s="13" t="s">
        <v>82</v>
      </c>
      <c r="AY430" s="254" t="s">
        <v>178</v>
      </c>
    </row>
    <row r="431" spans="1:51" s="13" customFormat="1" ht="12">
      <c r="A431" s="13"/>
      <c r="B431" s="244"/>
      <c r="C431" s="245"/>
      <c r="D431" s="226" t="s">
        <v>288</v>
      </c>
      <c r="E431" s="245"/>
      <c r="F431" s="247" t="s">
        <v>725</v>
      </c>
      <c r="G431" s="245"/>
      <c r="H431" s="248">
        <v>554.4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4" t="s">
        <v>288</v>
      </c>
      <c r="AU431" s="254" t="s">
        <v>84</v>
      </c>
      <c r="AV431" s="13" t="s">
        <v>84</v>
      </c>
      <c r="AW431" s="13" t="s">
        <v>4</v>
      </c>
      <c r="AX431" s="13" t="s">
        <v>82</v>
      </c>
      <c r="AY431" s="254" t="s">
        <v>178</v>
      </c>
    </row>
    <row r="432" spans="1:65" s="2" customFormat="1" ht="16.5" customHeight="1">
      <c r="A432" s="39"/>
      <c r="B432" s="40"/>
      <c r="C432" s="213" t="s">
        <v>726</v>
      </c>
      <c r="D432" s="213" t="s">
        <v>180</v>
      </c>
      <c r="E432" s="214" t="s">
        <v>727</v>
      </c>
      <c r="F432" s="215" t="s">
        <v>728</v>
      </c>
      <c r="G432" s="216" t="s">
        <v>252</v>
      </c>
      <c r="H432" s="217">
        <v>4</v>
      </c>
      <c r="I432" s="218"/>
      <c r="J432" s="219">
        <f>ROUND(I432*H432,2)</f>
        <v>0</v>
      </c>
      <c r="K432" s="215" t="s">
        <v>184</v>
      </c>
      <c r="L432" s="45"/>
      <c r="M432" s="220" t="s">
        <v>19</v>
      </c>
      <c r="N432" s="221" t="s">
        <v>45</v>
      </c>
      <c r="O432" s="85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4" t="s">
        <v>279</v>
      </c>
      <c r="AT432" s="224" t="s">
        <v>180</v>
      </c>
      <c r="AU432" s="224" t="s">
        <v>84</v>
      </c>
      <c r="AY432" s="18" t="s">
        <v>178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8" t="s">
        <v>82</v>
      </c>
      <c r="BK432" s="225">
        <f>ROUND(I432*H432,2)</f>
        <v>0</v>
      </c>
      <c r="BL432" s="18" t="s">
        <v>279</v>
      </c>
      <c r="BM432" s="224" t="s">
        <v>729</v>
      </c>
    </row>
    <row r="433" spans="1:47" s="2" customFormat="1" ht="12">
      <c r="A433" s="39"/>
      <c r="B433" s="40"/>
      <c r="C433" s="41"/>
      <c r="D433" s="226" t="s">
        <v>187</v>
      </c>
      <c r="E433" s="41"/>
      <c r="F433" s="227" t="s">
        <v>730</v>
      </c>
      <c r="G433" s="41"/>
      <c r="H433" s="41"/>
      <c r="I433" s="228"/>
      <c r="J433" s="41"/>
      <c r="K433" s="41"/>
      <c r="L433" s="45"/>
      <c r="M433" s="229"/>
      <c r="N433" s="230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187</v>
      </c>
      <c r="AU433" s="18" t="s">
        <v>84</v>
      </c>
    </row>
    <row r="434" spans="1:47" s="2" customFormat="1" ht="12">
      <c r="A434" s="39"/>
      <c r="B434" s="40"/>
      <c r="C434" s="41"/>
      <c r="D434" s="231" t="s">
        <v>189</v>
      </c>
      <c r="E434" s="41"/>
      <c r="F434" s="232" t="s">
        <v>731</v>
      </c>
      <c r="G434" s="41"/>
      <c r="H434" s="41"/>
      <c r="I434" s="228"/>
      <c r="J434" s="41"/>
      <c r="K434" s="41"/>
      <c r="L434" s="45"/>
      <c r="M434" s="229"/>
      <c r="N434" s="230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189</v>
      </c>
      <c r="AU434" s="18" t="s">
        <v>84</v>
      </c>
    </row>
    <row r="435" spans="1:63" s="12" customFormat="1" ht="22.8" customHeight="1">
      <c r="A435" s="12"/>
      <c r="B435" s="197"/>
      <c r="C435" s="198"/>
      <c r="D435" s="199" t="s">
        <v>73</v>
      </c>
      <c r="E435" s="211" t="s">
        <v>732</v>
      </c>
      <c r="F435" s="211" t="s">
        <v>733</v>
      </c>
      <c r="G435" s="198"/>
      <c r="H435" s="198"/>
      <c r="I435" s="201"/>
      <c r="J435" s="212">
        <f>BK435</f>
        <v>0</v>
      </c>
      <c r="K435" s="198"/>
      <c r="L435" s="203"/>
      <c r="M435" s="204"/>
      <c r="N435" s="205"/>
      <c r="O435" s="205"/>
      <c r="P435" s="206">
        <f>SUM(P436:P489)</f>
        <v>0</v>
      </c>
      <c r="Q435" s="205"/>
      <c r="R435" s="206">
        <f>SUM(R436:R489)</f>
        <v>2.1581028</v>
      </c>
      <c r="S435" s="205"/>
      <c r="T435" s="207">
        <f>SUM(T436:T489)</f>
        <v>3.71682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08" t="s">
        <v>84</v>
      </c>
      <c r="AT435" s="209" t="s">
        <v>73</v>
      </c>
      <c r="AU435" s="209" t="s">
        <v>82</v>
      </c>
      <c r="AY435" s="208" t="s">
        <v>178</v>
      </c>
      <c r="BK435" s="210">
        <f>SUM(BK436:BK489)</f>
        <v>0</v>
      </c>
    </row>
    <row r="436" spans="1:65" s="2" customFormat="1" ht="16.5" customHeight="1">
      <c r="A436" s="39"/>
      <c r="B436" s="40"/>
      <c r="C436" s="213" t="s">
        <v>734</v>
      </c>
      <c r="D436" s="213" t="s">
        <v>180</v>
      </c>
      <c r="E436" s="214" t="s">
        <v>735</v>
      </c>
      <c r="F436" s="215" t="s">
        <v>736</v>
      </c>
      <c r="G436" s="216" t="s">
        <v>206</v>
      </c>
      <c r="H436" s="217">
        <v>575</v>
      </c>
      <c r="I436" s="218"/>
      <c r="J436" s="219">
        <f>ROUND(I436*H436,2)</f>
        <v>0</v>
      </c>
      <c r="K436" s="215" t="s">
        <v>184</v>
      </c>
      <c r="L436" s="45"/>
      <c r="M436" s="220" t="s">
        <v>19</v>
      </c>
      <c r="N436" s="221" t="s">
        <v>45</v>
      </c>
      <c r="O436" s="85"/>
      <c r="P436" s="222">
        <f>O436*H436</f>
        <v>0</v>
      </c>
      <c r="Q436" s="222">
        <v>0</v>
      </c>
      <c r="R436" s="222">
        <f>Q436*H436</f>
        <v>0</v>
      </c>
      <c r="S436" s="222">
        <v>0.00594</v>
      </c>
      <c r="T436" s="223">
        <f>S436*H436</f>
        <v>3.4155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24" t="s">
        <v>185</v>
      </c>
      <c r="AT436" s="224" t="s">
        <v>180</v>
      </c>
      <c r="AU436" s="224" t="s">
        <v>84</v>
      </c>
      <c r="AY436" s="18" t="s">
        <v>178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8" t="s">
        <v>82</v>
      </c>
      <c r="BK436" s="225">
        <f>ROUND(I436*H436,2)</f>
        <v>0</v>
      </c>
      <c r="BL436" s="18" t="s">
        <v>185</v>
      </c>
      <c r="BM436" s="224" t="s">
        <v>737</v>
      </c>
    </row>
    <row r="437" spans="1:47" s="2" customFormat="1" ht="12">
      <c r="A437" s="39"/>
      <c r="B437" s="40"/>
      <c r="C437" s="41"/>
      <c r="D437" s="226" t="s">
        <v>187</v>
      </c>
      <c r="E437" s="41"/>
      <c r="F437" s="227" t="s">
        <v>738</v>
      </c>
      <c r="G437" s="41"/>
      <c r="H437" s="41"/>
      <c r="I437" s="228"/>
      <c r="J437" s="41"/>
      <c r="K437" s="41"/>
      <c r="L437" s="45"/>
      <c r="M437" s="229"/>
      <c r="N437" s="230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187</v>
      </c>
      <c r="AU437" s="18" t="s">
        <v>84</v>
      </c>
    </row>
    <row r="438" spans="1:47" s="2" customFormat="1" ht="12">
      <c r="A438" s="39"/>
      <c r="B438" s="40"/>
      <c r="C438" s="41"/>
      <c r="D438" s="231" t="s">
        <v>189</v>
      </c>
      <c r="E438" s="41"/>
      <c r="F438" s="232" t="s">
        <v>739</v>
      </c>
      <c r="G438" s="41"/>
      <c r="H438" s="41"/>
      <c r="I438" s="228"/>
      <c r="J438" s="41"/>
      <c r="K438" s="41"/>
      <c r="L438" s="45"/>
      <c r="M438" s="229"/>
      <c r="N438" s="230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189</v>
      </c>
      <c r="AU438" s="18" t="s">
        <v>84</v>
      </c>
    </row>
    <row r="439" spans="1:65" s="2" customFormat="1" ht="16.5" customHeight="1">
      <c r="A439" s="39"/>
      <c r="B439" s="40"/>
      <c r="C439" s="213" t="s">
        <v>740</v>
      </c>
      <c r="D439" s="213" t="s">
        <v>180</v>
      </c>
      <c r="E439" s="214" t="s">
        <v>741</v>
      </c>
      <c r="F439" s="215" t="s">
        <v>742</v>
      </c>
      <c r="G439" s="216" t="s">
        <v>237</v>
      </c>
      <c r="H439" s="217">
        <v>4</v>
      </c>
      <c r="I439" s="218"/>
      <c r="J439" s="219">
        <f>ROUND(I439*H439,2)</f>
        <v>0</v>
      </c>
      <c r="K439" s="215" t="s">
        <v>184</v>
      </c>
      <c r="L439" s="45"/>
      <c r="M439" s="220" t="s">
        <v>19</v>
      </c>
      <c r="N439" s="221" t="s">
        <v>45</v>
      </c>
      <c r="O439" s="85"/>
      <c r="P439" s="222">
        <f>O439*H439</f>
        <v>0</v>
      </c>
      <c r="Q439" s="222">
        <v>0</v>
      </c>
      <c r="R439" s="222">
        <f>Q439*H439</f>
        <v>0</v>
      </c>
      <c r="S439" s="222">
        <v>0.00167</v>
      </c>
      <c r="T439" s="223">
        <f>S439*H439</f>
        <v>0.00668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24" t="s">
        <v>279</v>
      </c>
      <c r="AT439" s="224" t="s">
        <v>180</v>
      </c>
      <c r="AU439" s="224" t="s">
        <v>84</v>
      </c>
      <c r="AY439" s="18" t="s">
        <v>178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8" t="s">
        <v>82</v>
      </c>
      <c r="BK439" s="225">
        <f>ROUND(I439*H439,2)</f>
        <v>0</v>
      </c>
      <c r="BL439" s="18" t="s">
        <v>279</v>
      </c>
      <c r="BM439" s="224" t="s">
        <v>743</v>
      </c>
    </row>
    <row r="440" spans="1:47" s="2" customFormat="1" ht="12">
      <c r="A440" s="39"/>
      <c r="B440" s="40"/>
      <c r="C440" s="41"/>
      <c r="D440" s="226" t="s">
        <v>187</v>
      </c>
      <c r="E440" s="41"/>
      <c r="F440" s="227" t="s">
        <v>742</v>
      </c>
      <c r="G440" s="41"/>
      <c r="H440" s="41"/>
      <c r="I440" s="228"/>
      <c r="J440" s="41"/>
      <c r="K440" s="41"/>
      <c r="L440" s="45"/>
      <c r="M440" s="229"/>
      <c r="N440" s="230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187</v>
      </c>
      <c r="AU440" s="18" t="s">
        <v>84</v>
      </c>
    </row>
    <row r="441" spans="1:47" s="2" customFormat="1" ht="12">
      <c r="A441" s="39"/>
      <c r="B441" s="40"/>
      <c r="C441" s="41"/>
      <c r="D441" s="231" t="s">
        <v>189</v>
      </c>
      <c r="E441" s="41"/>
      <c r="F441" s="232" t="s">
        <v>744</v>
      </c>
      <c r="G441" s="41"/>
      <c r="H441" s="41"/>
      <c r="I441" s="228"/>
      <c r="J441" s="41"/>
      <c r="K441" s="41"/>
      <c r="L441" s="45"/>
      <c r="M441" s="229"/>
      <c r="N441" s="230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189</v>
      </c>
      <c r="AU441" s="18" t="s">
        <v>84</v>
      </c>
    </row>
    <row r="442" spans="1:65" s="2" customFormat="1" ht="16.5" customHeight="1">
      <c r="A442" s="39"/>
      <c r="B442" s="40"/>
      <c r="C442" s="213" t="s">
        <v>745</v>
      </c>
      <c r="D442" s="213" t="s">
        <v>180</v>
      </c>
      <c r="E442" s="214" t="s">
        <v>746</v>
      </c>
      <c r="F442" s="215" t="s">
        <v>747</v>
      </c>
      <c r="G442" s="216" t="s">
        <v>237</v>
      </c>
      <c r="H442" s="217">
        <v>61.8</v>
      </c>
      <c r="I442" s="218"/>
      <c r="J442" s="219">
        <f>ROUND(I442*H442,2)</f>
        <v>0</v>
      </c>
      <c r="K442" s="215" t="s">
        <v>184</v>
      </c>
      <c r="L442" s="45"/>
      <c r="M442" s="220" t="s">
        <v>19</v>
      </c>
      <c r="N442" s="221" t="s">
        <v>45</v>
      </c>
      <c r="O442" s="85"/>
      <c r="P442" s="222">
        <f>O442*H442</f>
        <v>0</v>
      </c>
      <c r="Q442" s="222">
        <v>0</v>
      </c>
      <c r="R442" s="222">
        <f>Q442*H442</f>
        <v>0</v>
      </c>
      <c r="S442" s="222">
        <v>0.0026</v>
      </c>
      <c r="T442" s="223">
        <f>S442*H442</f>
        <v>0.16068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4" t="s">
        <v>279</v>
      </c>
      <c r="AT442" s="224" t="s">
        <v>180</v>
      </c>
      <c r="AU442" s="224" t="s">
        <v>84</v>
      </c>
      <c r="AY442" s="18" t="s">
        <v>178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8" t="s">
        <v>82</v>
      </c>
      <c r="BK442" s="225">
        <f>ROUND(I442*H442,2)</f>
        <v>0</v>
      </c>
      <c r="BL442" s="18" t="s">
        <v>279</v>
      </c>
      <c r="BM442" s="224" t="s">
        <v>748</v>
      </c>
    </row>
    <row r="443" spans="1:47" s="2" customFormat="1" ht="12">
      <c r="A443" s="39"/>
      <c r="B443" s="40"/>
      <c r="C443" s="41"/>
      <c r="D443" s="226" t="s">
        <v>187</v>
      </c>
      <c r="E443" s="41"/>
      <c r="F443" s="227" t="s">
        <v>747</v>
      </c>
      <c r="G443" s="41"/>
      <c r="H443" s="41"/>
      <c r="I443" s="228"/>
      <c r="J443" s="41"/>
      <c r="K443" s="41"/>
      <c r="L443" s="45"/>
      <c r="M443" s="229"/>
      <c r="N443" s="230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187</v>
      </c>
      <c r="AU443" s="18" t="s">
        <v>84</v>
      </c>
    </row>
    <row r="444" spans="1:47" s="2" customFormat="1" ht="12">
      <c r="A444" s="39"/>
      <c r="B444" s="40"/>
      <c r="C444" s="41"/>
      <c r="D444" s="231" t="s">
        <v>189</v>
      </c>
      <c r="E444" s="41"/>
      <c r="F444" s="232" t="s">
        <v>749</v>
      </c>
      <c r="G444" s="41"/>
      <c r="H444" s="41"/>
      <c r="I444" s="228"/>
      <c r="J444" s="41"/>
      <c r="K444" s="41"/>
      <c r="L444" s="45"/>
      <c r="M444" s="229"/>
      <c r="N444" s="230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189</v>
      </c>
      <c r="AU444" s="18" t="s">
        <v>84</v>
      </c>
    </row>
    <row r="445" spans="1:65" s="2" customFormat="1" ht="16.5" customHeight="1">
      <c r="A445" s="39"/>
      <c r="B445" s="40"/>
      <c r="C445" s="213" t="s">
        <v>750</v>
      </c>
      <c r="D445" s="213" t="s">
        <v>180</v>
      </c>
      <c r="E445" s="214" t="s">
        <v>751</v>
      </c>
      <c r="F445" s="215" t="s">
        <v>752</v>
      </c>
      <c r="G445" s="216" t="s">
        <v>237</v>
      </c>
      <c r="H445" s="217">
        <v>34</v>
      </c>
      <c r="I445" s="218"/>
      <c r="J445" s="219">
        <f>ROUND(I445*H445,2)</f>
        <v>0</v>
      </c>
      <c r="K445" s="215" t="s">
        <v>184</v>
      </c>
      <c r="L445" s="45"/>
      <c r="M445" s="220" t="s">
        <v>19</v>
      </c>
      <c r="N445" s="221" t="s">
        <v>45</v>
      </c>
      <c r="O445" s="85"/>
      <c r="P445" s="222">
        <f>O445*H445</f>
        <v>0</v>
      </c>
      <c r="Q445" s="222">
        <v>0</v>
      </c>
      <c r="R445" s="222">
        <f>Q445*H445</f>
        <v>0</v>
      </c>
      <c r="S445" s="222">
        <v>0.00394</v>
      </c>
      <c r="T445" s="223">
        <f>S445*H445</f>
        <v>0.13396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4" t="s">
        <v>279</v>
      </c>
      <c r="AT445" s="224" t="s">
        <v>180</v>
      </c>
      <c r="AU445" s="224" t="s">
        <v>84</v>
      </c>
      <c r="AY445" s="18" t="s">
        <v>178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8" t="s">
        <v>82</v>
      </c>
      <c r="BK445" s="225">
        <f>ROUND(I445*H445,2)</f>
        <v>0</v>
      </c>
      <c r="BL445" s="18" t="s">
        <v>279</v>
      </c>
      <c r="BM445" s="224" t="s">
        <v>753</v>
      </c>
    </row>
    <row r="446" spans="1:47" s="2" customFormat="1" ht="12">
      <c r="A446" s="39"/>
      <c r="B446" s="40"/>
      <c r="C446" s="41"/>
      <c r="D446" s="226" t="s">
        <v>187</v>
      </c>
      <c r="E446" s="41"/>
      <c r="F446" s="227" t="s">
        <v>752</v>
      </c>
      <c r="G446" s="41"/>
      <c r="H446" s="41"/>
      <c r="I446" s="228"/>
      <c r="J446" s="41"/>
      <c r="K446" s="41"/>
      <c r="L446" s="45"/>
      <c r="M446" s="229"/>
      <c r="N446" s="230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187</v>
      </c>
      <c r="AU446" s="18" t="s">
        <v>84</v>
      </c>
    </row>
    <row r="447" spans="1:47" s="2" customFormat="1" ht="12">
      <c r="A447" s="39"/>
      <c r="B447" s="40"/>
      <c r="C447" s="41"/>
      <c r="D447" s="231" t="s">
        <v>189</v>
      </c>
      <c r="E447" s="41"/>
      <c r="F447" s="232" t="s">
        <v>754</v>
      </c>
      <c r="G447" s="41"/>
      <c r="H447" s="41"/>
      <c r="I447" s="228"/>
      <c r="J447" s="41"/>
      <c r="K447" s="41"/>
      <c r="L447" s="45"/>
      <c r="M447" s="229"/>
      <c r="N447" s="230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189</v>
      </c>
      <c r="AU447" s="18" t="s">
        <v>84</v>
      </c>
    </row>
    <row r="448" spans="1:65" s="2" customFormat="1" ht="16.5" customHeight="1">
      <c r="A448" s="39"/>
      <c r="B448" s="40"/>
      <c r="C448" s="213" t="s">
        <v>755</v>
      </c>
      <c r="D448" s="213" t="s">
        <v>180</v>
      </c>
      <c r="E448" s="214" t="s">
        <v>756</v>
      </c>
      <c r="F448" s="215" t="s">
        <v>757</v>
      </c>
      <c r="G448" s="216" t="s">
        <v>206</v>
      </c>
      <c r="H448" s="217">
        <v>675</v>
      </c>
      <c r="I448" s="218"/>
      <c r="J448" s="219">
        <f>ROUND(I448*H448,2)</f>
        <v>0</v>
      </c>
      <c r="K448" s="215" t="s">
        <v>184</v>
      </c>
      <c r="L448" s="45"/>
      <c r="M448" s="220" t="s">
        <v>19</v>
      </c>
      <c r="N448" s="221" t="s">
        <v>45</v>
      </c>
      <c r="O448" s="85"/>
      <c r="P448" s="222">
        <f>O448*H448</f>
        <v>0</v>
      </c>
      <c r="Q448" s="222">
        <v>0.00276</v>
      </c>
      <c r="R448" s="222">
        <f>Q448*H448</f>
        <v>1.863</v>
      </c>
      <c r="S448" s="222">
        <v>0</v>
      </c>
      <c r="T448" s="22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4" t="s">
        <v>279</v>
      </c>
      <c r="AT448" s="224" t="s">
        <v>180</v>
      </c>
      <c r="AU448" s="224" t="s">
        <v>84</v>
      </c>
      <c r="AY448" s="18" t="s">
        <v>178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82</v>
      </c>
      <c r="BK448" s="225">
        <f>ROUND(I448*H448,2)</f>
        <v>0</v>
      </c>
      <c r="BL448" s="18" t="s">
        <v>279</v>
      </c>
      <c r="BM448" s="224" t="s">
        <v>758</v>
      </c>
    </row>
    <row r="449" spans="1:47" s="2" customFormat="1" ht="12">
      <c r="A449" s="39"/>
      <c r="B449" s="40"/>
      <c r="C449" s="41"/>
      <c r="D449" s="226" t="s">
        <v>187</v>
      </c>
      <c r="E449" s="41"/>
      <c r="F449" s="227" t="s">
        <v>759</v>
      </c>
      <c r="G449" s="41"/>
      <c r="H449" s="41"/>
      <c r="I449" s="228"/>
      <c r="J449" s="41"/>
      <c r="K449" s="41"/>
      <c r="L449" s="45"/>
      <c r="M449" s="229"/>
      <c r="N449" s="230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187</v>
      </c>
      <c r="AU449" s="18" t="s">
        <v>84</v>
      </c>
    </row>
    <row r="450" spans="1:47" s="2" customFormat="1" ht="12">
      <c r="A450" s="39"/>
      <c r="B450" s="40"/>
      <c r="C450" s="41"/>
      <c r="D450" s="231" t="s">
        <v>189</v>
      </c>
      <c r="E450" s="41"/>
      <c r="F450" s="232" t="s">
        <v>760</v>
      </c>
      <c r="G450" s="41"/>
      <c r="H450" s="41"/>
      <c r="I450" s="228"/>
      <c r="J450" s="41"/>
      <c r="K450" s="41"/>
      <c r="L450" s="45"/>
      <c r="M450" s="229"/>
      <c r="N450" s="230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189</v>
      </c>
      <c r="AU450" s="18" t="s">
        <v>84</v>
      </c>
    </row>
    <row r="451" spans="1:65" s="2" customFormat="1" ht="16.5" customHeight="1">
      <c r="A451" s="39"/>
      <c r="B451" s="40"/>
      <c r="C451" s="234" t="s">
        <v>761</v>
      </c>
      <c r="D451" s="234" t="s">
        <v>96</v>
      </c>
      <c r="E451" s="235" t="s">
        <v>762</v>
      </c>
      <c r="F451" s="236" t="s">
        <v>19</v>
      </c>
      <c r="G451" s="237" t="s">
        <v>206</v>
      </c>
      <c r="H451" s="238">
        <v>750</v>
      </c>
      <c r="I451" s="239"/>
      <c r="J451" s="240">
        <f>ROUND(I451*H451,2)</f>
        <v>0</v>
      </c>
      <c r="K451" s="236" t="s">
        <v>184</v>
      </c>
      <c r="L451" s="241"/>
      <c r="M451" s="242" t="s">
        <v>19</v>
      </c>
      <c r="N451" s="243" t="s">
        <v>45</v>
      </c>
      <c r="O451" s="85"/>
      <c r="P451" s="222">
        <f>O451*H451</f>
        <v>0</v>
      </c>
      <c r="Q451" s="222">
        <v>0</v>
      </c>
      <c r="R451" s="222">
        <f>Q451*H451</f>
        <v>0</v>
      </c>
      <c r="S451" s="222">
        <v>0</v>
      </c>
      <c r="T451" s="223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4" t="s">
        <v>365</v>
      </c>
      <c r="AT451" s="224" t="s">
        <v>96</v>
      </c>
      <c r="AU451" s="224" t="s">
        <v>84</v>
      </c>
      <c r="AY451" s="18" t="s">
        <v>178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18" t="s">
        <v>82</v>
      </c>
      <c r="BK451" s="225">
        <f>ROUND(I451*H451,2)</f>
        <v>0</v>
      </c>
      <c r="BL451" s="18" t="s">
        <v>279</v>
      </c>
      <c r="BM451" s="224" t="s">
        <v>763</v>
      </c>
    </row>
    <row r="452" spans="1:47" s="2" customFormat="1" ht="12">
      <c r="A452" s="39"/>
      <c r="B452" s="40"/>
      <c r="C452" s="41"/>
      <c r="D452" s="226" t="s">
        <v>187</v>
      </c>
      <c r="E452" s="41"/>
      <c r="F452" s="227" t="s">
        <v>764</v>
      </c>
      <c r="G452" s="41"/>
      <c r="H452" s="41"/>
      <c r="I452" s="228"/>
      <c r="J452" s="41"/>
      <c r="K452" s="41"/>
      <c r="L452" s="45"/>
      <c r="M452" s="229"/>
      <c r="N452" s="230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187</v>
      </c>
      <c r="AU452" s="18" t="s">
        <v>84</v>
      </c>
    </row>
    <row r="453" spans="1:65" s="2" customFormat="1" ht="16.5" customHeight="1">
      <c r="A453" s="39"/>
      <c r="B453" s="40"/>
      <c r="C453" s="213" t="s">
        <v>765</v>
      </c>
      <c r="D453" s="213" t="s">
        <v>180</v>
      </c>
      <c r="E453" s="214" t="s">
        <v>709</v>
      </c>
      <c r="F453" s="215" t="s">
        <v>710</v>
      </c>
      <c r="G453" s="216" t="s">
        <v>206</v>
      </c>
      <c r="H453" s="217">
        <v>675</v>
      </c>
      <c r="I453" s="218"/>
      <c r="J453" s="219">
        <f>ROUND(I453*H453,2)</f>
        <v>0</v>
      </c>
      <c r="K453" s="215" t="s">
        <v>184</v>
      </c>
      <c r="L453" s="45"/>
      <c r="M453" s="220" t="s">
        <v>19</v>
      </c>
      <c r="N453" s="221" t="s">
        <v>45</v>
      </c>
      <c r="O453" s="85"/>
      <c r="P453" s="222">
        <f>O453*H453</f>
        <v>0</v>
      </c>
      <c r="Q453" s="222">
        <v>0</v>
      </c>
      <c r="R453" s="222">
        <f>Q453*H453</f>
        <v>0</v>
      </c>
      <c r="S453" s="222">
        <v>0</v>
      </c>
      <c r="T453" s="223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24" t="s">
        <v>279</v>
      </c>
      <c r="AT453" s="224" t="s">
        <v>180</v>
      </c>
      <c r="AU453" s="224" t="s">
        <v>84</v>
      </c>
      <c r="AY453" s="18" t="s">
        <v>178</v>
      </c>
      <c r="BE453" s="225">
        <f>IF(N453="základní",J453,0)</f>
        <v>0</v>
      </c>
      <c r="BF453" s="225">
        <f>IF(N453="snížená",J453,0)</f>
        <v>0</v>
      </c>
      <c r="BG453" s="225">
        <f>IF(N453="zákl. přenesená",J453,0)</f>
        <v>0</v>
      </c>
      <c r="BH453" s="225">
        <f>IF(N453="sníž. přenesená",J453,0)</f>
        <v>0</v>
      </c>
      <c r="BI453" s="225">
        <f>IF(N453="nulová",J453,0)</f>
        <v>0</v>
      </c>
      <c r="BJ453" s="18" t="s">
        <v>82</v>
      </c>
      <c r="BK453" s="225">
        <f>ROUND(I453*H453,2)</f>
        <v>0</v>
      </c>
      <c r="BL453" s="18" t="s">
        <v>279</v>
      </c>
      <c r="BM453" s="224" t="s">
        <v>766</v>
      </c>
    </row>
    <row r="454" spans="1:47" s="2" customFormat="1" ht="12">
      <c r="A454" s="39"/>
      <c r="B454" s="40"/>
      <c r="C454" s="41"/>
      <c r="D454" s="226" t="s">
        <v>187</v>
      </c>
      <c r="E454" s="41"/>
      <c r="F454" s="227" t="s">
        <v>712</v>
      </c>
      <c r="G454" s="41"/>
      <c r="H454" s="41"/>
      <c r="I454" s="228"/>
      <c r="J454" s="41"/>
      <c r="K454" s="41"/>
      <c r="L454" s="45"/>
      <c r="M454" s="229"/>
      <c r="N454" s="230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187</v>
      </c>
      <c r="AU454" s="18" t="s">
        <v>84</v>
      </c>
    </row>
    <row r="455" spans="1:47" s="2" customFormat="1" ht="12">
      <c r="A455" s="39"/>
      <c r="B455" s="40"/>
      <c r="C455" s="41"/>
      <c r="D455" s="231" t="s">
        <v>189</v>
      </c>
      <c r="E455" s="41"/>
      <c r="F455" s="232" t="s">
        <v>713</v>
      </c>
      <c r="G455" s="41"/>
      <c r="H455" s="41"/>
      <c r="I455" s="228"/>
      <c r="J455" s="41"/>
      <c r="K455" s="41"/>
      <c r="L455" s="45"/>
      <c r="M455" s="229"/>
      <c r="N455" s="230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189</v>
      </c>
      <c r="AU455" s="18" t="s">
        <v>84</v>
      </c>
    </row>
    <row r="456" spans="1:65" s="2" customFormat="1" ht="16.5" customHeight="1">
      <c r="A456" s="39"/>
      <c r="B456" s="40"/>
      <c r="C456" s="213" t="s">
        <v>767</v>
      </c>
      <c r="D456" s="213" t="s">
        <v>180</v>
      </c>
      <c r="E456" s="214" t="s">
        <v>768</v>
      </c>
      <c r="F456" s="215" t="s">
        <v>769</v>
      </c>
      <c r="G456" s="216" t="s">
        <v>237</v>
      </c>
      <c r="H456" s="217">
        <v>71.8</v>
      </c>
      <c r="I456" s="218"/>
      <c r="J456" s="219">
        <f>ROUND(I456*H456,2)</f>
        <v>0</v>
      </c>
      <c r="K456" s="215" t="s">
        <v>184</v>
      </c>
      <c r="L456" s="45"/>
      <c r="M456" s="220" t="s">
        <v>19</v>
      </c>
      <c r="N456" s="221" t="s">
        <v>45</v>
      </c>
      <c r="O456" s="85"/>
      <c r="P456" s="222">
        <f>O456*H456</f>
        <v>0</v>
      </c>
      <c r="Q456" s="222">
        <v>0</v>
      </c>
      <c r="R456" s="222">
        <f>Q456*H456</f>
        <v>0</v>
      </c>
      <c r="S456" s="222">
        <v>0</v>
      </c>
      <c r="T456" s="223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4" t="s">
        <v>185</v>
      </c>
      <c r="AT456" s="224" t="s">
        <v>180</v>
      </c>
      <c r="AU456" s="224" t="s">
        <v>84</v>
      </c>
      <c r="AY456" s="18" t="s">
        <v>178</v>
      </c>
      <c r="BE456" s="225">
        <f>IF(N456="základní",J456,0)</f>
        <v>0</v>
      </c>
      <c r="BF456" s="225">
        <f>IF(N456="snížená",J456,0)</f>
        <v>0</v>
      </c>
      <c r="BG456" s="225">
        <f>IF(N456="zákl. přenesená",J456,0)</f>
        <v>0</v>
      </c>
      <c r="BH456" s="225">
        <f>IF(N456="sníž. přenesená",J456,0)</f>
        <v>0</v>
      </c>
      <c r="BI456" s="225">
        <f>IF(N456="nulová",J456,0)</f>
        <v>0</v>
      </c>
      <c r="BJ456" s="18" t="s">
        <v>82</v>
      </c>
      <c r="BK456" s="225">
        <f>ROUND(I456*H456,2)</f>
        <v>0</v>
      </c>
      <c r="BL456" s="18" t="s">
        <v>185</v>
      </c>
      <c r="BM456" s="224" t="s">
        <v>770</v>
      </c>
    </row>
    <row r="457" spans="1:47" s="2" customFormat="1" ht="12">
      <c r="A457" s="39"/>
      <c r="B457" s="40"/>
      <c r="C457" s="41"/>
      <c r="D457" s="226" t="s">
        <v>187</v>
      </c>
      <c r="E457" s="41"/>
      <c r="F457" s="227" t="s">
        <v>771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187</v>
      </c>
      <c r="AU457" s="18" t="s">
        <v>84</v>
      </c>
    </row>
    <row r="458" spans="1:47" s="2" customFormat="1" ht="12">
      <c r="A458" s="39"/>
      <c r="B458" s="40"/>
      <c r="C458" s="41"/>
      <c r="D458" s="231" t="s">
        <v>189</v>
      </c>
      <c r="E458" s="41"/>
      <c r="F458" s="232" t="s">
        <v>772</v>
      </c>
      <c r="G458" s="41"/>
      <c r="H458" s="41"/>
      <c r="I458" s="228"/>
      <c r="J458" s="41"/>
      <c r="K458" s="41"/>
      <c r="L458" s="45"/>
      <c r="M458" s="229"/>
      <c r="N458" s="230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189</v>
      </c>
      <c r="AU458" s="18" t="s">
        <v>84</v>
      </c>
    </row>
    <row r="459" spans="1:65" s="2" customFormat="1" ht="16.5" customHeight="1">
      <c r="A459" s="39"/>
      <c r="B459" s="40"/>
      <c r="C459" s="234" t="s">
        <v>773</v>
      </c>
      <c r="D459" s="234" t="s">
        <v>96</v>
      </c>
      <c r="E459" s="235" t="s">
        <v>774</v>
      </c>
      <c r="F459" s="236" t="s">
        <v>775</v>
      </c>
      <c r="G459" s="237" t="s">
        <v>271</v>
      </c>
      <c r="H459" s="238">
        <v>71.8</v>
      </c>
      <c r="I459" s="239"/>
      <c r="J459" s="240">
        <f>ROUND(I459*H459,2)</f>
        <v>0</v>
      </c>
      <c r="K459" s="236" t="s">
        <v>184</v>
      </c>
      <c r="L459" s="241"/>
      <c r="M459" s="242" t="s">
        <v>19</v>
      </c>
      <c r="N459" s="243" t="s">
        <v>45</v>
      </c>
      <c r="O459" s="85"/>
      <c r="P459" s="222">
        <f>O459*H459</f>
        <v>0</v>
      </c>
      <c r="Q459" s="222">
        <v>0.0005</v>
      </c>
      <c r="R459" s="222">
        <f>Q459*H459</f>
        <v>0.0359</v>
      </c>
      <c r="S459" s="222">
        <v>0</v>
      </c>
      <c r="T459" s="223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4" t="s">
        <v>220</v>
      </c>
      <c r="AT459" s="224" t="s">
        <v>96</v>
      </c>
      <c r="AU459" s="224" t="s">
        <v>84</v>
      </c>
      <c r="AY459" s="18" t="s">
        <v>178</v>
      </c>
      <c r="BE459" s="225">
        <f>IF(N459="základní",J459,0)</f>
        <v>0</v>
      </c>
      <c r="BF459" s="225">
        <f>IF(N459="snížená",J459,0)</f>
        <v>0</v>
      </c>
      <c r="BG459" s="225">
        <f>IF(N459="zákl. přenesená",J459,0)</f>
        <v>0</v>
      </c>
      <c r="BH459" s="225">
        <f>IF(N459="sníž. přenesená",J459,0)</f>
        <v>0</v>
      </c>
      <c r="BI459" s="225">
        <f>IF(N459="nulová",J459,0)</f>
        <v>0</v>
      </c>
      <c r="BJ459" s="18" t="s">
        <v>82</v>
      </c>
      <c r="BK459" s="225">
        <f>ROUND(I459*H459,2)</f>
        <v>0</v>
      </c>
      <c r="BL459" s="18" t="s">
        <v>185</v>
      </c>
      <c r="BM459" s="224" t="s">
        <v>776</v>
      </c>
    </row>
    <row r="460" spans="1:47" s="2" customFormat="1" ht="12">
      <c r="A460" s="39"/>
      <c r="B460" s="40"/>
      <c r="C460" s="41"/>
      <c r="D460" s="226" t="s">
        <v>187</v>
      </c>
      <c r="E460" s="41"/>
      <c r="F460" s="227" t="s">
        <v>775</v>
      </c>
      <c r="G460" s="41"/>
      <c r="H460" s="41"/>
      <c r="I460" s="228"/>
      <c r="J460" s="41"/>
      <c r="K460" s="41"/>
      <c r="L460" s="45"/>
      <c r="M460" s="229"/>
      <c r="N460" s="230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187</v>
      </c>
      <c r="AU460" s="18" t="s">
        <v>84</v>
      </c>
    </row>
    <row r="461" spans="1:65" s="2" customFormat="1" ht="16.5" customHeight="1">
      <c r="A461" s="39"/>
      <c r="B461" s="40"/>
      <c r="C461" s="234" t="s">
        <v>777</v>
      </c>
      <c r="D461" s="234" t="s">
        <v>96</v>
      </c>
      <c r="E461" s="235" t="s">
        <v>778</v>
      </c>
      <c r="F461" s="236" t="s">
        <v>779</v>
      </c>
      <c r="G461" s="237" t="s">
        <v>237</v>
      </c>
      <c r="H461" s="238">
        <v>71.8</v>
      </c>
      <c r="I461" s="239"/>
      <c r="J461" s="240">
        <f>ROUND(I461*H461,2)</f>
        <v>0</v>
      </c>
      <c r="K461" s="236" t="s">
        <v>184</v>
      </c>
      <c r="L461" s="241"/>
      <c r="M461" s="242" t="s">
        <v>19</v>
      </c>
      <c r="N461" s="243" t="s">
        <v>45</v>
      </c>
      <c r="O461" s="85"/>
      <c r="P461" s="222">
        <f>O461*H461</f>
        <v>0</v>
      </c>
      <c r="Q461" s="222">
        <v>0.00051</v>
      </c>
      <c r="R461" s="222">
        <f>Q461*H461</f>
        <v>0.036618</v>
      </c>
      <c r="S461" s="222">
        <v>0</v>
      </c>
      <c r="T461" s="223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24" t="s">
        <v>220</v>
      </c>
      <c r="AT461" s="224" t="s">
        <v>96</v>
      </c>
      <c r="AU461" s="224" t="s">
        <v>84</v>
      </c>
      <c r="AY461" s="18" t="s">
        <v>178</v>
      </c>
      <c r="BE461" s="225">
        <f>IF(N461="základní",J461,0)</f>
        <v>0</v>
      </c>
      <c r="BF461" s="225">
        <f>IF(N461="snížená",J461,0)</f>
        <v>0</v>
      </c>
      <c r="BG461" s="225">
        <f>IF(N461="zákl. přenesená",J461,0)</f>
        <v>0</v>
      </c>
      <c r="BH461" s="225">
        <f>IF(N461="sníž. přenesená",J461,0)</f>
        <v>0</v>
      </c>
      <c r="BI461" s="225">
        <f>IF(N461="nulová",J461,0)</f>
        <v>0</v>
      </c>
      <c r="BJ461" s="18" t="s">
        <v>82</v>
      </c>
      <c r="BK461" s="225">
        <f>ROUND(I461*H461,2)</f>
        <v>0</v>
      </c>
      <c r="BL461" s="18" t="s">
        <v>185</v>
      </c>
      <c r="BM461" s="224" t="s">
        <v>780</v>
      </c>
    </row>
    <row r="462" spans="1:47" s="2" customFormat="1" ht="12">
      <c r="A462" s="39"/>
      <c r="B462" s="40"/>
      <c r="C462" s="41"/>
      <c r="D462" s="226" t="s">
        <v>187</v>
      </c>
      <c r="E462" s="41"/>
      <c r="F462" s="227" t="s">
        <v>779</v>
      </c>
      <c r="G462" s="41"/>
      <c r="H462" s="41"/>
      <c r="I462" s="228"/>
      <c r="J462" s="41"/>
      <c r="K462" s="41"/>
      <c r="L462" s="45"/>
      <c r="M462" s="229"/>
      <c r="N462" s="230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187</v>
      </c>
      <c r="AU462" s="18" t="s">
        <v>84</v>
      </c>
    </row>
    <row r="463" spans="1:65" s="2" customFormat="1" ht="16.5" customHeight="1">
      <c r="A463" s="39"/>
      <c r="B463" s="40"/>
      <c r="C463" s="234" t="s">
        <v>781</v>
      </c>
      <c r="D463" s="234" t="s">
        <v>96</v>
      </c>
      <c r="E463" s="235" t="s">
        <v>782</v>
      </c>
      <c r="F463" s="236" t="s">
        <v>783</v>
      </c>
      <c r="G463" s="237" t="s">
        <v>237</v>
      </c>
      <c r="H463" s="238">
        <v>4</v>
      </c>
      <c r="I463" s="239"/>
      <c r="J463" s="240">
        <f>ROUND(I463*H463,2)</f>
        <v>0</v>
      </c>
      <c r="K463" s="236" t="s">
        <v>184</v>
      </c>
      <c r="L463" s="241"/>
      <c r="M463" s="242" t="s">
        <v>19</v>
      </c>
      <c r="N463" s="243" t="s">
        <v>45</v>
      </c>
      <c r="O463" s="85"/>
      <c r="P463" s="222">
        <f>O463*H463</f>
        <v>0</v>
      </c>
      <c r="Q463" s="222">
        <v>0.003</v>
      </c>
      <c r="R463" s="222">
        <f>Q463*H463</f>
        <v>0.012</v>
      </c>
      <c r="S463" s="222">
        <v>0</v>
      </c>
      <c r="T463" s="223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24" t="s">
        <v>365</v>
      </c>
      <c r="AT463" s="224" t="s">
        <v>96</v>
      </c>
      <c r="AU463" s="224" t="s">
        <v>84</v>
      </c>
      <c r="AY463" s="18" t="s">
        <v>178</v>
      </c>
      <c r="BE463" s="225">
        <f>IF(N463="základní",J463,0)</f>
        <v>0</v>
      </c>
      <c r="BF463" s="225">
        <f>IF(N463="snížená",J463,0)</f>
        <v>0</v>
      </c>
      <c r="BG463" s="225">
        <f>IF(N463="zákl. přenesená",J463,0)</f>
        <v>0</v>
      </c>
      <c r="BH463" s="225">
        <f>IF(N463="sníž. přenesená",J463,0)</f>
        <v>0</v>
      </c>
      <c r="BI463" s="225">
        <f>IF(N463="nulová",J463,0)</f>
        <v>0</v>
      </c>
      <c r="BJ463" s="18" t="s">
        <v>82</v>
      </c>
      <c r="BK463" s="225">
        <f>ROUND(I463*H463,2)</f>
        <v>0</v>
      </c>
      <c r="BL463" s="18" t="s">
        <v>279</v>
      </c>
      <c r="BM463" s="224" t="s">
        <v>784</v>
      </c>
    </row>
    <row r="464" spans="1:47" s="2" customFormat="1" ht="12">
      <c r="A464" s="39"/>
      <c r="B464" s="40"/>
      <c r="C464" s="41"/>
      <c r="D464" s="226" t="s">
        <v>187</v>
      </c>
      <c r="E464" s="41"/>
      <c r="F464" s="227" t="s">
        <v>785</v>
      </c>
      <c r="G464" s="41"/>
      <c r="H464" s="41"/>
      <c r="I464" s="228"/>
      <c r="J464" s="41"/>
      <c r="K464" s="41"/>
      <c r="L464" s="45"/>
      <c r="M464" s="229"/>
      <c r="N464" s="230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187</v>
      </c>
      <c r="AU464" s="18" t="s">
        <v>84</v>
      </c>
    </row>
    <row r="465" spans="1:65" s="2" customFormat="1" ht="16.5" customHeight="1">
      <c r="A465" s="39"/>
      <c r="B465" s="40"/>
      <c r="C465" s="213" t="s">
        <v>786</v>
      </c>
      <c r="D465" s="213" t="s">
        <v>180</v>
      </c>
      <c r="E465" s="214" t="s">
        <v>787</v>
      </c>
      <c r="F465" s="215" t="s">
        <v>788</v>
      </c>
      <c r="G465" s="216" t="s">
        <v>237</v>
      </c>
      <c r="H465" s="217">
        <v>4</v>
      </c>
      <c r="I465" s="218"/>
      <c r="J465" s="219">
        <f>ROUND(I465*H465,2)</f>
        <v>0</v>
      </c>
      <c r="K465" s="215" t="s">
        <v>184</v>
      </c>
      <c r="L465" s="45"/>
      <c r="M465" s="220" t="s">
        <v>19</v>
      </c>
      <c r="N465" s="221" t="s">
        <v>45</v>
      </c>
      <c r="O465" s="85"/>
      <c r="P465" s="222">
        <f>O465*H465</f>
        <v>0</v>
      </c>
      <c r="Q465" s="222">
        <v>0.00115</v>
      </c>
      <c r="R465" s="222">
        <f>Q465*H465</f>
        <v>0.0046</v>
      </c>
      <c r="S465" s="222">
        <v>0</v>
      </c>
      <c r="T465" s="223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4" t="s">
        <v>279</v>
      </c>
      <c r="AT465" s="224" t="s">
        <v>180</v>
      </c>
      <c r="AU465" s="224" t="s">
        <v>84</v>
      </c>
      <c r="AY465" s="18" t="s">
        <v>178</v>
      </c>
      <c r="BE465" s="225">
        <f>IF(N465="základní",J465,0)</f>
        <v>0</v>
      </c>
      <c r="BF465" s="225">
        <f>IF(N465="snížená",J465,0)</f>
        <v>0</v>
      </c>
      <c r="BG465" s="225">
        <f>IF(N465="zákl. přenesená",J465,0)</f>
        <v>0</v>
      </c>
      <c r="BH465" s="225">
        <f>IF(N465="sníž. přenesená",J465,0)</f>
        <v>0</v>
      </c>
      <c r="BI465" s="225">
        <f>IF(N465="nulová",J465,0)</f>
        <v>0</v>
      </c>
      <c r="BJ465" s="18" t="s">
        <v>82</v>
      </c>
      <c r="BK465" s="225">
        <f>ROUND(I465*H465,2)</f>
        <v>0</v>
      </c>
      <c r="BL465" s="18" t="s">
        <v>279</v>
      </c>
      <c r="BM465" s="224" t="s">
        <v>789</v>
      </c>
    </row>
    <row r="466" spans="1:47" s="2" customFormat="1" ht="12">
      <c r="A466" s="39"/>
      <c r="B466" s="40"/>
      <c r="C466" s="41"/>
      <c r="D466" s="226" t="s">
        <v>187</v>
      </c>
      <c r="E466" s="41"/>
      <c r="F466" s="227" t="s">
        <v>790</v>
      </c>
      <c r="G466" s="41"/>
      <c r="H466" s="41"/>
      <c r="I466" s="228"/>
      <c r="J466" s="41"/>
      <c r="K466" s="41"/>
      <c r="L466" s="45"/>
      <c r="M466" s="229"/>
      <c r="N466" s="230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187</v>
      </c>
      <c r="AU466" s="18" t="s">
        <v>84</v>
      </c>
    </row>
    <row r="467" spans="1:47" s="2" customFormat="1" ht="12">
      <c r="A467" s="39"/>
      <c r="B467" s="40"/>
      <c r="C467" s="41"/>
      <c r="D467" s="231" t="s">
        <v>189</v>
      </c>
      <c r="E467" s="41"/>
      <c r="F467" s="232" t="s">
        <v>791</v>
      </c>
      <c r="G467" s="41"/>
      <c r="H467" s="41"/>
      <c r="I467" s="228"/>
      <c r="J467" s="41"/>
      <c r="K467" s="41"/>
      <c r="L467" s="45"/>
      <c r="M467" s="229"/>
      <c r="N467" s="230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189</v>
      </c>
      <c r="AU467" s="18" t="s">
        <v>84</v>
      </c>
    </row>
    <row r="468" spans="1:65" s="2" customFormat="1" ht="16.5" customHeight="1">
      <c r="A468" s="39"/>
      <c r="B468" s="40"/>
      <c r="C468" s="213" t="s">
        <v>792</v>
      </c>
      <c r="D468" s="213" t="s">
        <v>180</v>
      </c>
      <c r="E468" s="214" t="s">
        <v>793</v>
      </c>
      <c r="F468" s="215" t="s">
        <v>794</v>
      </c>
      <c r="G468" s="216" t="s">
        <v>237</v>
      </c>
      <c r="H468" s="217">
        <v>28.8</v>
      </c>
      <c r="I468" s="218"/>
      <c r="J468" s="219">
        <f>ROUND(I468*H468,2)</f>
        <v>0</v>
      </c>
      <c r="K468" s="215" t="s">
        <v>184</v>
      </c>
      <c r="L468" s="45"/>
      <c r="M468" s="220" t="s">
        <v>19</v>
      </c>
      <c r="N468" s="221" t="s">
        <v>45</v>
      </c>
      <c r="O468" s="85"/>
      <c r="P468" s="222">
        <f>O468*H468</f>
        <v>0</v>
      </c>
      <c r="Q468" s="222">
        <v>0</v>
      </c>
      <c r="R468" s="222">
        <f>Q468*H468</f>
        <v>0</v>
      </c>
      <c r="S468" s="222">
        <v>0</v>
      </c>
      <c r="T468" s="223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4" t="s">
        <v>279</v>
      </c>
      <c r="AT468" s="224" t="s">
        <v>180</v>
      </c>
      <c r="AU468" s="224" t="s">
        <v>84</v>
      </c>
      <c r="AY468" s="18" t="s">
        <v>178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18" t="s">
        <v>82</v>
      </c>
      <c r="BK468" s="225">
        <f>ROUND(I468*H468,2)</f>
        <v>0</v>
      </c>
      <c r="BL468" s="18" t="s">
        <v>279</v>
      </c>
      <c r="BM468" s="224" t="s">
        <v>795</v>
      </c>
    </row>
    <row r="469" spans="1:47" s="2" customFormat="1" ht="12">
      <c r="A469" s="39"/>
      <c r="B469" s="40"/>
      <c r="C469" s="41"/>
      <c r="D469" s="226" t="s">
        <v>187</v>
      </c>
      <c r="E469" s="41"/>
      <c r="F469" s="227" t="s">
        <v>796</v>
      </c>
      <c r="G469" s="41"/>
      <c r="H469" s="41"/>
      <c r="I469" s="228"/>
      <c r="J469" s="41"/>
      <c r="K469" s="41"/>
      <c r="L469" s="45"/>
      <c r="M469" s="229"/>
      <c r="N469" s="230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187</v>
      </c>
      <c r="AU469" s="18" t="s">
        <v>84</v>
      </c>
    </row>
    <row r="470" spans="1:47" s="2" customFormat="1" ht="12">
      <c r="A470" s="39"/>
      <c r="B470" s="40"/>
      <c r="C470" s="41"/>
      <c r="D470" s="231" t="s">
        <v>189</v>
      </c>
      <c r="E470" s="41"/>
      <c r="F470" s="232" t="s">
        <v>797</v>
      </c>
      <c r="G470" s="41"/>
      <c r="H470" s="41"/>
      <c r="I470" s="228"/>
      <c r="J470" s="41"/>
      <c r="K470" s="41"/>
      <c r="L470" s="45"/>
      <c r="M470" s="229"/>
      <c r="N470" s="230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189</v>
      </c>
      <c r="AU470" s="18" t="s">
        <v>84</v>
      </c>
    </row>
    <row r="471" spans="1:65" s="2" customFormat="1" ht="16.5" customHeight="1">
      <c r="A471" s="39"/>
      <c r="B471" s="40"/>
      <c r="C471" s="213" t="s">
        <v>798</v>
      </c>
      <c r="D471" s="213" t="s">
        <v>180</v>
      </c>
      <c r="E471" s="214" t="s">
        <v>799</v>
      </c>
      <c r="F471" s="215" t="s">
        <v>800</v>
      </c>
      <c r="G471" s="216" t="s">
        <v>237</v>
      </c>
      <c r="H471" s="217">
        <v>32</v>
      </c>
      <c r="I471" s="218"/>
      <c r="J471" s="219">
        <f>ROUND(I471*H471,2)</f>
        <v>0</v>
      </c>
      <c r="K471" s="215" t="s">
        <v>184</v>
      </c>
      <c r="L471" s="45"/>
      <c r="M471" s="220" t="s">
        <v>19</v>
      </c>
      <c r="N471" s="221" t="s">
        <v>45</v>
      </c>
      <c r="O471" s="85"/>
      <c r="P471" s="222">
        <f>O471*H471</f>
        <v>0</v>
      </c>
      <c r="Q471" s="222">
        <v>0.0009</v>
      </c>
      <c r="R471" s="222">
        <f>Q471*H471</f>
        <v>0.0288</v>
      </c>
      <c r="S471" s="222">
        <v>0</v>
      </c>
      <c r="T471" s="223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24" t="s">
        <v>279</v>
      </c>
      <c r="AT471" s="224" t="s">
        <v>180</v>
      </c>
      <c r="AU471" s="224" t="s">
        <v>84</v>
      </c>
      <c r="AY471" s="18" t="s">
        <v>178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18" t="s">
        <v>82</v>
      </c>
      <c r="BK471" s="225">
        <f>ROUND(I471*H471,2)</f>
        <v>0</v>
      </c>
      <c r="BL471" s="18" t="s">
        <v>279</v>
      </c>
      <c r="BM471" s="224" t="s">
        <v>801</v>
      </c>
    </row>
    <row r="472" spans="1:47" s="2" customFormat="1" ht="12">
      <c r="A472" s="39"/>
      <c r="B472" s="40"/>
      <c r="C472" s="41"/>
      <c r="D472" s="226" t="s">
        <v>187</v>
      </c>
      <c r="E472" s="41"/>
      <c r="F472" s="227" t="s">
        <v>802</v>
      </c>
      <c r="G472" s="41"/>
      <c r="H472" s="41"/>
      <c r="I472" s="228"/>
      <c r="J472" s="41"/>
      <c r="K472" s="41"/>
      <c r="L472" s="45"/>
      <c r="M472" s="229"/>
      <c r="N472" s="230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187</v>
      </c>
      <c r="AU472" s="18" t="s">
        <v>84</v>
      </c>
    </row>
    <row r="473" spans="1:47" s="2" customFormat="1" ht="12">
      <c r="A473" s="39"/>
      <c r="B473" s="40"/>
      <c r="C473" s="41"/>
      <c r="D473" s="231" t="s">
        <v>189</v>
      </c>
      <c r="E473" s="41"/>
      <c r="F473" s="232" t="s">
        <v>803</v>
      </c>
      <c r="G473" s="41"/>
      <c r="H473" s="41"/>
      <c r="I473" s="228"/>
      <c r="J473" s="41"/>
      <c r="K473" s="41"/>
      <c r="L473" s="45"/>
      <c r="M473" s="229"/>
      <c r="N473" s="230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189</v>
      </c>
      <c r="AU473" s="18" t="s">
        <v>84</v>
      </c>
    </row>
    <row r="474" spans="1:65" s="2" customFormat="1" ht="16.5" customHeight="1">
      <c r="A474" s="39"/>
      <c r="B474" s="40"/>
      <c r="C474" s="213" t="s">
        <v>804</v>
      </c>
      <c r="D474" s="213" t="s">
        <v>180</v>
      </c>
      <c r="E474" s="214" t="s">
        <v>805</v>
      </c>
      <c r="F474" s="215" t="s">
        <v>806</v>
      </c>
      <c r="G474" s="216" t="s">
        <v>237</v>
      </c>
      <c r="H474" s="217">
        <v>74.16</v>
      </c>
      <c r="I474" s="218"/>
      <c r="J474" s="219">
        <f>ROUND(I474*H474,2)</f>
        <v>0</v>
      </c>
      <c r="K474" s="215" t="s">
        <v>184</v>
      </c>
      <c r="L474" s="45"/>
      <c r="M474" s="220" t="s">
        <v>19</v>
      </c>
      <c r="N474" s="221" t="s">
        <v>45</v>
      </c>
      <c r="O474" s="85"/>
      <c r="P474" s="222">
        <f>O474*H474</f>
        <v>0</v>
      </c>
      <c r="Q474" s="222">
        <v>0.00073</v>
      </c>
      <c r="R474" s="222">
        <f>Q474*H474</f>
        <v>0.05413679999999999</v>
      </c>
      <c r="S474" s="222">
        <v>0</v>
      </c>
      <c r="T474" s="223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24" t="s">
        <v>279</v>
      </c>
      <c r="AT474" s="224" t="s">
        <v>180</v>
      </c>
      <c r="AU474" s="224" t="s">
        <v>84</v>
      </c>
      <c r="AY474" s="18" t="s">
        <v>178</v>
      </c>
      <c r="BE474" s="225">
        <f>IF(N474="základní",J474,0)</f>
        <v>0</v>
      </c>
      <c r="BF474" s="225">
        <f>IF(N474="snížená",J474,0)</f>
        <v>0</v>
      </c>
      <c r="BG474" s="225">
        <f>IF(N474="zákl. přenesená",J474,0)</f>
        <v>0</v>
      </c>
      <c r="BH474" s="225">
        <f>IF(N474="sníž. přenesená",J474,0)</f>
        <v>0</v>
      </c>
      <c r="BI474" s="225">
        <f>IF(N474="nulová",J474,0)</f>
        <v>0</v>
      </c>
      <c r="BJ474" s="18" t="s">
        <v>82</v>
      </c>
      <c r="BK474" s="225">
        <f>ROUND(I474*H474,2)</f>
        <v>0</v>
      </c>
      <c r="BL474" s="18" t="s">
        <v>279</v>
      </c>
      <c r="BM474" s="224" t="s">
        <v>807</v>
      </c>
    </row>
    <row r="475" spans="1:47" s="2" customFormat="1" ht="12">
      <c r="A475" s="39"/>
      <c r="B475" s="40"/>
      <c r="C475" s="41"/>
      <c r="D475" s="226" t="s">
        <v>187</v>
      </c>
      <c r="E475" s="41"/>
      <c r="F475" s="227" t="s">
        <v>808</v>
      </c>
      <c r="G475" s="41"/>
      <c r="H475" s="41"/>
      <c r="I475" s="228"/>
      <c r="J475" s="41"/>
      <c r="K475" s="41"/>
      <c r="L475" s="45"/>
      <c r="M475" s="229"/>
      <c r="N475" s="230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187</v>
      </c>
      <c r="AU475" s="18" t="s">
        <v>84</v>
      </c>
    </row>
    <row r="476" spans="1:47" s="2" customFormat="1" ht="12">
      <c r="A476" s="39"/>
      <c r="B476" s="40"/>
      <c r="C476" s="41"/>
      <c r="D476" s="231" t="s">
        <v>189</v>
      </c>
      <c r="E476" s="41"/>
      <c r="F476" s="232" t="s">
        <v>809</v>
      </c>
      <c r="G476" s="41"/>
      <c r="H476" s="41"/>
      <c r="I476" s="228"/>
      <c r="J476" s="41"/>
      <c r="K476" s="41"/>
      <c r="L476" s="45"/>
      <c r="M476" s="229"/>
      <c r="N476" s="230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189</v>
      </c>
      <c r="AU476" s="18" t="s">
        <v>84</v>
      </c>
    </row>
    <row r="477" spans="1:51" s="13" customFormat="1" ht="12">
      <c r="A477" s="13"/>
      <c r="B477" s="244"/>
      <c r="C477" s="245"/>
      <c r="D477" s="226" t="s">
        <v>288</v>
      </c>
      <c r="E477" s="246" t="s">
        <v>19</v>
      </c>
      <c r="F477" s="247" t="s">
        <v>810</v>
      </c>
      <c r="G477" s="245"/>
      <c r="H477" s="248">
        <v>74.16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4" t="s">
        <v>288</v>
      </c>
      <c r="AU477" s="254" t="s">
        <v>84</v>
      </c>
      <c r="AV477" s="13" t="s">
        <v>84</v>
      </c>
      <c r="AW477" s="13" t="s">
        <v>33</v>
      </c>
      <c r="AX477" s="13" t="s">
        <v>82</v>
      </c>
      <c r="AY477" s="254" t="s">
        <v>178</v>
      </c>
    </row>
    <row r="478" spans="1:65" s="2" customFormat="1" ht="16.5" customHeight="1">
      <c r="A478" s="39"/>
      <c r="B478" s="40"/>
      <c r="C478" s="213" t="s">
        <v>811</v>
      </c>
      <c r="D478" s="213" t="s">
        <v>180</v>
      </c>
      <c r="E478" s="214" t="s">
        <v>812</v>
      </c>
      <c r="F478" s="215" t="s">
        <v>813</v>
      </c>
      <c r="G478" s="216" t="s">
        <v>237</v>
      </c>
      <c r="H478" s="217">
        <v>74.16</v>
      </c>
      <c r="I478" s="218"/>
      <c r="J478" s="219">
        <f>ROUND(I478*H478,2)</f>
        <v>0</v>
      </c>
      <c r="K478" s="215" t="s">
        <v>184</v>
      </c>
      <c r="L478" s="45"/>
      <c r="M478" s="220" t="s">
        <v>19</v>
      </c>
      <c r="N478" s="221" t="s">
        <v>45</v>
      </c>
      <c r="O478" s="85"/>
      <c r="P478" s="222">
        <f>O478*H478</f>
        <v>0</v>
      </c>
      <c r="Q478" s="222">
        <v>0.0009</v>
      </c>
      <c r="R478" s="222">
        <f>Q478*H478</f>
        <v>0.066744</v>
      </c>
      <c r="S478" s="222">
        <v>0</v>
      </c>
      <c r="T478" s="223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4" t="s">
        <v>279</v>
      </c>
      <c r="AT478" s="224" t="s">
        <v>180</v>
      </c>
      <c r="AU478" s="224" t="s">
        <v>84</v>
      </c>
      <c r="AY478" s="18" t="s">
        <v>178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18" t="s">
        <v>82</v>
      </c>
      <c r="BK478" s="225">
        <f>ROUND(I478*H478,2)</f>
        <v>0</v>
      </c>
      <c r="BL478" s="18" t="s">
        <v>279</v>
      </c>
      <c r="BM478" s="224" t="s">
        <v>814</v>
      </c>
    </row>
    <row r="479" spans="1:47" s="2" customFormat="1" ht="12">
      <c r="A479" s="39"/>
      <c r="B479" s="40"/>
      <c r="C479" s="41"/>
      <c r="D479" s="226" t="s">
        <v>187</v>
      </c>
      <c r="E479" s="41"/>
      <c r="F479" s="227" t="s">
        <v>815</v>
      </c>
      <c r="G479" s="41"/>
      <c r="H479" s="41"/>
      <c r="I479" s="228"/>
      <c r="J479" s="41"/>
      <c r="K479" s="41"/>
      <c r="L479" s="45"/>
      <c r="M479" s="229"/>
      <c r="N479" s="230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187</v>
      </c>
      <c r="AU479" s="18" t="s">
        <v>84</v>
      </c>
    </row>
    <row r="480" spans="1:47" s="2" customFormat="1" ht="12">
      <c r="A480" s="39"/>
      <c r="B480" s="40"/>
      <c r="C480" s="41"/>
      <c r="D480" s="231" t="s">
        <v>189</v>
      </c>
      <c r="E480" s="41"/>
      <c r="F480" s="232" t="s">
        <v>816</v>
      </c>
      <c r="G480" s="41"/>
      <c r="H480" s="41"/>
      <c r="I480" s="228"/>
      <c r="J480" s="41"/>
      <c r="K480" s="41"/>
      <c r="L480" s="45"/>
      <c r="M480" s="229"/>
      <c r="N480" s="230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189</v>
      </c>
      <c r="AU480" s="18" t="s">
        <v>84</v>
      </c>
    </row>
    <row r="481" spans="1:65" s="2" customFormat="1" ht="16.5" customHeight="1">
      <c r="A481" s="39"/>
      <c r="B481" s="40"/>
      <c r="C481" s="213" t="s">
        <v>817</v>
      </c>
      <c r="D481" s="213" t="s">
        <v>180</v>
      </c>
      <c r="E481" s="214" t="s">
        <v>818</v>
      </c>
      <c r="F481" s="215" t="s">
        <v>819</v>
      </c>
      <c r="G481" s="216" t="s">
        <v>237</v>
      </c>
      <c r="H481" s="217">
        <v>40.8</v>
      </c>
      <c r="I481" s="218"/>
      <c r="J481" s="219">
        <f>ROUND(I481*H481,2)</f>
        <v>0</v>
      </c>
      <c r="K481" s="215" t="s">
        <v>184</v>
      </c>
      <c r="L481" s="45"/>
      <c r="M481" s="220" t="s">
        <v>19</v>
      </c>
      <c r="N481" s="221" t="s">
        <v>45</v>
      </c>
      <c r="O481" s="85"/>
      <c r="P481" s="222">
        <f>O481*H481</f>
        <v>0</v>
      </c>
      <c r="Q481" s="222">
        <v>0.00138</v>
      </c>
      <c r="R481" s="222">
        <f>Q481*H481</f>
        <v>0.05630399999999999</v>
      </c>
      <c r="S481" s="222">
        <v>0</v>
      </c>
      <c r="T481" s="223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4" t="s">
        <v>279</v>
      </c>
      <c r="AT481" s="224" t="s">
        <v>180</v>
      </c>
      <c r="AU481" s="224" t="s">
        <v>84</v>
      </c>
      <c r="AY481" s="18" t="s">
        <v>178</v>
      </c>
      <c r="BE481" s="225">
        <f>IF(N481="základní",J481,0)</f>
        <v>0</v>
      </c>
      <c r="BF481" s="225">
        <f>IF(N481="snížená",J481,0)</f>
        <v>0</v>
      </c>
      <c r="BG481" s="225">
        <f>IF(N481="zákl. přenesená",J481,0)</f>
        <v>0</v>
      </c>
      <c r="BH481" s="225">
        <f>IF(N481="sníž. přenesená",J481,0)</f>
        <v>0</v>
      </c>
      <c r="BI481" s="225">
        <f>IF(N481="nulová",J481,0)</f>
        <v>0</v>
      </c>
      <c r="BJ481" s="18" t="s">
        <v>82</v>
      </c>
      <c r="BK481" s="225">
        <f>ROUND(I481*H481,2)</f>
        <v>0</v>
      </c>
      <c r="BL481" s="18" t="s">
        <v>279</v>
      </c>
      <c r="BM481" s="224" t="s">
        <v>820</v>
      </c>
    </row>
    <row r="482" spans="1:47" s="2" customFormat="1" ht="12">
      <c r="A482" s="39"/>
      <c r="B482" s="40"/>
      <c r="C482" s="41"/>
      <c r="D482" s="226" t="s">
        <v>187</v>
      </c>
      <c r="E482" s="41"/>
      <c r="F482" s="227" t="s">
        <v>821</v>
      </c>
      <c r="G482" s="41"/>
      <c r="H482" s="41"/>
      <c r="I482" s="228"/>
      <c r="J482" s="41"/>
      <c r="K482" s="41"/>
      <c r="L482" s="45"/>
      <c r="M482" s="229"/>
      <c r="N482" s="230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187</v>
      </c>
      <c r="AU482" s="18" t="s">
        <v>84</v>
      </c>
    </row>
    <row r="483" spans="1:47" s="2" customFormat="1" ht="12">
      <c r="A483" s="39"/>
      <c r="B483" s="40"/>
      <c r="C483" s="41"/>
      <c r="D483" s="231" t="s">
        <v>189</v>
      </c>
      <c r="E483" s="41"/>
      <c r="F483" s="232" t="s">
        <v>822</v>
      </c>
      <c r="G483" s="41"/>
      <c r="H483" s="41"/>
      <c r="I483" s="228"/>
      <c r="J483" s="41"/>
      <c r="K483" s="41"/>
      <c r="L483" s="45"/>
      <c r="M483" s="229"/>
      <c r="N483" s="230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189</v>
      </c>
      <c r="AU483" s="18" t="s">
        <v>84</v>
      </c>
    </row>
    <row r="484" spans="1:51" s="13" customFormat="1" ht="12">
      <c r="A484" s="13"/>
      <c r="B484" s="244"/>
      <c r="C484" s="245"/>
      <c r="D484" s="226" t="s">
        <v>288</v>
      </c>
      <c r="E484" s="246" t="s">
        <v>19</v>
      </c>
      <c r="F484" s="247" t="s">
        <v>823</v>
      </c>
      <c r="G484" s="245"/>
      <c r="H484" s="248">
        <v>40.8</v>
      </c>
      <c r="I484" s="249"/>
      <c r="J484" s="245"/>
      <c r="K484" s="245"/>
      <c r="L484" s="250"/>
      <c r="M484" s="251"/>
      <c r="N484" s="252"/>
      <c r="O484" s="252"/>
      <c r="P484" s="252"/>
      <c r="Q484" s="252"/>
      <c r="R484" s="252"/>
      <c r="S484" s="252"/>
      <c r="T484" s="25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4" t="s">
        <v>288</v>
      </c>
      <c r="AU484" s="254" t="s">
        <v>84</v>
      </c>
      <c r="AV484" s="13" t="s">
        <v>84</v>
      </c>
      <c r="AW484" s="13" t="s">
        <v>33</v>
      </c>
      <c r="AX484" s="13" t="s">
        <v>82</v>
      </c>
      <c r="AY484" s="254" t="s">
        <v>178</v>
      </c>
    </row>
    <row r="485" spans="1:65" s="2" customFormat="1" ht="16.5" customHeight="1">
      <c r="A485" s="39"/>
      <c r="B485" s="40"/>
      <c r="C485" s="234" t="s">
        <v>824</v>
      </c>
      <c r="D485" s="234" t="s">
        <v>96</v>
      </c>
      <c r="E485" s="235" t="s">
        <v>825</v>
      </c>
      <c r="F485" s="236" t="s">
        <v>826</v>
      </c>
      <c r="G485" s="237" t="s">
        <v>271</v>
      </c>
      <c r="H485" s="238">
        <v>4</v>
      </c>
      <c r="I485" s="239"/>
      <c r="J485" s="240">
        <f>ROUND(I485*H485,2)</f>
        <v>0</v>
      </c>
      <c r="K485" s="236" t="s">
        <v>184</v>
      </c>
      <c r="L485" s="241"/>
      <c r="M485" s="242" t="s">
        <v>19</v>
      </c>
      <c r="N485" s="243" t="s">
        <v>45</v>
      </c>
      <c r="O485" s="85"/>
      <c r="P485" s="222">
        <f>O485*H485</f>
        <v>0</v>
      </c>
      <c r="Q485" s="222">
        <v>0</v>
      </c>
      <c r="R485" s="222">
        <f>Q485*H485</f>
        <v>0</v>
      </c>
      <c r="S485" s="222">
        <v>0</v>
      </c>
      <c r="T485" s="223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24" t="s">
        <v>827</v>
      </c>
      <c r="AT485" s="224" t="s">
        <v>96</v>
      </c>
      <c r="AU485" s="224" t="s">
        <v>84</v>
      </c>
      <c r="AY485" s="18" t="s">
        <v>178</v>
      </c>
      <c r="BE485" s="225">
        <f>IF(N485="základní",J485,0)</f>
        <v>0</v>
      </c>
      <c r="BF485" s="225">
        <f>IF(N485="snížená",J485,0)</f>
        <v>0</v>
      </c>
      <c r="BG485" s="225">
        <f>IF(N485="zákl. přenesená",J485,0)</f>
        <v>0</v>
      </c>
      <c r="BH485" s="225">
        <f>IF(N485="sníž. přenesená",J485,0)</f>
        <v>0</v>
      </c>
      <c r="BI485" s="225">
        <f>IF(N485="nulová",J485,0)</f>
        <v>0</v>
      </c>
      <c r="BJ485" s="18" t="s">
        <v>82</v>
      </c>
      <c r="BK485" s="225">
        <f>ROUND(I485*H485,2)</f>
        <v>0</v>
      </c>
      <c r="BL485" s="18" t="s">
        <v>540</v>
      </c>
      <c r="BM485" s="224" t="s">
        <v>828</v>
      </c>
    </row>
    <row r="486" spans="1:47" s="2" customFormat="1" ht="12">
      <c r="A486" s="39"/>
      <c r="B486" s="40"/>
      <c r="C486" s="41"/>
      <c r="D486" s="226" t="s">
        <v>187</v>
      </c>
      <c r="E486" s="41"/>
      <c r="F486" s="227" t="s">
        <v>826</v>
      </c>
      <c r="G486" s="41"/>
      <c r="H486" s="41"/>
      <c r="I486" s="228"/>
      <c r="J486" s="41"/>
      <c r="K486" s="41"/>
      <c r="L486" s="45"/>
      <c r="M486" s="229"/>
      <c r="N486" s="230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187</v>
      </c>
      <c r="AU486" s="18" t="s">
        <v>84</v>
      </c>
    </row>
    <row r="487" spans="1:65" s="2" customFormat="1" ht="16.5" customHeight="1">
      <c r="A487" s="39"/>
      <c r="B487" s="40"/>
      <c r="C487" s="213" t="s">
        <v>829</v>
      </c>
      <c r="D487" s="213" t="s">
        <v>180</v>
      </c>
      <c r="E487" s="214" t="s">
        <v>830</v>
      </c>
      <c r="F487" s="215" t="s">
        <v>831</v>
      </c>
      <c r="G487" s="216" t="s">
        <v>252</v>
      </c>
      <c r="H487" s="217">
        <v>3</v>
      </c>
      <c r="I487" s="218"/>
      <c r="J487" s="219">
        <f>ROUND(I487*H487,2)</f>
        <v>0</v>
      </c>
      <c r="K487" s="215" t="s">
        <v>184</v>
      </c>
      <c r="L487" s="45"/>
      <c r="M487" s="220" t="s">
        <v>19</v>
      </c>
      <c r="N487" s="221" t="s">
        <v>45</v>
      </c>
      <c r="O487" s="85"/>
      <c r="P487" s="222">
        <f>O487*H487</f>
        <v>0</v>
      </c>
      <c r="Q487" s="222">
        <v>0</v>
      </c>
      <c r="R487" s="222">
        <f>Q487*H487</f>
        <v>0</v>
      </c>
      <c r="S487" s="222">
        <v>0</v>
      </c>
      <c r="T487" s="223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4" t="s">
        <v>279</v>
      </c>
      <c r="AT487" s="224" t="s">
        <v>180</v>
      </c>
      <c r="AU487" s="224" t="s">
        <v>84</v>
      </c>
      <c r="AY487" s="18" t="s">
        <v>178</v>
      </c>
      <c r="BE487" s="225">
        <f>IF(N487="základní",J487,0)</f>
        <v>0</v>
      </c>
      <c r="BF487" s="225">
        <f>IF(N487="snížená",J487,0)</f>
        <v>0</v>
      </c>
      <c r="BG487" s="225">
        <f>IF(N487="zákl. přenesená",J487,0)</f>
        <v>0</v>
      </c>
      <c r="BH487" s="225">
        <f>IF(N487="sníž. přenesená",J487,0)</f>
        <v>0</v>
      </c>
      <c r="BI487" s="225">
        <f>IF(N487="nulová",J487,0)</f>
        <v>0</v>
      </c>
      <c r="BJ487" s="18" t="s">
        <v>82</v>
      </c>
      <c r="BK487" s="225">
        <f>ROUND(I487*H487,2)</f>
        <v>0</v>
      </c>
      <c r="BL487" s="18" t="s">
        <v>279</v>
      </c>
      <c r="BM487" s="224" t="s">
        <v>832</v>
      </c>
    </row>
    <row r="488" spans="1:47" s="2" customFormat="1" ht="12">
      <c r="A488" s="39"/>
      <c r="B488" s="40"/>
      <c r="C488" s="41"/>
      <c r="D488" s="226" t="s">
        <v>187</v>
      </c>
      <c r="E488" s="41"/>
      <c r="F488" s="227" t="s">
        <v>833</v>
      </c>
      <c r="G488" s="41"/>
      <c r="H488" s="41"/>
      <c r="I488" s="228"/>
      <c r="J488" s="41"/>
      <c r="K488" s="41"/>
      <c r="L488" s="45"/>
      <c r="M488" s="229"/>
      <c r="N488" s="230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187</v>
      </c>
      <c r="AU488" s="18" t="s">
        <v>84</v>
      </c>
    </row>
    <row r="489" spans="1:47" s="2" customFormat="1" ht="12">
      <c r="A489" s="39"/>
      <c r="B489" s="40"/>
      <c r="C489" s="41"/>
      <c r="D489" s="231" t="s">
        <v>189</v>
      </c>
      <c r="E489" s="41"/>
      <c r="F489" s="232" t="s">
        <v>834</v>
      </c>
      <c r="G489" s="41"/>
      <c r="H489" s="41"/>
      <c r="I489" s="228"/>
      <c r="J489" s="41"/>
      <c r="K489" s="41"/>
      <c r="L489" s="45"/>
      <c r="M489" s="229"/>
      <c r="N489" s="230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189</v>
      </c>
      <c r="AU489" s="18" t="s">
        <v>84</v>
      </c>
    </row>
    <row r="490" spans="1:63" s="12" customFormat="1" ht="22.8" customHeight="1">
      <c r="A490" s="12"/>
      <c r="B490" s="197"/>
      <c r="C490" s="198"/>
      <c r="D490" s="199" t="s">
        <v>73</v>
      </c>
      <c r="E490" s="211" t="s">
        <v>835</v>
      </c>
      <c r="F490" s="211" t="s">
        <v>836</v>
      </c>
      <c r="G490" s="198"/>
      <c r="H490" s="198"/>
      <c r="I490" s="201"/>
      <c r="J490" s="212">
        <f>BK490</f>
        <v>0</v>
      </c>
      <c r="K490" s="198"/>
      <c r="L490" s="203"/>
      <c r="M490" s="204"/>
      <c r="N490" s="205"/>
      <c r="O490" s="205"/>
      <c r="P490" s="206">
        <f>SUM(P491:P494)</f>
        <v>0</v>
      </c>
      <c r="Q490" s="205"/>
      <c r="R490" s="206">
        <f>SUM(R491:R494)</f>
        <v>0</v>
      </c>
      <c r="S490" s="205"/>
      <c r="T490" s="207">
        <f>SUM(T491:T494)</f>
        <v>0.078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08" t="s">
        <v>84</v>
      </c>
      <c r="AT490" s="209" t="s">
        <v>73</v>
      </c>
      <c r="AU490" s="209" t="s">
        <v>82</v>
      </c>
      <c r="AY490" s="208" t="s">
        <v>178</v>
      </c>
      <c r="BK490" s="210">
        <f>SUM(BK491:BK494)</f>
        <v>0</v>
      </c>
    </row>
    <row r="491" spans="1:65" s="2" customFormat="1" ht="16.5" customHeight="1">
      <c r="A491" s="39"/>
      <c r="B491" s="40"/>
      <c r="C491" s="213" t="s">
        <v>837</v>
      </c>
      <c r="D491" s="213" t="s">
        <v>180</v>
      </c>
      <c r="E491" s="214" t="s">
        <v>838</v>
      </c>
      <c r="F491" s="215" t="s">
        <v>839</v>
      </c>
      <c r="G491" s="216" t="s">
        <v>206</v>
      </c>
      <c r="H491" s="217">
        <v>600</v>
      </c>
      <c r="I491" s="218"/>
      <c r="J491" s="219">
        <f>ROUND(I491*H491,2)</f>
        <v>0</v>
      </c>
      <c r="K491" s="215" t="s">
        <v>184</v>
      </c>
      <c r="L491" s="45"/>
      <c r="M491" s="220" t="s">
        <v>19</v>
      </c>
      <c r="N491" s="221" t="s">
        <v>45</v>
      </c>
      <c r="O491" s="85"/>
      <c r="P491" s="222">
        <f>O491*H491</f>
        <v>0</v>
      </c>
      <c r="Q491" s="222">
        <v>0</v>
      </c>
      <c r="R491" s="222">
        <f>Q491*H491</f>
        <v>0</v>
      </c>
      <c r="S491" s="222">
        <v>0.00013</v>
      </c>
      <c r="T491" s="223">
        <f>S491*H491</f>
        <v>0.078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4" t="s">
        <v>279</v>
      </c>
      <c r="AT491" s="224" t="s">
        <v>180</v>
      </c>
      <c r="AU491" s="224" t="s">
        <v>84</v>
      </c>
      <c r="AY491" s="18" t="s">
        <v>178</v>
      </c>
      <c r="BE491" s="225">
        <f>IF(N491="základní",J491,0)</f>
        <v>0</v>
      </c>
      <c r="BF491" s="225">
        <f>IF(N491="snížená",J491,0)</f>
        <v>0</v>
      </c>
      <c r="BG491" s="225">
        <f>IF(N491="zákl. přenesená",J491,0)</f>
        <v>0</v>
      </c>
      <c r="BH491" s="225">
        <f>IF(N491="sníž. přenesená",J491,0)</f>
        <v>0</v>
      </c>
      <c r="BI491" s="225">
        <f>IF(N491="nulová",J491,0)</f>
        <v>0</v>
      </c>
      <c r="BJ491" s="18" t="s">
        <v>82</v>
      </c>
      <c r="BK491" s="225">
        <f>ROUND(I491*H491,2)</f>
        <v>0</v>
      </c>
      <c r="BL491" s="18" t="s">
        <v>279</v>
      </c>
      <c r="BM491" s="224" t="s">
        <v>840</v>
      </c>
    </row>
    <row r="492" spans="1:47" s="2" customFormat="1" ht="12">
      <c r="A492" s="39"/>
      <c r="B492" s="40"/>
      <c r="C492" s="41"/>
      <c r="D492" s="226" t="s">
        <v>187</v>
      </c>
      <c r="E492" s="41"/>
      <c r="F492" s="227" t="s">
        <v>839</v>
      </c>
      <c r="G492" s="41"/>
      <c r="H492" s="41"/>
      <c r="I492" s="228"/>
      <c r="J492" s="41"/>
      <c r="K492" s="41"/>
      <c r="L492" s="45"/>
      <c r="M492" s="229"/>
      <c r="N492" s="230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187</v>
      </c>
      <c r="AU492" s="18" t="s">
        <v>84</v>
      </c>
    </row>
    <row r="493" spans="1:47" s="2" customFormat="1" ht="12">
      <c r="A493" s="39"/>
      <c r="B493" s="40"/>
      <c r="C493" s="41"/>
      <c r="D493" s="231" t="s">
        <v>189</v>
      </c>
      <c r="E493" s="41"/>
      <c r="F493" s="232" t="s">
        <v>841</v>
      </c>
      <c r="G493" s="41"/>
      <c r="H493" s="41"/>
      <c r="I493" s="228"/>
      <c r="J493" s="41"/>
      <c r="K493" s="41"/>
      <c r="L493" s="45"/>
      <c r="M493" s="229"/>
      <c r="N493" s="230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189</v>
      </c>
      <c r="AU493" s="18" t="s">
        <v>84</v>
      </c>
    </row>
    <row r="494" spans="1:51" s="13" customFormat="1" ht="12">
      <c r="A494" s="13"/>
      <c r="B494" s="244"/>
      <c r="C494" s="245"/>
      <c r="D494" s="226" t="s">
        <v>288</v>
      </c>
      <c r="E494" s="246" t="s">
        <v>19</v>
      </c>
      <c r="F494" s="247" t="s">
        <v>842</v>
      </c>
      <c r="G494" s="245"/>
      <c r="H494" s="248">
        <v>600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4" t="s">
        <v>288</v>
      </c>
      <c r="AU494" s="254" t="s">
        <v>84</v>
      </c>
      <c r="AV494" s="13" t="s">
        <v>84</v>
      </c>
      <c r="AW494" s="13" t="s">
        <v>33</v>
      </c>
      <c r="AX494" s="13" t="s">
        <v>82</v>
      </c>
      <c r="AY494" s="254" t="s">
        <v>178</v>
      </c>
    </row>
    <row r="495" spans="1:63" s="12" customFormat="1" ht="22.8" customHeight="1">
      <c r="A495" s="12"/>
      <c r="B495" s="197"/>
      <c r="C495" s="198"/>
      <c r="D495" s="199" t="s">
        <v>73</v>
      </c>
      <c r="E495" s="211" t="s">
        <v>843</v>
      </c>
      <c r="F495" s="211" t="s">
        <v>844</v>
      </c>
      <c r="G495" s="198"/>
      <c r="H495" s="198"/>
      <c r="I495" s="201"/>
      <c r="J495" s="212">
        <f>BK495</f>
        <v>0</v>
      </c>
      <c r="K495" s="198"/>
      <c r="L495" s="203"/>
      <c r="M495" s="204"/>
      <c r="N495" s="205"/>
      <c r="O495" s="205"/>
      <c r="P495" s="206">
        <f>SUM(P496:P553)</f>
        <v>0</v>
      </c>
      <c r="Q495" s="205"/>
      <c r="R495" s="206">
        <f>SUM(R496:R553)</f>
        <v>0.6835068</v>
      </c>
      <c r="S495" s="205"/>
      <c r="T495" s="207">
        <f>SUM(T496:T553)</f>
        <v>0.25347000000000003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08" t="s">
        <v>84</v>
      </c>
      <c r="AT495" s="209" t="s">
        <v>73</v>
      </c>
      <c r="AU495" s="209" t="s">
        <v>82</v>
      </c>
      <c r="AY495" s="208" t="s">
        <v>178</v>
      </c>
      <c r="BK495" s="210">
        <f>SUM(BK496:BK553)</f>
        <v>0</v>
      </c>
    </row>
    <row r="496" spans="1:65" s="2" customFormat="1" ht="16.5" customHeight="1">
      <c r="A496" s="39"/>
      <c r="B496" s="40"/>
      <c r="C496" s="213" t="s">
        <v>845</v>
      </c>
      <c r="D496" s="213" t="s">
        <v>180</v>
      </c>
      <c r="E496" s="214" t="s">
        <v>846</v>
      </c>
      <c r="F496" s="215" t="s">
        <v>847</v>
      </c>
      <c r="G496" s="216" t="s">
        <v>237</v>
      </c>
      <c r="H496" s="217">
        <v>21</v>
      </c>
      <c r="I496" s="218"/>
      <c r="J496" s="219">
        <f>ROUND(I496*H496,2)</f>
        <v>0</v>
      </c>
      <c r="K496" s="215" t="s">
        <v>184</v>
      </c>
      <c r="L496" s="45"/>
      <c r="M496" s="220" t="s">
        <v>19</v>
      </c>
      <c r="N496" s="221" t="s">
        <v>45</v>
      </c>
      <c r="O496" s="85"/>
      <c r="P496" s="222">
        <f>O496*H496</f>
        <v>0</v>
      </c>
      <c r="Q496" s="222">
        <v>0</v>
      </c>
      <c r="R496" s="222">
        <f>Q496*H496</f>
        <v>0</v>
      </c>
      <c r="S496" s="222">
        <v>0.01207</v>
      </c>
      <c r="T496" s="223">
        <f>S496*H496</f>
        <v>0.25347000000000003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4" t="s">
        <v>279</v>
      </c>
      <c r="AT496" s="224" t="s">
        <v>180</v>
      </c>
      <c r="AU496" s="224" t="s">
        <v>84</v>
      </c>
      <c r="AY496" s="18" t="s">
        <v>178</v>
      </c>
      <c r="BE496" s="225">
        <f>IF(N496="základní",J496,0)</f>
        <v>0</v>
      </c>
      <c r="BF496" s="225">
        <f>IF(N496="snížená",J496,0)</f>
        <v>0</v>
      </c>
      <c r="BG496" s="225">
        <f>IF(N496="zákl. přenesená",J496,0)</f>
        <v>0</v>
      </c>
      <c r="BH496" s="225">
        <f>IF(N496="sníž. přenesená",J496,0)</f>
        <v>0</v>
      </c>
      <c r="BI496" s="225">
        <f>IF(N496="nulová",J496,0)</f>
        <v>0</v>
      </c>
      <c r="BJ496" s="18" t="s">
        <v>82</v>
      </c>
      <c r="BK496" s="225">
        <f>ROUND(I496*H496,2)</f>
        <v>0</v>
      </c>
      <c r="BL496" s="18" t="s">
        <v>279</v>
      </c>
      <c r="BM496" s="224" t="s">
        <v>848</v>
      </c>
    </row>
    <row r="497" spans="1:47" s="2" customFormat="1" ht="12">
      <c r="A497" s="39"/>
      <c r="B497" s="40"/>
      <c r="C497" s="41"/>
      <c r="D497" s="226" t="s">
        <v>187</v>
      </c>
      <c r="E497" s="41"/>
      <c r="F497" s="227" t="s">
        <v>849</v>
      </c>
      <c r="G497" s="41"/>
      <c r="H497" s="41"/>
      <c r="I497" s="228"/>
      <c r="J497" s="41"/>
      <c r="K497" s="41"/>
      <c r="L497" s="45"/>
      <c r="M497" s="229"/>
      <c r="N497" s="230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187</v>
      </c>
      <c r="AU497" s="18" t="s">
        <v>84</v>
      </c>
    </row>
    <row r="498" spans="1:47" s="2" customFormat="1" ht="12">
      <c r="A498" s="39"/>
      <c r="B498" s="40"/>
      <c r="C498" s="41"/>
      <c r="D498" s="231" t="s">
        <v>189</v>
      </c>
      <c r="E498" s="41"/>
      <c r="F498" s="232" t="s">
        <v>850</v>
      </c>
      <c r="G498" s="41"/>
      <c r="H498" s="41"/>
      <c r="I498" s="228"/>
      <c r="J498" s="41"/>
      <c r="K498" s="41"/>
      <c r="L498" s="45"/>
      <c r="M498" s="229"/>
      <c r="N498" s="230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189</v>
      </c>
      <c r="AU498" s="18" t="s">
        <v>84</v>
      </c>
    </row>
    <row r="499" spans="1:65" s="2" customFormat="1" ht="16.5" customHeight="1">
      <c r="A499" s="39"/>
      <c r="B499" s="40"/>
      <c r="C499" s="213" t="s">
        <v>851</v>
      </c>
      <c r="D499" s="213" t="s">
        <v>180</v>
      </c>
      <c r="E499" s="214" t="s">
        <v>852</v>
      </c>
      <c r="F499" s="215" t="s">
        <v>853</v>
      </c>
      <c r="G499" s="216" t="s">
        <v>206</v>
      </c>
      <c r="H499" s="217">
        <v>3.24</v>
      </c>
      <c r="I499" s="218"/>
      <c r="J499" s="219">
        <f>ROUND(I499*H499,2)</f>
        <v>0</v>
      </c>
      <c r="K499" s="215" t="s">
        <v>184</v>
      </c>
      <c r="L499" s="45"/>
      <c r="M499" s="220" t="s">
        <v>19</v>
      </c>
      <c r="N499" s="221" t="s">
        <v>45</v>
      </c>
      <c r="O499" s="85"/>
      <c r="P499" s="222">
        <f>O499*H499</f>
        <v>0</v>
      </c>
      <c r="Q499" s="222">
        <v>0.00026</v>
      </c>
      <c r="R499" s="222">
        <f>Q499*H499</f>
        <v>0.0008424</v>
      </c>
      <c r="S499" s="222">
        <v>0</v>
      </c>
      <c r="T499" s="223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24" t="s">
        <v>279</v>
      </c>
      <c r="AT499" s="224" t="s">
        <v>180</v>
      </c>
      <c r="AU499" s="224" t="s">
        <v>84</v>
      </c>
      <c r="AY499" s="18" t="s">
        <v>178</v>
      </c>
      <c r="BE499" s="225">
        <f>IF(N499="základní",J499,0)</f>
        <v>0</v>
      </c>
      <c r="BF499" s="225">
        <f>IF(N499="snížená",J499,0)</f>
        <v>0</v>
      </c>
      <c r="BG499" s="225">
        <f>IF(N499="zákl. přenesená",J499,0)</f>
        <v>0</v>
      </c>
      <c r="BH499" s="225">
        <f>IF(N499="sníž. přenesená",J499,0)</f>
        <v>0</v>
      </c>
      <c r="BI499" s="225">
        <f>IF(N499="nulová",J499,0)</f>
        <v>0</v>
      </c>
      <c r="BJ499" s="18" t="s">
        <v>82</v>
      </c>
      <c r="BK499" s="225">
        <f>ROUND(I499*H499,2)</f>
        <v>0</v>
      </c>
      <c r="BL499" s="18" t="s">
        <v>279</v>
      </c>
      <c r="BM499" s="224" t="s">
        <v>854</v>
      </c>
    </row>
    <row r="500" spans="1:47" s="2" customFormat="1" ht="12">
      <c r="A500" s="39"/>
      <c r="B500" s="40"/>
      <c r="C500" s="41"/>
      <c r="D500" s="226" t="s">
        <v>187</v>
      </c>
      <c r="E500" s="41"/>
      <c r="F500" s="227" t="s">
        <v>855</v>
      </c>
      <c r="G500" s="41"/>
      <c r="H500" s="41"/>
      <c r="I500" s="228"/>
      <c r="J500" s="41"/>
      <c r="K500" s="41"/>
      <c r="L500" s="45"/>
      <c r="M500" s="229"/>
      <c r="N500" s="230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187</v>
      </c>
      <c r="AU500" s="18" t="s">
        <v>84</v>
      </c>
    </row>
    <row r="501" spans="1:47" s="2" customFormat="1" ht="12">
      <c r="A501" s="39"/>
      <c r="B501" s="40"/>
      <c r="C501" s="41"/>
      <c r="D501" s="231" t="s">
        <v>189</v>
      </c>
      <c r="E501" s="41"/>
      <c r="F501" s="232" t="s">
        <v>856</v>
      </c>
      <c r="G501" s="41"/>
      <c r="H501" s="41"/>
      <c r="I501" s="228"/>
      <c r="J501" s="41"/>
      <c r="K501" s="41"/>
      <c r="L501" s="45"/>
      <c r="M501" s="229"/>
      <c r="N501" s="230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189</v>
      </c>
      <c r="AU501" s="18" t="s">
        <v>84</v>
      </c>
    </row>
    <row r="502" spans="1:51" s="13" customFormat="1" ht="12">
      <c r="A502" s="13"/>
      <c r="B502" s="244"/>
      <c r="C502" s="245"/>
      <c r="D502" s="226" t="s">
        <v>288</v>
      </c>
      <c r="E502" s="246" t="s">
        <v>19</v>
      </c>
      <c r="F502" s="247" t="s">
        <v>857</v>
      </c>
      <c r="G502" s="245"/>
      <c r="H502" s="248">
        <v>3.24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4" t="s">
        <v>288</v>
      </c>
      <c r="AU502" s="254" t="s">
        <v>84</v>
      </c>
      <c r="AV502" s="13" t="s">
        <v>84</v>
      </c>
      <c r="AW502" s="13" t="s">
        <v>33</v>
      </c>
      <c r="AX502" s="13" t="s">
        <v>82</v>
      </c>
      <c r="AY502" s="254" t="s">
        <v>178</v>
      </c>
    </row>
    <row r="503" spans="1:65" s="2" customFormat="1" ht="16.5" customHeight="1">
      <c r="A503" s="39"/>
      <c r="B503" s="40"/>
      <c r="C503" s="234" t="s">
        <v>858</v>
      </c>
      <c r="D503" s="234" t="s">
        <v>96</v>
      </c>
      <c r="E503" s="235" t="s">
        <v>859</v>
      </c>
      <c r="F503" s="236" t="s">
        <v>860</v>
      </c>
      <c r="G503" s="237" t="s">
        <v>206</v>
      </c>
      <c r="H503" s="238">
        <v>3.24</v>
      </c>
      <c r="I503" s="239"/>
      <c r="J503" s="240">
        <f>ROUND(I503*H503,2)</f>
        <v>0</v>
      </c>
      <c r="K503" s="236" t="s">
        <v>184</v>
      </c>
      <c r="L503" s="241"/>
      <c r="M503" s="242" t="s">
        <v>19</v>
      </c>
      <c r="N503" s="243" t="s">
        <v>45</v>
      </c>
      <c r="O503" s="85"/>
      <c r="P503" s="222">
        <f>O503*H503</f>
        <v>0</v>
      </c>
      <c r="Q503" s="222">
        <v>0.03681</v>
      </c>
      <c r="R503" s="222">
        <f>Q503*H503</f>
        <v>0.11926440000000002</v>
      </c>
      <c r="S503" s="222">
        <v>0</v>
      </c>
      <c r="T503" s="223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4" t="s">
        <v>365</v>
      </c>
      <c r="AT503" s="224" t="s">
        <v>96</v>
      </c>
      <c r="AU503" s="224" t="s">
        <v>84</v>
      </c>
      <c r="AY503" s="18" t="s">
        <v>178</v>
      </c>
      <c r="BE503" s="225">
        <f>IF(N503="základní",J503,0)</f>
        <v>0</v>
      </c>
      <c r="BF503" s="225">
        <f>IF(N503="snížená",J503,0)</f>
        <v>0</v>
      </c>
      <c r="BG503" s="225">
        <f>IF(N503="zákl. přenesená",J503,0)</f>
        <v>0</v>
      </c>
      <c r="BH503" s="225">
        <f>IF(N503="sníž. přenesená",J503,0)</f>
        <v>0</v>
      </c>
      <c r="BI503" s="225">
        <f>IF(N503="nulová",J503,0)</f>
        <v>0</v>
      </c>
      <c r="BJ503" s="18" t="s">
        <v>82</v>
      </c>
      <c r="BK503" s="225">
        <f>ROUND(I503*H503,2)</f>
        <v>0</v>
      </c>
      <c r="BL503" s="18" t="s">
        <v>279</v>
      </c>
      <c r="BM503" s="224" t="s">
        <v>861</v>
      </c>
    </row>
    <row r="504" spans="1:47" s="2" customFormat="1" ht="12">
      <c r="A504" s="39"/>
      <c r="B504" s="40"/>
      <c r="C504" s="41"/>
      <c r="D504" s="226" t="s">
        <v>187</v>
      </c>
      <c r="E504" s="41"/>
      <c r="F504" s="227" t="s">
        <v>860</v>
      </c>
      <c r="G504" s="41"/>
      <c r="H504" s="41"/>
      <c r="I504" s="228"/>
      <c r="J504" s="41"/>
      <c r="K504" s="41"/>
      <c r="L504" s="45"/>
      <c r="M504" s="229"/>
      <c r="N504" s="230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187</v>
      </c>
      <c r="AU504" s="18" t="s">
        <v>84</v>
      </c>
    </row>
    <row r="505" spans="1:65" s="2" customFormat="1" ht="16.5" customHeight="1">
      <c r="A505" s="39"/>
      <c r="B505" s="40"/>
      <c r="C505" s="213" t="s">
        <v>862</v>
      </c>
      <c r="D505" s="213" t="s">
        <v>180</v>
      </c>
      <c r="E505" s="214" t="s">
        <v>863</v>
      </c>
      <c r="F505" s="215" t="s">
        <v>864</v>
      </c>
      <c r="G505" s="216" t="s">
        <v>271</v>
      </c>
      <c r="H505" s="217">
        <v>20</v>
      </c>
      <c r="I505" s="218"/>
      <c r="J505" s="219">
        <f>ROUND(I505*H505,2)</f>
        <v>0</v>
      </c>
      <c r="K505" s="215" t="s">
        <v>184</v>
      </c>
      <c r="L505" s="45"/>
      <c r="M505" s="220" t="s">
        <v>19</v>
      </c>
      <c r="N505" s="221" t="s">
        <v>45</v>
      </c>
      <c r="O505" s="85"/>
      <c r="P505" s="222">
        <f>O505*H505</f>
        <v>0</v>
      </c>
      <c r="Q505" s="222">
        <v>0</v>
      </c>
      <c r="R505" s="222">
        <f>Q505*H505</f>
        <v>0</v>
      </c>
      <c r="S505" s="222">
        <v>0</v>
      </c>
      <c r="T505" s="223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24" t="s">
        <v>279</v>
      </c>
      <c r="AT505" s="224" t="s">
        <v>180</v>
      </c>
      <c r="AU505" s="224" t="s">
        <v>84</v>
      </c>
      <c r="AY505" s="18" t="s">
        <v>178</v>
      </c>
      <c r="BE505" s="225">
        <f>IF(N505="základní",J505,0)</f>
        <v>0</v>
      </c>
      <c r="BF505" s="225">
        <f>IF(N505="snížená",J505,0)</f>
        <v>0</v>
      </c>
      <c r="BG505" s="225">
        <f>IF(N505="zákl. přenesená",J505,0)</f>
        <v>0</v>
      </c>
      <c r="BH505" s="225">
        <f>IF(N505="sníž. přenesená",J505,0)</f>
        <v>0</v>
      </c>
      <c r="BI505" s="225">
        <f>IF(N505="nulová",J505,0)</f>
        <v>0</v>
      </c>
      <c r="BJ505" s="18" t="s">
        <v>82</v>
      </c>
      <c r="BK505" s="225">
        <f>ROUND(I505*H505,2)</f>
        <v>0</v>
      </c>
      <c r="BL505" s="18" t="s">
        <v>279</v>
      </c>
      <c r="BM505" s="224" t="s">
        <v>865</v>
      </c>
    </row>
    <row r="506" spans="1:47" s="2" customFormat="1" ht="12">
      <c r="A506" s="39"/>
      <c r="B506" s="40"/>
      <c r="C506" s="41"/>
      <c r="D506" s="226" t="s">
        <v>187</v>
      </c>
      <c r="E506" s="41"/>
      <c r="F506" s="227" t="s">
        <v>866</v>
      </c>
      <c r="G506" s="41"/>
      <c r="H506" s="41"/>
      <c r="I506" s="228"/>
      <c r="J506" s="41"/>
      <c r="K506" s="41"/>
      <c r="L506" s="45"/>
      <c r="M506" s="229"/>
      <c r="N506" s="230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187</v>
      </c>
      <c r="AU506" s="18" t="s">
        <v>84</v>
      </c>
    </row>
    <row r="507" spans="1:47" s="2" customFormat="1" ht="12">
      <c r="A507" s="39"/>
      <c r="B507" s="40"/>
      <c r="C507" s="41"/>
      <c r="D507" s="231" t="s">
        <v>189</v>
      </c>
      <c r="E507" s="41"/>
      <c r="F507" s="232" t="s">
        <v>867</v>
      </c>
      <c r="G507" s="41"/>
      <c r="H507" s="41"/>
      <c r="I507" s="228"/>
      <c r="J507" s="41"/>
      <c r="K507" s="41"/>
      <c r="L507" s="45"/>
      <c r="M507" s="229"/>
      <c r="N507" s="230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189</v>
      </c>
      <c r="AU507" s="18" t="s">
        <v>84</v>
      </c>
    </row>
    <row r="508" spans="1:65" s="2" customFormat="1" ht="16.5" customHeight="1">
      <c r="A508" s="39"/>
      <c r="B508" s="40"/>
      <c r="C508" s="234" t="s">
        <v>868</v>
      </c>
      <c r="D508" s="234" t="s">
        <v>96</v>
      </c>
      <c r="E508" s="235" t="s">
        <v>869</v>
      </c>
      <c r="F508" s="236" t="s">
        <v>870</v>
      </c>
      <c r="G508" s="237" t="s">
        <v>271</v>
      </c>
      <c r="H508" s="238">
        <v>11</v>
      </c>
      <c r="I508" s="239"/>
      <c r="J508" s="240">
        <f>ROUND(I508*H508,2)</f>
        <v>0</v>
      </c>
      <c r="K508" s="236" t="s">
        <v>184</v>
      </c>
      <c r="L508" s="241"/>
      <c r="M508" s="242" t="s">
        <v>19</v>
      </c>
      <c r="N508" s="243" t="s">
        <v>45</v>
      </c>
      <c r="O508" s="85"/>
      <c r="P508" s="222">
        <f>O508*H508</f>
        <v>0</v>
      </c>
      <c r="Q508" s="222">
        <v>0.0145</v>
      </c>
      <c r="R508" s="222">
        <f>Q508*H508</f>
        <v>0.1595</v>
      </c>
      <c r="S508" s="222">
        <v>0</v>
      </c>
      <c r="T508" s="223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4" t="s">
        <v>365</v>
      </c>
      <c r="AT508" s="224" t="s">
        <v>96</v>
      </c>
      <c r="AU508" s="224" t="s">
        <v>84</v>
      </c>
      <c r="AY508" s="18" t="s">
        <v>178</v>
      </c>
      <c r="BE508" s="225">
        <f>IF(N508="základní",J508,0)</f>
        <v>0</v>
      </c>
      <c r="BF508" s="225">
        <f>IF(N508="snížená",J508,0)</f>
        <v>0</v>
      </c>
      <c r="BG508" s="225">
        <f>IF(N508="zákl. přenesená",J508,0)</f>
        <v>0</v>
      </c>
      <c r="BH508" s="225">
        <f>IF(N508="sníž. přenesená",J508,0)</f>
        <v>0</v>
      </c>
      <c r="BI508" s="225">
        <f>IF(N508="nulová",J508,0)</f>
        <v>0</v>
      </c>
      <c r="BJ508" s="18" t="s">
        <v>82</v>
      </c>
      <c r="BK508" s="225">
        <f>ROUND(I508*H508,2)</f>
        <v>0</v>
      </c>
      <c r="BL508" s="18" t="s">
        <v>279</v>
      </c>
      <c r="BM508" s="224" t="s">
        <v>871</v>
      </c>
    </row>
    <row r="509" spans="1:47" s="2" customFormat="1" ht="12">
      <c r="A509" s="39"/>
      <c r="B509" s="40"/>
      <c r="C509" s="41"/>
      <c r="D509" s="226" t="s">
        <v>187</v>
      </c>
      <c r="E509" s="41"/>
      <c r="F509" s="227" t="s">
        <v>870</v>
      </c>
      <c r="G509" s="41"/>
      <c r="H509" s="41"/>
      <c r="I509" s="228"/>
      <c r="J509" s="41"/>
      <c r="K509" s="41"/>
      <c r="L509" s="45"/>
      <c r="M509" s="229"/>
      <c r="N509" s="230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187</v>
      </c>
      <c r="AU509" s="18" t="s">
        <v>84</v>
      </c>
    </row>
    <row r="510" spans="1:65" s="2" customFormat="1" ht="16.5" customHeight="1">
      <c r="A510" s="39"/>
      <c r="B510" s="40"/>
      <c r="C510" s="234" t="s">
        <v>872</v>
      </c>
      <c r="D510" s="234" t="s">
        <v>96</v>
      </c>
      <c r="E510" s="235" t="s">
        <v>873</v>
      </c>
      <c r="F510" s="236" t="s">
        <v>874</v>
      </c>
      <c r="G510" s="237" t="s">
        <v>271</v>
      </c>
      <c r="H510" s="238">
        <v>4</v>
      </c>
      <c r="I510" s="239"/>
      <c r="J510" s="240">
        <f>ROUND(I510*H510,2)</f>
        <v>0</v>
      </c>
      <c r="K510" s="236" t="s">
        <v>184</v>
      </c>
      <c r="L510" s="241"/>
      <c r="M510" s="242" t="s">
        <v>19</v>
      </c>
      <c r="N510" s="243" t="s">
        <v>45</v>
      </c>
      <c r="O510" s="85"/>
      <c r="P510" s="222">
        <f>O510*H510</f>
        <v>0</v>
      </c>
      <c r="Q510" s="222">
        <v>0.016</v>
      </c>
      <c r="R510" s="222">
        <f>Q510*H510</f>
        <v>0.064</v>
      </c>
      <c r="S510" s="222">
        <v>0</v>
      </c>
      <c r="T510" s="223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24" t="s">
        <v>365</v>
      </c>
      <c r="AT510" s="224" t="s">
        <v>96</v>
      </c>
      <c r="AU510" s="224" t="s">
        <v>84</v>
      </c>
      <c r="AY510" s="18" t="s">
        <v>178</v>
      </c>
      <c r="BE510" s="225">
        <f>IF(N510="základní",J510,0)</f>
        <v>0</v>
      </c>
      <c r="BF510" s="225">
        <f>IF(N510="snížená",J510,0)</f>
        <v>0</v>
      </c>
      <c r="BG510" s="225">
        <f>IF(N510="zákl. přenesená",J510,0)</f>
        <v>0</v>
      </c>
      <c r="BH510" s="225">
        <f>IF(N510="sníž. přenesená",J510,0)</f>
        <v>0</v>
      </c>
      <c r="BI510" s="225">
        <f>IF(N510="nulová",J510,0)</f>
        <v>0</v>
      </c>
      <c r="BJ510" s="18" t="s">
        <v>82</v>
      </c>
      <c r="BK510" s="225">
        <f>ROUND(I510*H510,2)</f>
        <v>0</v>
      </c>
      <c r="BL510" s="18" t="s">
        <v>279</v>
      </c>
      <c r="BM510" s="224" t="s">
        <v>875</v>
      </c>
    </row>
    <row r="511" spans="1:47" s="2" customFormat="1" ht="12">
      <c r="A511" s="39"/>
      <c r="B511" s="40"/>
      <c r="C511" s="41"/>
      <c r="D511" s="226" t="s">
        <v>187</v>
      </c>
      <c r="E511" s="41"/>
      <c r="F511" s="227" t="s">
        <v>874</v>
      </c>
      <c r="G511" s="41"/>
      <c r="H511" s="41"/>
      <c r="I511" s="228"/>
      <c r="J511" s="41"/>
      <c r="K511" s="41"/>
      <c r="L511" s="45"/>
      <c r="M511" s="229"/>
      <c r="N511" s="230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187</v>
      </c>
      <c r="AU511" s="18" t="s">
        <v>84</v>
      </c>
    </row>
    <row r="512" spans="1:65" s="2" customFormat="1" ht="16.5" customHeight="1">
      <c r="A512" s="39"/>
      <c r="B512" s="40"/>
      <c r="C512" s="213" t="s">
        <v>876</v>
      </c>
      <c r="D512" s="213" t="s">
        <v>180</v>
      </c>
      <c r="E512" s="214" t="s">
        <v>877</v>
      </c>
      <c r="F512" s="215" t="s">
        <v>878</v>
      </c>
      <c r="G512" s="216" t="s">
        <v>271</v>
      </c>
      <c r="H512" s="217">
        <v>1</v>
      </c>
      <c r="I512" s="218"/>
      <c r="J512" s="219">
        <f>ROUND(I512*H512,2)</f>
        <v>0</v>
      </c>
      <c r="K512" s="215" t="s">
        <v>184</v>
      </c>
      <c r="L512" s="45"/>
      <c r="M512" s="220" t="s">
        <v>19</v>
      </c>
      <c r="N512" s="221" t="s">
        <v>45</v>
      </c>
      <c r="O512" s="85"/>
      <c r="P512" s="222">
        <f>O512*H512</f>
        <v>0</v>
      </c>
      <c r="Q512" s="222">
        <v>0</v>
      </c>
      <c r="R512" s="222">
        <f>Q512*H512</f>
        <v>0</v>
      </c>
      <c r="S512" s="222">
        <v>0</v>
      </c>
      <c r="T512" s="223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4" t="s">
        <v>279</v>
      </c>
      <c r="AT512" s="224" t="s">
        <v>180</v>
      </c>
      <c r="AU512" s="224" t="s">
        <v>84</v>
      </c>
      <c r="AY512" s="18" t="s">
        <v>178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18" t="s">
        <v>82</v>
      </c>
      <c r="BK512" s="225">
        <f>ROUND(I512*H512,2)</f>
        <v>0</v>
      </c>
      <c r="BL512" s="18" t="s">
        <v>279</v>
      </c>
      <c r="BM512" s="224" t="s">
        <v>879</v>
      </c>
    </row>
    <row r="513" spans="1:47" s="2" customFormat="1" ht="12">
      <c r="A513" s="39"/>
      <c r="B513" s="40"/>
      <c r="C513" s="41"/>
      <c r="D513" s="226" t="s">
        <v>187</v>
      </c>
      <c r="E513" s="41"/>
      <c r="F513" s="227" t="s">
        <v>880</v>
      </c>
      <c r="G513" s="41"/>
      <c r="H513" s="41"/>
      <c r="I513" s="228"/>
      <c r="J513" s="41"/>
      <c r="K513" s="41"/>
      <c r="L513" s="45"/>
      <c r="M513" s="229"/>
      <c r="N513" s="230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187</v>
      </c>
      <c r="AU513" s="18" t="s">
        <v>84</v>
      </c>
    </row>
    <row r="514" spans="1:47" s="2" customFormat="1" ht="12">
      <c r="A514" s="39"/>
      <c r="B514" s="40"/>
      <c r="C514" s="41"/>
      <c r="D514" s="231" t="s">
        <v>189</v>
      </c>
      <c r="E514" s="41"/>
      <c r="F514" s="232" t="s">
        <v>881</v>
      </c>
      <c r="G514" s="41"/>
      <c r="H514" s="41"/>
      <c r="I514" s="228"/>
      <c r="J514" s="41"/>
      <c r="K514" s="41"/>
      <c r="L514" s="45"/>
      <c r="M514" s="229"/>
      <c r="N514" s="230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189</v>
      </c>
      <c r="AU514" s="18" t="s">
        <v>84</v>
      </c>
    </row>
    <row r="515" spans="1:65" s="2" customFormat="1" ht="24.15" customHeight="1">
      <c r="A515" s="39"/>
      <c r="B515" s="40"/>
      <c r="C515" s="234" t="s">
        <v>882</v>
      </c>
      <c r="D515" s="234" t="s">
        <v>96</v>
      </c>
      <c r="E515" s="235" t="s">
        <v>883</v>
      </c>
      <c r="F515" s="236" t="s">
        <v>884</v>
      </c>
      <c r="G515" s="237" t="s">
        <v>271</v>
      </c>
      <c r="H515" s="238">
        <v>1</v>
      </c>
      <c r="I515" s="239"/>
      <c r="J515" s="240">
        <f>ROUND(I515*H515,2)</f>
        <v>0</v>
      </c>
      <c r="K515" s="236" t="s">
        <v>184</v>
      </c>
      <c r="L515" s="241"/>
      <c r="M515" s="242" t="s">
        <v>19</v>
      </c>
      <c r="N515" s="243" t="s">
        <v>45</v>
      </c>
      <c r="O515" s="85"/>
      <c r="P515" s="222">
        <f>O515*H515</f>
        <v>0</v>
      </c>
      <c r="Q515" s="222">
        <v>0.0608</v>
      </c>
      <c r="R515" s="222">
        <f>Q515*H515</f>
        <v>0.0608</v>
      </c>
      <c r="S515" s="222">
        <v>0</v>
      </c>
      <c r="T515" s="223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24" t="s">
        <v>365</v>
      </c>
      <c r="AT515" s="224" t="s">
        <v>96</v>
      </c>
      <c r="AU515" s="224" t="s">
        <v>84</v>
      </c>
      <c r="AY515" s="18" t="s">
        <v>178</v>
      </c>
      <c r="BE515" s="225">
        <f>IF(N515="základní",J515,0)</f>
        <v>0</v>
      </c>
      <c r="BF515" s="225">
        <f>IF(N515="snížená",J515,0)</f>
        <v>0</v>
      </c>
      <c r="BG515" s="225">
        <f>IF(N515="zákl. přenesená",J515,0)</f>
        <v>0</v>
      </c>
      <c r="BH515" s="225">
        <f>IF(N515="sníž. přenesená",J515,0)</f>
        <v>0</v>
      </c>
      <c r="BI515" s="225">
        <f>IF(N515="nulová",J515,0)</f>
        <v>0</v>
      </c>
      <c r="BJ515" s="18" t="s">
        <v>82</v>
      </c>
      <c r="BK515" s="225">
        <f>ROUND(I515*H515,2)</f>
        <v>0</v>
      </c>
      <c r="BL515" s="18" t="s">
        <v>279</v>
      </c>
      <c r="BM515" s="224" t="s">
        <v>885</v>
      </c>
    </row>
    <row r="516" spans="1:47" s="2" customFormat="1" ht="12">
      <c r="A516" s="39"/>
      <c r="B516" s="40"/>
      <c r="C516" s="41"/>
      <c r="D516" s="226" t="s">
        <v>187</v>
      </c>
      <c r="E516" s="41"/>
      <c r="F516" s="227" t="s">
        <v>884</v>
      </c>
      <c r="G516" s="41"/>
      <c r="H516" s="41"/>
      <c r="I516" s="228"/>
      <c r="J516" s="41"/>
      <c r="K516" s="41"/>
      <c r="L516" s="45"/>
      <c r="M516" s="229"/>
      <c r="N516" s="230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187</v>
      </c>
      <c r="AU516" s="18" t="s">
        <v>84</v>
      </c>
    </row>
    <row r="517" spans="1:65" s="2" customFormat="1" ht="16.5" customHeight="1">
      <c r="A517" s="39"/>
      <c r="B517" s="40"/>
      <c r="C517" s="234" t="s">
        <v>886</v>
      </c>
      <c r="D517" s="234" t="s">
        <v>96</v>
      </c>
      <c r="E517" s="235" t="s">
        <v>497</v>
      </c>
      <c r="F517" s="236" t="s">
        <v>498</v>
      </c>
      <c r="G517" s="237" t="s">
        <v>271</v>
      </c>
      <c r="H517" s="238">
        <v>1</v>
      </c>
      <c r="I517" s="239"/>
      <c r="J517" s="240">
        <f>ROUND(I517*H517,2)</f>
        <v>0</v>
      </c>
      <c r="K517" s="236" t="s">
        <v>184</v>
      </c>
      <c r="L517" s="241"/>
      <c r="M517" s="242" t="s">
        <v>19</v>
      </c>
      <c r="N517" s="243" t="s">
        <v>45</v>
      </c>
      <c r="O517" s="85"/>
      <c r="P517" s="222">
        <f>O517*H517</f>
        <v>0</v>
      </c>
      <c r="Q517" s="222">
        <v>0.029</v>
      </c>
      <c r="R517" s="222">
        <f>Q517*H517</f>
        <v>0.029</v>
      </c>
      <c r="S517" s="222">
        <v>0</v>
      </c>
      <c r="T517" s="223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24" t="s">
        <v>365</v>
      </c>
      <c r="AT517" s="224" t="s">
        <v>96</v>
      </c>
      <c r="AU517" s="224" t="s">
        <v>84</v>
      </c>
      <c r="AY517" s="18" t="s">
        <v>178</v>
      </c>
      <c r="BE517" s="225">
        <f>IF(N517="základní",J517,0)</f>
        <v>0</v>
      </c>
      <c r="BF517" s="225">
        <f>IF(N517="snížená",J517,0)</f>
        <v>0</v>
      </c>
      <c r="BG517" s="225">
        <f>IF(N517="zákl. přenesená",J517,0)</f>
        <v>0</v>
      </c>
      <c r="BH517" s="225">
        <f>IF(N517="sníž. přenesená",J517,0)</f>
        <v>0</v>
      </c>
      <c r="BI517" s="225">
        <f>IF(N517="nulová",J517,0)</f>
        <v>0</v>
      </c>
      <c r="BJ517" s="18" t="s">
        <v>82</v>
      </c>
      <c r="BK517" s="225">
        <f>ROUND(I517*H517,2)</f>
        <v>0</v>
      </c>
      <c r="BL517" s="18" t="s">
        <v>279</v>
      </c>
      <c r="BM517" s="224" t="s">
        <v>887</v>
      </c>
    </row>
    <row r="518" spans="1:47" s="2" customFormat="1" ht="12">
      <c r="A518" s="39"/>
      <c r="B518" s="40"/>
      <c r="C518" s="41"/>
      <c r="D518" s="226" t="s">
        <v>187</v>
      </c>
      <c r="E518" s="41"/>
      <c r="F518" s="227" t="s">
        <v>498</v>
      </c>
      <c r="G518" s="41"/>
      <c r="H518" s="41"/>
      <c r="I518" s="228"/>
      <c r="J518" s="41"/>
      <c r="K518" s="41"/>
      <c r="L518" s="45"/>
      <c r="M518" s="229"/>
      <c r="N518" s="230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187</v>
      </c>
      <c r="AU518" s="18" t="s">
        <v>84</v>
      </c>
    </row>
    <row r="519" spans="1:65" s="2" customFormat="1" ht="16.5" customHeight="1">
      <c r="A519" s="39"/>
      <c r="B519" s="40"/>
      <c r="C519" s="213" t="s">
        <v>888</v>
      </c>
      <c r="D519" s="213" t="s">
        <v>180</v>
      </c>
      <c r="E519" s="214" t="s">
        <v>889</v>
      </c>
      <c r="F519" s="215" t="s">
        <v>890</v>
      </c>
      <c r="G519" s="216" t="s">
        <v>271</v>
      </c>
      <c r="H519" s="217">
        <v>6</v>
      </c>
      <c r="I519" s="218"/>
      <c r="J519" s="219">
        <f>ROUND(I519*H519,2)</f>
        <v>0</v>
      </c>
      <c r="K519" s="215" t="s">
        <v>184</v>
      </c>
      <c r="L519" s="45"/>
      <c r="M519" s="220" t="s">
        <v>19</v>
      </c>
      <c r="N519" s="221" t="s">
        <v>45</v>
      </c>
      <c r="O519" s="85"/>
      <c r="P519" s="222">
        <f>O519*H519</f>
        <v>0</v>
      </c>
      <c r="Q519" s="222">
        <v>0</v>
      </c>
      <c r="R519" s="222">
        <f>Q519*H519</f>
        <v>0</v>
      </c>
      <c r="S519" s="222">
        <v>0</v>
      </c>
      <c r="T519" s="223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24" t="s">
        <v>540</v>
      </c>
      <c r="AT519" s="224" t="s">
        <v>180</v>
      </c>
      <c r="AU519" s="224" t="s">
        <v>84</v>
      </c>
      <c r="AY519" s="18" t="s">
        <v>178</v>
      </c>
      <c r="BE519" s="225">
        <f>IF(N519="základní",J519,0)</f>
        <v>0</v>
      </c>
      <c r="BF519" s="225">
        <f>IF(N519="snížená",J519,0)</f>
        <v>0</v>
      </c>
      <c r="BG519" s="225">
        <f>IF(N519="zákl. přenesená",J519,0)</f>
        <v>0</v>
      </c>
      <c r="BH519" s="225">
        <f>IF(N519="sníž. přenesená",J519,0)</f>
        <v>0</v>
      </c>
      <c r="BI519" s="225">
        <f>IF(N519="nulová",J519,0)</f>
        <v>0</v>
      </c>
      <c r="BJ519" s="18" t="s">
        <v>82</v>
      </c>
      <c r="BK519" s="225">
        <f>ROUND(I519*H519,2)</f>
        <v>0</v>
      </c>
      <c r="BL519" s="18" t="s">
        <v>540</v>
      </c>
      <c r="BM519" s="224" t="s">
        <v>891</v>
      </c>
    </row>
    <row r="520" spans="1:47" s="2" customFormat="1" ht="12">
      <c r="A520" s="39"/>
      <c r="B520" s="40"/>
      <c r="C520" s="41"/>
      <c r="D520" s="226" t="s">
        <v>187</v>
      </c>
      <c r="E520" s="41"/>
      <c r="F520" s="227" t="s">
        <v>892</v>
      </c>
      <c r="G520" s="41"/>
      <c r="H520" s="41"/>
      <c r="I520" s="228"/>
      <c r="J520" s="41"/>
      <c r="K520" s="41"/>
      <c r="L520" s="45"/>
      <c r="M520" s="229"/>
      <c r="N520" s="230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187</v>
      </c>
      <c r="AU520" s="18" t="s">
        <v>84</v>
      </c>
    </row>
    <row r="521" spans="1:47" s="2" customFormat="1" ht="12">
      <c r="A521" s="39"/>
      <c r="B521" s="40"/>
      <c r="C521" s="41"/>
      <c r="D521" s="231" t="s">
        <v>189</v>
      </c>
      <c r="E521" s="41"/>
      <c r="F521" s="232" t="s">
        <v>893</v>
      </c>
      <c r="G521" s="41"/>
      <c r="H521" s="41"/>
      <c r="I521" s="228"/>
      <c r="J521" s="41"/>
      <c r="K521" s="41"/>
      <c r="L521" s="45"/>
      <c r="M521" s="229"/>
      <c r="N521" s="230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189</v>
      </c>
      <c r="AU521" s="18" t="s">
        <v>84</v>
      </c>
    </row>
    <row r="522" spans="1:65" s="2" customFormat="1" ht="21.75" customHeight="1">
      <c r="A522" s="39"/>
      <c r="B522" s="40"/>
      <c r="C522" s="234" t="s">
        <v>894</v>
      </c>
      <c r="D522" s="234" t="s">
        <v>96</v>
      </c>
      <c r="E522" s="235" t="s">
        <v>895</v>
      </c>
      <c r="F522" s="236" t="s">
        <v>896</v>
      </c>
      <c r="G522" s="237" t="s">
        <v>271</v>
      </c>
      <c r="H522" s="238">
        <v>1</v>
      </c>
      <c r="I522" s="239"/>
      <c r="J522" s="240">
        <f>ROUND(I522*H522,2)</f>
        <v>0</v>
      </c>
      <c r="K522" s="236" t="s">
        <v>184</v>
      </c>
      <c r="L522" s="241"/>
      <c r="M522" s="242" t="s">
        <v>19</v>
      </c>
      <c r="N522" s="243" t="s">
        <v>45</v>
      </c>
      <c r="O522" s="85"/>
      <c r="P522" s="222">
        <f>O522*H522</f>
        <v>0</v>
      </c>
      <c r="Q522" s="222">
        <v>0.016</v>
      </c>
      <c r="R522" s="222">
        <f>Q522*H522</f>
        <v>0.016</v>
      </c>
      <c r="S522" s="222">
        <v>0</v>
      </c>
      <c r="T522" s="223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24" t="s">
        <v>365</v>
      </c>
      <c r="AT522" s="224" t="s">
        <v>96</v>
      </c>
      <c r="AU522" s="224" t="s">
        <v>84</v>
      </c>
      <c r="AY522" s="18" t="s">
        <v>178</v>
      </c>
      <c r="BE522" s="225">
        <f>IF(N522="základní",J522,0)</f>
        <v>0</v>
      </c>
      <c r="BF522" s="225">
        <f>IF(N522="snížená",J522,0)</f>
        <v>0</v>
      </c>
      <c r="BG522" s="225">
        <f>IF(N522="zákl. přenesená",J522,0)</f>
        <v>0</v>
      </c>
      <c r="BH522" s="225">
        <f>IF(N522="sníž. přenesená",J522,0)</f>
        <v>0</v>
      </c>
      <c r="BI522" s="225">
        <f>IF(N522="nulová",J522,0)</f>
        <v>0</v>
      </c>
      <c r="BJ522" s="18" t="s">
        <v>82</v>
      </c>
      <c r="BK522" s="225">
        <f>ROUND(I522*H522,2)</f>
        <v>0</v>
      </c>
      <c r="BL522" s="18" t="s">
        <v>279</v>
      </c>
      <c r="BM522" s="224" t="s">
        <v>897</v>
      </c>
    </row>
    <row r="523" spans="1:47" s="2" customFormat="1" ht="12">
      <c r="A523" s="39"/>
      <c r="B523" s="40"/>
      <c r="C523" s="41"/>
      <c r="D523" s="226" t="s">
        <v>187</v>
      </c>
      <c r="E523" s="41"/>
      <c r="F523" s="227" t="s">
        <v>896</v>
      </c>
      <c r="G523" s="41"/>
      <c r="H523" s="41"/>
      <c r="I523" s="228"/>
      <c r="J523" s="41"/>
      <c r="K523" s="41"/>
      <c r="L523" s="45"/>
      <c r="M523" s="229"/>
      <c r="N523" s="230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187</v>
      </c>
      <c r="AU523" s="18" t="s">
        <v>84</v>
      </c>
    </row>
    <row r="524" spans="1:65" s="2" customFormat="1" ht="21.75" customHeight="1">
      <c r="A524" s="39"/>
      <c r="B524" s="40"/>
      <c r="C524" s="234" t="s">
        <v>898</v>
      </c>
      <c r="D524" s="234" t="s">
        <v>96</v>
      </c>
      <c r="E524" s="235" t="s">
        <v>899</v>
      </c>
      <c r="F524" s="236" t="s">
        <v>900</v>
      </c>
      <c r="G524" s="237" t="s">
        <v>271</v>
      </c>
      <c r="H524" s="238">
        <v>1</v>
      </c>
      <c r="I524" s="239"/>
      <c r="J524" s="240">
        <f>ROUND(I524*H524,2)</f>
        <v>0</v>
      </c>
      <c r="K524" s="236" t="s">
        <v>184</v>
      </c>
      <c r="L524" s="241"/>
      <c r="M524" s="242" t="s">
        <v>19</v>
      </c>
      <c r="N524" s="243" t="s">
        <v>45</v>
      </c>
      <c r="O524" s="85"/>
      <c r="P524" s="222">
        <f>O524*H524</f>
        <v>0</v>
      </c>
      <c r="Q524" s="222">
        <v>0.043</v>
      </c>
      <c r="R524" s="222">
        <f>Q524*H524</f>
        <v>0.043</v>
      </c>
      <c r="S524" s="222">
        <v>0</v>
      </c>
      <c r="T524" s="223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24" t="s">
        <v>365</v>
      </c>
      <c r="AT524" s="224" t="s">
        <v>96</v>
      </c>
      <c r="AU524" s="224" t="s">
        <v>84</v>
      </c>
      <c r="AY524" s="18" t="s">
        <v>178</v>
      </c>
      <c r="BE524" s="225">
        <f>IF(N524="základní",J524,0)</f>
        <v>0</v>
      </c>
      <c r="BF524" s="225">
        <f>IF(N524="snížená",J524,0)</f>
        <v>0</v>
      </c>
      <c r="BG524" s="225">
        <f>IF(N524="zákl. přenesená",J524,0)</f>
        <v>0</v>
      </c>
      <c r="BH524" s="225">
        <f>IF(N524="sníž. přenesená",J524,0)</f>
        <v>0</v>
      </c>
      <c r="BI524" s="225">
        <f>IF(N524="nulová",J524,0)</f>
        <v>0</v>
      </c>
      <c r="BJ524" s="18" t="s">
        <v>82</v>
      </c>
      <c r="BK524" s="225">
        <f>ROUND(I524*H524,2)</f>
        <v>0</v>
      </c>
      <c r="BL524" s="18" t="s">
        <v>279</v>
      </c>
      <c r="BM524" s="224" t="s">
        <v>901</v>
      </c>
    </row>
    <row r="525" spans="1:47" s="2" customFormat="1" ht="12">
      <c r="A525" s="39"/>
      <c r="B525" s="40"/>
      <c r="C525" s="41"/>
      <c r="D525" s="226" t="s">
        <v>187</v>
      </c>
      <c r="E525" s="41"/>
      <c r="F525" s="227" t="s">
        <v>900</v>
      </c>
      <c r="G525" s="41"/>
      <c r="H525" s="41"/>
      <c r="I525" s="228"/>
      <c r="J525" s="41"/>
      <c r="K525" s="41"/>
      <c r="L525" s="45"/>
      <c r="M525" s="229"/>
      <c r="N525" s="230"/>
      <c r="O525" s="85"/>
      <c r="P525" s="85"/>
      <c r="Q525" s="85"/>
      <c r="R525" s="85"/>
      <c r="S525" s="85"/>
      <c r="T525" s="86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187</v>
      </c>
      <c r="AU525" s="18" t="s">
        <v>84</v>
      </c>
    </row>
    <row r="526" spans="1:65" s="2" customFormat="1" ht="21.75" customHeight="1">
      <c r="A526" s="39"/>
      <c r="B526" s="40"/>
      <c r="C526" s="234" t="s">
        <v>902</v>
      </c>
      <c r="D526" s="234" t="s">
        <v>96</v>
      </c>
      <c r="E526" s="235" t="s">
        <v>903</v>
      </c>
      <c r="F526" s="236" t="s">
        <v>904</v>
      </c>
      <c r="G526" s="237" t="s">
        <v>271</v>
      </c>
      <c r="H526" s="238">
        <v>3</v>
      </c>
      <c r="I526" s="239"/>
      <c r="J526" s="240">
        <f>ROUND(I526*H526,2)</f>
        <v>0</v>
      </c>
      <c r="K526" s="236" t="s">
        <v>184</v>
      </c>
      <c r="L526" s="241"/>
      <c r="M526" s="242" t="s">
        <v>19</v>
      </c>
      <c r="N526" s="243" t="s">
        <v>45</v>
      </c>
      <c r="O526" s="85"/>
      <c r="P526" s="222">
        <f>O526*H526</f>
        <v>0</v>
      </c>
      <c r="Q526" s="222">
        <v>0.038</v>
      </c>
      <c r="R526" s="222">
        <f>Q526*H526</f>
        <v>0.11399999999999999</v>
      </c>
      <c r="S526" s="222">
        <v>0</v>
      </c>
      <c r="T526" s="223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24" t="s">
        <v>365</v>
      </c>
      <c r="AT526" s="224" t="s">
        <v>96</v>
      </c>
      <c r="AU526" s="224" t="s">
        <v>84</v>
      </c>
      <c r="AY526" s="18" t="s">
        <v>178</v>
      </c>
      <c r="BE526" s="225">
        <f>IF(N526="základní",J526,0)</f>
        <v>0</v>
      </c>
      <c r="BF526" s="225">
        <f>IF(N526="snížená",J526,0)</f>
        <v>0</v>
      </c>
      <c r="BG526" s="225">
        <f>IF(N526="zákl. přenesená",J526,0)</f>
        <v>0</v>
      </c>
      <c r="BH526" s="225">
        <f>IF(N526="sníž. přenesená",J526,0)</f>
        <v>0</v>
      </c>
      <c r="BI526" s="225">
        <f>IF(N526="nulová",J526,0)</f>
        <v>0</v>
      </c>
      <c r="BJ526" s="18" t="s">
        <v>82</v>
      </c>
      <c r="BK526" s="225">
        <f>ROUND(I526*H526,2)</f>
        <v>0</v>
      </c>
      <c r="BL526" s="18" t="s">
        <v>279</v>
      </c>
      <c r="BM526" s="224" t="s">
        <v>905</v>
      </c>
    </row>
    <row r="527" spans="1:47" s="2" customFormat="1" ht="12">
      <c r="A527" s="39"/>
      <c r="B527" s="40"/>
      <c r="C527" s="41"/>
      <c r="D527" s="226" t="s">
        <v>187</v>
      </c>
      <c r="E527" s="41"/>
      <c r="F527" s="227" t="s">
        <v>904</v>
      </c>
      <c r="G527" s="41"/>
      <c r="H527" s="41"/>
      <c r="I527" s="228"/>
      <c r="J527" s="41"/>
      <c r="K527" s="41"/>
      <c r="L527" s="45"/>
      <c r="M527" s="229"/>
      <c r="N527" s="230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187</v>
      </c>
      <c r="AU527" s="18" t="s">
        <v>84</v>
      </c>
    </row>
    <row r="528" spans="1:65" s="2" customFormat="1" ht="16.5" customHeight="1">
      <c r="A528" s="39"/>
      <c r="B528" s="40"/>
      <c r="C528" s="213" t="s">
        <v>906</v>
      </c>
      <c r="D528" s="213" t="s">
        <v>180</v>
      </c>
      <c r="E528" s="214" t="s">
        <v>907</v>
      </c>
      <c r="F528" s="215" t="s">
        <v>908</v>
      </c>
      <c r="G528" s="216" t="s">
        <v>271</v>
      </c>
      <c r="H528" s="217">
        <v>1</v>
      </c>
      <c r="I528" s="218"/>
      <c r="J528" s="219">
        <f>ROUND(I528*H528,2)</f>
        <v>0</v>
      </c>
      <c r="K528" s="215" t="s">
        <v>184</v>
      </c>
      <c r="L528" s="45"/>
      <c r="M528" s="220" t="s">
        <v>19</v>
      </c>
      <c r="N528" s="221" t="s">
        <v>45</v>
      </c>
      <c r="O528" s="85"/>
      <c r="P528" s="222">
        <f>O528*H528</f>
        <v>0</v>
      </c>
      <c r="Q528" s="222">
        <v>0.00086</v>
      </c>
      <c r="R528" s="222">
        <f>Q528*H528</f>
        <v>0.00086</v>
      </c>
      <c r="S528" s="222">
        <v>0</v>
      </c>
      <c r="T528" s="223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24" t="s">
        <v>279</v>
      </c>
      <c r="AT528" s="224" t="s">
        <v>180</v>
      </c>
      <c r="AU528" s="224" t="s">
        <v>84</v>
      </c>
      <c r="AY528" s="18" t="s">
        <v>178</v>
      </c>
      <c r="BE528" s="225">
        <f>IF(N528="základní",J528,0)</f>
        <v>0</v>
      </c>
      <c r="BF528" s="225">
        <f>IF(N528="snížená",J528,0)</f>
        <v>0</v>
      </c>
      <c r="BG528" s="225">
        <f>IF(N528="zákl. přenesená",J528,0)</f>
        <v>0</v>
      </c>
      <c r="BH528" s="225">
        <f>IF(N528="sníž. přenesená",J528,0)</f>
        <v>0</v>
      </c>
      <c r="BI528" s="225">
        <f>IF(N528="nulová",J528,0)</f>
        <v>0</v>
      </c>
      <c r="BJ528" s="18" t="s">
        <v>82</v>
      </c>
      <c r="BK528" s="225">
        <f>ROUND(I528*H528,2)</f>
        <v>0</v>
      </c>
      <c r="BL528" s="18" t="s">
        <v>279</v>
      </c>
      <c r="BM528" s="224" t="s">
        <v>909</v>
      </c>
    </row>
    <row r="529" spans="1:47" s="2" customFormat="1" ht="12">
      <c r="A529" s="39"/>
      <c r="B529" s="40"/>
      <c r="C529" s="41"/>
      <c r="D529" s="226" t="s">
        <v>187</v>
      </c>
      <c r="E529" s="41"/>
      <c r="F529" s="227" t="s">
        <v>910</v>
      </c>
      <c r="G529" s="41"/>
      <c r="H529" s="41"/>
      <c r="I529" s="228"/>
      <c r="J529" s="41"/>
      <c r="K529" s="41"/>
      <c r="L529" s="45"/>
      <c r="M529" s="229"/>
      <c r="N529" s="230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187</v>
      </c>
      <c r="AU529" s="18" t="s">
        <v>84</v>
      </c>
    </row>
    <row r="530" spans="1:47" s="2" customFormat="1" ht="12">
      <c r="A530" s="39"/>
      <c r="B530" s="40"/>
      <c r="C530" s="41"/>
      <c r="D530" s="231" t="s">
        <v>189</v>
      </c>
      <c r="E530" s="41"/>
      <c r="F530" s="232" t="s">
        <v>911</v>
      </c>
      <c r="G530" s="41"/>
      <c r="H530" s="41"/>
      <c r="I530" s="228"/>
      <c r="J530" s="41"/>
      <c r="K530" s="41"/>
      <c r="L530" s="45"/>
      <c r="M530" s="229"/>
      <c r="N530" s="230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189</v>
      </c>
      <c r="AU530" s="18" t="s">
        <v>84</v>
      </c>
    </row>
    <row r="531" spans="1:65" s="2" customFormat="1" ht="16.5" customHeight="1">
      <c r="A531" s="39"/>
      <c r="B531" s="40"/>
      <c r="C531" s="234" t="s">
        <v>912</v>
      </c>
      <c r="D531" s="234" t="s">
        <v>96</v>
      </c>
      <c r="E531" s="235" t="s">
        <v>913</v>
      </c>
      <c r="F531" s="236" t="s">
        <v>914</v>
      </c>
      <c r="G531" s="237" t="s">
        <v>206</v>
      </c>
      <c r="H531" s="238">
        <v>1</v>
      </c>
      <c r="I531" s="239"/>
      <c r="J531" s="240">
        <f>ROUND(I531*H531,2)</f>
        <v>0</v>
      </c>
      <c r="K531" s="236" t="s">
        <v>184</v>
      </c>
      <c r="L531" s="241"/>
      <c r="M531" s="242" t="s">
        <v>19</v>
      </c>
      <c r="N531" s="243" t="s">
        <v>45</v>
      </c>
      <c r="O531" s="85"/>
      <c r="P531" s="222">
        <f>O531*H531</f>
        <v>0</v>
      </c>
      <c r="Q531" s="222">
        <v>0.03829</v>
      </c>
      <c r="R531" s="222">
        <f>Q531*H531</f>
        <v>0.03829</v>
      </c>
      <c r="S531" s="222">
        <v>0</v>
      </c>
      <c r="T531" s="223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24" t="s">
        <v>365</v>
      </c>
      <c r="AT531" s="224" t="s">
        <v>96</v>
      </c>
      <c r="AU531" s="224" t="s">
        <v>84</v>
      </c>
      <c r="AY531" s="18" t="s">
        <v>178</v>
      </c>
      <c r="BE531" s="225">
        <f>IF(N531="základní",J531,0)</f>
        <v>0</v>
      </c>
      <c r="BF531" s="225">
        <f>IF(N531="snížená",J531,0)</f>
        <v>0</v>
      </c>
      <c r="BG531" s="225">
        <f>IF(N531="zákl. přenesená",J531,0)</f>
        <v>0</v>
      </c>
      <c r="BH531" s="225">
        <f>IF(N531="sníž. přenesená",J531,0)</f>
        <v>0</v>
      </c>
      <c r="BI531" s="225">
        <f>IF(N531="nulová",J531,0)</f>
        <v>0</v>
      </c>
      <c r="BJ531" s="18" t="s">
        <v>82</v>
      </c>
      <c r="BK531" s="225">
        <f>ROUND(I531*H531,2)</f>
        <v>0</v>
      </c>
      <c r="BL531" s="18" t="s">
        <v>279</v>
      </c>
      <c r="BM531" s="224" t="s">
        <v>915</v>
      </c>
    </row>
    <row r="532" spans="1:47" s="2" customFormat="1" ht="12">
      <c r="A532" s="39"/>
      <c r="B532" s="40"/>
      <c r="C532" s="41"/>
      <c r="D532" s="226" t="s">
        <v>187</v>
      </c>
      <c r="E532" s="41"/>
      <c r="F532" s="227" t="s">
        <v>914</v>
      </c>
      <c r="G532" s="41"/>
      <c r="H532" s="41"/>
      <c r="I532" s="228"/>
      <c r="J532" s="41"/>
      <c r="K532" s="41"/>
      <c r="L532" s="45"/>
      <c r="M532" s="229"/>
      <c r="N532" s="230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187</v>
      </c>
      <c r="AU532" s="18" t="s">
        <v>84</v>
      </c>
    </row>
    <row r="533" spans="1:65" s="2" customFormat="1" ht="16.5" customHeight="1">
      <c r="A533" s="39"/>
      <c r="B533" s="40"/>
      <c r="C533" s="213" t="s">
        <v>916</v>
      </c>
      <c r="D533" s="213" t="s">
        <v>180</v>
      </c>
      <c r="E533" s="214" t="s">
        <v>917</v>
      </c>
      <c r="F533" s="215" t="s">
        <v>918</v>
      </c>
      <c r="G533" s="216" t="s">
        <v>271</v>
      </c>
      <c r="H533" s="217">
        <v>4</v>
      </c>
      <c r="I533" s="218"/>
      <c r="J533" s="219">
        <f>ROUND(I533*H533,2)</f>
        <v>0</v>
      </c>
      <c r="K533" s="215" t="s">
        <v>184</v>
      </c>
      <c r="L533" s="45"/>
      <c r="M533" s="220" t="s">
        <v>19</v>
      </c>
      <c r="N533" s="221" t="s">
        <v>45</v>
      </c>
      <c r="O533" s="85"/>
      <c r="P533" s="222">
        <f>O533*H533</f>
        <v>0</v>
      </c>
      <c r="Q533" s="222">
        <v>0</v>
      </c>
      <c r="R533" s="222">
        <f>Q533*H533</f>
        <v>0</v>
      </c>
      <c r="S533" s="222">
        <v>0</v>
      </c>
      <c r="T533" s="223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4" t="s">
        <v>279</v>
      </c>
      <c r="AT533" s="224" t="s">
        <v>180</v>
      </c>
      <c r="AU533" s="224" t="s">
        <v>84</v>
      </c>
      <c r="AY533" s="18" t="s">
        <v>178</v>
      </c>
      <c r="BE533" s="225">
        <f>IF(N533="základní",J533,0)</f>
        <v>0</v>
      </c>
      <c r="BF533" s="225">
        <f>IF(N533="snížená",J533,0)</f>
        <v>0</v>
      </c>
      <c r="BG533" s="225">
        <f>IF(N533="zákl. přenesená",J533,0)</f>
        <v>0</v>
      </c>
      <c r="BH533" s="225">
        <f>IF(N533="sníž. přenesená",J533,0)</f>
        <v>0</v>
      </c>
      <c r="BI533" s="225">
        <f>IF(N533="nulová",J533,0)</f>
        <v>0</v>
      </c>
      <c r="BJ533" s="18" t="s">
        <v>82</v>
      </c>
      <c r="BK533" s="225">
        <f>ROUND(I533*H533,2)</f>
        <v>0</v>
      </c>
      <c r="BL533" s="18" t="s">
        <v>279</v>
      </c>
      <c r="BM533" s="224" t="s">
        <v>919</v>
      </c>
    </row>
    <row r="534" spans="1:47" s="2" customFormat="1" ht="12">
      <c r="A534" s="39"/>
      <c r="B534" s="40"/>
      <c r="C534" s="41"/>
      <c r="D534" s="226" t="s">
        <v>187</v>
      </c>
      <c r="E534" s="41"/>
      <c r="F534" s="227" t="s">
        <v>920</v>
      </c>
      <c r="G534" s="41"/>
      <c r="H534" s="41"/>
      <c r="I534" s="228"/>
      <c r="J534" s="41"/>
      <c r="K534" s="41"/>
      <c r="L534" s="45"/>
      <c r="M534" s="229"/>
      <c r="N534" s="230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187</v>
      </c>
      <c r="AU534" s="18" t="s">
        <v>84</v>
      </c>
    </row>
    <row r="535" spans="1:47" s="2" customFormat="1" ht="12">
      <c r="A535" s="39"/>
      <c r="B535" s="40"/>
      <c r="C535" s="41"/>
      <c r="D535" s="231" t="s">
        <v>189</v>
      </c>
      <c r="E535" s="41"/>
      <c r="F535" s="232" t="s">
        <v>921</v>
      </c>
      <c r="G535" s="41"/>
      <c r="H535" s="41"/>
      <c r="I535" s="228"/>
      <c r="J535" s="41"/>
      <c r="K535" s="41"/>
      <c r="L535" s="45"/>
      <c r="M535" s="229"/>
      <c r="N535" s="230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189</v>
      </c>
      <c r="AU535" s="18" t="s">
        <v>84</v>
      </c>
    </row>
    <row r="536" spans="1:65" s="2" customFormat="1" ht="16.5" customHeight="1">
      <c r="A536" s="39"/>
      <c r="B536" s="40"/>
      <c r="C536" s="234" t="s">
        <v>922</v>
      </c>
      <c r="D536" s="234" t="s">
        <v>96</v>
      </c>
      <c r="E536" s="235" t="s">
        <v>923</v>
      </c>
      <c r="F536" s="236" t="s">
        <v>924</v>
      </c>
      <c r="G536" s="237" t="s">
        <v>271</v>
      </c>
      <c r="H536" s="238">
        <v>4</v>
      </c>
      <c r="I536" s="239"/>
      <c r="J536" s="240">
        <f>ROUND(I536*H536,2)</f>
        <v>0</v>
      </c>
      <c r="K536" s="236" t="s">
        <v>184</v>
      </c>
      <c r="L536" s="241"/>
      <c r="M536" s="242" t="s">
        <v>19</v>
      </c>
      <c r="N536" s="243" t="s">
        <v>45</v>
      </c>
      <c r="O536" s="85"/>
      <c r="P536" s="222">
        <f>O536*H536</f>
        <v>0</v>
      </c>
      <c r="Q536" s="222">
        <v>0.0024</v>
      </c>
      <c r="R536" s="222">
        <f>Q536*H536</f>
        <v>0.0096</v>
      </c>
      <c r="S536" s="222">
        <v>0</v>
      </c>
      <c r="T536" s="223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24" t="s">
        <v>365</v>
      </c>
      <c r="AT536" s="224" t="s">
        <v>96</v>
      </c>
      <c r="AU536" s="224" t="s">
        <v>84</v>
      </c>
      <c r="AY536" s="18" t="s">
        <v>178</v>
      </c>
      <c r="BE536" s="225">
        <f>IF(N536="základní",J536,0)</f>
        <v>0</v>
      </c>
      <c r="BF536" s="225">
        <f>IF(N536="snížená",J536,0)</f>
        <v>0</v>
      </c>
      <c r="BG536" s="225">
        <f>IF(N536="zákl. přenesená",J536,0)</f>
        <v>0</v>
      </c>
      <c r="BH536" s="225">
        <f>IF(N536="sníž. přenesená",J536,0)</f>
        <v>0</v>
      </c>
      <c r="BI536" s="225">
        <f>IF(N536="nulová",J536,0)</f>
        <v>0</v>
      </c>
      <c r="BJ536" s="18" t="s">
        <v>82</v>
      </c>
      <c r="BK536" s="225">
        <f>ROUND(I536*H536,2)</f>
        <v>0</v>
      </c>
      <c r="BL536" s="18" t="s">
        <v>279</v>
      </c>
      <c r="BM536" s="224" t="s">
        <v>925</v>
      </c>
    </row>
    <row r="537" spans="1:47" s="2" customFormat="1" ht="12">
      <c r="A537" s="39"/>
      <c r="B537" s="40"/>
      <c r="C537" s="41"/>
      <c r="D537" s="226" t="s">
        <v>187</v>
      </c>
      <c r="E537" s="41"/>
      <c r="F537" s="227" t="s">
        <v>924</v>
      </c>
      <c r="G537" s="41"/>
      <c r="H537" s="41"/>
      <c r="I537" s="228"/>
      <c r="J537" s="41"/>
      <c r="K537" s="41"/>
      <c r="L537" s="45"/>
      <c r="M537" s="229"/>
      <c r="N537" s="230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187</v>
      </c>
      <c r="AU537" s="18" t="s">
        <v>84</v>
      </c>
    </row>
    <row r="538" spans="1:65" s="2" customFormat="1" ht="16.5" customHeight="1">
      <c r="A538" s="39"/>
      <c r="B538" s="40"/>
      <c r="C538" s="213" t="s">
        <v>926</v>
      </c>
      <c r="D538" s="213" t="s">
        <v>180</v>
      </c>
      <c r="E538" s="214" t="s">
        <v>927</v>
      </c>
      <c r="F538" s="215" t="s">
        <v>928</v>
      </c>
      <c r="G538" s="216" t="s">
        <v>271</v>
      </c>
      <c r="H538" s="217">
        <v>21</v>
      </c>
      <c r="I538" s="218"/>
      <c r="J538" s="219">
        <f>ROUND(I538*H538,2)</f>
        <v>0</v>
      </c>
      <c r="K538" s="215" t="s">
        <v>184</v>
      </c>
      <c r="L538" s="45"/>
      <c r="M538" s="220" t="s">
        <v>19</v>
      </c>
      <c r="N538" s="221" t="s">
        <v>45</v>
      </c>
      <c r="O538" s="85"/>
      <c r="P538" s="222">
        <f>O538*H538</f>
        <v>0</v>
      </c>
      <c r="Q538" s="222">
        <v>0</v>
      </c>
      <c r="R538" s="222">
        <f>Q538*H538</f>
        <v>0</v>
      </c>
      <c r="S538" s="222">
        <v>0</v>
      </c>
      <c r="T538" s="223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24" t="s">
        <v>279</v>
      </c>
      <c r="AT538" s="224" t="s">
        <v>180</v>
      </c>
      <c r="AU538" s="224" t="s">
        <v>84</v>
      </c>
      <c r="AY538" s="18" t="s">
        <v>178</v>
      </c>
      <c r="BE538" s="225">
        <f>IF(N538="základní",J538,0)</f>
        <v>0</v>
      </c>
      <c r="BF538" s="225">
        <f>IF(N538="snížená",J538,0)</f>
        <v>0</v>
      </c>
      <c r="BG538" s="225">
        <f>IF(N538="zákl. přenesená",J538,0)</f>
        <v>0</v>
      </c>
      <c r="BH538" s="225">
        <f>IF(N538="sníž. přenesená",J538,0)</f>
        <v>0</v>
      </c>
      <c r="BI538" s="225">
        <f>IF(N538="nulová",J538,0)</f>
        <v>0</v>
      </c>
      <c r="BJ538" s="18" t="s">
        <v>82</v>
      </c>
      <c r="BK538" s="225">
        <f>ROUND(I538*H538,2)</f>
        <v>0</v>
      </c>
      <c r="BL538" s="18" t="s">
        <v>279</v>
      </c>
      <c r="BM538" s="224" t="s">
        <v>929</v>
      </c>
    </row>
    <row r="539" spans="1:47" s="2" customFormat="1" ht="12">
      <c r="A539" s="39"/>
      <c r="B539" s="40"/>
      <c r="C539" s="41"/>
      <c r="D539" s="226" t="s">
        <v>187</v>
      </c>
      <c r="E539" s="41"/>
      <c r="F539" s="227" t="s">
        <v>930</v>
      </c>
      <c r="G539" s="41"/>
      <c r="H539" s="41"/>
      <c r="I539" s="228"/>
      <c r="J539" s="41"/>
      <c r="K539" s="41"/>
      <c r="L539" s="45"/>
      <c r="M539" s="229"/>
      <c r="N539" s="230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187</v>
      </c>
      <c r="AU539" s="18" t="s">
        <v>84</v>
      </c>
    </row>
    <row r="540" spans="1:47" s="2" customFormat="1" ht="12">
      <c r="A540" s="39"/>
      <c r="B540" s="40"/>
      <c r="C540" s="41"/>
      <c r="D540" s="231" t="s">
        <v>189</v>
      </c>
      <c r="E540" s="41"/>
      <c r="F540" s="232" t="s">
        <v>931</v>
      </c>
      <c r="G540" s="41"/>
      <c r="H540" s="41"/>
      <c r="I540" s="228"/>
      <c r="J540" s="41"/>
      <c r="K540" s="41"/>
      <c r="L540" s="45"/>
      <c r="M540" s="229"/>
      <c r="N540" s="230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189</v>
      </c>
      <c r="AU540" s="18" t="s">
        <v>84</v>
      </c>
    </row>
    <row r="541" spans="1:65" s="2" customFormat="1" ht="16.5" customHeight="1">
      <c r="A541" s="39"/>
      <c r="B541" s="40"/>
      <c r="C541" s="234" t="s">
        <v>932</v>
      </c>
      <c r="D541" s="234" t="s">
        <v>96</v>
      </c>
      <c r="E541" s="235" t="s">
        <v>933</v>
      </c>
      <c r="F541" s="236" t="s">
        <v>934</v>
      </c>
      <c r="G541" s="237" t="s">
        <v>271</v>
      </c>
      <c r="H541" s="238">
        <v>21</v>
      </c>
      <c r="I541" s="239"/>
      <c r="J541" s="240">
        <f>ROUND(I541*H541,2)</f>
        <v>0</v>
      </c>
      <c r="K541" s="236" t="s">
        <v>184</v>
      </c>
      <c r="L541" s="241"/>
      <c r="M541" s="242" t="s">
        <v>19</v>
      </c>
      <c r="N541" s="243" t="s">
        <v>45</v>
      </c>
      <c r="O541" s="85"/>
      <c r="P541" s="222">
        <f>O541*H541</f>
        <v>0</v>
      </c>
      <c r="Q541" s="222">
        <v>0.0012</v>
      </c>
      <c r="R541" s="222">
        <f>Q541*H541</f>
        <v>0.025199999999999997</v>
      </c>
      <c r="S541" s="222">
        <v>0</v>
      </c>
      <c r="T541" s="223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24" t="s">
        <v>365</v>
      </c>
      <c r="AT541" s="224" t="s">
        <v>96</v>
      </c>
      <c r="AU541" s="224" t="s">
        <v>84</v>
      </c>
      <c r="AY541" s="18" t="s">
        <v>178</v>
      </c>
      <c r="BE541" s="225">
        <f>IF(N541="základní",J541,0)</f>
        <v>0</v>
      </c>
      <c r="BF541" s="225">
        <f>IF(N541="snížená",J541,0)</f>
        <v>0</v>
      </c>
      <c r="BG541" s="225">
        <f>IF(N541="zákl. přenesená",J541,0)</f>
        <v>0</v>
      </c>
      <c r="BH541" s="225">
        <f>IF(N541="sníž. přenesená",J541,0)</f>
        <v>0</v>
      </c>
      <c r="BI541" s="225">
        <f>IF(N541="nulová",J541,0)</f>
        <v>0</v>
      </c>
      <c r="BJ541" s="18" t="s">
        <v>82</v>
      </c>
      <c r="BK541" s="225">
        <f>ROUND(I541*H541,2)</f>
        <v>0</v>
      </c>
      <c r="BL541" s="18" t="s">
        <v>279</v>
      </c>
      <c r="BM541" s="224" t="s">
        <v>935</v>
      </c>
    </row>
    <row r="542" spans="1:47" s="2" customFormat="1" ht="12">
      <c r="A542" s="39"/>
      <c r="B542" s="40"/>
      <c r="C542" s="41"/>
      <c r="D542" s="226" t="s">
        <v>187</v>
      </c>
      <c r="E542" s="41"/>
      <c r="F542" s="227" t="s">
        <v>934</v>
      </c>
      <c r="G542" s="41"/>
      <c r="H542" s="41"/>
      <c r="I542" s="228"/>
      <c r="J542" s="41"/>
      <c r="K542" s="41"/>
      <c r="L542" s="45"/>
      <c r="M542" s="229"/>
      <c r="N542" s="230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187</v>
      </c>
      <c r="AU542" s="18" t="s">
        <v>84</v>
      </c>
    </row>
    <row r="543" spans="1:65" s="2" customFormat="1" ht="16.5" customHeight="1">
      <c r="A543" s="39"/>
      <c r="B543" s="40"/>
      <c r="C543" s="234" t="s">
        <v>936</v>
      </c>
      <c r="D543" s="234" t="s">
        <v>96</v>
      </c>
      <c r="E543" s="235" t="s">
        <v>937</v>
      </c>
      <c r="F543" s="236" t="s">
        <v>938</v>
      </c>
      <c r="G543" s="237" t="s">
        <v>271</v>
      </c>
      <c r="H543" s="238">
        <v>21</v>
      </c>
      <c r="I543" s="239"/>
      <c r="J543" s="240">
        <f>ROUND(I543*H543,2)</f>
        <v>0</v>
      </c>
      <c r="K543" s="236" t="s">
        <v>184</v>
      </c>
      <c r="L543" s="241"/>
      <c r="M543" s="242" t="s">
        <v>19</v>
      </c>
      <c r="N543" s="243" t="s">
        <v>45</v>
      </c>
      <c r="O543" s="85"/>
      <c r="P543" s="222">
        <f>O543*H543</f>
        <v>0</v>
      </c>
      <c r="Q543" s="222">
        <v>0.00015</v>
      </c>
      <c r="R543" s="222">
        <f>Q543*H543</f>
        <v>0.0031499999999999996</v>
      </c>
      <c r="S543" s="222">
        <v>0</v>
      </c>
      <c r="T543" s="223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4" t="s">
        <v>365</v>
      </c>
      <c r="AT543" s="224" t="s">
        <v>96</v>
      </c>
      <c r="AU543" s="224" t="s">
        <v>84</v>
      </c>
      <c r="AY543" s="18" t="s">
        <v>178</v>
      </c>
      <c r="BE543" s="225">
        <f>IF(N543="základní",J543,0)</f>
        <v>0</v>
      </c>
      <c r="BF543" s="225">
        <f>IF(N543="snížená",J543,0)</f>
        <v>0</v>
      </c>
      <c r="BG543" s="225">
        <f>IF(N543="zákl. přenesená",J543,0)</f>
        <v>0</v>
      </c>
      <c r="BH543" s="225">
        <f>IF(N543="sníž. přenesená",J543,0)</f>
        <v>0</v>
      </c>
      <c r="BI543" s="225">
        <f>IF(N543="nulová",J543,0)</f>
        <v>0</v>
      </c>
      <c r="BJ543" s="18" t="s">
        <v>82</v>
      </c>
      <c r="BK543" s="225">
        <f>ROUND(I543*H543,2)</f>
        <v>0</v>
      </c>
      <c r="BL543" s="18" t="s">
        <v>279</v>
      </c>
      <c r="BM543" s="224" t="s">
        <v>939</v>
      </c>
    </row>
    <row r="544" spans="1:47" s="2" customFormat="1" ht="12">
      <c r="A544" s="39"/>
      <c r="B544" s="40"/>
      <c r="C544" s="41"/>
      <c r="D544" s="226" t="s">
        <v>187</v>
      </c>
      <c r="E544" s="41"/>
      <c r="F544" s="227" t="s">
        <v>938</v>
      </c>
      <c r="G544" s="41"/>
      <c r="H544" s="41"/>
      <c r="I544" s="228"/>
      <c r="J544" s="41"/>
      <c r="K544" s="41"/>
      <c r="L544" s="45"/>
      <c r="M544" s="229"/>
      <c r="N544" s="230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187</v>
      </c>
      <c r="AU544" s="18" t="s">
        <v>84</v>
      </c>
    </row>
    <row r="545" spans="1:65" s="2" customFormat="1" ht="16.5" customHeight="1">
      <c r="A545" s="39"/>
      <c r="B545" s="40"/>
      <c r="C545" s="213" t="s">
        <v>940</v>
      </c>
      <c r="D545" s="213" t="s">
        <v>180</v>
      </c>
      <c r="E545" s="214" t="s">
        <v>941</v>
      </c>
      <c r="F545" s="215" t="s">
        <v>942</v>
      </c>
      <c r="G545" s="216" t="s">
        <v>271</v>
      </c>
      <c r="H545" s="217">
        <v>34</v>
      </c>
      <c r="I545" s="218"/>
      <c r="J545" s="219">
        <f>ROUND(I545*H545,2)</f>
        <v>0</v>
      </c>
      <c r="K545" s="215" t="s">
        <v>184</v>
      </c>
      <c r="L545" s="45"/>
      <c r="M545" s="220" t="s">
        <v>19</v>
      </c>
      <c r="N545" s="221" t="s">
        <v>45</v>
      </c>
      <c r="O545" s="85"/>
      <c r="P545" s="222">
        <f>O545*H545</f>
        <v>0</v>
      </c>
      <c r="Q545" s="222">
        <v>0</v>
      </c>
      <c r="R545" s="222">
        <f>Q545*H545</f>
        <v>0</v>
      </c>
      <c r="S545" s="222">
        <v>0</v>
      </c>
      <c r="T545" s="223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24" t="s">
        <v>185</v>
      </c>
      <c r="AT545" s="224" t="s">
        <v>180</v>
      </c>
      <c r="AU545" s="224" t="s">
        <v>84</v>
      </c>
      <c r="AY545" s="18" t="s">
        <v>178</v>
      </c>
      <c r="BE545" s="225">
        <f>IF(N545="základní",J545,0)</f>
        <v>0</v>
      </c>
      <c r="BF545" s="225">
        <f>IF(N545="snížená",J545,0)</f>
        <v>0</v>
      </c>
      <c r="BG545" s="225">
        <f>IF(N545="zákl. přenesená",J545,0)</f>
        <v>0</v>
      </c>
      <c r="BH545" s="225">
        <f>IF(N545="sníž. přenesená",J545,0)</f>
        <v>0</v>
      </c>
      <c r="BI545" s="225">
        <f>IF(N545="nulová",J545,0)</f>
        <v>0</v>
      </c>
      <c r="BJ545" s="18" t="s">
        <v>82</v>
      </c>
      <c r="BK545" s="225">
        <f>ROUND(I545*H545,2)</f>
        <v>0</v>
      </c>
      <c r="BL545" s="18" t="s">
        <v>185</v>
      </c>
      <c r="BM545" s="224" t="s">
        <v>943</v>
      </c>
    </row>
    <row r="546" spans="1:47" s="2" customFormat="1" ht="12">
      <c r="A546" s="39"/>
      <c r="B546" s="40"/>
      <c r="C546" s="41"/>
      <c r="D546" s="226" t="s">
        <v>187</v>
      </c>
      <c r="E546" s="41"/>
      <c r="F546" s="227" t="s">
        <v>942</v>
      </c>
      <c r="G546" s="41"/>
      <c r="H546" s="41"/>
      <c r="I546" s="228"/>
      <c r="J546" s="41"/>
      <c r="K546" s="41"/>
      <c r="L546" s="45"/>
      <c r="M546" s="229"/>
      <c r="N546" s="230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187</v>
      </c>
      <c r="AU546" s="18" t="s">
        <v>84</v>
      </c>
    </row>
    <row r="547" spans="1:47" s="2" customFormat="1" ht="12">
      <c r="A547" s="39"/>
      <c r="B547" s="40"/>
      <c r="C547" s="41"/>
      <c r="D547" s="231" t="s">
        <v>189</v>
      </c>
      <c r="E547" s="41"/>
      <c r="F547" s="232" t="s">
        <v>944</v>
      </c>
      <c r="G547" s="41"/>
      <c r="H547" s="41"/>
      <c r="I547" s="228"/>
      <c r="J547" s="41"/>
      <c r="K547" s="41"/>
      <c r="L547" s="45"/>
      <c r="M547" s="229"/>
      <c r="N547" s="230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189</v>
      </c>
      <c r="AU547" s="18" t="s">
        <v>84</v>
      </c>
    </row>
    <row r="548" spans="1:65" s="2" customFormat="1" ht="16.5" customHeight="1">
      <c r="A548" s="39"/>
      <c r="B548" s="40"/>
      <c r="C548" s="213" t="s">
        <v>945</v>
      </c>
      <c r="D548" s="213" t="s">
        <v>180</v>
      </c>
      <c r="E548" s="214" t="s">
        <v>946</v>
      </c>
      <c r="F548" s="215" t="s">
        <v>947</v>
      </c>
      <c r="G548" s="216" t="s">
        <v>271</v>
      </c>
      <c r="H548" s="217">
        <v>1</v>
      </c>
      <c r="I548" s="218"/>
      <c r="J548" s="219">
        <f>ROUND(I548*H548,2)</f>
        <v>0</v>
      </c>
      <c r="K548" s="215" t="s">
        <v>184</v>
      </c>
      <c r="L548" s="45"/>
      <c r="M548" s="220" t="s">
        <v>19</v>
      </c>
      <c r="N548" s="221" t="s">
        <v>45</v>
      </c>
      <c r="O548" s="85"/>
      <c r="P548" s="222">
        <f>O548*H548</f>
        <v>0</v>
      </c>
      <c r="Q548" s="222">
        <v>0</v>
      </c>
      <c r="R548" s="222">
        <f>Q548*H548</f>
        <v>0</v>
      </c>
      <c r="S548" s="222">
        <v>0</v>
      </c>
      <c r="T548" s="223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24" t="s">
        <v>279</v>
      </c>
      <c r="AT548" s="224" t="s">
        <v>180</v>
      </c>
      <c r="AU548" s="224" t="s">
        <v>84</v>
      </c>
      <c r="AY548" s="18" t="s">
        <v>178</v>
      </c>
      <c r="BE548" s="225">
        <f>IF(N548="základní",J548,0)</f>
        <v>0</v>
      </c>
      <c r="BF548" s="225">
        <f>IF(N548="snížená",J548,0)</f>
        <v>0</v>
      </c>
      <c r="BG548" s="225">
        <f>IF(N548="zákl. přenesená",J548,0)</f>
        <v>0</v>
      </c>
      <c r="BH548" s="225">
        <f>IF(N548="sníž. přenesená",J548,0)</f>
        <v>0</v>
      </c>
      <c r="BI548" s="225">
        <f>IF(N548="nulová",J548,0)</f>
        <v>0</v>
      </c>
      <c r="BJ548" s="18" t="s">
        <v>82</v>
      </c>
      <c r="BK548" s="225">
        <f>ROUND(I548*H548,2)</f>
        <v>0</v>
      </c>
      <c r="BL548" s="18" t="s">
        <v>279</v>
      </c>
      <c r="BM548" s="224" t="s">
        <v>948</v>
      </c>
    </row>
    <row r="549" spans="1:47" s="2" customFormat="1" ht="12">
      <c r="A549" s="39"/>
      <c r="B549" s="40"/>
      <c r="C549" s="41"/>
      <c r="D549" s="226" t="s">
        <v>187</v>
      </c>
      <c r="E549" s="41"/>
      <c r="F549" s="227" t="s">
        <v>947</v>
      </c>
      <c r="G549" s="41"/>
      <c r="H549" s="41"/>
      <c r="I549" s="228"/>
      <c r="J549" s="41"/>
      <c r="K549" s="41"/>
      <c r="L549" s="45"/>
      <c r="M549" s="229"/>
      <c r="N549" s="230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187</v>
      </c>
      <c r="AU549" s="18" t="s">
        <v>84</v>
      </c>
    </row>
    <row r="550" spans="1:47" s="2" customFormat="1" ht="12">
      <c r="A550" s="39"/>
      <c r="B550" s="40"/>
      <c r="C550" s="41"/>
      <c r="D550" s="231" t="s">
        <v>189</v>
      </c>
      <c r="E550" s="41"/>
      <c r="F550" s="232" t="s">
        <v>949</v>
      </c>
      <c r="G550" s="41"/>
      <c r="H550" s="41"/>
      <c r="I550" s="228"/>
      <c r="J550" s="41"/>
      <c r="K550" s="41"/>
      <c r="L550" s="45"/>
      <c r="M550" s="229"/>
      <c r="N550" s="230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189</v>
      </c>
      <c r="AU550" s="18" t="s">
        <v>84</v>
      </c>
    </row>
    <row r="551" spans="1:65" s="2" customFormat="1" ht="16.5" customHeight="1">
      <c r="A551" s="39"/>
      <c r="B551" s="40"/>
      <c r="C551" s="213" t="s">
        <v>950</v>
      </c>
      <c r="D551" s="213" t="s">
        <v>180</v>
      </c>
      <c r="E551" s="214" t="s">
        <v>951</v>
      </c>
      <c r="F551" s="215" t="s">
        <v>952</v>
      </c>
      <c r="G551" s="216" t="s">
        <v>252</v>
      </c>
      <c r="H551" s="217">
        <v>2</v>
      </c>
      <c r="I551" s="218"/>
      <c r="J551" s="219">
        <f>ROUND(I551*H551,2)</f>
        <v>0</v>
      </c>
      <c r="K551" s="215" t="s">
        <v>184</v>
      </c>
      <c r="L551" s="45"/>
      <c r="M551" s="220" t="s">
        <v>19</v>
      </c>
      <c r="N551" s="221" t="s">
        <v>45</v>
      </c>
      <c r="O551" s="85"/>
      <c r="P551" s="222">
        <f>O551*H551</f>
        <v>0</v>
      </c>
      <c r="Q551" s="222">
        <v>0</v>
      </c>
      <c r="R551" s="222">
        <f>Q551*H551</f>
        <v>0</v>
      </c>
      <c r="S551" s="222">
        <v>0</v>
      </c>
      <c r="T551" s="223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24" t="s">
        <v>953</v>
      </c>
      <c r="AT551" s="224" t="s">
        <v>180</v>
      </c>
      <c r="AU551" s="224" t="s">
        <v>84</v>
      </c>
      <c r="AY551" s="18" t="s">
        <v>178</v>
      </c>
      <c r="BE551" s="225">
        <f>IF(N551="základní",J551,0)</f>
        <v>0</v>
      </c>
      <c r="BF551" s="225">
        <f>IF(N551="snížená",J551,0)</f>
        <v>0</v>
      </c>
      <c r="BG551" s="225">
        <f>IF(N551="zákl. přenesená",J551,0)</f>
        <v>0</v>
      </c>
      <c r="BH551" s="225">
        <f>IF(N551="sníž. přenesená",J551,0)</f>
        <v>0</v>
      </c>
      <c r="BI551" s="225">
        <f>IF(N551="nulová",J551,0)</f>
        <v>0</v>
      </c>
      <c r="BJ551" s="18" t="s">
        <v>82</v>
      </c>
      <c r="BK551" s="225">
        <f>ROUND(I551*H551,2)</f>
        <v>0</v>
      </c>
      <c r="BL551" s="18" t="s">
        <v>953</v>
      </c>
      <c r="BM551" s="224" t="s">
        <v>954</v>
      </c>
    </row>
    <row r="552" spans="1:47" s="2" customFormat="1" ht="12">
      <c r="A552" s="39"/>
      <c r="B552" s="40"/>
      <c r="C552" s="41"/>
      <c r="D552" s="226" t="s">
        <v>187</v>
      </c>
      <c r="E552" s="41"/>
      <c r="F552" s="227" t="s">
        <v>955</v>
      </c>
      <c r="G552" s="41"/>
      <c r="H552" s="41"/>
      <c r="I552" s="228"/>
      <c r="J552" s="41"/>
      <c r="K552" s="41"/>
      <c r="L552" s="45"/>
      <c r="M552" s="229"/>
      <c r="N552" s="230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187</v>
      </c>
      <c r="AU552" s="18" t="s">
        <v>84</v>
      </c>
    </row>
    <row r="553" spans="1:47" s="2" customFormat="1" ht="12">
      <c r="A553" s="39"/>
      <c r="B553" s="40"/>
      <c r="C553" s="41"/>
      <c r="D553" s="231" t="s">
        <v>189</v>
      </c>
      <c r="E553" s="41"/>
      <c r="F553" s="232" t="s">
        <v>956</v>
      </c>
      <c r="G553" s="41"/>
      <c r="H553" s="41"/>
      <c r="I553" s="228"/>
      <c r="J553" s="41"/>
      <c r="K553" s="41"/>
      <c r="L553" s="45"/>
      <c r="M553" s="229"/>
      <c r="N553" s="230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189</v>
      </c>
      <c r="AU553" s="18" t="s">
        <v>84</v>
      </c>
    </row>
    <row r="554" spans="1:63" s="12" customFormat="1" ht="22.8" customHeight="1">
      <c r="A554" s="12"/>
      <c r="B554" s="197"/>
      <c r="C554" s="198"/>
      <c r="D554" s="199" t="s">
        <v>73</v>
      </c>
      <c r="E554" s="211" t="s">
        <v>957</v>
      </c>
      <c r="F554" s="211" t="s">
        <v>958</v>
      </c>
      <c r="G554" s="198"/>
      <c r="H554" s="198"/>
      <c r="I554" s="201"/>
      <c r="J554" s="212">
        <f>BK554</f>
        <v>0</v>
      </c>
      <c r="K554" s="198"/>
      <c r="L554" s="203"/>
      <c r="M554" s="204"/>
      <c r="N554" s="205"/>
      <c r="O554" s="205"/>
      <c r="P554" s="206">
        <f>SUM(P555:P569)</f>
        <v>0</v>
      </c>
      <c r="Q554" s="205"/>
      <c r="R554" s="206">
        <f>SUM(R555:R569)</f>
        <v>0.08106</v>
      </c>
      <c r="S554" s="205"/>
      <c r="T554" s="207">
        <f>SUM(T555:T569)</f>
        <v>0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208" t="s">
        <v>84</v>
      </c>
      <c r="AT554" s="209" t="s">
        <v>73</v>
      </c>
      <c r="AU554" s="209" t="s">
        <v>82</v>
      </c>
      <c r="AY554" s="208" t="s">
        <v>178</v>
      </c>
      <c r="BK554" s="210">
        <f>SUM(BK555:BK569)</f>
        <v>0</v>
      </c>
    </row>
    <row r="555" spans="1:65" s="2" customFormat="1" ht="24.15" customHeight="1">
      <c r="A555" s="39"/>
      <c r="B555" s="40"/>
      <c r="C555" s="213" t="s">
        <v>959</v>
      </c>
      <c r="D555" s="213" t="s">
        <v>180</v>
      </c>
      <c r="E555" s="214" t="s">
        <v>960</v>
      </c>
      <c r="F555" s="215" t="s">
        <v>961</v>
      </c>
      <c r="G555" s="216" t="s">
        <v>237</v>
      </c>
      <c r="H555" s="217">
        <v>21</v>
      </c>
      <c r="I555" s="218"/>
      <c r="J555" s="219">
        <f>ROUND(I555*H555,2)</f>
        <v>0</v>
      </c>
      <c r="K555" s="215" t="s">
        <v>184</v>
      </c>
      <c r="L555" s="45"/>
      <c r="M555" s="220" t="s">
        <v>19</v>
      </c>
      <c r="N555" s="221" t="s">
        <v>45</v>
      </c>
      <c r="O555" s="85"/>
      <c r="P555" s="222">
        <f>O555*H555</f>
        <v>0</v>
      </c>
      <c r="Q555" s="222">
        <v>6E-05</v>
      </c>
      <c r="R555" s="222">
        <f>Q555*H555</f>
        <v>0.00126</v>
      </c>
      <c r="S555" s="222">
        <v>0</v>
      </c>
      <c r="T555" s="223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4" t="s">
        <v>279</v>
      </c>
      <c r="AT555" s="224" t="s">
        <v>180</v>
      </c>
      <c r="AU555" s="224" t="s">
        <v>84</v>
      </c>
      <c r="AY555" s="18" t="s">
        <v>178</v>
      </c>
      <c r="BE555" s="225">
        <f>IF(N555="základní",J555,0)</f>
        <v>0</v>
      </c>
      <c r="BF555" s="225">
        <f>IF(N555="snížená",J555,0)</f>
        <v>0</v>
      </c>
      <c r="BG555" s="225">
        <f>IF(N555="zákl. přenesená",J555,0)</f>
        <v>0</v>
      </c>
      <c r="BH555" s="225">
        <f>IF(N555="sníž. přenesená",J555,0)</f>
        <v>0</v>
      </c>
      <c r="BI555" s="225">
        <f>IF(N555="nulová",J555,0)</f>
        <v>0</v>
      </c>
      <c r="BJ555" s="18" t="s">
        <v>82</v>
      </c>
      <c r="BK555" s="225">
        <f>ROUND(I555*H555,2)</f>
        <v>0</v>
      </c>
      <c r="BL555" s="18" t="s">
        <v>279</v>
      </c>
      <c r="BM555" s="224" t="s">
        <v>962</v>
      </c>
    </row>
    <row r="556" spans="1:47" s="2" customFormat="1" ht="12">
      <c r="A556" s="39"/>
      <c r="B556" s="40"/>
      <c r="C556" s="41"/>
      <c r="D556" s="226" t="s">
        <v>187</v>
      </c>
      <c r="E556" s="41"/>
      <c r="F556" s="227" t="s">
        <v>963</v>
      </c>
      <c r="G556" s="41"/>
      <c r="H556" s="41"/>
      <c r="I556" s="228"/>
      <c r="J556" s="41"/>
      <c r="K556" s="41"/>
      <c r="L556" s="45"/>
      <c r="M556" s="229"/>
      <c r="N556" s="230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187</v>
      </c>
      <c r="AU556" s="18" t="s">
        <v>84</v>
      </c>
    </row>
    <row r="557" spans="1:47" s="2" customFormat="1" ht="12">
      <c r="A557" s="39"/>
      <c r="B557" s="40"/>
      <c r="C557" s="41"/>
      <c r="D557" s="231" t="s">
        <v>189</v>
      </c>
      <c r="E557" s="41"/>
      <c r="F557" s="232" t="s">
        <v>964</v>
      </c>
      <c r="G557" s="41"/>
      <c r="H557" s="41"/>
      <c r="I557" s="228"/>
      <c r="J557" s="41"/>
      <c r="K557" s="41"/>
      <c r="L557" s="45"/>
      <c r="M557" s="229"/>
      <c r="N557" s="230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189</v>
      </c>
      <c r="AU557" s="18" t="s">
        <v>84</v>
      </c>
    </row>
    <row r="558" spans="1:65" s="2" customFormat="1" ht="16.5" customHeight="1">
      <c r="A558" s="39"/>
      <c r="B558" s="40"/>
      <c r="C558" s="234" t="s">
        <v>965</v>
      </c>
      <c r="D558" s="234" t="s">
        <v>96</v>
      </c>
      <c r="E558" s="235" t="s">
        <v>966</v>
      </c>
      <c r="F558" s="236" t="s">
        <v>967</v>
      </c>
      <c r="G558" s="237" t="s">
        <v>271</v>
      </c>
      <c r="H558" s="238">
        <v>3</v>
      </c>
      <c r="I558" s="239"/>
      <c r="J558" s="240">
        <f>ROUND(I558*H558,2)</f>
        <v>0</v>
      </c>
      <c r="K558" s="236" t="s">
        <v>184</v>
      </c>
      <c r="L558" s="241"/>
      <c r="M558" s="242" t="s">
        <v>19</v>
      </c>
      <c r="N558" s="243" t="s">
        <v>45</v>
      </c>
      <c r="O558" s="85"/>
      <c r="P558" s="222">
        <f>O558*H558</f>
        <v>0</v>
      </c>
      <c r="Q558" s="222">
        <v>0.012</v>
      </c>
      <c r="R558" s="222">
        <f>Q558*H558</f>
        <v>0.036000000000000004</v>
      </c>
      <c r="S558" s="222">
        <v>0</v>
      </c>
      <c r="T558" s="223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24" t="s">
        <v>365</v>
      </c>
      <c r="AT558" s="224" t="s">
        <v>96</v>
      </c>
      <c r="AU558" s="224" t="s">
        <v>84</v>
      </c>
      <c r="AY558" s="18" t="s">
        <v>178</v>
      </c>
      <c r="BE558" s="225">
        <f>IF(N558="základní",J558,0)</f>
        <v>0</v>
      </c>
      <c r="BF558" s="225">
        <f>IF(N558="snížená",J558,0)</f>
        <v>0</v>
      </c>
      <c r="BG558" s="225">
        <f>IF(N558="zákl. přenesená",J558,0)</f>
        <v>0</v>
      </c>
      <c r="BH558" s="225">
        <f>IF(N558="sníž. přenesená",J558,0)</f>
        <v>0</v>
      </c>
      <c r="BI558" s="225">
        <f>IF(N558="nulová",J558,0)</f>
        <v>0</v>
      </c>
      <c r="BJ558" s="18" t="s">
        <v>82</v>
      </c>
      <c r="BK558" s="225">
        <f>ROUND(I558*H558,2)</f>
        <v>0</v>
      </c>
      <c r="BL558" s="18" t="s">
        <v>279</v>
      </c>
      <c r="BM558" s="224" t="s">
        <v>968</v>
      </c>
    </row>
    <row r="559" spans="1:47" s="2" customFormat="1" ht="12">
      <c r="A559" s="39"/>
      <c r="B559" s="40"/>
      <c r="C559" s="41"/>
      <c r="D559" s="226" t="s">
        <v>187</v>
      </c>
      <c r="E559" s="41"/>
      <c r="F559" s="227" t="s">
        <v>967</v>
      </c>
      <c r="G559" s="41"/>
      <c r="H559" s="41"/>
      <c r="I559" s="228"/>
      <c r="J559" s="41"/>
      <c r="K559" s="41"/>
      <c r="L559" s="45"/>
      <c r="M559" s="229"/>
      <c r="N559" s="230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187</v>
      </c>
      <c r="AU559" s="18" t="s">
        <v>84</v>
      </c>
    </row>
    <row r="560" spans="1:65" s="2" customFormat="1" ht="21.75" customHeight="1">
      <c r="A560" s="39"/>
      <c r="B560" s="40"/>
      <c r="C560" s="234" t="s">
        <v>969</v>
      </c>
      <c r="D560" s="234" t="s">
        <v>96</v>
      </c>
      <c r="E560" s="235" t="s">
        <v>970</v>
      </c>
      <c r="F560" s="236" t="s">
        <v>971</v>
      </c>
      <c r="G560" s="237" t="s">
        <v>271</v>
      </c>
      <c r="H560" s="238">
        <v>1</v>
      </c>
      <c r="I560" s="239"/>
      <c r="J560" s="240">
        <f>ROUND(I560*H560,2)</f>
        <v>0</v>
      </c>
      <c r="K560" s="236" t="s">
        <v>184</v>
      </c>
      <c r="L560" s="241"/>
      <c r="M560" s="242" t="s">
        <v>19</v>
      </c>
      <c r="N560" s="243" t="s">
        <v>45</v>
      </c>
      <c r="O560" s="85"/>
      <c r="P560" s="222">
        <f>O560*H560</f>
        <v>0</v>
      </c>
      <c r="Q560" s="222">
        <v>0.043</v>
      </c>
      <c r="R560" s="222">
        <f>Q560*H560</f>
        <v>0.043</v>
      </c>
      <c r="S560" s="222">
        <v>0</v>
      </c>
      <c r="T560" s="223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4" t="s">
        <v>365</v>
      </c>
      <c r="AT560" s="224" t="s">
        <v>96</v>
      </c>
      <c r="AU560" s="224" t="s">
        <v>84</v>
      </c>
      <c r="AY560" s="18" t="s">
        <v>178</v>
      </c>
      <c r="BE560" s="225">
        <f>IF(N560="základní",J560,0)</f>
        <v>0</v>
      </c>
      <c r="BF560" s="225">
        <f>IF(N560="snížená",J560,0)</f>
        <v>0</v>
      </c>
      <c r="BG560" s="225">
        <f>IF(N560="zákl. přenesená",J560,0)</f>
        <v>0</v>
      </c>
      <c r="BH560" s="225">
        <f>IF(N560="sníž. přenesená",J560,0)</f>
        <v>0</v>
      </c>
      <c r="BI560" s="225">
        <f>IF(N560="nulová",J560,0)</f>
        <v>0</v>
      </c>
      <c r="BJ560" s="18" t="s">
        <v>82</v>
      </c>
      <c r="BK560" s="225">
        <f>ROUND(I560*H560,2)</f>
        <v>0</v>
      </c>
      <c r="BL560" s="18" t="s">
        <v>279</v>
      </c>
      <c r="BM560" s="224" t="s">
        <v>972</v>
      </c>
    </row>
    <row r="561" spans="1:47" s="2" customFormat="1" ht="12">
      <c r="A561" s="39"/>
      <c r="B561" s="40"/>
      <c r="C561" s="41"/>
      <c r="D561" s="226" t="s">
        <v>187</v>
      </c>
      <c r="E561" s="41"/>
      <c r="F561" s="227" t="s">
        <v>971</v>
      </c>
      <c r="G561" s="41"/>
      <c r="H561" s="41"/>
      <c r="I561" s="228"/>
      <c r="J561" s="41"/>
      <c r="K561" s="41"/>
      <c r="L561" s="45"/>
      <c r="M561" s="229"/>
      <c r="N561" s="230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187</v>
      </c>
      <c r="AU561" s="18" t="s">
        <v>84</v>
      </c>
    </row>
    <row r="562" spans="1:65" s="2" customFormat="1" ht="16.5" customHeight="1">
      <c r="A562" s="39"/>
      <c r="B562" s="40"/>
      <c r="C562" s="213" t="s">
        <v>973</v>
      </c>
      <c r="D562" s="213" t="s">
        <v>180</v>
      </c>
      <c r="E562" s="214" t="s">
        <v>974</v>
      </c>
      <c r="F562" s="215" t="s">
        <v>975</v>
      </c>
      <c r="G562" s="216" t="s">
        <v>271</v>
      </c>
      <c r="H562" s="217">
        <v>4</v>
      </c>
      <c r="I562" s="218"/>
      <c r="J562" s="219">
        <f>ROUND(I562*H562,2)</f>
        <v>0</v>
      </c>
      <c r="K562" s="215" t="s">
        <v>184</v>
      </c>
      <c r="L562" s="45"/>
      <c r="M562" s="220" t="s">
        <v>19</v>
      </c>
      <c r="N562" s="221" t="s">
        <v>45</v>
      </c>
      <c r="O562" s="85"/>
      <c r="P562" s="222">
        <f>O562*H562</f>
        <v>0</v>
      </c>
      <c r="Q562" s="222">
        <v>0</v>
      </c>
      <c r="R562" s="222">
        <f>Q562*H562</f>
        <v>0</v>
      </c>
      <c r="S562" s="222">
        <v>0</v>
      </c>
      <c r="T562" s="223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4" t="s">
        <v>279</v>
      </c>
      <c r="AT562" s="224" t="s">
        <v>180</v>
      </c>
      <c r="AU562" s="224" t="s">
        <v>84</v>
      </c>
      <c r="AY562" s="18" t="s">
        <v>178</v>
      </c>
      <c r="BE562" s="225">
        <f>IF(N562="základní",J562,0)</f>
        <v>0</v>
      </c>
      <c r="BF562" s="225">
        <f>IF(N562="snížená",J562,0)</f>
        <v>0</v>
      </c>
      <c r="BG562" s="225">
        <f>IF(N562="zákl. přenesená",J562,0)</f>
        <v>0</v>
      </c>
      <c r="BH562" s="225">
        <f>IF(N562="sníž. přenesená",J562,0)</f>
        <v>0</v>
      </c>
      <c r="BI562" s="225">
        <f>IF(N562="nulová",J562,0)</f>
        <v>0</v>
      </c>
      <c r="BJ562" s="18" t="s">
        <v>82</v>
      </c>
      <c r="BK562" s="225">
        <f>ROUND(I562*H562,2)</f>
        <v>0</v>
      </c>
      <c r="BL562" s="18" t="s">
        <v>279</v>
      </c>
      <c r="BM562" s="224" t="s">
        <v>976</v>
      </c>
    </row>
    <row r="563" spans="1:47" s="2" customFormat="1" ht="12">
      <c r="A563" s="39"/>
      <c r="B563" s="40"/>
      <c r="C563" s="41"/>
      <c r="D563" s="226" t="s">
        <v>187</v>
      </c>
      <c r="E563" s="41"/>
      <c r="F563" s="227" t="s">
        <v>977</v>
      </c>
      <c r="G563" s="41"/>
      <c r="H563" s="41"/>
      <c r="I563" s="228"/>
      <c r="J563" s="41"/>
      <c r="K563" s="41"/>
      <c r="L563" s="45"/>
      <c r="M563" s="229"/>
      <c r="N563" s="230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187</v>
      </c>
      <c r="AU563" s="18" t="s">
        <v>84</v>
      </c>
    </row>
    <row r="564" spans="1:47" s="2" customFormat="1" ht="12">
      <c r="A564" s="39"/>
      <c r="B564" s="40"/>
      <c r="C564" s="41"/>
      <c r="D564" s="231" t="s">
        <v>189</v>
      </c>
      <c r="E564" s="41"/>
      <c r="F564" s="232" t="s">
        <v>978</v>
      </c>
      <c r="G564" s="41"/>
      <c r="H564" s="41"/>
      <c r="I564" s="228"/>
      <c r="J564" s="41"/>
      <c r="K564" s="41"/>
      <c r="L564" s="45"/>
      <c r="M564" s="229"/>
      <c r="N564" s="230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189</v>
      </c>
      <c r="AU564" s="18" t="s">
        <v>84</v>
      </c>
    </row>
    <row r="565" spans="1:65" s="2" customFormat="1" ht="16.5" customHeight="1">
      <c r="A565" s="39"/>
      <c r="B565" s="40"/>
      <c r="C565" s="234" t="s">
        <v>979</v>
      </c>
      <c r="D565" s="234" t="s">
        <v>96</v>
      </c>
      <c r="E565" s="235" t="s">
        <v>980</v>
      </c>
      <c r="F565" s="236" t="s">
        <v>981</v>
      </c>
      <c r="G565" s="237" t="s">
        <v>271</v>
      </c>
      <c r="H565" s="238">
        <v>4</v>
      </c>
      <c r="I565" s="239"/>
      <c r="J565" s="240">
        <f>ROUND(I565*H565,2)</f>
        <v>0</v>
      </c>
      <c r="K565" s="236" t="s">
        <v>184</v>
      </c>
      <c r="L565" s="241"/>
      <c r="M565" s="242" t="s">
        <v>19</v>
      </c>
      <c r="N565" s="243" t="s">
        <v>45</v>
      </c>
      <c r="O565" s="85"/>
      <c r="P565" s="222">
        <f>O565*H565</f>
        <v>0</v>
      </c>
      <c r="Q565" s="222">
        <v>0.0002</v>
      </c>
      <c r="R565" s="222">
        <f>Q565*H565</f>
        <v>0.0008</v>
      </c>
      <c r="S565" s="222">
        <v>0</v>
      </c>
      <c r="T565" s="223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4" t="s">
        <v>365</v>
      </c>
      <c r="AT565" s="224" t="s">
        <v>96</v>
      </c>
      <c r="AU565" s="224" t="s">
        <v>84</v>
      </c>
      <c r="AY565" s="18" t="s">
        <v>178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18" t="s">
        <v>82</v>
      </c>
      <c r="BK565" s="225">
        <f>ROUND(I565*H565,2)</f>
        <v>0</v>
      </c>
      <c r="BL565" s="18" t="s">
        <v>279</v>
      </c>
      <c r="BM565" s="224" t="s">
        <v>982</v>
      </c>
    </row>
    <row r="566" spans="1:47" s="2" customFormat="1" ht="12">
      <c r="A566" s="39"/>
      <c r="B566" s="40"/>
      <c r="C566" s="41"/>
      <c r="D566" s="226" t="s">
        <v>187</v>
      </c>
      <c r="E566" s="41"/>
      <c r="F566" s="227" t="s">
        <v>981</v>
      </c>
      <c r="G566" s="41"/>
      <c r="H566" s="41"/>
      <c r="I566" s="228"/>
      <c r="J566" s="41"/>
      <c r="K566" s="41"/>
      <c r="L566" s="45"/>
      <c r="M566" s="229"/>
      <c r="N566" s="230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187</v>
      </c>
      <c r="AU566" s="18" t="s">
        <v>84</v>
      </c>
    </row>
    <row r="567" spans="1:65" s="2" customFormat="1" ht="16.5" customHeight="1">
      <c r="A567" s="39"/>
      <c r="B567" s="40"/>
      <c r="C567" s="213" t="s">
        <v>983</v>
      </c>
      <c r="D567" s="213" t="s">
        <v>180</v>
      </c>
      <c r="E567" s="214" t="s">
        <v>984</v>
      </c>
      <c r="F567" s="215" t="s">
        <v>985</v>
      </c>
      <c r="G567" s="216" t="s">
        <v>252</v>
      </c>
      <c r="H567" s="217">
        <v>0.5</v>
      </c>
      <c r="I567" s="218"/>
      <c r="J567" s="219">
        <f>ROUND(I567*H567,2)</f>
        <v>0</v>
      </c>
      <c r="K567" s="215" t="s">
        <v>184</v>
      </c>
      <c r="L567" s="45"/>
      <c r="M567" s="220" t="s">
        <v>19</v>
      </c>
      <c r="N567" s="221" t="s">
        <v>45</v>
      </c>
      <c r="O567" s="85"/>
      <c r="P567" s="222">
        <f>O567*H567</f>
        <v>0</v>
      </c>
      <c r="Q567" s="222">
        <v>0</v>
      </c>
      <c r="R567" s="222">
        <f>Q567*H567</f>
        <v>0</v>
      </c>
      <c r="S567" s="222">
        <v>0</v>
      </c>
      <c r="T567" s="223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4" t="s">
        <v>279</v>
      </c>
      <c r="AT567" s="224" t="s">
        <v>180</v>
      </c>
      <c r="AU567" s="224" t="s">
        <v>84</v>
      </c>
      <c r="AY567" s="18" t="s">
        <v>178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18" t="s">
        <v>82</v>
      </c>
      <c r="BK567" s="225">
        <f>ROUND(I567*H567,2)</f>
        <v>0</v>
      </c>
      <c r="BL567" s="18" t="s">
        <v>279</v>
      </c>
      <c r="BM567" s="224" t="s">
        <v>986</v>
      </c>
    </row>
    <row r="568" spans="1:47" s="2" customFormat="1" ht="12">
      <c r="A568" s="39"/>
      <c r="B568" s="40"/>
      <c r="C568" s="41"/>
      <c r="D568" s="226" t="s">
        <v>187</v>
      </c>
      <c r="E568" s="41"/>
      <c r="F568" s="227" t="s">
        <v>987</v>
      </c>
      <c r="G568" s="41"/>
      <c r="H568" s="41"/>
      <c r="I568" s="228"/>
      <c r="J568" s="41"/>
      <c r="K568" s="41"/>
      <c r="L568" s="45"/>
      <c r="M568" s="229"/>
      <c r="N568" s="230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187</v>
      </c>
      <c r="AU568" s="18" t="s">
        <v>84</v>
      </c>
    </row>
    <row r="569" spans="1:47" s="2" customFormat="1" ht="12">
      <c r="A569" s="39"/>
      <c r="B569" s="40"/>
      <c r="C569" s="41"/>
      <c r="D569" s="231" t="s">
        <v>189</v>
      </c>
      <c r="E569" s="41"/>
      <c r="F569" s="232" t="s">
        <v>988</v>
      </c>
      <c r="G569" s="41"/>
      <c r="H569" s="41"/>
      <c r="I569" s="228"/>
      <c r="J569" s="41"/>
      <c r="K569" s="41"/>
      <c r="L569" s="45"/>
      <c r="M569" s="229"/>
      <c r="N569" s="230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189</v>
      </c>
      <c r="AU569" s="18" t="s">
        <v>84</v>
      </c>
    </row>
    <row r="570" spans="1:63" s="12" customFormat="1" ht="22.8" customHeight="1">
      <c r="A570" s="12"/>
      <c r="B570" s="197"/>
      <c r="C570" s="198"/>
      <c r="D570" s="199" t="s">
        <v>73</v>
      </c>
      <c r="E570" s="211" t="s">
        <v>989</v>
      </c>
      <c r="F570" s="211" t="s">
        <v>990</v>
      </c>
      <c r="G570" s="198"/>
      <c r="H570" s="198"/>
      <c r="I570" s="201"/>
      <c r="J570" s="212">
        <f>BK570</f>
        <v>0</v>
      </c>
      <c r="K570" s="198"/>
      <c r="L570" s="203"/>
      <c r="M570" s="204"/>
      <c r="N570" s="205"/>
      <c r="O570" s="205"/>
      <c r="P570" s="206">
        <f>SUM(P571:P604)</f>
        <v>0</v>
      </c>
      <c r="Q570" s="205"/>
      <c r="R570" s="206">
        <f>SUM(R571:R604)</f>
        <v>6.650220000000001</v>
      </c>
      <c r="S570" s="205"/>
      <c r="T570" s="207">
        <f>SUM(T571:T604)</f>
        <v>1.5884999999999998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08" t="s">
        <v>84</v>
      </c>
      <c r="AT570" s="209" t="s">
        <v>73</v>
      </c>
      <c r="AU570" s="209" t="s">
        <v>82</v>
      </c>
      <c r="AY570" s="208" t="s">
        <v>178</v>
      </c>
      <c r="BK570" s="210">
        <f>SUM(BK571:BK604)</f>
        <v>0</v>
      </c>
    </row>
    <row r="571" spans="1:65" s="2" customFormat="1" ht="16.5" customHeight="1">
      <c r="A571" s="39"/>
      <c r="B571" s="40"/>
      <c r="C571" s="213" t="s">
        <v>991</v>
      </c>
      <c r="D571" s="213" t="s">
        <v>180</v>
      </c>
      <c r="E571" s="214" t="s">
        <v>992</v>
      </c>
      <c r="F571" s="215" t="s">
        <v>993</v>
      </c>
      <c r="G571" s="216" t="s">
        <v>206</v>
      </c>
      <c r="H571" s="217">
        <v>192</v>
      </c>
      <c r="I571" s="218"/>
      <c r="J571" s="219">
        <f>ROUND(I571*H571,2)</f>
        <v>0</v>
      </c>
      <c r="K571" s="215" t="s">
        <v>184</v>
      </c>
      <c r="L571" s="45"/>
      <c r="M571" s="220" t="s">
        <v>19</v>
      </c>
      <c r="N571" s="221" t="s">
        <v>45</v>
      </c>
      <c r="O571" s="85"/>
      <c r="P571" s="222">
        <f>O571*H571</f>
        <v>0</v>
      </c>
      <c r="Q571" s="222">
        <v>0.0003</v>
      </c>
      <c r="R571" s="222">
        <f>Q571*H571</f>
        <v>0.0576</v>
      </c>
      <c r="S571" s="222">
        <v>0</v>
      </c>
      <c r="T571" s="223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4" t="s">
        <v>279</v>
      </c>
      <c r="AT571" s="224" t="s">
        <v>180</v>
      </c>
      <c r="AU571" s="224" t="s">
        <v>84</v>
      </c>
      <c r="AY571" s="18" t="s">
        <v>178</v>
      </c>
      <c r="BE571" s="225">
        <f>IF(N571="základní",J571,0)</f>
        <v>0</v>
      </c>
      <c r="BF571" s="225">
        <f>IF(N571="snížená",J571,0)</f>
        <v>0</v>
      </c>
      <c r="BG571" s="225">
        <f>IF(N571="zákl. přenesená",J571,0)</f>
        <v>0</v>
      </c>
      <c r="BH571" s="225">
        <f>IF(N571="sníž. přenesená",J571,0)</f>
        <v>0</v>
      </c>
      <c r="BI571" s="225">
        <f>IF(N571="nulová",J571,0)</f>
        <v>0</v>
      </c>
      <c r="BJ571" s="18" t="s">
        <v>82</v>
      </c>
      <c r="BK571" s="225">
        <f>ROUND(I571*H571,2)</f>
        <v>0</v>
      </c>
      <c r="BL571" s="18" t="s">
        <v>279</v>
      </c>
      <c r="BM571" s="224" t="s">
        <v>994</v>
      </c>
    </row>
    <row r="572" spans="1:47" s="2" customFormat="1" ht="12">
      <c r="A572" s="39"/>
      <c r="B572" s="40"/>
      <c r="C572" s="41"/>
      <c r="D572" s="226" t="s">
        <v>187</v>
      </c>
      <c r="E572" s="41"/>
      <c r="F572" s="227" t="s">
        <v>995</v>
      </c>
      <c r="G572" s="41"/>
      <c r="H572" s="41"/>
      <c r="I572" s="228"/>
      <c r="J572" s="41"/>
      <c r="K572" s="41"/>
      <c r="L572" s="45"/>
      <c r="M572" s="229"/>
      <c r="N572" s="230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187</v>
      </c>
      <c r="AU572" s="18" t="s">
        <v>84</v>
      </c>
    </row>
    <row r="573" spans="1:47" s="2" customFormat="1" ht="12">
      <c r="A573" s="39"/>
      <c r="B573" s="40"/>
      <c r="C573" s="41"/>
      <c r="D573" s="231" t="s">
        <v>189</v>
      </c>
      <c r="E573" s="41"/>
      <c r="F573" s="232" t="s">
        <v>996</v>
      </c>
      <c r="G573" s="41"/>
      <c r="H573" s="41"/>
      <c r="I573" s="228"/>
      <c r="J573" s="41"/>
      <c r="K573" s="41"/>
      <c r="L573" s="45"/>
      <c r="M573" s="229"/>
      <c r="N573" s="230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189</v>
      </c>
      <c r="AU573" s="18" t="s">
        <v>84</v>
      </c>
    </row>
    <row r="574" spans="1:65" s="2" customFormat="1" ht="16.5" customHeight="1">
      <c r="A574" s="39"/>
      <c r="B574" s="40"/>
      <c r="C574" s="213" t="s">
        <v>997</v>
      </c>
      <c r="D574" s="213" t="s">
        <v>180</v>
      </c>
      <c r="E574" s="214" t="s">
        <v>998</v>
      </c>
      <c r="F574" s="215" t="s">
        <v>999</v>
      </c>
      <c r="G574" s="216" t="s">
        <v>206</v>
      </c>
      <c r="H574" s="217">
        <v>491</v>
      </c>
      <c r="I574" s="218"/>
      <c r="J574" s="219">
        <f>ROUND(I574*H574,2)</f>
        <v>0</v>
      </c>
      <c r="K574" s="215" t="s">
        <v>184</v>
      </c>
      <c r="L574" s="45"/>
      <c r="M574" s="220" t="s">
        <v>19</v>
      </c>
      <c r="N574" s="221" t="s">
        <v>45</v>
      </c>
      <c r="O574" s="85"/>
      <c r="P574" s="222">
        <f>O574*H574</f>
        <v>0</v>
      </c>
      <c r="Q574" s="222">
        <v>0.0045</v>
      </c>
      <c r="R574" s="222">
        <f>Q574*H574</f>
        <v>2.2095</v>
      </c>
      <c r="S574" s="222">
        <v>0</v>
      </c>
      <c r="T574" s="223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24" t="s">
        <v>279</v>
      </c>
      <c r="AT574" s="224" t="s">
        <v>180</v>
      </c>
      <c r="AU574" s="224" t="s">
        <v>84</v>
      </c>
      <c r="AY574" s="18" t="s">
        <v>178</v>
      </c>
      <c r="BE574" s="225">
        <f>IF(N574="základní",J574,0)</f>
        <v>0</v>
      </c>
      <c r="BF574" s="225">
        <f>IF(N574="snížená",J574,0)</f>
        <v>0</v>
      </c>
      <c r="BG574" s="225">
        <f>IF(N574="zákl. přenesená",J574,0)</f>
        <v>0</v>
      </c>
      <c r="BH574" s="225">
        <f>IF(N574="sníž. přenesená",J574,0)</f>
        <v>0</v>
      </c>
      <c r="BI574" s="225">
        <f>IF(N574="nulová",J574,0)</f>
        <v>0</v>
      </c>
      <c r="BJ574" s="18" t="s">
        <v>82</v>
      </c>
      <c r="BK574" s="225">
        <f>ROUND(I574*H574,2)</f>
        <v>0</v>
      </c>
      <c r="BL574" s="18" t="s">
        <v>279</v>
      </c>
      <c r="BM574" s="224" t="s">
        <v>1000</v>
      </c>
    </row>
    <row r="575" spans="1:47" s="2" customFormat="1" ht="12">
      <c r="A575" s="39"/>
      <c r="B575" s="40"/>
      <c r="C575" s="41"/>
      <c r="D575" s="226" t="s">
        <v>187</v>
      </c>
      <c r="E575" s="41"/>
      <c r="F575" s="227" t="s">
        <v>1001</v>
      </c>
      <c r="G575" s="41"/>
      <c r="H575" s="41"/>
      <c r="I575" s="228"/>
      <c r="J575" s="41"/>
      <c r="K575" s="41"/>
      <c r="L575" s="45"/>
      <c r="M575" s="229"/>
      <c r="N575" s="230"/>
      <c r="O575" s="85"/>
      <c r="P575" s="85"/>
      <c r="Q575" s="85"/>
      <c r="R575" s="85"/>
      <c r="S575" s="85"/>
      <c r="T575" s="86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187</v>
      </c>
      <c r="AU575" s="18" t="s">
        <v>84</v>
      </c>
    </row>
    <row r="576" spans="1:47" s="2" customFormat="1" ht="12">
      <c r="A576" s="39"/>
      <c r="B576" s="40"/>
      <c r="C576" s="41"/>
      <c r="D576" s="231" t="s">
        <v>189</v>
      </c>
      <c r="E576" s="41"/>
      <c r="F576" s="232" t="s">
        <v>1002</v>
      </c>
      <c r="G576" s="41"/>
      <c r="H576" s="41"/>
      <c r="I576" s="228"/>
      <c r="J576" s="41"/>
      <c r="K576" s="41"/>
      <c r="L576" s="45"/>
      <c r="M576" s="229"/>
      <c r="N576" s="230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189</v>
      </c>
      <c r="AU576" s="18" t="s">
        <v>84</v>
      </c>
    </row>
    <row r="577" spans="1:51" s="13" customFormat="1" ht="12">
      <c r="A577" s="13"/>
      <c r="B577" s="244"/>
      <c r="C577" s="245"/>
      <c r="D577" s="226" t="s">
        <v>288</v>
      </c>
      <c r="E577" s="246" t="s">
        <v>19</v>
      </c>
      <c r="F577" s="247" t="s">
        <v>1003</v>
      </c>
      <c r="G577" s="245"/>
      <c r="H577" s="248">
        <v>491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4" t="s">
        <v>288</v>
      </c>
      <c r="AU577" s="254" t="s">
        <v>84</v>
      </c>
      <c r="AV577" s="13" t="s">
        <v>84</v>
      </c>
      <c r="AW577" s="13" t="s">
        <v>33</v>
      </c>
      <c r="AX577" s="13" t="s">
        <v>82</v>
      </c>
      <c r="AY577" s="254" t="s">
        <v>178</v>
      </c>
    </row>
    <row r="578" spans="1:65" s="2" customFormat="1" ht="16.5" customHeight="1">
      <c r="A578" s="39"/>
      <c r="B578" s="40"/>
      <c r="C578" s="213" t="s">
        <v>1004</v>
      </c>
      <c r="D578" s="213" t="s">
        <v>180</v>
      </c>
      <c r="E578" s="214" t="s">
        <v>1005</v>
      </c>
      <c r="F578" s="215" t="s">
        <v>1006</v>
      </c>
      <c r="G578" s="216" t="s">
        <v>206</v>
      </c>
      <c r="H578" s="217">
        <v>45</v>
      </c>
      <c r="I578" s="218"/>
      <c r="J578" s="219">
        <f>ROUND(I578*H578,2)</f>
        <v>0</v>
      </c>
      <c r="K578" s="215" t="s">
        <v>184</v>
      </c>
      <c r="L578" s="45"/>
      <c r="M578" s="220" t="s">
        <v>19</v>
      </c>
      <c r="N578" s="221" t="s">
        <v>45</v>
      </c>
      <c r="O578" s="85"/>
      <c r="P578" s="222">
        <f>O578*H578</f>
        <v>0</v>
      </c>
      <c r="Q578" s="222">
        <v>0</v>
      </c>
      <c r="R578" s="222">
        <f>Q578*H578</f>
        <v>0</v>
      </c>
      <c r="S578" s="222">
        <v>0.0353</v>
      </c>
      <c r="T578" s="223">
        <f>S578*H578</f>
        <v>1.5884999999999998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24" t="s">
        <v>279</v>
      </c>
      <c r="AT578" s="224" t="s">
        <v>180</v>
      </c>
      <c r="AU578" s="224" t="s">
        <v>84</v>
      </c>
      <c r="AY578" s="18" t="s">
        <v>178</v>
      </c>
      <c r="BE578" s="225">
        <f>IF(N578="základní",J578,0)</f>
        <v>0</v>
      </c>
      <c r="BF578" s="225">
        <f>IF(N578="snížená",J578,0)</f>
        <v>0</v>
      </c>
      <c r="BG578" s="225">
        <f>IF(N578="zákl. přenesená",J578,0)</f>
        <v>0</v>
      </c>
      <c r="BH578" s="225">
        <f>IF(N578="sníž. přenesená",J578,0)</f>
        <v>0</v>
      </c>
      <c r="BI578" s="225">
        <f>IF(N578="nulová",J578,0)</f>
        <v>0</v>
      </c>
      <c r="BJ578" s="18" t="s">
        <v>82</v>
      </c>
      <c r="BK578" s="225">
        <f>ROUND(I578*H578,2)</f>
        <v>0</v>
      </c>
      <c r="BL578" s="18" t="s">
        <v>279</v>
      </c>
      <c r="BM578" s="224" t="s">
        <v>1007</v>
      </c>
    </row>
    <row r="579" spans="1:47" s="2" customFormat="1" ht="12">
      <c r="A579" s="39"/>
      <c r="B579" s="40"/>
      <c r="C579" s="41"/>
      <c r="D579" s="226" t="s">
        <v>187</v>
      </c>
      <c r="E579" s="41"/>
      <c r="F579" s="227" t="s">
        <v>1006</v>
      </c>
      <c r="G579" s="41"/>
      <c r="H579" s="41"/>
      <c r="I579" s="228"/>
      <c r="J579" s="41"/>
      <c r="K579" s="41"/>
      <c r="L579" s="45"/>
      <c r="M579" s="229"/>
      <c r="N579" s="230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187</v>
      </c>
      <c r="AU579" s="18" t="s">
        <v>84</v>
      </c>
    </row>
    <row r="580" spans="1:47" s="2" customFormat="1" ht="12">
      <c r="A580" s="39"/>
      <c r="B580" s="40"/>
      <c r="C580" s="41"/>
      <c r="D580" s="231" t="s">
        <v>189</v>
      </c>
      <c r="E580" s="41"/>
      <c r="F580" s="232" t="s">
        <v>1008</v>
      </c>
      <c r="G580" s="41"/>
      <c r="H580" s="41"/>
      <c r="I580" s="228"/>
      <c r="J580" s="41"/>
      <c r="K580" s="41"/>
      <c r="L580" s="45"/>
      <c r="M580" s="229"/>
      <c r="N580" s="230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189</v>
      </c>
      <c r="AU580" s="18" t="s">
        <v>84</v>
      </c>
    </row>
    <row r="581" spans="1:65" s="2" customFormat="1" ht="16.5" customHeight="1">
      <c r="A581" s="39"/>
      <c r="B581" s="40"/>
      <c r="C581" s="213" t="s">
        <v>1009</v>
      </c>
      <c r="D581" s="213" t="s">
        <v>180</v>
      </c>
      <c r="E581" s="214" t="s">
        <v>1010</v>
      </c>
      <c r="F581" s="215" t="s">
        <v>1011</v>
      </c>
      <c r="G581" s="216" t="s">
        <v>206</v>
      </c>
      <c r="H581" s="217">
        <v>192</v>
      </c>
      <c r="I581" s="218"/>
      <c r="J581" s="219">
        <f>ROUND(I581*H581,2)</f>
        <v>0</v>
      </c>
      <c r="K581" s="215" t="s">
        <v>184</v>
      </c>
      <c r="L581" s="45"/>
      <c r="M581" s="220" t="s">
        <v>19</v>
      </c>
      <c r="N581" s="221" t="s">
        <v>45</v>
      </c>
      <c r="O581" s="85"/>
      <c r="P581" s="222">
        <f>O581*H581</f>
        <v>0</v>
      </c>
      <c r="Q581" s="222">
        <v>0.0018</v>
      </c>
      <c r="R581" s="222">
        <f>Q581*H581</f>
        <v>0.3456</v>
      </c>
      <c r="S581" s="222">
        <v>0</v>
      </c>
      <c r="T581" s="223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24" t="s">
        <v>279</v>
      </c>
      <c r="AT581" s="224" t="s">
        <v>180</v>
      </c>
      <c r="AU581" s="224" t="s">
        <v>84</v>
      </c>
      <c r="AY581" s="18" t="s">
        <v>178</v>
      </c>
      <c r="BE581" s="225">
        <f>IF(N581="základní",J581,0)</f>
        <v>0</v>
      </c>
      <c r="BF581" s="225">
        <f>IF(N581="snížená",J581,0)</f>
        <v>0</v>
      </c>
      <c r="BG581" s="225">
        <f>IF(N581="zákl. přenesená",J581,0)</f>
        <v>0</v>
      </c>
      <c r="BH581" s="225">
        <f>IF(N581="sníž. přenesená",J581,0)</f>
        <v>0</v>
      </c>
      <c r="BI581" s="225">
        <f>IF(N581="nulová",J581,0)</f>
        <v>0</v>
      </c>
      <c r="BJ581" s="18" t="s">
        <v>82</v>
      </c>
      <c r="BK581" s="225">
        <f>ROUND(I581*H581,2)</f>
        <v>0</v>
      </c>
      <c r="BL581" s="18" t="s">
        <v>279</v>
      </c>
      <c r="BM581" s="224" t="s">
        <v>1012</v>
      </c>
    </row>
    <row r="582" spans="1:47" s="2" customFormat="1" ht="12">
      <c r="A582" s="39"/>
      <c r="B582" s="40"/>
      <c r="C582" s="41"/>
      <c r="D582" s="226" t="s">
        <v>187</v>
      </c>
      <c r="E582" s="41"/>
      <c r="F582" s="227" t="s">
        <v>1013</v>
      </c>
      <c r="G582" s="41"/>
      <c r="H582" s="41"/>
      <c r="I582" s="228"/>
      <c r="J582" s="41"/>
      <c r="K582" s="41"/>
      <c r="L582" s="45"/>
      <c r="M582" s="229"/>
      <c r="N582" s="230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187</v>
      </c>
      <c r="AU582" s="18" t="s">
        <v>84</v>
      </c>
    </row>
    <row r="583" spans="1:47" s="2" customFormat="1" ht="12">
      <c r="A583" s="39"/>
      <c r="B583" s="40"/>
      <c r="C583" s="41"/>
      <c r="D583" s="231" t="s">
        <v>189</v>
      </c>
      <c r="E583" s="41"/>
      <c r="F583" s="232" t="s">
        <v>1014</v>
      </c>
      <c r="G583" s="41"/>
      <c r="H583" s="41"/>
      <c r="I583" s="228"/>
      <c r="J583" s="41"/>
      <c r="K583" s="41"/>
      <c r="L583" s="45"/>
      <c r="M583" s="229"/>
      <c r="N583" s="230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189</v>
      </c>
      <c r="AU583" s="18" t="s">
        <v>84</v>
      </c>
    </row>
    <row r="584" spans="1:65" s="2" customFormat="1" ht="16.5" customHeight="1">
      <c r="A584" s="39"/>
      <c r="B584" s="40"/>
      <c r="C584" s="234" t="s">
        <v>1015</v>
      </c>
      <c r="D584" s="234" t="s">
        <v>96</v>
      </c>
      <c r="E584" s="235" t="s">
        <v>1016</v>
      </c>
      <c r="F584" s="236" t="s">
        <v>1017</v>
      </c>
      <c r="G584" s="237" t="s">
        <v>206</v>
      </c>
      <c r="H584" s="238">
        <v>230.4</v>
      </c>
      <c r="I584" s="239"/>
      <c r="J584" s="240">
        <f>ROUND(I584*H584,2)</f>
        <v>0</v>
      </c>
      <c r="K584" s="236" t="s">
        <v>184</v>
      </c>
      <c r="L584" s="241"/>
      <c r="M584" s="242" t="s">
        <v>19</v>
      </c>
      <c r="N584" s="243" t="s">
        <v>45</v>
      </c>
      <c r="O584" s="85"/>
      <c r="P584" s="222">
        <f>O584*H584</f>
        <v>0</v>
      </c>
      <c r="Q584" s="222">
        <v>0.016</v>
      </c>
      <c r="R584" s="222">
        <f>Q584*H584</f>
        <v>3.6864000000000003</v>
      </c>
      <c r="S584" s="222">
        <v>0</v>
      </c>
      <c r="T584" s="223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24" t="s">
        <v>365</v>
      </c>
      <c r="AT584" s="224" t="s">
        <v>96</v>
      </c>
      <c r="AU584" s="224" t="s">
        <v>84</v>
      </c>
      <c r="AY584" s="18" t="s">
        <v>178</v>
      </c>
      <c r="BE584" s="225">
        <f>IF(N584="základní",J584,0)</f>
        <v>0</v>
      </c>
      <c r="BF584" s="225">
        <f>IF(N584="snížená",J584,0)</f>
        <v>0</v>
      </c>
      <c r="BG584" s="225">
        <f>IF(N584="zákl. přenesená",J584,0)</f>
        <v>0</v>
      </c>
      <c r="BH584" s="225">
        <f>IF(N584="sníž. přenesená",J584,0)</f>
        <v>0</v>
      </c>
      <c r="BI584" s="225">
        <f>IF(N584="nulová",J584,0)</f>
        <v>0</v>
      </c>
      <c r="BJ584" s="18" t="s">
        <v>82</v>
      </c>
      <c r="BK584" s="225">
        <f>ROUND(I584*H584,2)</f>
        <v>0</v>
      </c>
      <c r="BL584" s="18" t="s">
        <v>279</v>
      </c>
      <c r="BM584" s="224" t="s">
        <v>1018</v>
      </c>
    </row>
    <row r="585" spans="1:47" s="2" customFormat="1" ht="12">
      <c r="A585" s="39"/>
      <c r="B585" s="40"/>
      <c r="C585" s="41"/>
      <c r="D585" s="226" t="s">
        <v>187</v>
      </c>
      <c r="E585" s="41"/>
      <c r="F585" s="227" t="s">
        <v>1017</v>
      </c>
      <c r="G585" s="41"/>
      <c r="H585" s="41"/>
      <c r="I585" s="228"/>
      <c r="J585" s="41"/>
      <c r="K585" s="41"/>
      <c r="L585" s="45"/>
      <c r="M585" s="229"/>
      <c r="N585" s="230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187</v>
      </c>
      <c r="AU585" s="18" t="s">
        <v>84</v>
      </c>
    </row>
    <row r="586" spans="1:51" s="13" customFormat="1" ht="12">
      <c r="A586" s="13"/>
      <c r="B586" s="244"/>
      <c r="C586" s="245"/>
      <c r="D586" s="226" t="s">
        <v>288</v>
      </c>
      <c r="E586" s="246" t="s">
        <v>19</v>
      </c>
      <c r="F586" s="247" t="s">
        <v>1019</v>
      </c>
      <c r="G586" s="245"/>
      <c r="H586" s="248">
        <v>230.4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4" t="s">
        <v>288</v>
      </c>
      <c r="AU586" s="254" t="s">
        <v>84</v>
      </c>
      <c r="AV586" s="13" t="s">
        <v>84</v>
      </c>
      <c r="AW586" s="13" t="s">
        <v>33</v>
      </c>
      <c r="AX586" s="13" t="s">
        <v>82</v>
      </c>
      <c r="AY586" s="254" t="s">
        <v>178</v>
      </c>
    </row>
    <row r="587" spans="1:65" s="2" customFormat="1" ht="16.5" customHeight="1">
      <c r="A587" s="39"/>
      <c r="B587" s="40"/>
      <c r="C587" s="213" t="s">
        <v>1020</v>
      </c>
      <c r="D587" s="213" t="s">
        <v>180</v>
      </c>
      <c r="E587" s="214" t="s">
        <v>1021</v>
      </c>
      <c r="F587" s="215" t="s">
        <v>1022</v>
      </c>
      <c r="G587" s="216" t="s">
        <v>206</v>
      </c>
      <c r="H587" s="217">
        <v>192</v>
      </c>
      <c r="I587" s="218"/>
      <c r="J587" s="219">
        <f>ROUND(I587*H587,2)</f>
        <v>0</v>
      </c>
      <c r="K587" s="215" t="s">
        <v>184</v>
      </c>
      <c r="L587" s="45"/>
      <c r="M587" s="220" t="s">
        <v>19</v>
      </c>
      <c r="N587" s="221" t="s">
        <v>45</v>
      </c>
      <c r="O587" s="85"/>
      <c r="P587" s="222">
        <f>O587*H587</f>
        <v>0</v>
      </c>
      <c r="Q587" s="222">
        <v>0.0015</v>
      </c>
      <c r="R587" s="222">
        <f>Q587*H587</f>
        <v>0.28800000000000003</v>
      </c>
      <c r="S587" s="222">
        <v>0</v>
      </c>
      <c r="T587" s="223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24" t="s">
        <v>279</v>
      </c>
      <c r="AT587" s="224" t="s">
        <v>180</v>
      </c>
      <c r="AU587" s="224" t="s">
        <v>84</v>
      </c>
      <c r="AY587" s="18" t="s">
        <v>178</v>
      </c>
      <c r="BE587" s="225">
        <f>IF(N587="základní",J587,0)</f>
        <v>0</v>
      </c>
      <c r="BF587" s="225">
        <f>IF(N587="snížená",J587,0)</f>
        <v>0</v>
      </c>
      <c r="BG587" s="225">
        <f>IF(N587="zákl. přenesená",J587,0)</f>
        <v>0</v>
      </c>
      <c r="BH587" s="225">
        <f>IF(N587="sníž. přenesená",J587,0)</f>
        <v>0</v>
      </c>
      <c r="BI587" s="225">
        <f>IF(N587="nulová",J587,0)</f>
        <v>0</v>
      </c>
      <c r="BJ587" s="18" t="s">
        <v>82</v>
      </c>
      <c r="BK587" s="225">
        <f>ROUND(I587*H587,2)</f>
        <v>0</v>
      </c>
      <c r="BL587" s="18" t="s">
        <v>279</v>
      </c>
      <c r="BM587" s="224" t="s">
        <v>1023</v>
      </c>
    </row>
    <row r="588" spans="1:47" s="2" customFormat="1" ht="12">
      <c r="A588" s="39"/>
      <c r="B588" s="40"/>
      <c r="C588" s="41"/>
      <c r="D588" s="226" t="s">
        <v>187</v>
      </c>
      <c r="E588" s="41"/>
      <c r="F588" s="227" t="s">
        <v>1024</v>
      </c>
      <c r="G588" s="41"/>
      <c r="H588" s="41"/>
      <c r="I588" s="228"/>
      <c r="J588" s="41"/>
      <c r="K588" s="41"/>
      <c r="L588" s="45"/>
      <c r="M588" s="229"/>
      <c r="N588" s="230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187</v>
      </c>
      <c r="AU588" s="18" t="s">
        <v>84</v>
      </c>
    </row>
    <row r="589" spans="1:47" s="2" customFormat="1" ht="12">
      <c r="A589" s="39"/>
      <c r="B589" s="40"/>
      <c r="C589" s="41"/>
      <c r="D589" s="231" t="s">
        <v>189</v>
      </c>
      <c r="E589" s="41"/>
      <c r="F589" s="232" t="s">
        <v>1025</v>
      </c>
      <c r="G589" s="41"/>
      <c r="H589" s="41"/>
      <c r="I589" s="228"/>
      <c r="J589" s="41"/>
      <c r="K589" s="41"/>
      <c r="L589" s="45"/>
      <c r="M589" s="229"/>
      <c r="N589" s="230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189</v>
      </c>
      <c r="AU589" s="18" t="s">
        <v>84</v>
      </c>
    </row>
    <row r="590" spans="1:65" s="2" customFormat="1" ht="16.5" customHeight="1">
      <c r="A590" s="39"/>
      <c r="B590" s="40"/>
      <c r="C590" s="213" t="s">
        <v>1026</v>
      </c>
      <c r="D590" s="213" t="s">
        <v>180</v>
      </c>
      <c r="E590" s="214" t="s">
        <v>1027</v>
      </c>
      <c r="F590" s="215" t="s">
        <v>1028</v>
      </c>
      <c r="G590" s="216" t="s">
        <v>271</v>
      </c>
      <c r="H590" s="217">
        <v>24</v>
      </c>
      <c r="I590" s="218"/>
      <c r="J590" s="219">
        <f>ROUND(I590*H590,2)</f>
        <v>0</v>
      </c>
      <c r="K590" s="215" t="s">
        <v>184</v>
      </c>
      <c r="L590" s="45"/>
      <c r="M590" s="220" t="s">
        <v>19</v>
      </c>
      <c r="N590" s="221" t="s">
        <v>45</v>
      </c>
      <c r="O590" s="85"/>
      <c r="P590" s="222">
        <f>O590*H590</f>
        <v>0</v>
      </c>
      <c r="Q590" s="222">
        <v>0.00021</v>
      </c>
      <c r="R590" s="222">
        <f>Q590*H590</f>
        <v>0.00504</v>
      </c>
      <c r="S590" s="222">
        <v>0</v>
      </c>
      <c r="T590" s="223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4" t="s">
        <v>279</v>
      </c>
      <c r="AT590" s="224" t="s">
        <v>180</v>
      </c>
      <c r="AU590" s="224" t="s">
        <v>84</v>
      </c>
      <c r="AY590" s="18" t="s">
        <v>178</v>
      </c>
      <c r="BE590" s="225">
        <f>IF(N590="základní",J590,0)</f>
        <v>0</v>
      </c>
      <c r="BF590" s="225">
        <f>IF(N590="snížená",J590,0)</f>
        <v>0</v>
      </c>
      <c r="BG590" s="225">
        <f>IF(N590="zákl. přenesená",J590,0)</f>
        <v>0</v>
      </c>
      <c r="BH590" s="225">
        <f>IF(N590="sníž. přenesená",J590,0)</f>
        <v>0</v>
      </c>
      <c r="BI590" s="225">
        <f>IF(N590="nulová",J590,0)</f>
        <v>0</v>
      </c>
      <c r="BJ590" s="18" t="s">
        <v>82</v>
      </c>
      <c r="BK590" s="225">
        <f>ROUND(I590*H590,2)</f>
        <v>0</v>
      </c>
      <c r="BL590" s="18" t="s">
        <v>279</v>
      </c>
      <c r="BM590" s="224" t="s">
        <v>1029</v>
      </c>
    </row>
    <row r="591" spans="1:47" s="2" customFormat="1" ht="12">
      <c r="A591" s="39"/>
      <c r="B591" s="40"/>
      <c r="C591" s="41"/>
      <c r="D591" s="226" t="s">
        <v>187</v>
      </c>
      <c r="E591" s="41"/>
      <c r="F591" s="227" t="s">
        <v>1030</v>
      </c>
      <c r="G591" s="41"/>
      <c r="H591" s="41"/>
      <c r="I591" s="228"/>
      <c r="J591" s="41"/>
      <c r="K591" s="41"/>
      <c r="L591" s="45"/>
      <c r="M591" s="229"/>
      <c r="N591" s="230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187</v>
      </c>
      <c r="AU591" s="18" t="s">
        <v>84</v>
      </c>
    </row>
    <row r="592" spans="1:47" s="2" customFormat="1" ht="12">
      <c r="A592" s="39"/>
      <c r="B592" s="40"/>
      <c r="C592" s="41"/>
      <c r="D592" s="231" t="s">
        <v>189</v>
      </c>
      <c r="E592" s="41"/>
      <c r="F592" s="232" t="s">
        <v>1031</v>
      </c>
      <c r="G592" s="41"/>
      <c r="H592" s="41"/>
      <c r="I592" s="228"/>
      <c r="J592" s="41"/>
      <c r="K592" s="41"/>
      <c r="L592" s="45"/>
      <c r="M592" s="229"/>
      <c r="N592" s="230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189</v>
      </c>
      <c r="AU592" s="18" t="s">
        <v>84</v>
      </c>
    </row>
    <row r="593" spans="1:65" s="2" customFormat="1" ht="16.5" customHeight="1">
      <c r="A593" s="39"/>
      <c r="B593" s="40"/>
      <c r="C593" s="213" t="s">
        <v>1032</v>
      </c>
      <c r="D593" s="213" t="s">
        <v>180</v>
      </c>
      <c r="E593" s="214" t="s">
        <v>1033</v>
      </c>
      <c r="F593" s="215" t="s">
        <v>1034</v>
      </c>
      <c r="G593" s="216" t="s">
        <v>271</v>
      </c>
      <c r="H593" s="217">
        <v>18</v>
      </c>
      <c r="I593" s="218"/>
      <c r="J593" s="219">
        <f>ROUND(I593*H593,2)</f>
        <v>0</v>
      </c>
      <c r="K593" s="215" t="s">
        <v>184</v>
      </c>
      <c r="L593" s="45"/>
      <c r="M593" s="220" t="s">
        <v>19</v>
      </c>
      <c r="N593" s="221" t="s">
        <v>45</v>
      </c>
      <c r="O593" s="85"/>
      <c r="P593" s="222">
        <f>O593*H593</f>
        <v>0</v>
      </c>
      <c r="Q593" s="222">
        <v>0.0002</v>
      </c>
      <c r="R593" s="222">
        <f>Q593*H593</f>
        <v>0.0036000000000000003</v>
      </c>
      <c r="S593" s="222">
        <v>0</v>
      </c>
      <c r="T593" s="223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24" t="s">
        <v>279</v>
      </c>
      <c r="AT593" s="224" t="s">
        <v>180</v>
      </c>
      <c r="AU593" s="224" t="s">
        <v>84</v>
      </c>
      <c r="AY593" s="18" t="s">
        <v>178</v>
      </c>
      <c r="BE593" s="225">
        <f>IF(N593="základní",J593,0)</f>
        <v>0</v>
      </c>
      <c r="BF593" s="225">
        <f>IF(N593="snížená",J593,0)</f>
        <v>0</v>
      </c>
      <c r="BG593" s="225">
        <f>IF(N593="zákl. přenesená",J593,0)</f>
        <v>0</v>
      </c>
      <c r="BH593" s="225">
        <f>IF(N593="sníž. přenesená",J593,0)</f>
        <v>0</v>
      </c>
      <c r="BI593" s="225">
        <f>IF(N593="nulová",J593,0)</f>
        <v>0</v>
      </c>
      <c r="BJ593" s="18" t="s">
        <v>82</v>
      </c>
      <c r="BK593" s="225">
        <f>ROUND(I593*H593,2)</f>
        <v>0</v>
      </c>
      <c r="BL593" s="18" t="s">
        <v>279</v>
      </c>
      <c r="BM593" s="224" t="s">
        <v>1035</v>
      </c>
    </row>
    <row r="594" spans="1:47" s="2" customFormat="1" ht="12">
      <c r="A594" s="39"/>
      <c r="B594" s="40"/>
      <c r="C594" s="41"/>
      <c r="D594" s="226" t="s">
        <v>187</v>
      </c>
      <c r="E594" s="41"/>
      <c r="F594" s="227" t="s">
        <v>1036</v>
      </c>
      <c r="G594" s="41"/>
      <c r="H594" s="41"/>
      <c r="I594" s="228"/>
      <c r="J594" s="41"/>
      <c r="K594" s="41"/>
      <c r="L594" s="45"/>
      <c r="M594" s="229"/>
      <c r="N594" s="230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187</v>
      </c>
      <c r="AU594" s="18" t="s">
        <v>84</v>
      </c>
    </row>
    <row r="595" spans="1:47" s="2" customFormat="1" ht="12">
      <c r="A595" s="39"/>
      <c r="B595" s="40"/>
      <c r="C595" s="41"/>
      <c r="D595" s="231" t="s">
        <v>189</v>
      </c>
      <c r="E595" s="41"/>
      <c r="F595" s="232" t="s">
        <v>1037</v>
      </c>
      <c r="G595" s="41"/>
      <c r="H595" s="41"/>
      <c r="I595" s="228"/>
      <c r="J595" s="41"/>
      <c r="K595" s="41"/>
      <c r="L595" s="45"/>
      <c r="M595" s="229"/>
      <c r="N595" s="230"/>
      <c r="O595" s="85"/>
      <c r="P595" s="85"/>
      <c r="Q595" s="85"/>
      <c r="R595" s="85"/>
      <c r="S595" s="85"/>
      <c r="T595" s="86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189</v>
      </c>
      <c r="AU595" s="18" t="s">
        <v>84</v>
      </c>
    </row>
    <row r="596" spans="1:65" s="2" customFormat="1" ht="16.5" customHeight="1">
      <c r="A596" s="39"/>
      <c r="B596" s="40"/>
      <c r="C596" s="213" t="s">
        <v>1038</v>
      </c>
      <c r="D596" s="213" t="s">
        <v>180</v>
      </c>
      <c r="E596" s="214" t="s">
        <v>1039</v>
      </c>
      <c r="F596" s="215" t="s">
        <v>1040</v>
      </c>
      <c r="G596" s="216" t="s">
        <v>271</v>
      </c>
      <c r="H596" s="217">
        <v>4</v>
      </c>
      <c r="I596" s="218"/>
      <c r="J596" s="219">
        <f>ROUND(I596*H596,2)</f>
        <v>0</v>
      </c>
      <c r="K596" s="215" t="s">
        <v>184</v>
      </c>
      <c r="L596" s="45"/>
      <c r="M596" s="220" t="s">
        <v>19</v>
      </c>
      <c r="N596" s="221" t="s">
        <v>45</v>
      </c>
      <c r="O596" s="85"/>
      <c r="P596" s="222">
        <f>O596*H596</f>
        <v>0</v>
      </c>
      <c r="Q596" s="222">
        <v>0.00018</v>
      </c>
      <c r="R596" s="222">
        <f>Q596*H596</f>
        <v>0.00072</v>
      </c>
      <c r="S596" s="222">
        <v>0</v>
      </c>
      <c r="T596" s="223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24" t="s">
        <v>279</v>
      </c>
      <c r="AT596" s="224" t="s">
        <v>180</v>
      </c>
      <c r="AU596" s="224" t="s">
        <v>84</v>
      </c>
      <c r="AY596" s="18" t="s">
        <v>178</v>
      </c>
      <c r="BE596" s="225">
        <f>IF(N596="základní",J596,0)</f>
        <v>0</v>
      </c>
      <c r="BF596" s="225">
        <f>IF(N596="snížená",J596,0)</f>
        <v>0</v>
      </c>
      <c r="BG596" s="225">
        <f>IF(N596="zákl. přenesená",J596,0)</f>
        <v>0</v>
      </c>
      <c r="BH596" s="225">
        <f>IF(N596="sníž. přenesená",J596,0)</f>
        <v>0</v>
      </c>
      <c r="BI596" s="225">
        <f>IF(N596="nulová",J596,0)</f>
        <v>0</v>
      </c>
      <c r="BJ596" s="18" t="s">
        <v>82</v>
      </c>
      <c r="BK596" s="225">
        <f>ROUND(I596*H596,2)</f>
        <v>0</v>
      </c>
      <c r="BL596" s="18" t="s">
        <v>279</v>
      </c>
      <c r="BM596" s="224" t="s">
        <v>1041</v>
      </c>
    </row>
    <row r="597" spans="1:47" s="2" customFormat="1" ht="12">
      <c r="A597" s="39"/>
      <c r="B597" s="40"/>
      <c r="C597" s="41"/>
      <c r="D597" s="226" t="s">
        <v>187</v>
      </c>
      <c r="E597" s="41"/>
      <c r="F597" s="227" t="s">
        <v>1042</v>
      </c>
      <c r="G597" s="41"/>
      <c r="H597" s="41"/>
      <c r="I597" s="228"/>
      <c r="J597" s="41"/>
      <c r="K597" s="41"/>
      <c r="L597" s="45"/>
      <c r="M597" s="229"/>
      <c r="N597" s="230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187</v>
      </c>
      <c r="AU597" s="18" t="s">
        <v>84</v>
      </c>
    </row>
    <row r="598" spans="1:47" s="2" customFormat="1" ht="12">
      <c r="A598" s="39"/>
      <c r="B598" s="40"/>
      <c r="C598" s="41"/>
      <c r="D598" s="231" t="s">
        <v>189</v>
      </c>
      <c r="E598" s="41"/>
      <c r="F598" s="232" t="s">
        <v>1043</v>
      </c>
      <c r="G598" s="41"/>
      <c r="H598" s="41"/>
      <c r="I598" s="228"/>
      <c r="J598" s="41"/>
      <c r="K598" s="41"/>
      <c r="L598" s="45"/>
      <c r="M598" s="229"/>
      <c r="N598" s="230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189</v>
      </c>
      <c r="AU598" s="18" t="s">
        <v>84</v>
      </c>
    </row>
    <row r="599" spans="1:65" s="2" customFormat="1" ht="16.5" customHeight="1">
      <c r="A599" s="39"/>
      <c r="B599" s="40"/>
      <c r="C599" s="213" t="s">
        <v>1044</v>
      </c>
      <c r="D599" s="213" t="s">
        <v>180</v>
      </c>
      <c r="E599" s="214" t="s">
        <v>1045</v>
      </c>
      <c r="F599" s="215" t="s">
        <v>1046</v>
      </c>
      <c r="G599" s="216" t="s">
        <v>237</v>
      </c>
      <c r="H599" s="217">
        <v>168</v>
      </c>
      <c r="I599" s="218"/>
      <c r="J599" s="219">
        <f>ROUND(I599*H599,2)</f>
        <v>0</v>
      </c>
      <c r="K599" s="215" t="s">
        <v>184</v>
      </c>
      <c r="L599" s="45"/>
      <c r="M599" s="220" t="s">
        <v>19</v>
      </c>
      <c r="N599" s="221" t="s">
        <v>45</v>
      </c>
      <c r="O599" s="85"/>
      <c r="P599" s="222">
        <f>O599*H599</f>
        <v>0</v>
      </c>
      <c r="Q599" s="222">
        <v>0.00032</v>
      </c>
      <c r="R599" s="222">
        <f>Q599*H599</f>
        <v>0.05376</v>
      </c>
      <c r="S599" s="222">
        <v>0</v>
      </c>
      <c r="T599" s="223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24" t="s">
        <v>279</v>
      </c>
      <c r="AT599" s="224" t="s">
        <v>180</v>
      </c>
      <c r="AU599" s="224" t="s">
        <v>84</v>
      </c>
      <c r="AY599" s="18" t="s">
        <v>178</v>
      </c>
      <c r="BE599" s="225">
        <f>IF(N599="základní",J599,0)</f>
        <v>0</v>
      </c>
      <c r="BF599" s="225">
        <f>IF(N599="snížená",J599,0)</f>
        <v>0</v>
      </c>
      <c r="BG599" s="225">
        <f>IF(N599="zákl. přenesená",J599,0)</f>
        <v>0</v>
      </c>
      <c r="BH599" s="225">
        <f>IF(N599="sníž. přenesená",J599,0)</f>
        <v>0</v>
      </c>
      <c r="BI599" s="225">
        <f>IF(N599="nulová",J599,0)</f>
        <v>0</v>
      </c>
      <c r="BJ599" s="18" t="s">
        <v>82</v>
      </c>
      <c r="BK599" s="225">
        <f>ROUND(I599*H599,2)</f>
        <v>0</v>
      </c>
      <c r="BL599" s="18" t="s">
        <v>279</v>
      </c>
      <c r="BM599" s="224" t="s">
        <v>1047</v>
      </c>
    </row>
    <row r="600" spans="1:47" s="2" customFormat="1" ht="12">
      <c r="A600" s="39"/>
      <c r="B600" s="40"/>
      <c r="C600" s="41"/>
      <c r="D600" s="226" t="s">
        <v>187</v>
      </c>
      <c r="E600" s="41"/>
      <c r="F600" s="227" t="s">
        <v>1048</v>
      </c>
      <c r="G600" s="41"/>
      <c r="H600" s="41"/>
      <c r="I600" s="228"/>
      <c r="J600" s="41"/>
      <c r="K600" s="41"/>
      <c r="L600" s="45"/>
      <c r="M600" s="229"/>
      <c r="N600" s="230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187</v>
      </c>
      <c r="AU600" s="18" t="s">
        <v>84</v>
      </c>
    </row>
    <row r="601" spans="1:47" s="2" customFormat="1" ht="12">
      <c r="A601" s="39"/>
      <c r="B601" s="40"/>
      <c r="C601" s="41"/>
      <c r="D601" s="231" t="s">
        <v>189</v>
      </c>
      <c r="E601" s="41"/>
      <c r="F601" s="232" t="s">
        <v>1049</v>
      </c>
      <c r="G601" s="41"/>
      <c r="H601" s="41"/>
      <c r="I601" s="228"/>
      <c r="J601" s="41"/>
      <c r="K601" s="41"/>
      <c r="L601" s="45"/>
      <c r="M601" s="229"/>
      <c r="N601" s="230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189</v>
      </c>
      <c r="AU601" s="18" t="s">
        <v>84</v>
      </c>
    </row>
    <row r="602" spans="1:65" s="2" customFormat="1" ht="16.5" customHeight="1">
      <c r="A602" s="39"/>
      <c r="B602" s="40"/>
      <c r="C602" s="213" t="s">
        <v>1050</v>
      </c>
      <c r="D602" s="213" t="s">
        <v>180</v>
      </c>
      <c r="E602" s="214" t="s">
        <v>1051</v>
      </c>
      <c r="F602" s="215" t="s">
        <v>1052</v>
      </c>
      <c r="G602" s="216" t="s">
        <v>252</v>
      </c>
      <c r="H602" s="217">
        <v>6</v>
      </c>
      <c r="I602" s="218"/>
      <c r="J602" s="219">
        <f>ROUND(I602*H602,2)</f>
        <v>0</v>
      </c>
      <c r="K602" s="215" t="s">
        <v>184</v>
      </c>
      <c r="L602" s="45"/>
      <c r="M602" s="220" t="s">
        <v>19</v>
      </c>
      <c r="N602" s="221" t="s">
        <v>45</v>
      </c>
      <c r="O602" s="85"/>
      <c r="P602" s="222">
        <f>O602*H602</f>
        <v>0</v>
      </c>
      <c r="Q602" s="222">
        <v>0</v>
      </c>
      <c r="R602" s="222">
        <f>Q602*H602</f>
        <v>0</v>
      </c>
      <c r="S602" s="222">
        <v>0</v>
      </c>
      <c r="T602" s="223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4" t="s">
        <v>279</v>
      </c>
      <c r="AT602" s="224" t="s">
        <v>180</v>
      </c>
      <c r="AU602" s="224" t="s">
        <v>84</v>
      </c>
      <c r="AY602" s="18" t="s">
        <v>178</v>
      </c>
      <c r="BE602" s="225">
        <f>IF(N602="základní",J602,0)</f>
        <v>0</v>
      </c>
      <c r="BF602" s="225">
        <f>IF(N602="snížená",J602,0)</f>
        <v>0</v>
      </c>
      <c r="BG602" s="225">
        <f>IF(N602="zákl. přenesená",J602,0)</f>
        <v>0</v>
      </c>
      <c r="BH602" s="225">
        <f>IF(N602="sníž. přenesená",J602,0)</f>
        <v>0</v>
      </c>
      <c r="BI602" s="225">
        <f>IF(N602="nulová",J602,0)</f>
        <v>0</v>
      </c>
      <c r="BJ602" s="18" t="s">
        <v>82</v>
      </c>
      <c r="BK602" s="225">
        <f>ROUND(I602*H602,2)</f>
        <v>0</v>
      </c>
      <c r="BL602" s="18" t="s">
        <v>279</v>
      </c>
      <c r="BM602" s="224" t="s">
        <v>1053</v>
      </c>
    </row>
    <row r="603" spans="1:47" s="2" customFormat="1" ht="12">
      <c r="A603" s="39"/>
      <c r="B603" s="40"/>
      <c r="C603" s="41"/>
      <c r="D603" s="226" t="s">
        <v>187</v>
      </c>
      <c r="E603" s="41"/>
      <c r="F603" s="227" t="s">
        <v>1054</v>
      </c>
      <c r="G603" s="41"/>
      <c r="H603" s="41"/>
      <c r="I603" s="228"/>
      <c r="J603" s="41"/>
      <c r="K603" s="41"/>
      <c r="L603" s="45"/>
      <c r="M603" s="229"/>
      <c r="N603" s="230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187</v>
      </c>
      <c r="AU603" s="18" t="s">
        <v>84</v>
      </c>
    </row>
    <row r="604" spans="1:47" s="2" customFormat="1" ht="12">
      <c r="A604" s="39"/>
      <c r="B604" s="40"/>
      <c r="C604" s="41"/>
      <c r="D604" s="231" t="s">
        <v>189</v>
      </c>
      <c r="E604" s="41"/>
      <c r="F604" s="232" t="s">
        <v>1055</v>
      </c>
      <c r="G604" s="41"/>
      <c r="H604" s="41"/>
      <c r="I604" s="228"/>
      <c r="J604" s="41"/>
      <c r="K604" s="41"/>
      <c r="L604" s="45"/>
      <c r="M604" s="229"/>
      <c r="N604" s="230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189</v>
      </c>
      <c r="AU604" s="18" t="s">
        <v>84</v>
      </c>
    </row>
    <row r="605" spans="1:63" s="12" customFormat="1" ht="22.8" customHeight="1">
      <c r="A605" s="12"/>
      <c r="B605" s="197"/>
      <c r="C605" s="198"/>
      <c r="D605" s="199" t="s">
        <v>73</v>
      </c>
      <c r="E605" s="211" t="s">
        <v>1056</v>
      </c>
      <c r="F605" s="211" t="s">
        <v>1057</v>
      </c>
      <c r="G605" s="198"/>
      <c r="H605" s="198"/>
      <c r="I605" s="201"/>
      <c r="J605" s="212">
        <f>BK605</f>
        <v>0</v>
      </c>
      <c r="K605" s="198"/>
      <c r="L605" s="203"/>
      <c r="M605" s="204"/>
      <c r="N605" s="205"/>
      <c r="O605" s="205"/>
      <c r="P605" s="206">
        <f>SUM(P606:P617)</f>
        <v>0</v>
      </c>
      <c r="Q605" s="205"/>
      <c r="R605" s="206">
        <f>SUM(R606:R617)</f>
        <v>0.3093</v>
      </c>
      <c r="S605" s="205"/>
      <c r="T605" s="207">
        <f>SUM(T606:T617)</f>
        <v>0</v>
      </c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R605" s="208" t="s">
        <v>84</v>
      </c>
      <c r="AT605" s="209" t="s">
        <v>73</v>
      </c>
      <c r="AU605" s="209" t="s">
        <v>82</v>
      </c>
      <c r="AY605" s="208" t="s">
        <v>178</v>
      </c>
      <c r="BK605" s="210">
        <f>SUM(BK606:BK617)</f>
        <v>0</v>
      </c>
    </row>
    <row r="606" spans="1:65" s="2" customFormat="1" ht="16.5" customHeight="1">
      <c r="A606" s="39"/>
      <c r="B606" s="40"/>
      <c r="C606" s="213" t="s">
        <v>1058</v>
      </c>
      <c r="D606" s="213" t="s">
        <v>180</v>
      </c>
      <c r="E606" s="214" t="s">
        <v>1059</v>
      </c>
      <c r="F606" s="215" t="s">
        <v>1060</v>
      </c>
      <c r="G606" s="216" t="s">
        <v>206</v>
      </c>
      <c r="H606" s="217">
        <v>30</v>
      </c>
      <c r="I606" s="218"/>
      <c r="J606" s="219">
        <f>ROUND(I606*H606,2)</f>
        <v>0</v>
      </c>
      <c r="K606" s="215" t="s">
        <v>184</v>
      </c>
      <c r="L606" s="45"/>
      <c r="M606" s="220" t="s">
        <v>19</v>
      </c>
      <c r="N606" s="221" t="s">
        <v>45</v>
      </c>
      <c r="O606" s="85"/>
      <c r="P606" s="222">
        <f>O606*H606</f>
        <v>0</v>
      </c>
      <c r="Q606" s="222">
        <v>0.005</v>
      </c>
      <c r="R606" s="222">
        <f>Q606*H606</f>
        <v>0.15</v>
      </c>
      <c r="S606" s="222">
        <v>0</v>
      </c>
      <c r="T606" s="223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4" t="s">
        <v>279</v>
      </c>
      <c r="AT606" s="224" t="s">
        <v>180</v>
      </c>
      <c r="AU606" s="224" t="s">
        <v>84</v>
      </c>
      <c r="AY606" s="18" t="s">
        <v>178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8" t="s">
        <v>82</v>
      </c>
      <c r="BK606" s="225">
        <f>ROUND(I606*H606,2)</f>
        <v>0</v>
      </c>
      <c r="BL606" s="18" t="s">
        <v>279</v>
      </c>
      <c r="BM606" s="224" t="s">
        <v>1061</v>
      </c>
    </row>
    <row r="607" spans="1:47" s="2" customFormat="1" ht="12">
      <c r="A607" s="39"/>
      <c r="B607" s="40"/>
      <c r="C607" s="41"/>
      <c r="D607" s="226" t="s">
        <v>187</v>
      </c>
      <c r="E607" s="41"/>
      <c r="F607" s="227" t="s">
        <v>1062</v>
      </c>
      <c r="G607" s="41"/>
      <c r="H607" s="41"/>
      <c r="I607" s="228"/>
      <c r="J607" s="41"/>
      <c r="K607" s="41"/>
      <c r="L607" s="45"/>
      <c r="M607" s="229"/>
      <c r="N607" s="230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187</v>
      </c>
      <c r="AU607" s="18" t="s">
        <v>84</v>
      </c>
    </row>
    <row r="608" spans="1:47" s="2" customFormat="1" ht="12">
      <c r="A608" s="39"/>
      <c r="B608" s="40"/>
      <c r="C608" s="41"/>
      <c r="D608" s="231" t="s">
        <v>189</v>
      </c>
      <c r="E608" s="41"/>
      <c r="F608" s="232" t="s">
        <v>1063</v>
      </c>
      <c r="G608" s="41"/>
      <c r="H608" s="41"/>
      <c r="I608" s="228"/>
      <c r="J608" s="41"/>
      <c r="K608" s="41"/>
      <c r="L608" s="45"/>
      <c r="M608" s="229"/>
      <c r="N608" s="230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189</v>
      </c>
      <c r="AU608" s="18" t="s">
        <v>84</v>
      </c>
    </row>
    <row r="609" spans="1:65" s="2" customFormat="1" ht="16.5" customHeight="1">
      <c r="A609" s="39"/>
      <c r="B609" s="40"/>
      <c r="C609" s="213" t="s">
        <v>1064</v>
      </c>
      <c r="D609" s="213" t="s">
        <v>180</v>
      </c>
      <c r="E609" s="214" t="s">
        <v>1065</v>
      </c>
      <c r="F609" s="215" t="s">
        <v>1066</v>
      </c>
      <c r="G609" s="216" t="s">
        <v>206</v>
      </c>
      <c r="H609" s="217">
        <v>30</v>
      </c>
      <c r="I609" s="218"/>
      <c r="J609" s="219">
        <f>ROUND(I609*H609,2)</f>
        <v>0</v>
      </c>
      <c r="K609" s="215" t="s">
        <v>184</v>
      </c>
      <c r="L609" s="45"/>
      <c r="M609" s="220" t="s">
        <v>19</v>
      </c>
      <c r="N609" s="221" t="s">
        <v>45</v>
      </c>
      <c r="O609" s="85"/>
      <c r="P609" s="222">
        <f>O609*H609</f>
        <v>0</v>
      </c>
      <c r="Q609" s="222">
        <v>0.0051</v>
      </c>
      <c r="R609" s="222">
        <f>Q609*H609</f>
        <v>0.15300000000000002</v>
      </c>
      <c r="S609" s="222">
        <v>0</v>
      </c>
      <c r="T609" s="223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24" t="s">
        <v>279</v>
      </c>
      <c r="AT609" s="224" t="s">
        <v>180</v>
      </c>
      <c r="AU609" s="224" t="s">
        <v>84</v>
      </c>
      <c r="AY609" s="18" t="s">
        <v>178</v>
      </c>
      <c r="BE609" s="225">
        <f>IF(N609="základní",J609,0)</f>
        <v>0</v>
      </c>
      <c r="BF609" s="225">
        <f>IF(N609="snížená",J609,0)</f>
        <v>0</v>
      </c>
      <c r="BG609" s="225">
        <f>IF(N609="zákl. přenesená",J609,0)</f>
        <v>0</v>
      </c>
      <c r="BH609" s="225">
        <f>IF(N609="sníž. přenesená",J609,0)</f>
        <v>0</v>
      </c>
      <c r="BI609" s="225">
        <f>IF(N609="nulová",J609,0)</f>
        <v>0</v>
      </c>
      <c r="BJ609" s="18" t="s">
        <v>82</v>
      </c>
      <c r="BK609" s="225">
        <f>ROUND(I609*H609,2)</f>
        <v>0</v>
      </c>
      <c r="BL609" s="18" t="s">
        <v>279</v>
      </c>
      <c r="BM609" s="224" t="s">
        <v>1067</v>
      </c>
    </row>
    <row r="610" spans="1:47" s="2" customFormat="1" ht="12">
      <c r="A610" s="39"/>
      <c r="B610" s="40"/>
      <c r="C610" s="41"/>
      <c r="D610" s="226" t="s">
        <v>187</v>
      </c>
      <c r="E610" s="41"/>
      <c r="F610" s="227" t="s">
        <v>1068</v>
      </c>
      <c r="G610" s="41"/>
      <c r="H610" s="41"/>
      <c r="I610" s="228"/>
      <c r="J610" s="41"/>
      <c r="K610" s="41"/>
      <c r="L610" s="45"/>
      <c r="M610" s="229"/>
      <c r="N610" s="230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187</v>
      </c>
      <c r="AU610" s="18" t="s">
        <v>84</v>
      </c>
    </row>
    <row r="611" spans="1:47" s="2" customFormat="1" ht="12">
      <c r="A611" s="39"/>
      <c r="B611" s="40"/>
      <c r="C611" s="41"/>
      <c r="D611" s="231" t="s">
        <v>189</v>
      </c>
      <c r="E611" s="41"/>
      <c r="F611" s="232" t="s">
        <v>1069</v>
      </c>
      <c r="G611" s="41"/>
      <c r="H611" s="41"/>
      <c r="I611" s="228"/>
      <c r="J611" s="41"/>
      <c r="K611" s="41"/>
      <c r="L611" s="45"/>
      <c r="M611" s="229"/>
      <c r="N611" s="230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189</v>
      </c>
      <c r="AU611" s="18" t="s">
        <v>84</v>
      </c>
    </row>
    <row r="612" spans="1:65" s="2" customFormat="1" ht="16.5" customHeight="1">
      <c r="A612" s="39"/>
      <c r="B612" s="40"/>
      <c r="C612" s="213" t="s">
        <v>1070</v>
      </c>
      <c r="D612" s="213" t="s">
        <v>180</v>
      </c>
      <c r="E612" s="214" t="s">
        <v>1071</v>
      </c>
      <c r="F612" s="215" t="s">
        <v>1072</v>
      </c>
      <c r="G612" s="216" t="s">
        <v>206</v>
      </c>
      <c r="H612" s="217">
        <v>30</v>
      </c>
      <c r="I612" s="218"/>
      <c r="J612" s="219">
        <f>ROUND(I612*H612,2)</f>
        <v>0</v>
      </c>
      <c r="K612" s="215" t="s">
        <v>184</v>
      </c>
      <c r="L612" s="45"/>
      <c r="M612" s="220" t="s">
        <v>19</v>
      </c>
      <c r="N612" s="221" t="s">
        <v>45</v>
      </c>
      <c r="O612" s="85"/>
      <c r="P612" s="222">
        <f>O612*H612</f>
        <v>0</v>
      </c>
      <c r="Q612" s="222">
        <v>6E-05</v>
      </c>
      <c r="R612" s="222">
        <f>Q612*H612</f>
        <v>0.0018</v>
      </c>
      <c r="S612" s="222">
        <v>0</v>
      </c>
      <c r="T612" s="223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24" t="s">
        <v>279</v>
      </c>
      <c r="AT612" s="224" t="s">
        <v>180</v>
      </c>
      <c r="AU612" s="224" t="s">
        <v>84</v>
      </c>
      <c r="AY612" s="18" t="s">
        <v>178</v>
      </c>
      <c r="BE612" s="225">
        <f>IF(N612="základní",J612,0)</f>
        <v>0</v>
      </c>
      <c r="BF612" s="225">
        <f>IF(N612="snížená",J612,0)</f>
        <v>0</v>
      </c>
      <c r="BG612" s="225">
        <f>IF(N612="zákl. přenesená",J612,0)</f>
        <v>0</v>
      </c>
      <c r="BH612" s="225">
        <f>IF(N612="sníž. přenesená",J612,0)</f>
        <v>0</v>
      </c>
      <c r="BI612" s="225">
        <f>IF(N612="nulová",J612,0)</f>
        <v>0</v>
      </c>
      <c r="BJ612" s="18" t="s">
        <v>82</v>
      </c>
      <c r="BK612" s="225">
        <f>ROUND(I612*H612,2)</f>
        <v>0</v>
      </c>
      <c r="BL612" s="18" t="s">
        <v>279</v>
      </c>
      <c r="BM612" s="224" t="s">
        <v>1073</v>
      </c>
    </row>
    <row r="613" spans="1:47" s="2" customFormat="1" ht="12">
      <c r="A613" s="39"/>
      <c r="B613" s="40"/>
      <c r="C613" s="41"/>
      <c r="D613" s="226" t="s">
        <v>187</v>
      </c>
      <c r="E613" s="41"/>
      <c r="F613" s="227" t="s">
        <v>1074</v>
      </c>
      <c r="G613" s="41"/>
      <c r="H613" s="41"/>
      <c r="I613" s="228"/>
      <c r="J613" s="41"/>
      <c r="K613" s="41"/>
      <c r="L613" s="45"/>
      <c r="M613" s="229"/>
      <c r="N613" s="230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187</v>
      </c>
      <c r="AU613" s="18" t="s">
        <v>84</v>
      </c>
    </row>
    <row r="614" spans="1:47" s="2" customFormat="1" ht="12">
      <c r="A614" s="39"/>
      <c r="B614" s="40"/>
      <c r="C614" s="41"/>
      <c r="D614" s="231" t="s">
        <v>189</v>
      </c>
      <c r="E614" s="41"/>
      <c r="F614" s="232" t="s">
        <v>1075</v>
      </c>
      <c r="G614" s="41"/>
      <c r="H614" s="41"/>
      <c r="I614" s="228"/>
      <c r="J614" s="41"/>
      <c r="K614" s="41"/>
      <c r="L614" s="45"/>
      <c r="M614" s="229"/>
      <c r="N614" s="230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189</v>
      </c>
      <c r="AU614" s="18" t="s">
        <v>84</v>
      </c>
    </row>
    <row r="615" spans="1:65" s="2" customFormat="1" ht="16.5" customHeight="1">
      <c r="A615" s="39"/>
      <c r="B615" s="40"/>
      <c r="C615" s="213" t="s">
        <v>1076</v>
      </c>
      <c r="D615" s="213" t="s">
        <v>180</v>
      </c>
      <c r="E615" s="214" t="s">
        <v>1077</v>
      </c>
      <c r="F615" s="215" t="s">
        <v>1078</v>
      </c>
      <c r="G615" s="216" t="s">
        <v>206</v>
      </c>
      <c r="H615" s="217">
        <v>30</v>
      </c>
      <c r="I615" s="218"/>
      <c r="J615" s="219">
        <f>ROUND(I615*H615,2)</f>
        <v>0</v>
      </c>
      <c r="K615" s="215" t="s">
        <v>184</v>
      </c>
      <c r="L615" s="45"/>
      <c r="M615" s="220" t="s">
        <v>19</v>
      </c>
      <c r="N615" s="221" t="s">
        <v>45</v>
      </c>
      <c r="O615" s="85"/>
      <c r="P615" s="222">
        <f>O615*H615</f>
        <v>0</v>
      </c>
      <c r="Q615" s="222">
        <v>0.00015</v>
      </c>
      <c r="R615" s="222">
        <f>Q615*H615</f>
        <v>0.0045</v>
      </c>
      <c r="S615" s="222">
        <v>0</v>
      </c>
      <c r="T615" s="223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24" t="s">
        <v>279</v>
      </c>
      <c r="AT615" s="224" t="s">
        <v>180</v>
      </c>
      <c r="AU615" s="224" t="s">
        <v>84</v>
      </c>
      <c r="AY615" s="18" t="s">
        <v>178</v>
      </c>
      <c r="BE615" s="225">
        <f>IF(N615="základní",J615,0)</f>
        <v>0</v>
      </c>
      <c r="BF615" s="225">
        <f>IF(N615="snížená",J615,0)</f>
        <v>0</v>
      </c>
      <c r="BG615" s="225">
        <f>IF(N615="zákl. přenesená",J615,0)</f>
        <v>0</v>
      </c>
      <c r="BH615" s="225">
        <f>IF(N615="sníž. přenesená",J615,0)</f>
        <v>0</v>
      </c>
      <c r="BI615" s="225">
        <f>IF(N615="nulová",J615,0)</f>
        <v>0</v>
      </c>
      <c r="BJ615" s="18" t="s">
        <v>82</v>
      </c>
      <c r="BK615" s="225">
        <f>ROUND(I615*H615,2)</f>
        <v>0</v>
      </c>
      <c r="BL615" s="18" t="s">
        <v>279</v>
      </c>
      <c r="BM615" s="224" t="s">
        <v>1079</v>
      </c>
    </row>
    <row r="616" spans="1:47" s="2" customFormat="1" ht="12">
      <c r="A616" s="39"/>
      <c r="B616" s="40"/>
      <c r="C616" s="41"/>
      <c r="D616" s="226" t="s">
        <v>187</v>
      </c>
      <c r="E616" s="41"/>
      <c r="F616" s="227" t="s">
        <v>1080</v>
      </c>
      <c r="G616" s="41"/>
      <c r="H616" s="41"/>
      <c r="I616" s="228"/>
      <c r="J616" s="41"/>
      <c r="K616" s="41"/>
      <c r="L616" s="45"/>
      <c r="M616" s="229"/>
      <c r="N616" s="230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187</v>
      </c>
      <c r="AU616" s="18" t="s">
        <v>84</v>
      </c>
    </row>
    <row r="617" spans="1:47" s="2" customFormat="1" ht="12">
      <c r="A617" s="39"/>
      <c r="B617" s="40"/>
      <c r="C617" s="41"/>
      <c r="D617" s="231" t="s">
        <v>189</v>
      </c>
      <c r="E617" s="41"/>
      <c r="F617" s="232" t="s">
        <v>1081</v>
      </c>
      <c r="G617" s="41"/>
      <c r="H617" s="41"/>
      <c r="I617" s="228"/>
      <c r="J617" s="41"/>
      <c r="K617" s="41"/>
      <c r="L617" s="45"/>
      <c r="M617" s="229"/>
      <c r="N617" s="230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189</v>
      </c>
      <c r="AU617" s="18" t="s">
        <v>84</v>
      </c>
    </row>
    <row r="618" spans="1:63" s="12" customFormat="1" ht="22.8" customHeight="1">
      <c r="A618" s="12"/>
      <c r="B618" s="197"/>
      <c r="C618" s="198"/>
      <c r="D618" s="199" t="s">
        <v>73</v>
      </c>
      <c r="E618" s="211" t="s">
        <v>1082</v>
      </c>
      <c r="F618" s="211" t="s">
        <v>1083</v>
      </c>
      <c r="G618" s="198"/>
      <c r="H618" s="198"/>
      <c r="I618" s="201"/>
      <c r="J618" s="212">
        <f>BK618</f>
        <v>0</v>
      </c>
      <c r="K618" s="198"/>
      <c r="L618" s="203"/>
      <c r="M618" s="204"/>
      <c r="N618" s="205"/>
      <c r="O618" s="205"/>
      <c r="P618" s="206">
        <f>SUM(P619:P628)</f>
        <v>0</v>
      </c>
      <c r="Q618" s="205"/>
      <c r="R618" s="206">
        <f>SUM(R619:R628)</f>
        <v>0.00351407</v>
      </c>
      <c r="S618" s="205"/>
      <c r="T618" s="207">
        <f>SUM(T619:T628)</f>
        <v>6.275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08" t="s">
        <v>84</v>
      </c>
      <c r="AT618" s="209" t="s">
        <v>73</v>
      </c>
      <c r="AU618" s="209" t="s">
        <v>82</v>
      </c>
      <c r="AY618" s="208" t="s">
        <v>178</v>
      </c>
      <c r="BK618" s="210">
        <f>SUM(BK619:BK628)</f>
        <v>0</v>
      </c>
    </row>
    <row r="619" spans="1:65" s="2" customFormat="1" ht="16.5" customHeight="1">
      <c r="A619" s="39"/>
      <c r="B619" s="40"/>
      <c r="C619" s="213" t="s">
        <v>1084</v>
      </c>
      <c r="D619" s="213" t="s">
        <v>180</v>
      </c>
      <c r="E619" s="214" t="s">
        <v>1085</v>
      </c>
      <c r="F619" s="215" t="s">
        <v>1086</v>
      </c>
      <c r="G619" s="216" t="s">
        <v>237</v>
      </c>
      <c r="H619" s="217">
        <v>17.4</v>
      </c>
      <c r="I619" s="218"/>
      <c r="J619" s="219">
        <f>ROUND(I619*H619,2)</f>
        <v>0</v>
      </c>
      <c r="K619" s="215" t="s">
        <v>184</v>
      </c>
      <c r="L619" s="45"/>
      <c r="M619" s="220" t="s">
        <v>19</v>
      </c>
      <c r="N619" s="221" t="s">
        <v>45</v>
      </c>
      <c r="O619" s="85"/>
      <c r="P619" s="222">
        <f>O619*H619</f>
        <v>0</v>
      </c>
      <c r="Q619" s="222">
        <v>0</v>
      </c>
      <c r="R619" s="222">
        <f>Q619*H619</f>
        <v>0</v>
      </c>
      <c r="S619" s="222">
        <v>0</v>
      </c>
      <c r="T619" s="223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24" t="s">
        <v>279</v>
      </c>
      <c r="AT619" s="224" t="s">
        <v>180</v>
      </c>
      <c r="AU619" s="224" t="s">
        <v>84</v>
      </c>
      <c r="AY619" s="18" t="s">
        <v>178</v>
      </c>
      <c r="BE619" s="225">
        <f>IF(N619="základní",J619,0)</f>
        <v>0</v>
      </c>
      <c r="BF619" s="225">
        <f>IF(N619="snížená",J619,0)</f>
        <v>0</v>
      </c>
      <c r="BG619" s="225">
        <f>IF(N619="zákl. přenesená",J619,0)</f>
        <v>0</v>
      </c>
      <c r="BH619" s="225">
        <f>IF(N619="sníž. přenesená",J619,0)</f>
        <v>0</v>
      </c>
      <c r="BI619" s="225">
        <f>IF(N619="nulová",J619,0)</f>
        <v>0</v>
      </c>
      <c r="BJ619" s="18" t="s">
        <v>82</v>
      </c>
      <c r="BK619" s="225">
        <f>ROUND(I619*H619,2)</f>
        <v>0</v>
      </c>
      <c r="BL619" s="18" t="s">
        <v>279</v>
      </c>
      <c r="BM619" s="224" t="s">
        <v>1087</v>
      </c>
    </row>
    <row r="620" spans="1:47" s="2" customFormat="1" ht="12">
      <c r="A620" s="39"/>
      <c r="B620" s="40"/>
      <c r="C620" s="41"/>
      <c r="D620" s="226" t="s">
        <v>187</v>
      </c>
      <c r="E620" s="41"/>
      <c r="F620" s="227" t="s">
        <v>1088</v>
      </c>
      <c r="G620" s="41"/>
      <c r="H620" s="41"/>
      <c r="I620" s="228"/>
      <c r="J620" s="41"/>
      <c r="K620" s="41"/>
      <c r="L620" s="45"/>
      <c r="M620" s="229"/>
      <c r="N620" s="230"/>
      <c r="O620" s="85"/>
      <c r="P620" s="85"/>
      <c r="Q620" s="85"/>
      <c r="R620" s="85"/>
      <c r="S620" s="85"/>
      <c r="T620" s="86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187</v>
      </c>
      <c r="AU620" s="18" t="s">
        <v>84</v>
      </c>
    </row>
    <row r="621" spans="1:47" s="2" customFormat="1" ht="12">
      <c r="A621" s="39"/>
      <c r="B621" s="40"/>
      <c r="C621" s="41"/>
      <c r="D621" s="231" t="s">
        <v>189</v>
      </c>
      <c r="E621" s="41"/>
      <c r="F621" s="232" t="s">
        <v>1089</v>
      </c>
      <c r="G621" s="41"/>
      <c r="H621" s="41"/>
      <c r="I621" s="228"/>
      <c r="J621" s="41"/>
      <c r="K621" s="41"/>
      <c r="L621" s="45"/>
      <c r="M621" s="229"/>
      <c r="N621" s="230"/>
      <c r="O621" s="85"/>
      <c r="P621" s="85"/>
      <c r="Q621" s="85"/>
      <c r="R621" s="85"/>
      <c r="S621" s="85"/>
      <c r="T621" s="86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189</v>
      </c>
      <c r="AU621" s="18" t="s">
        <v>84</v>
      </c>
    </row>
    <row r="622" spans="1:65" s="2" customFormat="1" ht="16.5" customHeight="1">
      <c r="A622" s="39"/>
      <c r="B622" s="40"/>
      <c r="C622" s="234" t="s">
        <v>1090</v>
      </c>
      <c r="D622" s="234" t="s">
        <v>96</v>
      </c>
      <c r="E622" s="235" t="s">
        <v>1091</v>
      </c>
      <c r="F622" s="236" t="s">
        <v>1092</v>
      </c>
      <c r="G622" s="237" t="s">
        <v>237</v>
      </c>
      <c r="H622" s="238">
        <v>20.671</v>
      </c>
      <c r="I622" s="239"/>
      <c r="J622" s="240">
        <f>ROUND(I622*H622,2)</f>
        <v>0</v>
      </c>
      <c r="K622" s="236" t="s">
        <v>184</v>
      </c>
      <c r="L622" s="241"/>
      <c r="M622" s="242" t="s">
        <v>19</v>
      </c>
      <c r="N622" s="243" t="s">
        <v>45</v>
      </c>
      <c r="O622" s="85"/>
      <c r="P622" s="222">
        <f>O622*H622</f>
        <v>0</v>
      </c>
      <c r="Q622" s="222">
        <v>0.00017</v>
      </c>
      <c r="R622" s="222">
        <f>Q622*H622</f>
        <v>0.00351407</v>
      </c>
      <c r="S622" s="222">
        <v>0</v>
      </c>
      <c r="T622" s="223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4" t="s">
        <v>365</v>
      </c>
      <c r="AT622" s="224" t="s">
        <v>96</v>
      </c>
      <c r="AU622" s="224" t="s">
        <v>84</v>
      </c>
      <c r="AY622" s="18" t="s">
        <v>178</v>
      </c>
      <c r="BE622" s="225">
        <f>IF(N622="základní",J622,0)</f>
        <v>0</v>
      </c>
      <c r="BF622" s="225">
        <f>IF(N622="snížená",J622,0)</f>
        <v>0</v>
      </c>
      <c r="BG622" s="225">
        <f>IF(N622="zákl. přenesená",J622,0)</f>
        <v>0</v>
      </c>
      <c r="BH622" s="225">
        <f>IF(N622="sníž. přenesená",J622,0)</f>
        <v>0</v>
      </c>
      <c r="BI622" s="225">
        <f>IF(N622="nulová",J622,0)</f>
        <v>0</v>
      </c>
      <c r="BJ622" s="18" t="s">
        <v>82</v>
      </c>
      <c r="BK622" s="225">
        <f>ROUND(I622*H622,2)</f>
        <v>0</v>
      </c>
      <c r="BL622" s="18" t="s">
        <v>279</v>
      </c>
      <c r="BM622" s="224" t="s">
        <v>1093</v>
      </c>
    </row>
    <row r="623" spans="1:47" s="2" customFormat="1" ht="12">
      <c r="A623" s="39"/>
      <c r="B623" s="40"/>
      <c r="C623" s="41"/>
      <c r="D623" s="226" t="s">
        <v>187</v>
      </c>
      <c r="E623" s="41"/>
      <c r="F623" s="227" t="s">
        <v>1092</v>
      </c>
      <c r="G623" s="41"/>
      <c r="H623" s="41"/>
      <c r="I623" s="228"/>
      <c r="J623" s="41"/>
      <c r="K623" s="41"/>
      <c r="L623" s="45"/>
      <c r="M623" s="229"/>
      <c r="N623" s="230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187</v>
      </c>
      <c r="AU623" s="18" t="s">
        <v>84</v>
      </c>
    </row>
    <row r="624" spans="1:51" s="13" customFormat="1" ht="12">
      <c r="A624" s="13"/>
      <c r="B624" s="244"/>
      <c r="C624" s="245"/>
      <c r="D624" s="226" t="s">
        <v>288</v>
      </c>
      <c r="E624" s="246" t="s">
        <v>19</v>
      </c>
      <c r="F624" s="247" t="s">
        <v>1094</v>
      </c>
      <c r="G624" s="245"/>
      <c r="H624" s="248">
        <v>19.14</v>
      </c>
      <c r="I624" s="249"/>
      <c r="J624" s="245"/>
      <c r="K624" s="245"/>
      <c r="L624" s="250"/>
      <c r="M624" s="251"/>
      <c r="N624" s="252"/>
      <c r="O624" s="252"/>
      <c r="P624" s="252"/>
      <c r="Q624" s="252"/>
      <c r="R624" s="252"/>
      <c r="S624" s="252"/>
      <c r="T624" s="25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4" t="s">
        <v>288</v>
      </c>
      <c r="AU624" s="254" t="s">
        <v>84</v>
      </c>
      <c r="AV624" s="13" t="s">
        <v>84</v>
      </c>
      <c r="AW624" s="13" t="s">
        <v>33</v>
      </c>
      <c r="AX624" s="13" t="s">
        <v>82</v>
      </c>
      <c r="AY624" s="254" t="s">
        <v>178</v>
      </c>
    </row>
    <row r="625" spans="1:51" s="13" customFormat="1" ht="12">
      <c r="A625" s="13"/>
      <c r="B625" s="244"/>
      <c r="C625" s="245"/>
      <c r="D625" s="226" t="s">
        <v>288</v>
      </c>
      <c r="E625" s="245"/>
      <c r="F625" s="247" t="s">
        <v>1095</v>
      </c>
      <c r="G625" s="245"/>
      <c r="H625" s="248">
        <v>20.671</v>
      </c>
      <c r="I625" s="249"/>
      <c r="J625" s="245"/>
      <c r="K625" s="245"/>
      <c r="L625" s="250"/>
      <c r="M625" s="251"/>
      <c r="N625" s="252"/>
      <c r="O625" s="252"/>
      <c r="P625" s="252"/>
      <c r="Q625" s="252"/>
      <c r="R625" s="252"/>
      <c r="S625" s="252"/>
      <c r="T625" s="25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4" t="s">
        <v>288</v>
      </c>
      <c r="AU625" s="254" t="s">
        <v>84</v>
      </c>
      <c r="AV625" s="13" t="s">
        <v>84</v>
      </c>
      <c r="AW625" s="13" t="s">
        <v>4</v>
      </c>
      <c r="AX625" s="13" t="s">
        <v>82</v>
      </c>
      <c r="AY625" s="254" t="s">
        <v>178</v>
      </c>
    </row>
    <row r="626" spans="1:65" s="2" customFormat="1" ht="16.5" customHeight="1">
      <c r="A626" s="39"/>
      <c r="B626" s="40"/>
      <c r="C626" s="213" t="s">
        <v>1096</v>
      </c>
      <c r="D626" s="213" t="s">
        <v>180</v>
      </c>
      <c r="E626" s="214" t="s">
        <v>1097</v>
      </c>
      <c r="F626" s="215" t="s">
        <v>1098</v>
      </c>
      <c r="G626" s="216" t="s">
        <v>206</v>
      </c>
      <c r="H626" s="217">
        <v>251</v>
      </c>
      <c r="I626" s="218"/>
      <c r="J626" s="219">
        <f>ROUND(I626*H626,2)</f>
        <v>0</v>
      </c>
      <c r="K626" s="215" t="s">
        <v>184</v>
      </c>
      <c r="L626" s="45"/>
      <c r="M626" s="220" t="s">
        <v>19</v>
      </c>
      <c r="N626" s="221" t="s">
        <v>45</v>
      </c>
      <c r="O626" s="85"/>
      <c r="P626" s="222">
        <f>O626*H626</f>
        <v>0</v>
      </c>
      <c r="Q626" s="222">
        <v>0</v>
      </c>
      <c r="R626" s="222">
        <f>Q626*H626</f>
        <v>0</v>
      </c>
      <c r="S626" s="222">
        <v>0.025</v>
      </c>
      <c r="T626" s="223">
        <f>S626*H626</f>
        <v>6.275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24" t="s">
        <v>279</v>
      </c>
      <c r="AT626" s="224" t="s">
        <v>180</v>
      </c>
      <c r="AU626" s="224" t="s">
        <v>84</v>
      </c>
      <c r="AY626" s="18" t="s">
        <v>178</v>
      </c>
      <c r="BE626" s="225">
        <f>IF(N626="základní",J626,0)</f>
        <v>0</v>
      </c>
      <c r="BF626" s="225">
        <f>IF(N626="snížená",J626,0)</f>
        <v>0</v>
      </c>
      <c r="BG626" s="225">
        <f>IF(N626="zákl. přenesená",J626,0)</f>
        <v>0</v>
      </c>
      <c r="BH626" s="225">
        <f>IF(N626="sníž. přenesená",J626,0)</f>
        <v>0</v>
      </c>
      <c r="BI626" s="225">
        <f>IF(N626="nulová",J626,0)</f>
        <v>0</v>
      </c>
      <c r="BJ626" s="18" t="s">
        <v>82</v>
      </c>
      <c r="BK626" s="225">
        <f>ROUND(I626*H626,2)</f>
        <v>0</v>
      </c>
      <c r="BL626" s="18" t="s">
        <v>279</v>
      </c>
      <c r="BM626" s="224" t="s">
        <v>1099</v>
      </c>
    </row>
    <row r="627" spans="1:47" s="2" customFormat="1" ht="12">
      <c r="A627" s="39"/>
      <c r="B627" s="40"/>
      <c r="C627" s="41"/>
      <c r="D627" s="226" t="s">
        <v>187</v>
      </c>
      <c r="E627" s="41"/>
      <c r="F627" s="227" t="s">
        <v>1100</v>
      </c>
      <c r="G627" s="41"/>
      <c r="H627" s="41"/>
      <c r="I627" s="228"/>
      <c r="J627" s="41"/>
      <c r="K627" s="41"/>
      <c r="L627" s="45"/>
      <c r="M627" s="229"/>
      <c r="N627" s="230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187</v>
      </c>
      <c r="AU627" s="18" t="s">
        <v>84</v>
      </c>
    </row>
    <row r="628" spans="1:47" s="2" customFormat="1" ht="12">
      <c r="A628" s="39"/>
      <c r="B628" s="40"/>
      <c r="C628" s="41"/>
      <c r="D628" s="231" t="s">
        <v>189</v>
      </c>
      <c r="E628" s="41"/>
      <c r="F628" s="232" t="s">
        <v>1101</v>
      </c>
      <c r="G628" s="41"/>
      <c r="H628" s="41"/>
      <c r="I628" s="228"/>
      <c r="J628" s="41"/>
      <c r="K628" s="41"/>
      <c r="L628" s="45"/>
      <c r="M628" s="229"/>
      <c r="N628" s="230"/>
      <c r="O628" s="85"/>
      <c r="P628" s="85"/>
      <c r="Q628" s="85"/>
      <c r="R628" s="85"/>
      <c r="S628" s="85"/>
      <c r="T628" s="86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8" t="s">
        <v>189</v>
      </c>
      <c r="AU628" s="18" t="s">
        <v>84</v>
      </c>
    </row>
    <row r="629" spans="1:63" s="12" customFormat="1" ht="22.8" customHeight="1">
      <c r="A629" s="12"/>
      <c r="B629" s="197"/>
      <c r="C629" s="198"/>
      <c r="D629" s="199" t="s">
        <v>73</v>
      </c>
      <c r="E629" s="211" t="s">
        <v>1102</v>
      </c>
      <c r="F629" s="211" t="s">
        <v>1103</v>
      </c>
      <c r="G629" s="198"/>
      <c r="H629" s="198"/>
      <c r="I629" s="201"/>
      <c r="J629" s="212">
        <f>BK629</f>
        <v>0</v>
      </c>
      <c r="K629" s="198"/>
      <c r="L629" s="203"/>
      <c r="M629" s="204"/>
      <c r="N629" s="205"/>
      <c r="O629" s="205"/>
      <c r="P629" s="206">
        <f>SUM(P630:P661)</f>
        <v>0</v>
      </c>
      <c r="Q629" s="205"/>
      <c r="R629" s="206">
        <f>SUM(R630:R661)</f>
        <v>3.60322</v>
      </c>
      <c r="S629" s="205"/>
      <c r="T629" s="207">
        <f>SUM(T630:T661)</f>
        <v>0.525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208" t="s">
        <v>84</v>
      </c>
      <c r="AT629" s="209" t="s">
        <v>73</v>
      </c>
      <c r="AU629" s="209" t="s">
        <v>82</v>
      </c>
      <c r="AY629" s="208" t="s">
        <v>178</v>
      </c>
      <c r="BK629" s="210">
        <f>SUM(BK630:BK661)</f>
        <v>0</v>
      </c>
    </row>
    <row r="630" spans="1:65" s="2" customFormat="1" ht="16.5" customHeight="1">
      <c r="A630" s="39"/>
      <c r="B630" s="40"/>
      <c r="C630" s="213" t="s">
        <v>1104</v>
      </c>
      <c r="D630" s="213" t="s">
        <v>180</v>
      </c>
      <c r="E630" s="214" t="s">
        <v>1105</v>
      </c>
      <c r="F630" s="215" t="s">
        <v>1106</v>
      </c>
      <c r="G630" s="216" t="s">
        <v>206</v>
      </c>
      <c r="H630" s="217">
        <v>175</v>
      </c>
      <c r="I630" s="218"/>
      <c r="J630" s="219">
        <f>ROUND(I630*H630,2)</f>
        <v>0</v>
      </c>
      <c r="K630" s="215" t="s">
        <v>184</v>
      </c>
      <c r="L630" s="45"/>
      <c r="M630" s="220" t="s">
        <v>19</v>
      </c>
      <c r="N630" s="221" t="s">
        <v>45</v>
      </c>
      <c r="O630" s="85"/>
      <c r="P630" s="222">
        <f>O630*H630</f>
        <v>0</v>
      </c>
      <c r="Q630" s="222">
        <v>0</v>
      </c>
      <c r="R630" s="222">
        <f>Q630*H630</f>
        <v>0</v>
      </c>
      <c r="S630" s="222">
        <v>0.003</v>
      </c>
      <c r="T630" s="223">
        <f>S630*H630</f>
        <v>0.525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4" t="s">
        <v>279</v>
      </c>
      <c r="AT630" s="224" t="s">
        <v>180</v>
      </c>
      <c r="AU630" s="224" t="s">
        <v>84</v>
      </c>
      <c r="AY630" s="18" t="s">
        <v>178</v>
      </c>
      <c r="BE630" s="225">
        <f>IF(N630="základní",J630,0)</f>
        <v>0</v>
      </c>
      <c r="BF630" s="225">
        <f>IF(N630="snížená",J630,0)</f>
        <v>0</v>
      </c>
      <c r="BG630" s="225">
        <f>IF(N630="zákl. přenesená",J630,0)</f>
        <v>0</v>
      </c>
      <c r="BH630" s="225">
        <f>IF(N630="sníž. přenesená",J630,0)</f>
        <v>0</v>
      </c>
      <c r="BI630" s="225">
        <f>IF(N630="nulová",J630,0)</f>
        <v>0</v>
      </c>
      <c r="BJ630" s="18" t="s">
        <v>82</v>
      </c>
      <c r="BK630" s="225">
        <f>ROUND(I630*H630,2)</f>
        <v>0</v>
      </c>
      <c r="BL630" s="18" t="s">
        <v>279</v>
      </c>
      <c r="BM630" s="224" t="s">
        <v>1107</v>
      </c>
    </row>
    <row r="631" spans="1:47" s="2" customFormat="1" ht="12">
      <c r="A631" s="39"/>
      <c r="B631" s="40"/>
      <c r="C631" s="41"/>
      <c r="D631" s="226" t="s">
        <v>187</v>
      </c>
      <c r="E631" s="41"/>
      <c r="F631" s="227" t="s">
        <v>1106</v>
      </c>
      <c r="G631" s="41"/>
      <c r="H631" s="41"/>
      <c r="I631" s="228"/>
      <c r="J631" s="41"/>
      <c r="K631" s="41"/>
      <c r="L631" s="45"/>
      <c r="M631" s="229"/>
      <c r="N631" s="230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187</v>
      </c>
      <c r="AU631" s="18" t="s">
        <v>84</v>
      </c>
    </row>
    <row r="632" spans="1:47" s="2" customFormat="1" ht="12">
      <c r="A632" s="39"/>
      <c r="B632" s="40"/>
      <c r="C632" s="41"/>
      <c r="D632" s="231" t="s">
        <v>189</v>
      </c>
      <c r="E632" s="41"/>
      <c r="F632" s="232" t="s">
        <v>1108</v>
      </c>
      <c r="G632" s="41"/>
      <c r="H632" s="41"/>
      <c r="I632" s="228"/>
      <c r="J632" s="41"/>
      <c r="K632" s="41"/>
      <c r="L632" s="45"/>
      <c r="M632" s="229"/>
      <c r="N632" s="230"/>
      <c r="O632" s="85"/>
      <c r="P632" s="85"/>
      <c r="Q632" s="85"/>
      <c r="R632" s="85"/>
      <c r="S632" s="85"/>
      <c r="T632" s="86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189</v>
      </c>
      <c r="AU632" s="18" t="s">
        <v>84</v>
      </c>
    </row>
    <row r="633" spans="1:65" s="2" customFormat="1" ht="16.5" customHeight="1">
      <c r="A633" s="39"/>
      <c r="B633" s="40"/>
      <c r="C633" s="213" t="s">
        <v>1109</v>
      </c>
      <c r="D633" s="213" t="s">
        <v>180</v>
      </c>
      <c r="E633" s="214" t="s">
        <v>1110</v>
      </c>
      <c r="F633" s="215" t="s">
        <v>1111</v>
      </c>
      <c r="G633" s="216" t="s">
        <v>206</v>
      </c>
      <c r="H633" s="217">
        <v>480</v>
      </c>
      <c r="I633" s="218"/>
      <c r="J633" s="219">
        <f>ROUND(I633*H633,2)</f>
        <v>0</v>
      </c>
      <c r="K633" s="215" t="s">
        <v>184</v>
      </c>
      <c r="L633" s="45"/>
      <c r="M633" s="220" t="s">
        <v>19</v>
      </c>
      <c r="N633" s="221" t="s">
        <v>45</v>
      </c>
      <c r="O633" s="85"/>
      <c r="P633" s="222">
        <f>O633*H633</f>
        <v>0</v>
      </c>
      <c r="Q633" s="222">
        <v>0.0003</v>
      </c>
      <c r="R633" s="222">
        <f>Q633*H633</f>
        <v>0.144</v>
      </c>
      <c r="S633" s="222">
        <v>0</v>
      </c>
      <c r="T633" s="223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24" t="s">
        <v>185</v>
      </c>
      <c r="AT633" s="224" t="s">
        <v>180</v>
      </c>
      <c r="AU633" s="224" t="s">
        <v>84</v>
      </c>
      <c r="AY633" s="18" t="s">
        <v>178</v>
      </c>
      <c r="BE633" s="225">
        <f>IF(N633="základní",J633,0)</f>
        <v>0</v>
      </c>
      <c r="BF633" s="225">
        <f>IF(N633="snížená",J633,0)</f>
        <v>0</v>
      </c>
      <c r="BG633" s="225">
        <f>IF(N633="zákl. přenesená",J633,0)</f>
        <v>0</v>
      </c>
      <c r="BH633" s="225">
        <f>IF(N633="sníž. přenesená",J633,0)</f>
        <v>0</v>
      </c>
      <c r="BI633" s="225">
        <f>IF(N633="nulová",J633,0)</f>
        <v>0</v>
      </c>
      <c r="BJ633" s="18" t="s">
        <v>82</v>
      </c>
      <c r="BK633" s="225">
        <f>ROUND(I633*H633,2)</f>
        <v>0</v>
      </c>
      <c r="BL633" s="18" t="s">
        <v>185</v>
      </c>
      <c r="BM633" s="224" t="s">
        <v>1112</v>
      </c>
    </row>
    <row r="634" spans="1:47" s="2" customFormat="1" ht="12">
      <c r="A634" s="39"/>
      <c r="B634" s="40"/>
      <c r="C634" s="41"/>
      <c r="D634" s="226" t="s">
        <v>187</v>
      </c>
      <c r="E634" s="41"/>
      <c r="F634" s="227" t="s">
        <v>1111</v>
      </c>
      <c r="G634" s="41"/>
      <c r="H634" s="41"/>
      <c r="I634" s="228"/>
      <c r="J634" s="41"/>
      <c r="K634" s="41"/>
      <c r="L634" s="45"/>
      <c r="M634" s="229"/>
      <c r="N634" s="230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187</v>
      </c>
      <c r="AU634" s="18" t="s">
        <v>84</v>
      </c>
    </row>
    <row r="635" spans="1:47" s="2" customFormat="1" ht="12">
      <c r="A635" s="39"/>
      <c r="B635" s="40"/>
      <c r="C635" s="41"/>
      <c r="D635" s="231" t="s">
        <v>189</v>
      </c>
      <c r="E635" s="41"/>
      <c r="F635" s="232" t="s">
        <v>1113</v>
      </c>
      <c r="G635" s="41"/>
      <c r="H635" s="41"/>
      <c r="I635" s="228"/>
      <c r="J635" s="41"/>
      <c r="K635" s="41"/>
      <c r="L635" s="45"/>
      <c r="M635" s="229"/>
      <c r="N635" s="230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189</v>
      </c>
      <c r="AU635" s="18" t="s">
        <v>84</v>
      </c>
    </row>
    <row r="636" spans="1:65" s="2" customFormat="1" ht="21.75" customHeight="1">
      <c r="A636" s="39"/>
      <c r="B636" s="40"/>
      <c r="C636" s="213" t="s">
        <v>1114</v>
      </c>
      <c r="D636" s="213" t="s">
        <v>180</v>
      </c>
      <c r="E636" s="214" t="s">
        <v>1115</v>
      </c>
      <c r="F636" s="215" t="s">
        <v>1116</v>
      </c>
      <c r="G636" s="216" t="s">
        <v>206</v>
      </c>
      <c r="H636" s="217">
        <v>480</v>
      </c>
      <c r="I636" s="218"/>
      <c r="J636" s="219">
        <f>ROUND(I636*H636,2)</f>
        <v>0</v>
      </c>
      <c r="K636" s="215" t="s">
        <v>184</v>
      </c>
      <c r="L636" s="45"/>
      <c r="M636" s="220" t="s">
        <v>19</v>
      </c>
      <c r="N636" s="221" t="s">
        <v>45</v>
      </c>
      <c r="O636" s="85"/>
      <c r="P636" s="222">
        <f>O636*H636</f>
        <v>0</v>
      </c>
      <c r="Q636" s="222">
        <v>0.0045</v>
      </c>
      <c r="R636" s="222">
        <f>Q636*H636</f>
        <v>2.1599999999999997</v>
      </c>
      <c r="S636" s="222">
        <v>0</v>
      </c>
      <c r="T636" s="223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24" t="s">
        <v>279</v>
      </c>
      <c r="AT636" s="224" t="s">
        <v>180</v>
      </c>
      <c r="AU636" s="224" t="s">
        <v>84</v>
      </c>
      <c r="AY636" s="18" t="s">
        <v>178</v>
      </c>
      <c r="BE636" s="225">
        <f>IF(N636="základní",J636,0)</f>
        <v>0</v>
      </c>
      <c r="BF636" s="225">
        <f>IF(N636="snížená",J636,0)</f>
        <v>0</v>
      </c>
      <c r="BG636" s="225">
        <f>IF(N636="zákl. přenesená",J636,0)</f>
        <v>0</v>
      </c>
      <c r="BH636" s="225">
        <f>IF(N636="sníž. přenesená",J636,0)</f>
        <v>0</v>
      </c>
      <c r="BI636" s="225">
        <f>IF(N636="nulová",J636,0)</f>
        <v>0</v>
      </c>
      <c r="BJ636" s="18" t="s">
        <v>82</v>
      </c>
      <c r="BK636" s="225">
        <f>ROUND(I636*H636,2)</f>
        <v>0</v>
      </c>
      <c r="BL636" s="18" t="s">
        <v>279</v>
      </c>
      <c r="BM636" s="224" t="s">
        <v>1117</v>
      </c>
    </row>
    <row r="637" spans="1:47" s="2" customFormat="1" ht="12">
      <c r="A637" s="39"/>
      <c r="B637" s="40"/>
      <c r="C637" s="41"/>
      <c r="D637" s="226" t="s">
        <v>187</v>
      </c>
      <c r="E637" s="41"/>
      <c r="F637" s="227" t="s">
        <v>1116</v>
      </c>
      <c r="G637" s="41"/>
      <c r="H637" s="41"/>
      <c r="I637" s="228"/>
      <c r="J637" s="41"/>
      <c r="K637" s="41"/>
      <c r="L637" s="45"/>
      <c r="M637" s="229"/>
      <c r="N637" s="230"/>
      <c r="O637" s="85"/>
      <c r="P637" s="85"/>
      <c r="Q637" s="85"/>
      <c r="R637" s="85"/>
      <c r="S637" s="85"/>
      <c r="T637" s="8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187</v>
      </c>
      <c r="AU637" s="18" t="s">
        <v>84</v>
      </c>
    </row>
    <row r="638" spans="1:47" s="2" customFormat="1" ht="12">
      <c r="A638" s="39"/>
      <c r="B638" s="40"/>
      <c r="C638" s="41"/>
      <c r="D638" s="231" t="s">
        <v>189</v>
      </c>
      <c r="E638" s="41"/>
      <c r="F638" s="232" t="s">
        <v>1118</v>
      </c>
      <c r="G638" s="41"/>
      <c r="H638" s="41"/>
      <c r="I638" s="228"/>
      <c r="J638" s="41"/>
      <c r="K638" s="41"/>
      <c r="L638" s="45"/>
      <c r="M638" s="229"/>
      <c r="N638" s="230"/>
      <c r="O638" s="85"/>
      <c r="P638" s="85"/>
      <c r="Q638" s="85"/>
      <c r="R638" s="85"/>
      <c r="S638" s="85"/>
      <c r="T638" s="86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189</v>
      </c>
      <c r="AU638" s="18" t="s">
        <v>84</v>
      </c>
    </row>
    <row r="639" spans="1:65" s="2" customFormat="1" ht="16.5" customHeight="1">
      <c r="A639" s="39"/>
      <c r="B639" s="40"/>
      <c r="C639" s="213" t="s">
        <v>1119</v>
      </c>
      <c r="D639" s="213" t="s">
        <v>180</v>
      </c>
      <c r="E639" s="214" t="s">
        <v>1120</v>
      </c>
      <c r="F639" s="215" t="s">
        <v>1121</v>
      </c>
      <c r="G639" s="216" t="s">
        <v>206</v>
      </c>
      <c r="H639" s="217">
        <v>175</v>
      </c>
      <c r="I639" s="218"/>
      <c r="J639" s="219">
        <f>ROUND(I639*H639,2)</f>
        <v>0</v>
      </c>
      <c r="K639" s="215" t="s">
        <v>184</v>
      </c>
      <c r="L639" s="45"/>
      <c r="M639" s="220" t="s">
        <v>19</v>
      </c>
      <c r="N639" s="221" t="s">
        <v>45</v>
      </c>
      <c r="O639" s="85"/>
      <c r="P639" s="222">
        <f>O639*H639</f>
        <v>0</v>
      </c>
      <c r="Q639" s="222">
        <v>0</v>
      </c>
      <c r="R639" s="222">
        <f>Q639*H639</f>
        <v>0</v>
      </c>
      <c r="S639" s="222">
        <v>0</v>
      </c>
      <c r="T639" s="223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24" t="s">
        <v>279</v>
      </c>
      <c r="AT639" s="224" t="s">
        <v>180</v>
      </c>
      <c r="AU639" s="224" t="s">
        <v>84</v>
      </c>
      <c r="AY639" s="18" t="s">
        <v>178</v>
      </c>
      <c r="BE639" s="225">
        <f>IF(N639="základní",J639,0)</f>
        <v>0</v>
      </c>
      <c r="BF639" s="225">
        <f>IF(N639="snížená",J639,0)</f>
        <v>0</v>
      </c>
      <c r="BG639" s="225">
        <f>IF(N639="zákl. přenesená",J639,0)</f>
        <v>0</v>
      </c>
      <c r="BH639" s="225">
        <f>IF(N639="sníž. přenesená",J639,0)</f>
        <v>0</v>
      </c>
      <c r="BI639" s="225">
        <f>IF(N639="nulová",J639,0)</f>
        <v>0</v>
      </c>
      <c r="BJ639" s="18" t="s">
        <v>82</v>
      </c>
      <c r="BK639" s="225">
        <f>ROUND(I639*H639,2)</f>
        <v>0</v>
      </c>
      <c r="BL639" s="18" t="s">
        <v>279</v>
      </c>
      <c r="BM639" s="224" t="s">
        <v>1122</v>
      </c>
    </row>
    <row r="640" spans="1:47" s="2" customFormat="1" ht="12">
      <c r="A640" s="39"/>
      <c r="B640" s="40"/>
      <c r="C640" s="41"/>
      <c r="D640" s="226" t="s">
        <v>187</v>
      </c>
      <c r="E640" s="41"/>
      <c r="F640" s="227" t="s">
        <v>1123</v>
      </c>
      <c r="G640" s="41"/>
      <c r="H640" s="41"/>
      <c r="I640" s="228"/>
      <c r="J640" s="41"/>
      <c r="K640" s="41"/>
      <c r="L640" s="45"/>
      <c r="M640" s="229"/>
      <c r="N640" s="230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187</v>
      </c>
      <c r="AU640" s="18" t="s">
        <v>84</v>
      </c>
    </row>
    <row r="641" spans="1:47" s="2" customFormat="1" ht="12">
      <c r="A641" s="39"/>
      <c r="B641" s="40"/>
      <c r="C641" s="41"/>
      <c r="D641" s="231" t="s">
        <v>189</v>
      </c>
      <c r="E641" s="41"/>
      <c r="F641" s="232" t="s">
        <v>1124</v>
      </c>
      <c r="G641" s="41"/>
      <c r="H641" s="41"/>
      <c r="I641" s="228"/>
      <c r="J641" s="41"/>
      <c r="K641" s="41"/>
      <c r="L641" s="45"/>
      <c r="M641" s="229"/>
      <c r="N641" s="230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189</v>
      </c>
      <c r="AU641" s="18" t="s">
        <v>84</v>
      </c>
    </row>
    <row r="642" spans="1:65" s="2" customFormat="1" ht="21.75" customHeight="1">
      <c r="A642" s="39"/>
      <c r="B642" s="40"/>
      <c r="C642" s="234" t="s">
        <v>1125</v>
      </c>
      <c r="D642" s="234" t="s">
        <v>96</v>
      </c>
      <c r="E642" s="235" t="s">
        <v>1126</v>
      </c>
      <c r="F642" s="236" t="s">
        <v>1127</v>
      </c>
      <c r="G642" s="237" t="s">
        <v>206</v>
      </c>
      <c r="H642" s="238">
        <v>231</v>
      </c>
      <c r="I642" s="239"/>
      <c r="J642" s="240">
        <f>ROUND(I642*H642,2)</f>
        <v>0</v>
      </c>
      <c r="K642" s="236" t="s">
        <v>184</v>
      </c>
      <c r="L642" s="241"/>
      <c r="M642" s="242" t="s">
        <v>19</v>
      </c>
      <c r="N642" s="243" t="s">
        <v>45</v>
      </c>
      <c r="O642" s="85"/>
      <c r="P642" s="222">
        <f>O642*H642</f>
        <v>0</v>
      </c>
      <c r="Q642" s="222">
        <v>0.00115</v>
      </c>
      <c r="R642" s="222">
        <f>Q642*H642</f>
        <v>0.26565</v>
      </c>
      <c r="S642" s="222">
        <v>0</v>
      </c>
      <c r="T642" s="223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24" t="s">
        <v>365</v>
      </c>
      <c r="AT642" s="224" t="s">
        <v>96</v>
      </c>
      <c r="AU642" s="224" t="s">
        <v>84</v>
      </c>
      <c r="AY642" s="18" t="s">
        <v>178</v>
      </c>
      <c r="BE642" s="225">
        <f>IF(N642="základní",J642,0)</f>
        <v>0</v>
      </c>
      <c r="BF642" s="225">
        <f>IF(N642="snížená",J642,0)</f>
        <v>0</v>
      </c>
      <c r="BG642" s="225">
        <f>IF(N642="zákl. přenesená",J642,0)</f>
        <v>0</v>
      </c>
      <c r="BH642" s="225">
        <f>IF(N642="sníž. přenesená",J642,0)</f>
        <v>0</v>
      </c>
      <c r="BI642" s="225">
        <f>IF(N642="nulová",J642,0)</f>
        <v>0</v>
      </c>
      <c r="BJ642" s="18" t="s">
        <v>82</v>
      </c>
      <c r="BK642" s="225">
        <f>ROUND(I642*H642,2)</f>
        <v>0</v>
      </c>
      <c r="BL642" s="18" t="s">
        <v>279</v>
      </c>
      <c r="BM642" s="224" t="s">
        <v>1128</v>
      </c>
    </row>
    <row r="643" spans="1:47" s="2" customFormat="1" ht="12">
      <c r="A643" s="39"/>
      <c r="B643" s="40"/>
      <c r="C643" s="41"/>
      <c r="D643" s="226" t="s">
        <v>187</v>
      </c>
      <c r="E643" s="41"/>
      <c r="F643" s="227" t="s">
        <v>1129</v>
      </c>
      <c r="G643" s="41"/>
      <c r="H643" s="41"/>
      <c r="I643" s="228"/>
      <c r="J643" s="41"/>
      <c r="K643" s="41"/>
      <c r="L643" s="45"/>
      <c r="M643" s="229"/>
      <c r="N643" s="230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187</v>
      </c>
      <c r="AU643" s="18" t="s">
        <v>84</v>
      </c>
    </row>
    <row r="644" spans="1:51" s="13" customFormat="1" ht="12">
      <c r="A644" s="13"/>
      <c r="B644" s="244"/>
      <c r="C644" s="245"/>
      <c r="D644" s="226" t="s">
        <v>288</v>
      </c>
      <c r="E644" s="246" t="s">
        <v>19</v>
      </c>
      <c r="F644" s="247" t="s">
        <v>1130</v>
      </c>
      <c r="G644" s="245"/>
      <c r="H644" s="248">
        <v>210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4" t="s">
        <v>288</v>
      </c>
      <c r="AU644" s="254" t="s">
        <v>84</v>
      </c>
      <c r="AV644" s="13" t="s">
        <v>84</v>
      </c>
      <c r="AW644" s="13" t="s">
        <v>33</v>
      </c>
      <c r="AX644" s="13" t="s">
        <v>82</v>
      </c>
      <c r="AY644" s="254" t="s">
        <v>178</v>
      </c>
    </row>
    <row r="645" spans="1:51" s="13" customFormat="1" ht="12">
      <c r="A645" s="13"/>
      <c r="B645" s="244"/>
      <c r="C645" s="245"/>
      <c r="D645" s="226" t="s">
        <v>288</v>
      </c>
      <c r="E645" s="245"/>
      <c r="F645" s="247" t="s">
        <v>1131</v>
      </c>
      <c r="G645" s="245"/>
      <c r="H645" s="248">
        <v>231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4" t="s">
        <v>288</v>
      </c>
      <c r="AU645" s="254" t="s">
        <v>84</v>
      </c>
      <c r="AV645" s="13" t="s">
        <v>84</v>
      </c>
      <c r="AW645" s="13" t="s">
        <v>4</v>
      </c>
      <c r="AX645" s="13" t="s">
        <v>82</v>
      </c>
      <c r="AY645" s="254" t="s">
        <v>178</v>
      </c>
    </row>
    <row r="646" spans="1:65" s="2" customFormat="1" ht="16.5" customHeight="1">
      <c r="A646" s="39"/>
      <c r="B646" s="40"/>
      <c r="C646" s="213" t="s">
        <v>1132</v>
      </c>
      <c r="D646" s="213" t="s">
        <v>180</v>
      </c>
      <c r="E646" s="214" t="s">
        <v>1133</v>
      </c>
      <c r="F646" s="215" t="s">
        <v>1134</v>
      </c>
      <c r="G646" s="216" t="s">
        <v>206</v>
      </c>
      <c r="H646" s="217">
        <v>265</v>
      </c>
      <c r="I646" s="218"/>
      <c r="J646" s="219">
        <f>ROUND(I646*H646,2)</f>
        <v>0</v>
      </c>
      <c r="K646" s="215" t="s">
        <v>184</v>
      </c>
      <c r="L646" s="45"/>
      <c r="M646" s="220" t="s">
        <v>19</v>
      </c>
      <c r="N646" s="221" t="s">
        <v>45</v>
      </c>
      <c r="O646" s="85"/>
      <c r="P646" s="222">
        <f>O646*H646</f>
        <v>0</v>
      </c>
      <c r="Q646" s="222">
        <v>0.0003</v>
      </c>
      <c r="R646" s="222">
        <f>Q646*H646</f>
        <v>0.07949999999999999</v>
      </c>
      <c r="S646" s="222">
        <v>0</v>
      </c>
      <c r="T646" s="223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24" t="s">
        <v>279</v>
      </c>
      <c r="AT646" s="224" t="s">
        <v>180</v>
      </c>
      <c r="AU646" s="224" t="s">
        <v>84</v>
      </c>
      <c r="AY646" s="18" t="s">
        <v>178</v>
      </c>
      <c r="BE646" s="225">
        <f>IF(N646="základní",J646,0)</f>
        <v>0</v>
      </c>
      <c r="BF646" s="225">
        <f>IF(N646="snížená",J646,0)</f>
        <v>0</v>
      </c>
      <c r="BG646" s="225">
        <f>IF(N646="zákl. přenesená",J646,0)</f>
        <v>0</v>
      </c>
      <c r="BH646" s="225">
        <f>IF(N646="sníž. přenesená",J646,0)</f>
        <v>0</v>
      </c>
      <c r="BI646" s="225">
        <f>IF(N646="nulová",J646,0)</f>
        <v>0</v>
      </c>
      <c r="BJ646" s="18" t="s">
        <v>82</v>
      </c>
      <c r="BK646" s="225">
        <f>ROUND(I646*H646,2)</f>
        <v>0</v>
      </c>
      <c r="BL646" s="18" t="s">
        <v>279</v>
      </c>
      <c r="BM646" s="224" t="s">
        <v>1135</v>
      </c>
    </row>
    <row r="647" spans="1:47" s="2" customFormat="1" ht="12">
      <c r="A647" s="39"/>
      <c r="B647" s="40"/>
      <c r="C647" s="41"/>
      <c r="D647" s="226" t="s">
        <v>187</v>
      </c>
      <c r="E647" s="41"/>
      <c r="F647" s="227" t="s">
        <v>1136</v>
      </c>
      <c r="G647" s="41"/>
      <c r="H647" s="41"/>
      <c r="I647" s="228"/>
      <c r="J647" s="41"/>
      <c r="K647" s="41"/>
      <c r="L647" s="45"/>
      <c r="M647" s="229"/>
      <c r="N647" s="230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187</v>
      </c>
      <c r="AU647" s="18" t="s">
        <v>84</v>
      </c>
    </row>
    <row r="648" spans="1:47" s="2" customFormat="1" ht="12">
      <c r="A648" s="39"/>
      <c r="B648" s="40"/>
      <c r="C648" s="41"/>
      <c r="D648" s="231" t="s">
        <v>189</v>
      </c>
      <c r="E648" s="41"/>
      <c r="F648" s="232" t="s">
        <v>1137</v>
      </c>
      <c r="G648" s="41"/>
      <c r="H648" s="41"/>
      <c r="I648" s="228"/>
      <c r="J648" s="41"/>
      <c r="K648" s="41"/>
      <c r="L648" s="45"/>
      <c r="M648" s="229"/>
      <c r="N648" s="230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189</v>
      </c>
      <c r="AU648" s="18" t="s">
        <v>84</v>
      </c>
    </row>
    <row r="649" spans="1:65" s="2" customFormat="1" ht="16.5" customHeight="1">
      <c r="A649" s="39"/>
      <c r="B649" s="40"/>
      <c r="C649" s="234" t="s">
        <v>1138</v>
      </c>
      <c r="D649" s="234" t="s">
        <v>96</v>
      </c>
      <c r="E649" s="235" t="s">
        <v>1139</v>
      </c>
      <c r="F649" s="236" t="s">
        <v>1140</v>
      </c>
      <c r="G649" s="237" t="s">
        <v>206</v>
      </c>
      <c r="H649" s="238">
        <v>318</v>
      </c>
      <c r="I649" s="239"/>
      <c r="J649" s="240">
        <f>ROUND(I649*H649,2)</f>
        <v>0</v>
      </c>
      <c r="K649" s="236" t="s">
        <v>184</v>
      </c>
      <c r="L649" s="241"/>
      <c r="M649" s="242" t="s">
        <v>19</v>
      </c>
      <c r="N649" s="243" t="s">
        <v>45</v>
      </c>
      <c r="O649" s="85"/>
      <c r="P649" s="222">
        <f>O649*H649</f>
        <v>0</v>
      </c>
      <c r="Q649" s="222">
        <v>0.00264</v>
      </c>
      <c r="R649" s="222">
        <f>Q649*H649</f>
        <v>0.83952</v>
      </c>
      <c r="S649" s="222">
        <v>0</v>
      </c>
      <c r="T649" s="223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24" t="s">
        <v>365</v>
      </c>
      <c r="AT649" s="224" t="s">
        <v>96</v>
      </c>
      <c r="AU649" s="224" t="s">
        <v>84</v>
      </c>
      <c r="AY649" s="18" t="s">
        <v>178</v>
      </c>
      <c r="BE649" s="225">
        <f>IF(N649="základní",J649,0)</f>
        <v>0</v>
      </c>
      <c r="BF649" s="225">
        <f>IF(N649="snížená",J649,0)</f>
        <v>0</v>
      </c>
      <c r="BG649" s="225">
        <f>IF(N649="zákl. přenesená",J649,0)</f>
        <v>0</v>
      </c>
      <c r="BH649" s="225">
        <f>IF(N649="sníž. přenesená",J649,0)</f>
        <v>0</v>
      </c>
      <c r="BI649" s="225">
        <f>IF(N649="nulová",J649,0)</f>
        <v>0</v>
      </c>
      <c r="BJ649" s="18" t="s">
        <v>82</v>
      </c>
      <c r="BK649" s="225">
        <f>ROUND(I649*H649,2)</f>
        <v>0</v>
      </c>
      <c r="BL649" s="18" t="s">
        <v>279</v>
      </c>
      <c r="BM649" s="224" t="s">
        <v>1141</v>
      </c>
    </row>
    <row r="650" spans="1:47" s="2" customFormat="1" ht="12">
      <c r="A650" s="39"/>
      <c r="B650" s="40"/>
      <c r="C650" s="41"/>
      <c r="D650" s="226" t="s">
        <v>187</v>
      </c>
      <c r="E650" s="41"/>
      <c r="F650" s="227" t="s">
        <v>1140</v>
      </c>
      <c r="G650" s="41"/>
      <c r="H650" s="41"/>
      <c r="I650" s="228"/>
      <c r="J650" s="41"/>
      <c r="K650" s="41"/>
      <c r="L650" s="45"/>
      <c r="M650" s="229"/>
      <c r="N650" s="230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187</v>
      </c>
      <c r="AU650" s="18" t="s">
        <v>84</v>
      </c>
    </row>
    <row r="651" spans="1:51" s="13" customFormat="1" ht="12">
      <c r="A651" s="13"/>
      <c r="B651" s="244"/>
      <c r="C651" s="245"/>
      <c r="D651" s="226" t="s">
        <v>288</v>
      </c>
      <c r="E651" s="246" t="s">
        <v>19</v>
      </c>
      <c r="F651" s="247" t="s">
        <v>1142</v>
      </c>
      <c r="G651" s="245"/>
      <c r="H651" s="248">
        <v>318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4" t="s">
        <v>288</v>
      </c>
      <c r="AU651" s="254" t="s">
        <v>84</v>
      </c>
      <c r="AV651" s="13" t="s">
        <v>84</v>
      </c>
      <c r="AW651" s="13" t="s">
        <v>33</v>
      </c>
      <c r="AX651" s="13" t="s">
        <v>82</v>
      </c>
      <c r="AY651" s="254" t="s">
        <v>178</v>
      </c>
    </row>
    <row r="652" spans="1:65" s="2" customFormat="1" ht="16.5" customHeight="1">
      <c r="A652" s="39"/>
      <c r="B652" s="40"/>
      <c r="C652" s="213" t="s">
        <v>1143</v>
      </c>
      <c r="D652" s="213" t="s">
        <v>180</v>
      </c>
      <c r="E652" s="214" t="s">
        <v>1144</v>
      </c>
      <c r="F652" s="215" t="s">
        <v>1145</v>
      </c>
      <c r="G652" s="216" t="s">
        <v>237</v>
      </c>
      <c r="H652" s="217">
        <v>290</v>
      </c>
      <c r="I652" s="218"/>
      <c r="J652" s="219">
        <f>ROUND(I652*H652,2)</f>
        <v>0</v>
      </c>
      <c r="K652" s="215" t="s">
        <v>184</v>
      </c>
      <c r="L652" s="45"/>
      <c r="M652" s="220" t="s">
        <v>19</v>
      </c>
      <c r="N652" s="221" t="s">
        <v>45</v>
      </c>
      <c r="O652" s="85"/>
      <c r="P652" s="222">
        <f>O652*H652</f>
        <v>0</v>
      </c>
      <c r="Q652" s="222">
        <v>1E-05</v>
      </c>
      <c r="R652" s="222">
        <f>Q652*H652</f>
        <v>0.0029000000000000002</v>
      </c>
      <c r="S652" s="222">
        <v>0</v>
      </c>
      <c r="T652" s="223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24" t="s">
        <v>279</v>
      </c>
      <c r="AT652" s="224" t="s">
        <v>180</v>
      </c>
      <c r="AU652" s="224" t="s">
        <v>84</v>
      </c>
      <c r="AY652" s="18" t="s">
        <v>178</v>
      </c>
      <c r="BE652" s="225">
        <f>IF(N652="základní",J652,0)</f>
        <v>0</v>
      </c>
      <c r="BF652" s="225">
        <f>IF(N652="snížená",J652,0)</f>
        <v>0</v>
      </c>
      <c r="BG652" s="225">
        <f>IF(N652="zákl. přenesená",J652,0)</f>
        <v>0</v>
      </c>
      <c r="BH652" s="225">
        <f>IF(N652="sníž. přenesená",J652,0)</f>
        <v>0</v>
      </c>
      <c r="BI652" s="225">
        <f>IF(N652="nulová",J652,0)</f>
        <v>0</v>
      </c>
      <c r="BJ652" s="18" t="s">
        <v>82</v>
      </c>
      <c r="BK652" s="225">
        <f>ROUND(I652*H652,2)</f>
        <v>0</v>
      </c>
      <c r="BL652" s="18" t="s">
        <v>279</v>
      </c>
      <c r="BM652" s="224" t="s">
        <v>1146</v>
      </c>
    </row>
    <row r="653" spans="1:47" s="2" customFormat="1" ht="12">
      <c r="A653" s="39"/>
      <c r="B653" s="40"/>
      <c r="C653" s="41"/>
      <c r="D653" s="226" t="s">
        <v>187</v>
      </c>
      <c r="E653" s="41"/>
      <c r="F653" s="227" t="s">
        <v>1147</v>
      </c>
      <c r="G653" s="41"/>
      <c r="H653" s="41"/>
      <c r="I653" s="228"/>
      <c r="J653" s="41"/>
      <c r="K653" s="41"/>
      <c r="L653" s="45"/>
      <c r="M653" s="229"/>
      <c r="N653" s="230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187</v>
      </c>
      <c r="AU653" s="18" t="s">
        <v>84</v>
      </c>
    </row>
    <row r="654" spans="1:47" s="2" customFormat="1" ht="12">
      <c r="A654" s="39"/>
      <c r="B654" s="40"/>
      <c r="C654" s="41"/>
      <c r="D654" s="231" t="s">
        <v>189</v>
      </c>
      <c r="E654" s="41"/>
      <c r="F654" s="232" t="s">
        <v>1148</v>
      </c>
      <c r="G654" s="41"/>
      <c r="H654" s="41"/>
      <c r="I654" s="228"/>
      <c r="J654" s="41"/>
      <c r="K654" s="41"/>
      <c r="L654" s="45"/>
      <c r="M654" s="229"/>
      <c r="N654" s="230"/>
      <c r="O654" s="85"/>
      <c r="P654" s="85"/>
      <c r="Q654" s="85"/>
      <c r="R654" s="85"/>
      <c r="S654" s="85"/>
      <c r="T654" s="86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189</v>
      </c>
      <c r="AU654" s="18" t="s">
        <v>84</v>
      </c>
    </row>
    <row r="655" spans="1:51" s="13" customFormat="1" ht="12">
      <c r="A655" s="13"/>
      <c r="B655" s="244"/>
      <c r="C655" s="245"/>
      <c r="D655" s="226" t="s">
        <v>288</v>
      </c>
      <c r="E655" s="246" t="s">
        <v>19</v>
      </c>
      <c r="F655" s="247" t="s">
        <v>1149</v>
      </c>
      <c r="G655" s="245"/>
      <c r="H655" s="248">
        <v>290</v>
      </c>
      <c r="I655" s="249"/>
      <c r="J655" s="245"/>
      <c r="K655" s="245"/>
      <c r="L655" s="250"/>
      <c r="M655" s="251"/>
      <c r="N655" s="252"/>
      <c r="O655" s="252"/>
      <c r="P655" s="252"/>
      <c r="Q655" s="252"/>
      <c r="R655" s="252"/>
      <c r="S655" s="252"/>
      <c r="T655" s="25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4" t="s">
        <v>288</v>
      </c>
      <c r="AU655" s="254" t="s">
        <v>84</v>
      </c>
      <c r="AV655" s="13" t="s">
        <v>84</v>
      </c>
      <c r="AW655" s="13" t="s">
        <v>33</v>
      </c>
      <c r="AX655" s="13" t="s">
        <v>82</v>
      </c>
      <c r="AY655" s="254" t="s">
        <v>178</v>
      </c>
    </row>
    <row r="656" spans="1:65" s="2" customFormat="1" ht="16.5" customHeight="1">
      <c r="A656" s="39"/>
      <c r="B656" s="40"/>
      <c r="C656" s="234" t="s">
        <v>1150</v>
      </c>
      <c r="D656" s="234" t="s">
        <v>96</v>
      </c>
      <c r="E656" s="235" t="s">
        <v>1151</v>
      </c>
      <c r="F656" s="236" t="s">
        <v>1152</v>
      </c>
      <c r="G656" s="237" t="s">
        <v>237</v>
      </c>
      <c r="H656" s="238">
        <v>319</v>
      </c>
      <c r="I656" s="239"/>
      <c r="J656" s="240">
        <f>ROUND(I656*H656,2)</f>
        <v>0</v>
      </c>
      <c r="K656" s="236" t="s">
        <v>184</v>
      </c>
      <c r="L656" s="241"/>
      <c r="M656" s="242" t="s">
        <v>19</v>
      </c>
      <c r="N656" s="243" t="s">
        <v>45</v>
      </c>
      <c r="O656" s="85"/>
      <c r="P656" s="222">
        <f>O656*H656</f>
        <v>0</v>
      </c>
      <c r="Q656" s="222">
        <v>0.00035</v>
      </c>
      <c r="R656" s="222">
        <f>Q656*H656</f>
        <v>0.11165</v>
      </c>
      <c r="S656" s="222">
        <v>0</v>
      </c>
      <c r="T656" s="223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24" t="s">
        <v>365</v>
      </c>
      <c r="AT656" s="224" t="s">
        <v>96</v>
      </c>
      <c r="AU656" s="224" t="s">
        <v>84</v>
      </c>
      <c r="AY656" s="18" t="s">
        <v>178</v>
      </c>
      <c r="BE656" s="225">
        <f>IF(N656="základní",J656,0)</f>
        <v>0</v>
      </c>
      <c r="BF656" s="225">
        <f>IF(N656="snížená",J656,0)</f>
        <v>0</v>
      </c>
      <c r="BG656" s="225">
        <f>IF(N656="zákl. přenesená",J656,0)</f>
        <v>0</v>
      </c>
      <c r="BH656" s="225">
        <f>IF(N656="sníž. přenesená",J656,0)</f>
        <v>0</v>
      </c>
      <c r="BI656" s="225">
        <f>IF(N656="nulová",J656,0)</f>
        <v>0</v>
      </c>
      <c r="BJ656" s="18" t="s">
        <v>82</v>
      </c>
      <c r="BK656" s="225">
        <f>ROUND(I656*H656,2)</f>
        <v>0</v>
      </c>
      <c r="BL656" s="18" t="s">
        <v>279</v>
      </c>
      <c r="BM656" s="224" t="s">
        <v>1153</v>
      </c>
    </row>
    <row r="657" spans="1:47" s="2" customFormat="1" ht="12">
      <c r="A657" s="39"/>
      <c r="B657" s="40"/>
      <c r="C657" s="41"/>
      <c r="D657" s="226" t="s">
        <v>187</v>
      </c>
      <c r="E657" s="41"/>
      <c r="F657" s="227" t="s">
        <v>1152</v>
      </c>
      <c r="G657" s="41"/>
      <c r="H657" s="41"/>
      <c r="I657" s="228"/>
      <c r="J657" s="41"/>
      <c r="K657" s="41"/>
      <c r="L657" s="45"/>
      <c r="M657" s="229"/>
      <c r="N657" s="230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187</v>
      </c>
      <c r="AU657" s="18" t="s">
        <v>84</v>
      </c>
    </row>
    <row r="658" spans="1:51" s="13" customFormat="1" ht="12">
      <c r="A658" s="13"/>
      <c r="B658" s="244"/>
      <c r="C658" s="245"/>
      <c r="D658" s="226" t="s">
        <v>288</v>
      </c>
      <c r="E658" s="246" t="s">
        <v>19</v>
      </c>
      <c r="F658" s="247" t="s">
        <v>1154</v>
      </c>
      <c r="G658" s="245"/>
      <c r="H658" s="248">
        <v>319</v>
      </c>
      <c r="I658" s="249"/>
      <c r="J658" s="245"/>
      <c r="K658" s="245"/>
      <c r="L658" s="250"/>
      <c r="M658" s="251"/>
      <c r="N658" s="252"/>
      <c r="O658" s="252"/>
      <c r="P658" s="252"/>
      <c r="Q658" s="252"/>
      <c r="R658" s="252"/>
      <c r="S658" s="252"/>
      <c r="T658" s="25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4" t="s">
        <v>288</v>
      </c>
      <c r="AU658" s="254" t="s">
        <v>84</v>
      </c>
      <c r="AV658" s="13" t="s">
        <v>84</v>
      </c>
      <c r="AW658" s="13" t="s">
        <v>33</v>
      </c>
      <c r="AX658" s="13" t="s">
        <v>82</v>
      </c>
      <c r="AY658" s="254" t="s">
        <v>178</v>
      </c>
    </row>
    <row r="659" spans="1:65" s="2" customFormat="1" ht="16.5" customHeight="1">
      <c r="A659" s="39"/>
      <c r="B659" s="40"/>
      <c r="C659" s="213" t="s">
        <v>1155</v>
      </c>
      <c r="D659" s="213" t="s">
        <v>180</v>
      </c>
      <c r="E659" s="214" t="s">
        <v>1156</v>
      </c>
      <c r="F659" s="215" t="s">
        <v>1157</v>
      </c>
      <c r="G659" s="216" t="s">
        <v>252</v>
      </c>
      <c r="H659" s="217">
        <v>6</v>
      </c>
      <c r="I659" s="218"/>
      <c r="J659" s="219">
        <f>ROUND(I659*H659,2)</f>
        <v>0</v>
      </c>
      <c r="K659" s="215" t="s">
        <v>184</v>
      </c>
      <c r="L659" s="45"/>
      <c r="M659" s="220" t="s">
        <v>19</v>
      </c>
      <c r="N659" s="221" t="s">
        <v>45</v>
      </c>
      <c r="O659" s="85"/>
      <c r="P659" s="222">
        <f>O659*H659</f>
        <v>0</v>
      </c>
      <c r="Q659" s="222">
        <v>0</v>
      </c>
      <c r="R659" s="222">
        <f>Q659*H659</f>
        <v>0</v>
      </c>
      <c r="S659" s="222">
        <v>0</v>
      </c>
      <c r="T659" s="223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24" t="s">
        <v>279</v>
      </c>
      <c r="AT659" s="224" t="s">
        <v>180</v>
      </c>
      <c r="AU659" s="224" t="s">
        <v>84</v>
      </c>
      <c r="AY659" s="18" t="s">
        <v>178</v>
      </c>
      <c r="BE659" s="225">
        <f>IF(N659="základní",J659,0)</f>
        <v>0</v>
      </c>
      <c r="BF659" s="225">
        <f>IF(N659="snížená",J659,0)</f>
        <v>0</v>
      </c>
      <c r="BG659" s="225">
        <f>IF(N659="zákl. přenesená",J659,0)</f>
        <v>0</v>
      </c>
      <c r="BH659" s="225">
        <f>IF(N659="sníž. přenesená",J659,0)</f>
        <v>0</v>
      </c>
      <c r="BI659" s="225">
        <f>IF(N659="nulová",J659,0)</f>
        <v>0</v>
      </c>
      <c r="BJ659" s="18" t="s">
        <v>82</v>
      </c>
      <c r="BK659" s="225">
        <f>ROUND(I659*H659,2)</f>
        <v>0</v>
      </c>
      <c r="BL659" s="18" t="s">
        <v>279</v>
      </c>
      <c r="BM659" s="224" t="s">
        <v>1158</v>
      </c>
    </row>
    <row r="660" spans="1:47" s="2" customFormat="1" ht="12">
      <c r="A660" s="39"/>
      <c r="B660" s="40"/>
      <c r="C660" s="41"/>
      <c r="D660" s="226" t="s">
        <v>187</v>
      </c>
      <c r="E660" s="41"/>
      <c r="F660" s="227" t="s">
        <v>1159</v>
      </c>
      <c r="G660" s="41"/>
      <c r="H660" s="41"/>
      <c r="I660" s="228"/>
      <c r="J660" s="41"/>
      <c r="K660" s="41"/>
      <c r="L660" s="45"/>
      <c r="M660" s="229"/>
      <c r="N660" s="230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187</v>
      </c>
      <c r="AU660" s="18" t="s">
        <v>84</v>
      </c>
    </row>
    <row r="661" spans="1:47" s="2" customFormat="1" ht="12">
      <c r="A661" s="39"/>
      <c r="B661" s="40"/>
      <c r="C661" s="41"/>
      <c r="D661" s="231" t="s">
        <v>189</v>
      </c>
      <c r="E661" s="41"/>
      <c r="F661" s="232" t="s">
        <v>1160</v>
      </c>
      <c r="G661" s="41"/>
      <c r="H661" s="41"/>
      <c r="I661" s="228"/>
      <c r="J661" s="41"/>
      <c r="K661" s="41"/>
      <c r="L661" s="45"/>
      <c r="M661" s="229"/>
      <c r="N661" s="230"/>
      <c r="O661" s="85"/>
      <c r="P661" s="85"/>
      <c r="Q661" s="85"/>
      <c r="R661" s="85"/>
      <c r="S661" s="85"/>
      <c r="T661" s="86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T661" s="18" t="s">
        <v>189</v>
      </c>
      <c r="AU661" s="18" t="s">
        <v>84</v>
      </c>
    </row>
    <row r="662" spans="1:63" s="12" customFormat="1" ht="22.8" customHeight="1">
      <c r="A662" s="12"/>
      <c r="B662" s="197"/>
      <c r="C662" s="198"/>
      <c r="D662" s="199" t="s">
        <v>73</v>
      </c>
      <c r="E662" s="211" t="s">
        <v>1161</v>
      </c>
      <c r="F662" s="211" t="s">
        <v>1162</v>
      </c>
      <c r="G662" s="198"/>
      <c r="H662" s="198"/>
      <c r="I662" s="201"/>
      <c r="J662" s="212">
        <f>BK662</f>
        <v>0</v>
      </c>
      <c r="K662" s="198"/>
      <c r="L662" s="203"/>
      <c r="M662" s="204"/>
      <c r="N662" s="205"/>
      <c r="O662" s="205"/>
      <c r="P662" s="206">
        <f>SUM(P663:P697)</f>
        <v>0</v>
      </c>
      <c r="Q662" s="205"/>
      <c r="R662" s="206">
        <f>SUM(R663:R697)</f>
        <v>4.0732</v>
      </c>
      <c r="S662" s="205"/>
      <c r="T662" s="207">
        <f>SUM(T663:T697)</f>
        <v>1.2648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208" t="s">
        <v>84</v>
      </c>
      <c r="AT662" s="209" t="s">
        <v>73</v>
      </c>
      <c r="AU662" s="209" t="s">
        <v>82</v>
      </c>
      <c r="AY662" s="208" t="s">
        <v>178</v>
      </c>
      <c r="BK662" s="210">
        <f>SUM(BK663:BK697)</f>
        <v>0</v>
      </c>
    </row>
    <row r="663" spans="1:65" s="2" customFormat="1" ht="16.5" customHeight="1">
      <c r="A663" s="39"/>
      <c r="B663" s="40"/>
      <c r="C663" s="213" t="s">
        <v>1163</v>
      </c>
      <c r="D663" s="213" t="s">
        <v>180</v>
      </c>
      <c r="E663" s="214" t="s">
        <v>1164</v>
      </c>
      <c r="F663" s="215" t="s">
        <v>1165</v>
      </c>
      <c r="G663" s="216" t="s">
        <v>206</v>
      </c>
      <c r="H663" s="217">
        <v>160</v>
      </c>
      <c r="I663" s="218"/>
      <c r="J663" s="219">
        <f>ROUND(I663*H663,2)</f>
        <v>0</v>
      </c>
      <c r="K663" s="215" t="s">
        <v>184</v>
      </c>
      <c r="L663" s="45"/>
      <c r="M663" s="220" t="s">
        <v>19</v>
      </c>
      <c r="N663" s="221" t="s">
        <v>45</v>
      </c>
      <c r="O663" s="85"/>
      <c r="P663" s="222">
        <f>O663*H663</f>
        <v>0</v>
      </c>
      <c r="Q663" s="222">
        <v>0.0003</v>
      </c>
      <c r="R663" s="222">
        <f>Q663*H663</f>
        <v>0.047999999999999994</v>
      </c>
      <c r="S663" s="222">
        <v>0</v>
      </c>
      <c r="T663" s="223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24" t="s">
        <v>279</v>
      </c>
      <c r="AT663" s="224" t="s">
        <v>180</v>
      </c>
      <c r="AU663" s="224" t="s">
        <v>84</v>
      </c>
      <c r="AY663" s="18" t="s">
        <v>178</v>
      </c>
      <c r="BE663" s="225">
        <f>IF(N663="základní",J663,0)</f>
        <v>0</v>
      </c>
      <c r="BF663" s="225">
        <f>IF(N663="snížená",J663,0)</f>
        <v>0</v>
      </c>
      <c r="BG663" s="225">
        <f>IF(N663="zákl. přenesená",J663,0)</f>
        <v>0</v>
      </c>
      <c r="BH663" s="225">
        <f>IF(N663="sníž. přenesená",J663,0)</f>
        <v>0</v>
      </c>
      <c r="BI663" s="225">
        <f>IF(N663="nulová",J663,0)</f>
        <v>0</v>
      </c>
      <c r="BJ663" s="18" t="s">
        <v>82</v>
      </c>
      <c r="BK663" s="225">
        <f>ROUND(I663*H663,2)</f>
        <v>0</v>
      </c>
      <c r="BL663" s="18" t="s">
        <v>279</v>
      </c>
      <c r="BM663" s="224" t="s">
        <v>1166</v>
      </c>
    </row>
    <row r="664" spans="1:47" s="2" customFormat="1" ht="12">
      <c r="A664" s="39"/>
      <c r="B664" s="40"/>
      <c r="C664" s="41"/>
      <c r="D664" s="226" t="s">
        <v>187</v>
      </c>
      <c r="E664" s="41"/>
      <c r="F664" s="227" t="s">
        <v>1167</v>
      </c>
      <c r="G664" s="41"/>
      <c r="H664" s="41"/>
      <c r="I664" s="228"/>
      <c r="J664" s="41"/>
      <c r="K664" s="41"/>
      <c r="L664" s="45"/>
      <c r="M664" s="229"/>
      <c r="N664" s="230"/>
      <c r="O664" s="85"/>
      <c r="P664" s="85"/>
      <c r="Q664" s="85"/>
      <c r="R664" s="85"/>
      <c r="S664" s="85"/>
      <c r="T664" s="86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187</v>
      </c>
      <c r="AU664" s="18" t="s">
        <v>84</v>
      </c>
    </row>
    <row r="665" spans="1:47" s="2" customFormat="1" ht="12">
      <c r="A665" s="39"/>
      <c r="B665" s="40"/>
      <c r="C665" s="41"/>
      <c r="D665" s="231" t="s">
        <v>189</v>
      </c>
      <c r="E665" s="41"/>
      <c r="F665" s="232" t="s">
        <v>1168</v>
      </c>
      <c r="G665" s="41"/>
      <c r="H665" s="41"/>
      <c r="I665" s="228"/>
      <c r="J665" s="41"/>
      <c r="K665" s="41"/>
      <c r="L665" s="45"/>
      <c r="M665" s="229"/>
      <c r="N665" s="230"/>
      <c r="O665" s="85"/>
      <c r="P665" s="85"/>
      <c r="Q665" s="85"/>
      <c r="R665" s="85"/>
      <c r="S665" s="85"/>
      <c r="T665" s="86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189</v>
      </c>
      <c r="AU665" s="18" t="s">
        <v>84</v>
      </c>
    </row>
    <row r="666" spans="1:65" s="2" customFormat="1" ht="16.5" customHeight="1">
      <c r="A666" s="39"/>
      <c r="B666" s="40"/>
      <c r="C666" s="213" t="s">
        <v>1169</v>
      </c>
      <c r="D666" s="213" t="s">
        <v>180</v>
      </c>
      <c r="E666" s="214" t="s">
        <v>1170</v>
      </c>
      <c r="F666" s="215" t="s">
        <v>1171</v>
      </c>
      <c r="G666" s="216" t="s">
        <v>206</v>
      </c>
      <c r="H666" s="217">
        <v>160</v>
      </c>
      <c r="I666" s="218"/>
      <c r="J666" s="219">
        <f>ROUND(I666*H666,2)</f>
        <v>0</v>
      </c>
      <c r="K666" s="215" t="s">
        <v>184</v>
      </c>
      <c r="L666" s="45"/>
      <c r="M666" s="220" t="s">
        <v>19</v>
      </c>
      <c r="N666" s="221" t="s">
        <v>45</v>
      </c>
      <c r="O666" s="85"/>
      <c r="P666" s="222">
        <f>O666*H666</f>
        <v>0</v>
      </c>
      <c r="Q666" s="222">
        <v>0.0015</v>
      </c>
      <c r="R666" s="222">
        <f>Q666*H666</f>
        <v>0.24</v>
      </c>
      <c r="S666" s="222">
        <v>0</v>
      </c>
      <c r="T666" s="223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24" t="s">
        <v>279</v>
      </c>
      <c r="AT666" s="224" t="s">
        <v>180</v>
      </c>
      <c r="AU666" s="224" t="s">
        <v>84</v>
      </c>
      <c r="AY666" s="18" t="s">
        <v>178</v>
      </c>
      <c r="BE666" s="225">
        <f>IF(N666="základní",J666,0)</f>
        <v>0</v>
      </c>
      <c r="BF666" s="225">
        <f>IF(N666="snížená",J666,0)</f>
        <v>0</v>
      </c>
      <c r="BG666" s="225">
        <f>IF(N666="zákl. přenesená",J666,0)</f>
        <v>0</v>
      </c>
      <c r="BH666" s="225">
        <f>IF(N666="sníž. přenesená",J666,0)</f>
        <v>0</v>
      </c>
      <c r="BI666" s="225">
        <f>IF(N666="nulová",J666,0)</f>
        <v>0</v>
      </c>
      <c r="BJ666" s="18" t="s">
        <v>82</v>
      </c>
      <c r="BK666" s="225">
        <f>ROUND(I666*H666,2)</f>
        <v>0</v>
      </c>
      <c r="BL666" s="18" t="s">
        <v>279</v>
      </c>
      <c r="BM666" s="224" t="s">
        <v>1172</v>
      </c>
    </row>
    <row r="667" spans="1:47" s="2" customFormat="1" ht="12">
      <c r="A667" s="39"/>
      <c r="B667" s="40"/>
      <c r="C667" s="41"/>
      <c r="D667" s="226" t="s">
        <v>187</v>
      </c>
      <c r="E667" s="41"/>
      <c r="F667" s="227" t="s">
        <v>1173</v>
      </c>
      <c r="G667" s="41"/>
      <c r="H667" s="41"/>
      <c r="I667" s="228"/>
      <c r="J667" s="41"/>
      <c r="K667" s="41"/>
      <c r="L667" s="45"/>
      <c r="M667" s="229"/>
      <c r="N667" s="230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187</v>
      </c>
      <c r="AU667" s="18" t="s">
        <v>84</v>
      </c>
    </row>
    <row r="668" spans="1:47" s="2" customFormat="1" ht="12">
      <c r="A668" s="39"/>
      <c r="B668" s="40"/>
      <c r="C668" s="41"/>
      <c r="D668" s="231" t="s">
        <v>189</v>
      </c>
      <c r="E668" s="41"/>
      <c r="F668" s="232" t="s">
        <v>1174</v>
      </c>
      <c r="G668" s="41"/>
      <c r="H668" s="41"/>
      <c r="I668" s="228"/>
      <c r="J668" s="41"/>
      <c r="K668" s="41"/>
      <c r="L668" s="45"/>
      <c r="M668" s="229"/>
      <c r="N668" s="230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189</v>
      </c>
      <c r="AU668" s="18" t="s">
        <v>84</v>
      </c>
    </row>
    <row r="669" spans="1:65" s="2" customFormat="1" ht="16.5" customHeight="1">
      <c r="A669" s="39"/>
      <c r="B669" s="40"/>
      <c r="C669" s="213" t="s">
        <v>1175</v>
      </c>
      <c r="D669" s="213" t="s">
        <v>180</v>
      </c>
      <c r="E669" s="214" t="s">
        <v>1176</v>
      </c>
      <c r="F669" s="215" t="s">
        <v>1177</v>
      </c>
      <c r="G669" s="216" t="s">
        <v>237</v>
      </c>
      <c r="H669" s="217">
        <v>45</v>
      </c>
      <c r="I669" s="218"/>
      <c r="J669" s="219">
        <f>ROUND(I669*H669,2)</f>
        <v>0</v>
      </c>
      <c r="K669" s="215" t="s">
        <v>184</v>
      </c>
      <c r="L669" s="45"/>
      <c r="M669" s="220" t="s">
        <v>19</v>
      </c>
      <c r="N669" s="221" t="s">
        <v>45</v>
      </c>
      <c r="O669" s="85"/>
      <c r="P669" s="222">
        <f>O669*H669</f>
        <v>0</v>
      </c>
      <c r="Q669" s="222">
        <v>0.00028</v>
      </c>
      <c r="R669" s="222">
        <f>Q669*H669</f>
        <v>0.012599999999999998</v>
      </c>
      <c r="S669" s="222">
        <v>0</v>
      </c>
      <c r="T669" s="223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24" t="s">
        <v>279</v>
      </c>
      <c r="AT669" s="224" t="s">
        <v>180</v>
      </c>
      <c r="AU669" s="224" t="s">
        <v>84</v>
      </c>
      <c r="AY669" s="18" t="s">
        <v>178</v>
      </c>
      <c r="BE669" s="225">
        <f>IF(N669="základní",J669,0)</f>
        <v>0</v>
      </c>
      <c r="BF669" s="225">
        <f>IF(N669="snížená",J669,0)</f>
        <v>0</v>
      </c>
      <c r="BG669" s="225">
        <f>IF(N669="zákl. přenesená",J669,0)</f>
        <v>0</v>
      </c>
      <c r="BH669" s="225">
        <f>IF(N669="sníž. přenesená",J669,0)</f>
        <v>0</v>
      </c>
      <c r="BI669" s="225">
        <f>IF(N669="nulová",J669,0)</f>
        <v>0</v>
      </c>
      <c r="BJ669" s="18" t="s">
        <v>82</v>
      </c>
      <c r="BK669" s="225">
        <f>ROUND(I669*H669,2)</f>
        <v>0</v>
      </c>
      <c r="BL669" s="18" t="s">
        <v>279</v>
      </c>
      <c r="BM669" s="224" t="s">
        <v>1178</v>
      </c>
    </row>
    <row r="670" spans="1:47" s="2" customFormat="1" ht="12">
      <c r="A670" s="39"/>
      <c r="B670" s="40"/>
      <c r="C670" s="41"/>
      <c r="D670" s="226" t="s">
        <v>187</v>
      </c>
      <c r="E670" s="41"/>
      <c r="F670" s="227" t="s">
        <v>1179</v>
      </c>
      <c r="G670" s="41"/>
      <c r="H670" s="41"/>
      <c r="I670" s="228"/>
      <c r="J670" s="41"/>
      <c r="K670" s="41"/>
      <c r="L670" s="45"/>
      <c r="M670" s="229"/>
      <c r="N670" s="230"/>
      <c r="O670" s="85"/>
      <c r="P670" s="85"/>
      <c r="Q670" s="85"/>
      <c r="R670" s="85"/>
      <c r="S670" s="85"/>
      <c r="T670" s="86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18" t="s">
        <v>187</v>
      </c>
      <c r="AU670" s="18" t="s">
        <v>84</v>
      </c>
    </row>
    <row r="671" spans="1:47" s="2" customFormat="1" ht="12">
      <c r="A671" s="39"/>
      <c r="B671" s="40"/>
      <c r="C671" s="41"/>
      <c r="D671" s="231" t="s">
        <v>189</v>
      </c>
      <c r="E671" s="41"/>
      <c r="F671" s="232" t="s">
        <v>1180</v>
      </c>
      <c r="G671" s="41"/>
      <c r="H671" s="41"/>
      <c r="I671" s="228"/>
      <c r="J671" s="41"/>
      <c r="K671" s="41"/>
      <c r="L671" s="45"/>
      <c r="M671" s="229"/>
      <c r="N671" s="230"/>
      <c r="O671" s="85"/>
      <c r="P671" s="85"/>
      <c r="Q671" s="85"/>
      <c r="R671" s="85"/>
      <c r="S671" s="85"/>
      <c r="T671" s="86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T671" s="18" t="s">
        <v>189</v>
      </c>
      <c r="AU671" s="18" t="s">
        <v>84</v>
      </c>
    </row>
    <row r="672" spans="1:65" s="2" customFormat="1" ht="16.5" customHeight="1">
      <c r="A672" s="39"/>
      <c r="B672" s="40"/>
      <c r="C672" s="213" t="s">
        <v>1181</v>
      </c>
      <c r="D672" s="213" t="s">
        <v>180</v>
      </c>
      <c r="E672" s="214" t="s">
        <v>1182</v>
      </c>
      <c r="F672" s="215" t="s">
        <v>1183</v>
      </c>
      <c r="G672" s="216" t="s">
        <v>206</v>
      </c>
      <c r="H672" s="217">
        <v>160</v>
      </c>
      <c r="I672" s="218"/>
      <c r="J672" s="219">
        <f>ROUND(I672*H672,2)</f>
        <v>0</v>
      </c>
      <c r="K672" s="215" t="s">
        <v>184</v>
      </c>
      <c r="L672" s="45"/>
      <c r="M672" s="220" t="s">
        <v>19</v>
      </c>
      <c r="N672" s="221" t="s">
        <v>45</v>
      </c>
      <c r="O672" s="85"/>
      <c r="P672" s="222">
        <f>O672*H672</f>
        <v>0</v>
      </c>
      <c r="Q672" s="222">
        <v>0.0045</v>
      </c>
      <c r="R672" s="222">
        <f>Q672*H672</f>
        <v>0.72</v>
      </c>
      <c r="S672" s="222">
        <v>0</v>
      </c>
      <c r="T672" s="223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24" t="s">
        <v>279</v>
      </c>
      <c r="AT672" s="224" t="s">
        <v>180</v>
      </c>
      <c r="AU672" s="224" t="s">
        <v>84</v>
      </c>
      <c r="AY672" s="18" t="s">
        <v>178</v>
      </c>
      <c r="BE672" s="225">
        <f>IF(N672="základní",J672,0)</f>
        <v>0</v>
      </c>
      <c r="BF672" s="225">
        <f>IF(N672="snížená",J672,0)</f>
        <v>0</v>
      </c>
      <c r="BG672" s="225">
        <f>IF(N672="zákl. přenesená",J672,0)</f>
        <v>0</v>
      </c>
      <c r="BH672" s="225">
        <f>IF(N672="sníž. přenesená",J672,0)</f>
        <v>0</v>
      </c>
      <c r="BI672" s="225">
        <f>IF(N672="nulová",J672,0)</f>
        <v>0</v>
      </c>
      <c r="BJ672" s="18" t="s">
        <v>82</v>
      </c>
      <c r="BK672" s="225">
        <f>ROUND(I672*H672,2)</f>
        <v>0</v>
      </c>
      <c r="BL672" s="18" t="s">
        <v>279</v>
      </c>
      <c r="BM672" s="224" t="s">
        <v>1184</v>
      </c>
    </row>
    <row r="673" spans="1:47" s="2" customFormat="1" ht="12">
      <c r="A673" s="39"/>
      <c r="B673" s="40"/>
      <c r="C673" s="41"/>
      <c r="D673" s="226" t="s">
        <v>187</v>
      </c>
      <c r="E673" s="41"/>
      <c r="F673" s="227" t="s">
        <v>1185</v>
      </c>
      <c r="G673" s="41"/>
      <c r="H673" s="41"/>
      <c r="I673" s="228"/>
      <c r="J673" s="41"/>
      <c r="K673" s="41"/>
      <c r="L673" s="45"/>
      <c r="M673" s="229"/>
      <c r="N673" s="230"/>
      <c r="O673" s="85"/>
      <c r="P673" s="85"/>
      <c r="Q673" s="85"/>
      <c r="R673" s="85"/>
      <c r="S673" s="85"/>
      <c r="T673" s="86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187</v>
      </c>
      <c r="AU673" s="18" t="s">
        <v>84</v>
      </c>
    </row>
    <row r="674" spans="1:47" s="2" customFormat="1" ht="12">
      <c r="A674" s="39"/>
      <c r="B674" s="40"/>
      <c r="C674" s="41"/>
      <c r="D674" s="231" t="s">
        <v>189</v>
      </c>
      <c r="E674" s="41"/>
      <c r="F674" s="232" t="s">
        <v>1186</v>
      </c>
      <c r="G674" s="41"/>
      <c r="H674" s="41"/>
      <c r="I674" s="228"/>
      <c r="J674" s="41"/>
      <c r="K674" s="41"/>
      <c r="L674" s="45"/>
      <c r="M674" s="229"/>
      <c r="N674" s="230"/>
      <c r="O674" s="85"/>
      <c r="P674" s="85"/>
      <c r="Q674" s="85"/>
      <c r="R674" s="85"/>
      <c r="S674" s="85"/>
      <c r="T674" s="86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189</v>
      </c>
      <c r="AU674" s="18" t="s">
        <v>84</v>
      </c>
    </row>
    <row r="675" spans="1:65" s="2" customFormat="1" ht="16.5" customHeight="1">
      <c r="A675" s="39"/>
      <c r="B675" s="40"/>
      <c r="C675" s="213" t="s">
        <v>1187</v>
      </c>
      <c r="D675" s="213" t="s">
        <v>180</v>
      </c>
      <c r="E675" s="214" t="s">
        <v>1188</v>
      </c>
      <c r="F675" s="215" t="s">
        <v>1189</v>
      </c>
      <c r="G675" s="216" t="s">
        <v>206</v>
      </c>
      <c r="H675" s="217">
        <v>480</v>
      </c>
      <c r="I675" s="218"/>
      <c r="J675" s="219">
        <f>ROUND(I675*H675,2)</f>
        <v>0</v>
      </c>
      <c r="K675" s="215" t="s">
        <v>184</v>
      </c>
      <c r="L675" s="45"/>
      <c r="M675" s="220" t="s">
        <v>19</v>
      </c>
      <c r="N675" s="221" t="s">
        <v>45</v>
      </c>
      <c r="O675" s="85"/>
      <c r="P675" s="222">
        <f>O675*H675</f>
        <v>0</v>
      </c>
      <c r="Q675" s="222">
        <v>0.00145</v>
      </c>
      <c r="R675" s="222">
        <f>Q675*H675</f>
        <v>0.696</v>
      </c>
      <c r="S675" s="222">
        <v>0</v>
      </c>
      <c r="T675" s="223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24" t="s">
        <v>279</v>
      </c>
      <c r="AT675" s="224" t="s">
        <v>180</v>
      </c>
      <c r="AU675" s="224" t="s">
        <v>84</v>
      </c>
      <c r="AY675" s="18" t="s">
        <v>178</v>
      </c>
      <c r="BE675" s="225">
        <f>IF(N675="základní",J675,0)</f>
        <v>0</v>
      </c>
      <c r="BF675" s="225">
        <f>IF(N675="snížená",J675,0)</f>
        <v>0</v>
      </c>
      <c r="BG675" s="225">
        <f>IF(N675="zákl. přenesená",J675,0)</f>
        <v>0</v>
      </c>
      <c r="BH675" s="225">
        <f>IF(N675="sníž. přenesená",J675,0)</f>
        <v>0</v>
      </c>
      <c r="BI675" s="225">
        <f>IF(N675="nulová",J675,0)</f>
        <v>0</v>
      </c>
      <c r="BJ675" s="18" t="s">
        <v>82</v>
      </c>
      <c r="BK675" s="225">
        <f>ROUND(I675*H675,2)</f>
        <v>0</v>
      </c>
      <c r="BL675" s="18" t="s">
        <v>279</v>
      </c>
      <c r="BM675" s="224" t="s">
        <v>1190</v>
      </c>
    </row>
    <row r="676" spans="1:47" s="2" customFormat="1" ht="12">
      <c r="A676" s="39"/>
      <c r="B676" s="40"/>
      <c r="C676" s="41"/>
      <c r="D676" s="226" t="s">
        <v>187</v>
      </c>
      <c r="E676" s="41"/>
      <c r="F676" s="227" t="s">
        <v>1191</v>
      </c>
      <c r="G676" s="41"/>
      <c r="H676" s="41"/>
      <c r="I676" s="228"/>
      <c r="J676" s="41"/>
      <c r="K676" s="41"/>
      <c r="L676" s="45"/>
      <c r="M676" s="229"/>
      <c r="N676" s="230"/>
      <c r="O676" s="85"/>
      <c r="P676" s="85"/>
      <c r="Q676" s="85"/>
      <c r="R676" s="85"/>
      <c r="S676" s="85"/>
      <c r="T676" s="86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187</v>
      </c>
      <c r="AU676" s="18" t="s">
        <v>84</v>
      </c>
    </row>
    <row r="677" spans="1:47" s="2" customFormat="1" ht="12">
      <c r="A677" s="39"/>
      <c r="B677" s="40"/>
      <c r="C677" s="41"/>
      <c r="D677" s="231" t="s">
        <v>189</v>
      </c>
      <c r="E677" s="41"/>
      <c r="F677" s="232" t="s">
        <v>1192</v>
      </c>
      <c r="G677" s="41"/>
      <c r="H677" s="41"/>
      <c r="I677" s="228"/>
      <c r="J677" s="41"/>
      <c r="K677" s="41"/>
      <c r="L677" s="45"/>
      <c r="M677" s="229"/>
      <c r="N677" s="230"/>
      <c r="O677" s="85"/>
      <c r="P677" s="85"/>
      <c r="Q677" s="85"/>
      <c r="R677" s="85"/>
      <c r="S677" s="85"/>
      <c r="T677" s="8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189</v>
      </c>
      <c r="AU677" s="18" t="s">
        <v>84</v>
      </c>
    </row>
    <row r="678" spans="1:51" s="13" customFormat="1" ht="12">
      <c r="A678" s="13"/>
      <c r="B678" s="244"/>
      <c r="C678" s="245"/>
      <c r="D678" s="226" t="s">
        <v>288</v>
      </c>
      <c r="E678" s="246" t="s">
        <v>19</v>
      </c>
      <c r="F678" s="247" t="s">
        <v>1193</v>
      </c>
      <c r="G678" s="245"/>
      <c r="H678" s="248">
        <v>480</v>
      </c>
      <c r="I678" s="249"/>
      <c r="J678" s="245"/>
      <c r="K678" s="245"/>
      <c r="L678" s="250"/>
      <c r="M678" s="251"/>
      <c r="N678" s="252"/>
      <c r="O678" s="252"/>
      <c r="P678" s="252"/>
      <c r="Q678" s="252"/>
      <c r="R678" s="252"/>
      <c r="S678" s="252"/>
      <c r="T678" s="25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4" t="s">
        <v>288</v>
      </c>
      <c r="AU678" s="254" t="s">
        <v>84</v>
      </c>
      <c r="AV678" s="13" t="s">
        <v>84</v>
      </c>
      <c r="AW678" s="13" t="s">
        <v>33</v>
      </c>
      <c r="AX678" s="13" t="s">
        <v>82</v>
      </c>
      <c r="AY678" s="254" t="s">
        <v>178</v>
      </c>
    </row>
    <row r="679" spans="1:65" s="2" customFormat="1" ht="16.5" customHeight="1">
      <c r="A679" s="39"/>
      <c r="B679" s="40"/>
      <c r="C679" s="213" t="s">
        <v>1194</v>
      </c>
      <c r="D679" s="213" t="s">
        <v>180</v>
      </c>
      <c r="E679" s="214" t="s">
        <v>1195</v>
      </c>
      <c r="F679" s="215" t="s">
        <v>1196</v>
      </c>
      <c r="G679" s="216" t="s">
        <v>206</v>
      </c>
      <c r="H679" s="217">
        <v>46.5</v>
      </c>
      <c r="I679" s="218"/>
      <c r="J679" s="219">
        <f>ROUND(I679*H679,2)</f>
        <v>0</v>
      </c>
      <c r="K679" s="215" t="s">
        <v>184</v>
      </c>
      <c r="L679" s="45"/>
      <c r="M679" s="220" t="s">
        <v>19</v>
      </c>
      <c r="N679" s="221" t="s">
        <v>45</v>
      </c>
      <c r="O679" s="85"/>
      <c r="P679" s="222">
        <f>O679*H679</f>
        <v>0</v>
      </c>
      <c r="Q679" s="222">
        <v>0</v>
      </c>
      <c r="R679" s="222">
        <f>Q679*H679</f>
        <v>0</v>
      </c>
      <c r="S679" s="222">
        <v>0.0272</v>
      </c>
      <c r="T679" s="223">
        <f>S679*H679</f>
        <v>1.2648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24" t="s">
        <v>279</v>
      </c>
      <c r="AT679" s="224" t="s">
        <v>180</v>
      </c>
      <c r="AU679" s="224" t="s">
        <v>84</v>
      </c>
      <c r="AY679" s="18" t="s">
        <v>178</v>
      </c>
      <c r="BE679" s="225">
        <f>IF(N679="základní",J679,0)</f>
        <v>0</v>
      </c>
      <c r="BF679" s="225">
        <f>IF(N679="snížená",J679,0)</f>
        <v>0</v>
      </c>
      <c r="BG679" s="225">
        <f>IF(N679="zákl. přenesená",J679,0)</f>
        <v>0</v>
      </c>
      <c r="BH679" s="225">
        <f>IF(N679="sníž. přenesená",J679,0)</f>
        <v>0</v>
      </c>
      <c r="BI679" s="225">
        <f>IF(N679="nulová",J679,0)</f>
        <v>0</v>
      </c>
      <c r="BJ679" s="18" t="s">
        <v>82</v>
      </c>
      <c r="BK679" s="225">
        <f>ROUND(I679*H679,2)</f>
        <v>0</v>
      </c>
      <c r="BL679" s="18" t="s">
        <v>279</v>
      </c>
      <c r="BM679" s="224" t="s">
        <v>1197</v>
      </c>
    </row>
    <row r="680" spans="1:47" s="2" customFormat="1" ht="12">
      <c r="A680" s="39"/>
      <c r="B680" s="40"/>
      <c r="C680" s="41"/>
      <c r="D680" s="226" t="s">
        <v>187</v>
      </c>
      <c r="E680" s="41"/>
      <c r="F680" s="227" t="s">
        <v>1198</v>
      </c>
      <c r="G680" s="41"/>
      <c r="H680" s="41"/>
      <c r="I680" s="228"/>
      <c r="J680" s="41"/>
      <c r="K680" s="41"/>
      <c r="L680" s="45"/>
      <c r="M680" s="229"/>
      <c r="N680" s="230"/>
      <c r="O680" s="85"/>
      <c r="P680" s="85"/>
      <c r="Q680" s="85"/>
      <c r="R680" s="85"/>
      <c r="S680" s="85"/>
      <c r="T680" s="86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187</v>
      </c>
      <c r="AU680" s="18" t="s">
        <v>84</v>
      </c>
    </row>
    <row r="681" spans="1:47" s="2" customFormat="1" ht="12">
      <c r="A681" s="39"/>
      <c r="B681" s="40"/>
      <c r="C681" s="41"/>
      <c r="D681" s="231" t="s">
        <v>189</v>
      </c>
      <c r="E681" s="41"/>
      <c r="F681" s="232" t="s">
        <v>1199</v>
      </c>
      <c r="G681" s="41"/>
      <c r="H681" s="41"/>
      <c r="I681" s="228"/>
      <c r="J681" s="41"/>
      <c r="K681" s="41"/>
      <c r="L681" s="45"/>
      <c r="M681" s="229"/>
      <c r="N681" s="230"/>
      <c r="O681" s="85"/>
      <c r="P681" s="85"/>
      <c r="Q681" s="85"/>
      <c r="R681" s="85"/>
      <c r="S681" s="85"/>
      <c r="T681" s="86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T681" s="18" t="s">
        <v>189</v>
      </c>
      <c r="AU681" s="18" t="s">
        <v>84</v>
      </c>
    </row>
    <row r="682" spans="1:51" s="13" customFormat="1" ht="12">
      <c r="A682" s="13"/>
      <c r="B682" s="244"/>
      <c r="C682" s="245"/>
      <c r="D682" s="226" t="s">
        <v>288</v>
      </c>
      <c r="E682" s="246" t="s">
        <v>19</v>
      </c>
      <c r="F682" s="247" t="s">
        <v>1200</v>
      </c>
      <c r="G682" s="245"/>
      <c r="H682" s="248">
        <v>46.5</v>
      </c>
      <c r="I682" s="249"/>
      <c r="J682" s="245"/>
      <c r="K682" s="245"/>
      <c r="L682" s="250"/>
      <c r="M682" s="251"/>
      <c r="N682" s="252"/>
      <c r="O682" s="252"/>
      <c r="P682" s="252"/>
      <c r="Q682" s="252"/>
      <c r="R682" s="252"/>
      <c r="S682" s="252"/>
      <c r="T682" s="25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4" t="s">
        <v>288</v>
      </c>
      <c r="AU682" s="254" t="s">
        <v>84</v>
      </c>
      <c r="AV682" s="13" t="s">
        <v>84</v>
      </c>
      <c r="AW682" s="13" t="s">
        <v>33</v>
      </c>
      <c r="AX682" s="13" t="s">
        <v>82</v>
      </c>
      <c r="AY682" s="254" t="s">
        <v>178</v>
      </c>
    </row>
    <row r="683" spans="1:65" s="2" customFormat="1" ht="24.15" customHeight="1">
      <c r="A683" s="39"/>
      <c r="B683" s="40"/>
      <c r="C683" s="213" t="s">
        <v>1201</v>
      </c>
      <c r="D683" s="213" t="s">
        <v>180</v>
      </c>
      <c r="E683" s="214" t="s">
        <v>1202</v>
      </c>
      <c r="F683" s="215" t="s">
        <v>1203</v>
      </c>
      <c r="G683" s="216" t="s">
        <v>206</v>
      </c>
      <c r="H683" s="217">
        <v>160</v>
      </c>
      <c r="I683" s="218"/>
      <c r="J683" s="219">
        <f>ROUND(I683*H683,2)</f>
        <v>0</v>
      </c>
      <c r="K683" s="215" t="s">
        <v>184</v>
      </c>
      <c r="L683" s="45"/>
      <c r="M683" s="220" t="s">
        <v>19</v>
      </c>
      <c r="N683" s="221" t="s">
        <v>45</v>
      </c>
      <c r="O683" s="85"/>
      <c r="P683" s="222">
        <f>O683*H683</f>
        <v>0</v>
      </c>
      <c r="Q683" s="222">
        <v>0.0028</v>
      </c>
      <c r="R683" s="222">
        <f>Q683*H683</f>
        <v>0.448</v>
      </c>
      <c r="S683" s="222">
        <v>0</v>
      </c>
      <c r="T683" s="223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24" t="s">
        <v>279</v>
      </c>
      <c r="AT683" s="224" t="s">
        <v>180</v>
      </c>
      <c r="AU683" s="224" t="s">
        <v>84</v>
      </c>
      <c r="AY683" s="18" t="s">
        <v>178</v>
      </c>
      <c r="BE683" s="225">
        <f>IF(N683="základní",J683,0)</f>
        <v>0</v>
      </c>
      <c r="BF683" s="225">
        <f>IF(N683="snížená",J683,0)</f>
        <v>0</v>
      </c>
      <c r="BG683" s="225">
        <f>IF(N683="zákl. přenesená",J683,0)</f>
        <v>0</v>
      </c>
      <c r="BH683" s="225">
        <f>IF(N683="sníž. přenesená",J683,0)</f>
        <v>0</v>
      </c>
      <c r="BI683" s="225">
        <f>IF(N683="nulová",J683,0)</f>
        <v>0</v>
      </c>
      <c r="BJ683" s="18" t="s">
        <v>82</v>
      </c>
      <c r="BK683" s="225">
        <f>ROUND(I683*H683,2)</f>
        <v>0</v>
      </c>
      <c r="BL683" s="18" t="s">
        <v>279</v>
      </c>
      <c r="BM683" s="224" t="s">
        <v>1204</v>
      </c>
    </row>
    <row r="684" spans="1:47" s="2" customFormat="1" ht="12">
      <c r="A684" s="39"/>
      <c r="B684" s="40"/>
      <c r="C684" s="41"/>
      <c r="D684" s="226" t="s">
        <v>187</v>
      </c>
      <c r="E684" s="41"/>
      <c r="F684" s="227" t="s">
        <v>1205</v>
      </c>
      <c r="G684" s="41"/>
      <c r="H684" s="41"/>
      <c r="I684" s="228"/>
      <c r="J684" s="41"/>
      <c r="K684" s="41"/>
      <c r="L684" s="45"/>
      <c r="M684" s="229"/>
      <c r="N684" s="230"/>
      <c r="O684" s="85"/>
      <c r="P684" s="85"/>
      <c r="Q684" s="85"/>
      <c r="R684" s="85"/>
      <c r="S684" s="85"/>
      <c r="T684" s="86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187</v>
      </c>
      <c r="AU684" s="18" t="s">
        <v>84</v>
      </c>
    </row>
    <row r="685" spans="1:47" s="2" customFormat="1" ht="12">
      <c r="A685" s="39"/>
      <c r="B685" s="40"/>
      <c r="C685" s="41"/>
      <c r="D685" s="231" t="s">
        <v>189</v>
      </c>
      <c r="E685" s="41"/>
      <c r="F685" s="232" t="s">
        <v>1206</v>
      </c>
      <c r="G685" s="41"/>
      <c r="H685" s="41"/>
      <c r="I685" s="228"/>
      <c r="J685" s="41"/>
      <c r="K685" s="41"/>
      <c r="L685" s="45"/>
      <c r="M685" s="229"/>
      <c r="N685" s="230"/>
      <c r="O685" s="85"/>
      <c r="P685" s="85"/>
      <c r="Q685" s="85"/>
      <c r="R685" s="85"/>
      <c r="S685" s="85"/>
      <c r="T685" s="86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T685" s="18" t="s">
        <v>189</v>
      </c>
      <c r="AU685" s="18" t="s">
        <v>84</v>
      </c>
    </row>
    <row r="686" spans="1:65" s="2" customFormat="1" ht="16.5" customHeight="1">
      <c r="A686" s="39"/>
      <c r="B686" s="40"/>
      <c r="C686" s="234" t="s">
        <v>1207</v>
      </c>
      <c r="D686" s="234" t="s">
        <v>96</v>
      </c>
      <c r="E686" s="235" t="s">
        <v>1208</v>
      </c>
      <c r="F686" s="236" t="s">
        <v>1209</v>
      </c>
      <c r="G686" s="237" t="s">
        <v>206</v>
      </c>
      <c r="H686" s="238">
        <v>192</v>
      </c>
      <c r="I686" s="239"/>
      <c r="J686" s="240">
        <f>ROUND(I686*H686,2)</f>
        <v>0</v>
      </c>
      <c r="K686" s="236" t="s">
        <v>184</v>
      </c>
      <c r="L686" s="241"/>
      <c r="M686" s="242" t="s">
        <v>19</v>
      </c>
      <c r="N686" s="243" t="s">
        <v>45</v>
      </c>
      <c r="O686" s="85"/>
      <c r="P686" s="222">
        <f>O686*H686</f>
        <v>0</v>
      </c>
      <c r="Q686" s="222">
        <v>0.0098</v>
      </c>
      <c r="R686" s="222">
        <f>Q686*H686</f>
        <v>1.8816</v>
      </c>
      <c r="S686" s="222">
        <v>0</v>
      </c>
      <c r="T686" s="223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24" t="s">
        <v>365</v>
      </c>
      <c r="AT686" s="224" t="s">
        <v>96</v>
      </c>
      <c r="AU686" s="224" t="s">
        <v>84</v>
      </c>
      <c r="AY686" s="18" t="s">
        <v>178</v>
      </c>
      <c r="BE686" s="225">
        <f>IF(N686="základní",J686,0)</f>
        <v>0</v>
      </c>
      <c r="BF686" s="225">
        <f>IF(N686="snížená",J686,0)</f>
        <v>0</v>
      </c>
      <c r="BG686" s="225">
        <f>IF(N686="zákl. přenesená",J686,0)</f>
        <v>0</v>
      </c>
      <c r="BH686" s="225">
        <f>IF(N686="sníž. přenesená",J686,0)</f>
        <v>0</v>
      </c>
      <c r="BI686" s="225">
        <f>IF(N686="nulová",J686,0)</f>
        <v>0</v>
      </c>
      <c r="BJ686" s="18" t="s">
        <v>82</v>
      </c>
      <c r="BK686" s="225">
        <f>ROUND(I686*H686,2)</f>
        <v>0</v>
      </c>
      <c r="BL686" s="18" t="s">
        <v>279</v>
      </c>
      <c r="BM686" s="224" t="s">
        <v>1210</v>
      </c>
    </row>
    <row r="687" spans="1:47" s="2" customFormat="1" ht="12">
      <c r="A687" s="39"/>
      <c r="B687" s="40"/>
      <c r="C687" s="41"/>
      <c r="D687" s="226" t="s">
        <v>187</v>
      </c>
      <c r="E687" s="41"/>
      <c r="F687" s="227" t="s">
        <v>1209</v>
      </c>
      <c r="G687" s="41"/>
      <c r="H687" s="41"/>
      <c r="I687" s="228"/>
      <c r="J687" s="41"/>
      <c r="K687" s="41"/>
      <c r="L687" s="45"/>
      <c r="M687" s="229"/>
      <c r="N687" s="230"/>
      <c r="O687" s="85"/>
      <c r="P687" s="85"/>
      <c r="Q687" s="85"/>
      <c r="R687" s="85"/>
      <c r="S687" s="85"/>
      <c r="T687" s="86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T687" s="18" t="s">
        <v>187</v>
      </c>
      <c r="AU687" s="18" t="s">
        <v>84</v>
      </c>
    </row>
    <row r="688" spans="1:51" s="13" customFormat="1" ht="12">
      <c r="A688" s="13"/>
      <c r="B688" s="244"/>
      <c r="C688" s="245"/>
      <c r="D688" s="226" t="s">
        <v>288</v>
      </c>
      <c r="E688" s="246" t="s">
        <v>19</v>
      </c>
      <c r="F688" s="247" t="s">
        <v>1211</v>
      </c>
      <c r="G688" s="245"/>
      <c r="H688" s="248">
        <v>192</v>
      </c>
      <c r="I688" s="249"/>
      <c r="J688" s="245"/>
      <c r="K688" s="245"/>
      <c r="L688" s="250"/>
      <c r="M688" s="251"/>
      <c r="N688" s="252"/>
      <c r="O688" s="252"/>
      <c r="P688" s="252"/>
      <c r="Q688" s="252"/>
      <c r="R688" s="252"/>
      <c r="S688" s="252"/>
      <c r="T688" s="25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54" t="s">
        <v>288</v>
      </c>
      <c r="AU688" s="254" t="s">
        <v>84</v>
      </c>
      <c r="AV688" s="13" t="s">
        <v>84</v>
      </c>
      <c r="AW688" s="13" t="s">
        <v>33</v>
      </c>
      <c r="AX688" s="13" t="s">
        <v>82</v>
      </c>
      <c r="AY688" s="254" t="s">
        <v>178</v>
      </c>
    </row>
    <row r="689" spans="1:65" s="2" customFormat="1" ht="16.5" customHeight="1">
      <c r="A689" s="39"/>
      <c r="B689" s="40"/>
      <c r="C689" s="213" t="s">
        <v>1212</v>
      </c>
      <c r="D689" s="213" t="s">
        <v>180</v>
      </c>
      <c r="E689" s="214" t="s">
        <v>1213</v>
      </c>
      <c r="F689" s="215" t="s">
        <v>1214</v>
      </c>
      <c r="G689" s="216" t="s">
        <v>237</v>
      </c>
      <c r="H689" s="217">
        <v>45</v>
      </c>
      <c r="I689" s="218"/>
      <c r="J689" s="219">
        <f>ROUND(I689*H689,2)</f>
        <v>0</v>
      </c>
      <c r="K689" s="215" t="s">
        <v>184</v>
      </c>
      <c r="L689" s="45"/>
      <c r="M689" s="220" t="s">
        <v>19</v>
      </c>
      <c r="N689" s="221" t="s">
        <v>45</v>
      </c>
      <c r="O689" s="85"/>
      <c r="P689" s="222">
        <f>O689*H689</f>
        <v>0</v>
      </c>
      <c r="Q689" s="222">
        <v>0.00055</v>
      </c>
      <c r="R689" s="222">
        <f>Q689*H689</f>
        <v>0.02475</v>
      </c>
      <c r="S689" s="222">
        <v>0</v>
      </c>
      <c r="T689" s="223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24" t="s">
        <v>279</v>
      </c>
      <c r="AT689" s="224" t="s">
        <v>180</v>
      </c>
      <c r="AU689" s="224" t="s">
        <v>84</v>
      </c>
      <c r="AY689" s="18" t="s">
        <v>178</v>
      </c>
      <c r="BE689" s="225">
        <f>IF(N689="základní",J689,0)</f>
        <v>0</v>
      </c>
      <c r="BF689" s="225">
        <f>IF(N689="snížená",J689,0)</f>
        <v>0</v>
      </c>
      <c r="BG689" s="225">
        <f>IF(N689="zákl. přenesená",J689,0)</f>
        <v>0</v>
      </c>
      <c r="BH689" s="225">
        <f>IF(N689="sníž. přenesená",J689,0)</f>
        <v>0</v>
      </c>
      <c r="BI689" s="225">
        <f>IF(N689="nulová",J689,0)</f>
        <v>0</v>
      </c>
      <c r="BJ689" s="18" t="s">
        <v>82</v>
      </c>
      <c r="BK689" s="225">
        <f>ROUND(I689*H689,2)</f>
        <v>0</v>
      </c>
      <c r="BL689" s="18" t="s">
        <v>279</v>
      </c>
      <c r="BM689" s="224" t="s">
        <v>1215</v>
      </c>
    </row>
    <row r="690" spans="1:47" s="2" customFormat="1" ht="12">
      <c r="A690" s="39"/>
      <c r="B690" s="40"/>
      <c r="C690" s="41"/>
      <c r="D690" s="226" t="s">
        <v>187</v>
      </c>
      <c r="E690" s="41"/>
      <c r="F690" s="227" t="s">
        <v>1216</v>
      </c>
      <c r="G690" s="41"/>
      <c r="H690" s="41"/>
      <c r="I690" s="228"/>
      <c r="J690" s="41"/>
      <c r="K690" s="41"/>
      <c r="L690" s="45"/>
      <c r="M690" s="229"/>
      <c r="N690" s="230"/>
      <c r="O690" s="85"/>
      <c r="P690" s="85"/>
      <c r="Q690" s="85"/>
      <c r="R690" s="85"/>
      <c r="S690" s="85"/>
      <c r="T690" s="86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187</v>
      </c>
      <c r="AU690" s="18" t="s">
        <v>84</v>
      </c>
    </row>
    <row r="691" spans="1:47" s="2" customFormat="1" ht="12">
      <c r="A691" s="39"/>
      <c r="B691" s="40"/>
      <c r="C691" s="41"/>
      <c r="D691" s="231" t="s">
        <v>189</v>
      </c>
      <c r="E691" s="41"/>
      <c r="F691" s="232" t="s">
        <v>1217</v>
      </c>
      <c r="G691" s="41"/>
      <c r="H691" s="41"/>
      <c r="I691" s="228"/>
      <c r="J691" s="41"/>
      <c r="K691" s="41"/>
      <c r="L691" s="45"/>
      <c r="M691" s="229"/>
      <c r="N691" s="230"/>
      <c r="O691" s="85"/>
      <c r="P691" s="85"/>
      <c r="Q691" s="85"/>
      <c r="R691" s="85"/>
      <c r="S691" s="85"/>
      <c r="T691" s="86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189</v>
      </c>
      <c r="AU691" s="18" t="s">
        <v>84</v>
      </c>
    </row>
    <row r="692" spans="1:65" s="2" customFormat="1" ht="16.5" customHeight="1">
      <c r="A692" s="39"/>
      <c r="B692" s="40"/>
      <c r="C692" s="213" t="s">
        <v>1218</v>
      </c>
      <c r="D692" s="213" t="s">
        <v>180</v>
      </c>
      <c r="E692" s="214" t="s">
        <v>1219</v>
      </c>
      <c r="F692" s="215" t="s">
        <v>1220</v>
      </c>
      <c r="G692" s="216" t="s">
        <v>206</v>
      </c>
      <c r="H692" s="217">
        <v>45</v>
      </c>
      <c r="I692" s="218"/>
      <c r="J692" s="219">
        <f>ROUND(I692*H692,2)</f>
        <v>0</v>
      </c>
      <c r="K692" s="215" t="s">
        <v>184</v>
      </c>
      <c r="L692" s="45"/>
      <c r="M692" s="220" t="s">
        <v>19</v>
      </c>
      <c r="N692" s="221" t="s">
        <v>45</v>
      </c>
      <c r="O692" s="85"/>
      <c r="P692" s="222">
        <f>O692*H692</f>
        <v>0</v>
      </c>
      <c r="Q692" s="222">
        <v>5E-05</v>
      </c>
      <c r="R692" s="222">
        <f>Q692*H692</f>
        <v>0.0022500000000000003</v>
      </c>
      <c r="S692" s="222">
        <v>0</v>
      </c>
      <c r="T692" s="223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24" t="s">
        <v>279</v>
      </c>
      <c r="AT692" s="224" t="s">
        <v>180</v>
      </c>
      <c r="AU692" s="224" t="s">
        <v>84</v>
      </c>
      <c r="AY692" s="18" t="s">
        <v>178</v>
      </c>
      <c r="BE692" s="225">
        <f>IF(N692="základní",J692,0)</f>
        <v>0</v>
      </c>
      <c r="BF692" s="225">
        <f>IF(N692="snížená",J692,0)</f>
        <v>0</v>
      </c>
      <c r="BG692" s="225">
        <f>IF(N692="zákl. přenesená",J692,0)</f>
        <v>0</v>
      </c>
      <c r="BH692" s="225">
        <f>IF(N692="sníž. přenesená",J692,0)</f>
        <v>0</v>
      </c>
      <c r="BI692" s="225">
        <f>IF(N692="nulová",J692,0)</f>
        <v>0</v>
      </c>
      <c r="BJ692" s="18" t="s">
        <v>82</v>
      </c>
      <c r="BK692" s="225">
        <f>ROUND(I692*H692,2)</f>
        <v>0</v>
      </c>
      <c r="BL692" s="18" t="s">
        <v>279</v>
      </c>
      <c r="BM692" s="224" t="s">
        <v>1221</v>
      </c>
    </row>
    <row r="693" spans="1:47" s="2" customFormat="1" ht="12">
      <c r="A693" s="39"/>
      <c r="B693" s="40"/>
      <c r="C693" s="41"/>
      <c r="D693" s="226" t="s">
        <v>187</v>
      </c>
      <c r="E693" s="41"/>
      <c r="F693" s="227" t="s">
        <v>1222</v>
      </c>
      <c r="G693" s="41"/>
      <c r="H693" s="41"/>
      <c r="I693" s="228"/>
      <c r="J693" s="41"/>
      <c r="K693" s="41"/>
      <c r="L693" s="45"/>
      <c r="M693" s="229"/>
      <c r="N693" s="230"/>
      <c r="O693" s="85"/>
      <c r="P693" s="85"/>
      <c r="Q693" s="85"/>
      <c r="R693" s="85"/>
      <c r="S693" s="85"/>
      <c r="T693" s="86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T693" s="18" t="s">
        <v>187</v>
      </c>
      <c r="AU693" s="18" t="s">
        <v>84</v>
      </c>
    </row>
    <row r="694" spans="1:47" s="2" customFormat="1" ht="12">
      <c r="A694" s="39"/>
      <c r="B694" s="40"/>
      <c r="C694" s="41"/>
      <c r="D694" s="231" t="s">
        <v>189</v>
      </c>
      <c r="E694" s="41"/>
      <c r="F694" s="232" t="s">
        <v>1223</v>
      </c>
      <c r="G694" s="41"/>
      <c r="H694" s="41"/>
      <c r="I694" s="228"/>
      <c r="J694" s="41"/>
      <c r="K694" s="41"/>
      <c r="L694" s="45"/>
      <c r="M694" s="229"/>
      <c r="N694" s="230"/>
      <c r="O694" s="85"/>
      <c r="P694" s="85"/>
      <c r="Q694" s="85"/>
      <c r="R694" s="85"/>
      <c r="S694" s="85"/>
      <c r="T694" s="86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189</v>
      </c>
      <c r="AU694" s="18" t="s">
        <v>84</v>
      </c>
    </row>
    <row r="695" spans="1:65" s="2" customFormat="1" ht="16.5" customHeight="1">
      <c r="A695" s="39"/>
      <c r="B695" s="40"/>
      <c r="C695" s="213" t="s">
        <v>1224</v>
      </c>
      <c r="D695" s="213" t="s">
        <v>180</v>
      </c>
      <c r="E695" s="214" t="s">
        <v>1225</v>
      </c>
      <c r="F695" s="215" t="s">
        <v>1226</v>
      </c>
      <c r="G695" s="216" t="s">
        <v>252</v>
      </c>
      <c r="H695" s="217">
        <v>5</v>
      </c>
      <c r="I695" s="218"/>
      <c r="J695" s="219">
        <f>ROUND(I695*H695,2)</f>
        <v>0</v>
      </c>
      <c r="K695" s="215" t="s">
        <v>184</v>
      </c>
      <c r="L695" s="45"/>
      <c r="M695" s="220" t="s">
        <v>19</v>
      </c>
      <c r="N695" s="221" t="s">
        <v>45</v>
      </c>
      <c r="O695" s="85"/>
      <c r="P695" s="222">
        <f>O695*H695</f>
        <v>0</v>
      </c>
      <c r="Q695" s="222">
        <v>0</v>
      </c>
      <c r="R695" s="222">
        <f>Q695*H695</f>
        <v>0</v>
      </c>
      <c r="S695" s="222">
        <v>0</v>
      </c>
      <c r="T695" s="223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24" t="s">
        <v>279</v>
      </c>
      <c r="AT695" s="224" t="s">
        <v>180</v>
      </c>
      <c r="AU695" s="224" t="s">
        <v>84</v>
      </c>
      <c r="AY695" s="18" t="s">
        <v>178</v>
      </c>
      <c r="BE695" s="225">
        <f>IF(N695="základní",J695,0)</f>
        <v>0</v>
      </c>
      <c r="BF695" s="225">
        <f>IF(N695="snížená",J695,0)</f>
        <v>0</v>
      </c>
      <c r="BG695" s="225">
        <f>IF(N695="zákl. přenesená",J695,0)</f>
        <v>0</v>
      </c>
      <c r="BH695" s="225">
        <f>IF(N695="sníž. přenesená",J695,0)</f>
        <v>0</v>
      </c>
      <c r="BI695" s="225">
        <f>IF(N695="nulová",J695,0)</f>
        <v>0</v>
      </c>
      <c r="BJ695" s="18" t="s">
        <v>82</v>
      </c>
      <c r="BK695" s="225">
        <f>ROUND(I695*H695,2)</f>
        <v>0</v>
      </c>
      <c r="BL695" s="18" t="s">
        <v>279</v>
      </c>
      <c r="BM695" s="224" t="s">
        <v>1227</v>
      </c>
    </row>
    <row r="696" spans="1:47" s="2" customFormat="1" ht="12">
      <c r="A696" s="39"/>
      <c r="B696" s="40"/>
      <c r="C696" s="41"/>
      <c r="D696" s="226" t="s">
        <v>187</v>
      </c>
      <c r="E696" s="41"/>
      <c r="F696" s="227" t="s">
        <v>1228</v>
      </c>
      <c r="G696" s="41"/>
      <c r="H696" s="41"/>
      <c r="I696" s="228"/>
      <c r="J696" s="41"/>
      <c r="K696" s="41"/>
      <c r="L696" s="45"/>
      <c r="M696" s="229"/>
      <c r="N696" s="230"/>
      <c r="O696" s="85"/>
      <c r="P696" s="85"/>
      <c r="Q696" s="85"/>
      <c r="R696" s="85"/>
      <c r="S696" s="85"/>
      <c r="T696" s="86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187</v>
      </c>
      <c r="AU696" s="18" t="s">
        <v>84</v>
      </c>
    </row>
    <row r="697" spans="1:47" s="2" customFormat="1" ht="12">
      <c r="A697" s="39"/>
      <c r="B697" s="40"/>
      <c r="C697" s="41"/>
      <c r="D697" s="231" t="s">
        <v>189</v>
      </c>
      <c r="E697" s="41"/>
      <c r="F697" s="232" t="s">
        <v>1229</v>
      </c>
      <c r="G697" s="41"/>
      <c r="H697" s="41"/>
      <c r="I697" s="228"/>
      <c r="J697" s="41"/>
      <c r="K697" s="41"/>
      <c r="L697" s="45"/>
      <c r="M697" s="229"/>
      <c r="N697" s="230"/>
      <c r="O697" s="85"/>
      <c r="P697" s="85"/>
      <c r="Q697" s="85"/>
      <c r="R697" s="85"/>
      <c r="S697" s="85"/>
      <c r="T697" s="86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T697" s="18" t="s">
        <v>189</v>
      </c>
      <c r="AU697" s="18" t="s">
        <v>84</v>
      </c>
    </row>
    <row r="698" spans="1:63" s="12" customFormat="1" ht="22.8" customHeight="1">
      <c r="A698" s="12"/>
      <c r="B698" s="197"/>
      <c r="C698" s="198"/>
      <c r="D698" s="199" t="s">
        <v>73</v>
      </c>
      <c r="E698" s="211" t="s">
        <v>1230</v>
      </c>
      <c r="F698" s="211" t="s">
        <v>1231</v>
      </c>
      <c r="G698" s="198"/>
      <c r="H698" s="198"/>
      <c r="I698" s="201"/>
      <c r="J698" s="212">
        <f>BK698</f>
        <v>0</v>
      </c>
      <c r="K698" s="198"/>
      <c r="L698" s="203"/>
      <c r="M698" s="204"/>
      <c r="N698" s="205"/>
      <c r="O698" s="205"/>
      <c r="P698" s="206">
        <f>SUM(P699:P716)</f>
        <v>0</v>
      </c>
      <c r="Q698" s="205"/>
      <c r="R698" s="206">
        <f>SUM(R699:R716)</f>
        <v>0.0585</v>
      </c>
      <c r="S698" s="205"/>
      <c r="T698" s="207">
        <f>SUM(T699:T716)</f>
        <v>0</v>
      </c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R698" s="208" t="s">
        <v>84</v>
      </c>
      <c r="AT698" s="209" t="s">
        <v>73</v>
      </c>
      <c r="AU698" s="209" t="s">
        <v>82</v>
      </c>
      <c r="AY698" s="208" t="s">
        <v>178</v>
      </c>
      <c r="BK698" s="210">
        <f>SUM(BK699:BK716)</f>
        <v>0</v>
      </c>
    </row>
    <row r="699" spans="1:65" s="2" customFormat="1" ht="16.5" customHeight="1">
      <c r="A699" s="39"/>
      <c r="B699" s="40"/>
      <c r="C699" s="213" t="s">
        <v>1232</v>
      </c>
      <c r="D699" s="213" t="s">
        <v>180</v>
      </c>
      <c r="E699" s="214" t="s">
        <v>1233</v>
      </c>
      <c r="F699" s="215" t="s">
        <v>1234</v>
      </c>
      <c r="G699" s="216" t="s">
        <v>206</v>
      </c>
      <c r="H699" s="217">
        <v>75</v>
      </c>
      <c r="I699" s="218"/>
      <c r="J699" s="219">
        <f>ROUND(I699*H699,2)</f>
        <v>0</v>
      </c>
      <c r="K699" s="215" t="s">
        <v>184</v>
      </c>
      <c r="L699" s="45"/>
      <c r="M699" s="220" t="s">
        <v>19</v>
      </c>
      <c r="N699" s="221" t="s">
        <v>45</v>
      </c>
      <c r="O699" s="85"/>
      <c r="P699" s="222">
        <f>O699*H699</f>
        <v>0</v>
      </c>
      <c r="Q699" s="222">
        <v>9E-05</v>
      </c>
      <c r="R699" s="222">
        <f>Q699*H699</f>
        <v>0.006750000000000001</v>
      </c>
      <c r="S699" s="222">
        <v>0</v>
      </c>
      <c r="T699" s="223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24" t="s">
        <v>279</v>
      </c>
      <c r="AT699" s="224" t="s">
        <v>180</v>
      </c>
      <c r="AU699" s="224" t="s">
        <v>84</v>
      </c>
      <c r="AY699" s="18" t="s">
        <v>178</v>
      </c>
      <c r="BE699" s="225">
        <f>IF(N699="základní",J699,0)</f>
        <v>0</v>
      </c>
      <c r="BF699" s="225">
        <f>IF(N699="snížená",J699,0)</f>
        <v>0</v>
      </c>
      <c r="BG699" s="225">
        <f>IF(N699="zákl. přenesená",J699,0)</f>
        <v>0</v>
      </c>
      <c r="BH699" s="225">
        <f>IF(N699="sníž. přenesená",J699,0)</f>
        <v>0</v>
      </c>
      <c r="BI699" s="225">
        <f>IF(N699="nulová",J699,0)</f>
        <v>0</v>
      </c>
      <c r="BJ699" s="18" t="s">
        <v>82</v>
      </c>
      <c r="BK699" s="225">
        <f>ROUND(I699*H699,2)</f>
        <v>0</v>
      </c>
      <c r="BL699" s="18" t="s">
        <v>279</v>
      </c>
      <c r="BM699" s="224" t="s">
        <v>1235</v>
      </c>
    </row>
    <row r="700" spans="1:47" s="2" customFormat="1" ht="12">
      <c r="A700" s="39"/>
      <c r="B700" s="40"/>
      <c r="C700" s="41"/>
      <c r="D700" s="226" t="s">
        <v>187</v>
      </c>
      <c r="E700" s="41"/>
      <c r="F700" s="227" t="s">
        <v>1236</v>
      </c>
      <c r="G700" s="41"/>
      <c r="H700" s="41"/>
      <c r="I700" s="228"/>
      <c r="J700" s="41"/>
      <c r="K700" s="41"/>
      <c r="L700" s="45"/>
      <c r="M700" s="229"/>
      <c r="N700" s="230"/>
      <c r="O700" s="85"/>
      <c r="P700" s="85"/>
      <c r="Q700" s="85"/>
      <c r="R700" s="85"/>
      <c r="S700" s="85"/>
      <c r="T700" s="86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187</v>
      </c>
      <c r="AU700" s="18" t="s">
        <v>84</v>
      </c>
    </row>
    <row r="701" spans="1:47" s="2" customFormat="1" ht="12">
      <c r="A701" s="39"/>
      <c r="B701" s="40"/>
      <c r="C701" s="41"/>
      <c r="D701" s="231" t="s">
        <v>189</v>
      </c>
      <c r="E701" s="41"/>
      <c r="F701" s="232" t="s">
        <v>1237</v>
      </c>
      <c r="G701" s="41"/>
      <c r="H701" s="41"/>
      <c r="I701" s="228"/>
      <c r="J701" s="41"/>
      <c r="K701" s="41"/>
      <c r="L701" s="45"/>
      <c r="M701" s="229"/>
      <c r="N701" s="230"/>
      <c r="O701" s="85"/>
      <c r="P701" s="85"/>
      <c r="Q701" s="85"/>
      <c r="R701" s="85"/>
      <c r="S701" s="85"/>
      <c r="T701" s="86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189</v>
      </c>
      <c r="AU701" s="18" t="s">
        <v>84</v>
      </c>
    </row>
    <row r="702" spans="1:65" s="2" customFormat="1" ht="16.5" customHeight="1">
      <c r="A702" s="39"/>
      <c r="B702" s="40"/>
      <c r="C702" s="213" t="s">
        <v>1238</v>
      </c>
      <c r="D702" s="213" t="s">
        <v>180</v>
      </c>
      <c r="E702" s="214" t="s">
        <v>1239</v>
      </c>
      <c r="F702" s="215" t="s">
        <v>1240</v>
      </c>
      <c r="G702" s="216" t="s">
        <v>206</v>
      </c>
      <c r="H702" s="217">
        <v>75</v>
      </c>
      <c r="I702" s="218"/>
      <c r="J702" s="219">
        <f>ROUND(I702*H702,2)</f>
        <v>0</v>
      </c>
      <c r="K702" s="215" t="s">
        <v>184</v>
      </c>
      <c r="L702" s="45"/>
      <c r="M702" s="220" t="s">
        <v>19</v>
      </c>
      <c r="N702" s="221" t="s">
        <v>45</v>
      </c>
      <c r="O702" s="85"/>
      <c r="P702" s="222">
        <f>O702*H702</f>
        <v>0</v>
      </c>
      <c r="Q702" s="222">
        <v>0.00023</v>
      </c>
      <c r="R702" s="222">
        <f>Q702*H702</f>
        <v>0.01725</v>
      </c>
      <c r="S702" s="222">
        <v>0</v>
      </c>
      <c r="T702" s="223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24" t="s">
        <v>279</v>
      </c>
      <c r="AT702" s="224" t="s">
        <v>180</v>
      </c>
      <c r="AU702" s="224" t="s">
        <v>84</v>
      </c>
      <c r="AY702" s="18" t="s">
        <v>178</v>
      </c>
      <c r="BE702" s="225">
        <f>IF(N702="základní",J702,0)</f>
        <v>0</v>
      </c>
      <c r="BF702" s="225">
        <f>IF(N702="snížená",J702,0)</f>
        <v>0</v>
      </c>
      <c r="BG702" s="225">
        <f>IF(N702="zákl. přenesená",J702,0)</f>
        <v>0</v>
      </c>
      <c r="BH702" s="225">
        <f>IF(N702="sníž. přenesená",J702,0)</f>
        <v>0</v>
      </c>
      <c r="BI702" s="225">
        <f>IF(N702="nulová",J702,0)</f>
        <v>0</v>
      </c>
      <c r="BJ702" s="18" t="s">
        <v>82</v>
      </c>
      <c r="BK702" s="225">
        <f>ROUND(I702*H702,2)</f>
        <v>0</v>
      </c>
      <c r="BL702" s="18" t="s">
        <v>279</v>
      </c>
      <c r="BM702" s="224" t="s">
        <v>1241</v>
      </c>
    </row>
    <row r="703" spans="1:47" s="2" customFormat="1" ht="12">
      <c r="A703" s="39"/>
      <c r="B703" s="40"/>
      <c r="C703" s="41"/>
      <c r="D703" s="226" t="s">
        <v>187</v>
      </c>
      <c r="E703" s="41"/>
      <c r="F703" s="227" t="s">
        <v>1242</v>
      </c>
      <c r="G703" s="41"/>
      <c r="H703" s="41"/>
      <c r="I703" s="228"/>
      <c r="J703" s="41"/>
      <c r="K703" s="41"/>
      <c r="L703" s="45"/>
      <c r="M703" s="229"/>
      <c r="N703" s="230"/>
      <c r="O703" s="85"/>
      <c r="P703" s="85"/>
      <c r="Q703" s="85"/>
      <c r="R703" s="85"/>
      <c r="S703" s="85"/>
      <c r="T703" s="86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T703" s="18" t="s">
        <v>187</v>
      </c>
      <c r="AU703" s="18" t="s">
        <v>84</v>
      </c>
    </row>
    <row r="704" spans="1:47" s="2" customFormat="1" ht="12">
      <c r="A704" s="39"/>
      <c r="B704" s="40"/>
      <c r="C704" s="41"/>
      <c r="D704" s="231" t="s">
        <v>189</v>
      </c>
      <c r="E704" s="41"/>
      <c r="F704" s="232" t="s">
        <v>1243</v>
      </c>
      <c r="G704" s="41"/>
      <c r="H704" s="41"/>
      <c r="I704" s="228"/>
      <c r="J704" s="41"/>
      <c r="K704" s="41"/>
      <c r="L704" s="45"/>
      <c r="M704" s="229"/>
      <c r="N704" s="230"/>
      <c r="O704" s="85"/>
      <c r="P704" s="85"/>
      <c r="Q704" s="85"/>
      <c r="R704" s="85"/>
      <c r="S704" s="85"/>
      <c r="T704" s="86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18" t="s">
        <v>189</v>
      </c>
      <c r="AU704" s="18" t="s">
        <v>84</v>
      </c>
    </row>
    <row r="705" spans="1:65" s="2" customFormat="1" ht="16.5" customHeight="1">
      <c r="A705" s="39"/>
      <c r="B705" s="40"/>
      <c r="C705" s="213" t="s">
        <v>1244</v>
      </c>
      <c r="D705" s="213" t="s">
        <v>180</v>
      </c>
      <c r="E705" s="214" t="s">
        <v>1245</v>
      </c>
      <c r="F705" s="215" t="s">
        <v>1246</v>
      </c>
      <c r="G705" s="216" t="s">
        <v>206</v>
      </c>
      <c r="H705" s="217">
        <v>75</v>
      </c>
      <c r="I705" s="218"/>
      <c r="J705" s="219">
        <f>ROUND(I705*H705,2)</f>
        <v>0</v>
      </c>
      <c r="K705" s="215" t="s">
        <v>184</v>
      </c>
      <c r="L705" s="45"/>
      <c r="M705" s="220" t="s">
        <v>19</v>
      </c>
      <c r="N705" s="221" t="s">
        <v>45</v>
      </c>
      <c r="O705" s="85"/>
      <c r="P705" s="222">
        <f>O705*H705</f>
        <v>0</v>
      </c>
      <c r="Q705" s="222">
        <v>0</v>
      </c>
      <c r="R705" s="222">
        <f>Q705*H705</f>
        <v>0</v>
      </c>
      <c r="S705" s="222">
        <v>0</v>
      </c>
      <c r="T705" s="223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24" t="s">
        <v>279</v>
      </c>
      <c r="AT705" s="224" t="s">
        <v>180</v>
      </c>
      <c r="AU705" s="224" t="s">
        <v>84</v>
      </c>
      <c r="AY705" s="18" t="s">
        <v>178</v>
      </c>
      <c r="BE705" s="225">
        <f>IF(N705="základní",J705,0)</f>
        <v>0</v>
      </c>
      <c r="BF705" s="225">
        <f>IF(N705="snížená",J705,0)</f>
        <v>0</v>
      </c>
      <c r="BG705" s="225">
        <f>IF(N705="zákl. přenesená",J705,0)</f>
        <v>0</v>
      </c>
      <c r="BH705" s="225">
        <f>IF(N705="sníž. přenesená",J705,0)</f>
        <v>0</v>
      </c>
      <c r="BI705" s="225">
        <f>IF(N705="nulová",J705,0)</f>
        <v>0</v>
      </c>
      <c r="BJ705" s="18" t="s">
        <v>82</v>
      </c>
      <c r="BK705" s="225">
        <f>ROUND(I705*H705,2)</f>
        <v>0</v>
      </c>
      <c r="BL705" s="18" t="s">
        <v>279</v>
      </c>
      <c r="BM705" s="224" t="s">
        <v>1247</v>
      </c>
    </row>
    <row r="706" spans="1:47" s="2" customFormat="1" ht="12">
      <c r="A706" s="39"/>
      <c r="B706" s="40"/>
      <c r="C706" s="41"/>
      <c r="D706" s="226" t="s">
        <v>187</v>
      </c>
      <c r="E706" s="41"/>
      <c r="F706" s="227" t="s">
        <v>1248</v>
      </c>
      <c r="G706" s="41"/>
      <c r="H706" s="41"/>
      <c r="I706" s="228"/>
      <c r="J706" s="41"/>
      <c r="K706" s="41"/>
      <c r="L706" s="45"/>
      <c r="M706" s="229"/>
      <c r="N706" s="230"/>
      <c r="O706" s="85"/>
      <c r="P706" s="85"/>
      <c r="Q706" s="85"/>
      <c r="R706" s="85"/>
      <c r="S706" s="85"/>
      <c r="T706" s="86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187</v>
      </c>
      <c r="AU706" s="18" t="s">
        <v>84</v>
      </c>
    </row>
    <row r="707" spans="1:47" s="2" customFormat="1" ht="12">
      <c r="A707" s="39"/>
      <c r="B707" s="40"/>
      <c r="C707" s="41"/>
      <c r="D707" s="231" t="s">
        <v>189</v>
      </c>
      <c r="E707" s="41"/>
      <c r="F707" s="232" t="s">
        <v>1249</v>
      </c>
      <c r="G707" s="41"/>
      <c r="H707" s="41"/>
      <c r="I707" s="228"/>
      <c r="J707" s="41"/>
      <c r="K707" s="41"/>
      <c r="L707" s="45"/>
      <c r="M707" s="229"/>
      <c r="N707" s="230"/>
      <c r="O707" s="85"/>
      <c r="P707" s="85"/>
      <c r="Q707" s="85"/>
      <c r="R707" s="85"/>
      <c r="S707" s="85"/>
      <c r="T707" s="86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T707" s="18" t="s">
        <v>189</v>
      </c>
      <c r="AU707" s="18" t="s">
        <v>84</v>
      </c>
    </row>
    <row r="708" spans="1:65" s="2" customFormat="1" ht="16.5" customHeight="1">
      <c r="A708" s="39"/>
      <c r="B708" s="40"/>
      <c r="C708" s="213" t="s">
        <v>1250</v>
      </c>
      <c r="D708" s="213" t="s">
        <v>180</v>
      </c>
      <c r="E708" s="214" t="s">
        <v>1251</v>
      </c>
      <c r="F708" s="215" t="s">
        <v>1252</v>
      </c>
      <c r="G708" s="216" t="s">
        <v>237</v>
      </c>
      <c r="H708" s="217">
        <v>75</v>
      </c>
      <c r="I708" s="218"/>
      <c r="J708" s="219">
        <f>ROUND(I708*H708,2)</f>
        <v>0</v>
      </c>
      <c r="K708" s="215" t="s">
        <v>184</v>
      </c>
      <c r="L708" s="45"/>
      <c r="M708" s="220" t="s">
        <v>19</v>
      </c>
      <c r="N708" s="221" t="s">
        <v>45</v>
      </c>
      <c r="O708" s="85"/>
      <c r="P708" s="222">
        <f>O708*H708</f>
        <v>0</v>
      </c>
      <c r="Q708" s="222">
        <v>0.00012</v>
      </c>
      <c r="R708" s="222">
        <f>Q708*H708</f>
        <v>0.009000000000000001</v>
      </c>
      <c r="S708" s="222">
        <v>0</v>
      </c>
      <c r="T708" s="223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24" t="s">
        <v>279</v>
      </c>
      <c r="AT708" s="224" t="s">
        <v>180</v>
      </c>
      <c r="AU708" s="224" t="s">
        <v>84</v>
      </c>
      <c r="AY708" s="18" t="s">
        <v>178</v>
      </c>
      <c r="BE708" s="225">
        <f>IF(N708="základní",J708,0)</f>
        <v>0</v>
      </c>
      <c r="BF708" s="225">
        <f>IF(N708="snížená",J708,0)</f>
        <v>0</v>
      </c>
      <c r="BG708" s="225">
        <f>IF(N708="zákl. přenesená",J708,0)</f>
        <v>0</v>
      </c>
      <c r="BH708" s="225">
        <f>IF(N708="sníž. přenesená",J708,0)</f>
        <v>0</v>
      </c>
      <c r="BI708" s="225">
        <f>IF(N708="nulová",J708,0)</f>
        <v>0</v>
      </c>
      <c r="BJ708" s="18" t="s">
        <v>82</v>
      </c>
      <c r="BK708" s="225">
        <f>ROUND(I708*H708,2)</f>
        <v>0</v>
      </c>
      <c r="BL708" s="18" t="s">
        <v>279</v>
      </c>
      <c r="BM708" s="224" t="s">
        <v>1253</v>
      </c>
    </row>
    <row r="709" spans="1:47" s="2" customFormat="1" ht="12">
      <c r="A709" s="39"/>
      <c r="B709" s="40"/>
      <c r="C709" s="41"/>
      <c r="D709" s="226" t="s">
        <v>187</v>
      </c>
      <c r="E709" s="41"/>
      <c r="F709" s="227" t="s">
        <v>1254</v>
      </c>
      <c r="G709" s="41"/>
      <c r="H709" s="41"/>
      <c r="I709" s="228"/>
      <c r="J709" s="41"/>
      <c r="K709" s="41"/>
      <c r="L709" s="45"/>
      <c r="M709" s="229"/>
      <c r="N709" s="230"/>
      <c r="O709" s="85"/>
      <c r="P709" s="85"/>
      <c r="Q709" s="85"/>
      <c r="R709" s="85"/>
      <c r="S709" s="85"/>
      <c r="T709" s="86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T709" s="18" t="s">
        <v>187</v>
      </c>
      <c r="AU709" s="18" t="s">
        <v>84</v>
      </c>
    </row>
    <row r="710" spans="1:47" s="2" customFormat="1" ht="12">
      <c r="A710" s="39"/>
      <c r="B710" s="40"/>
      <c r="C710" s="41"/>
      <c r="D710" s="231" t="s">
        <v>189</v>
      </c>
      <c r="E710" s="41"/>
      <c r="F710" s="232" t="s">
        <v>1255</v>
      </c>
      <c r="G710" s="41"/>
      <c r="H710" s="41"/>
      <c r="I710" s="228"/>
      <c r="J710" s="41"/>
      <c r="K710" s="41"/>
      <c r="L710" s="45"/>
      <c r="M710" s="229"/>
      <c r="N710" s="230"/>
      <c r="O710" s="85"/>
      <c r="P710" s="85"/>
      <c r="Q710" s="85"/>
      <c r="R710" s="85"/>
      <c r="S710" s="85"/>
      <c r="T710" s="86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189</v>
      </c>
      <c r="AU710" s="18" t="s">
        <v>84</v>
      </c>
    </row>
    <row r="711" spans="1:65" s="2" customFormat="1" ht="16.5" customHeight="1">
      <c r="A711" s="39"/>
      <c r="B711" s="40"/>
      <c r="C711" s="213" t="s">
        <v>1256</v>
      </c>
      <c r="D711" s="213" t="s">
        <v>180</v>
      </c>
      <c r="E711" s="214" t="s">
        <v>1257</v>
      </c>
      <c r="F711" s="215" t="s">
        <v>1258</v>
      </c>
      <c r="G711" s="216" t="s">
        <v>237</v>
      </c>
      <c r="H711" s="217">
        <v>75</v>
      </c>
      <c r="I711" s="218"/>
      <c r="J711" s="219">
        <f>ROUND(I711*H711,2)</f>
        <v>0</v>
      </c>
      <c r="K711" s="215" t="s">
        <v>184</v>
      </c>
      <c r="L711" s="45"/>
      <c r="M711" s="220" t="s">
        <v>19</v>
      </c>
      <c r="N711" s="221" t="s">
        <v>45</v>
      </c>
      <c r="O711" s="85"/>
      <c r="P711" s="222">
        <f>O711*H711</f>
        <v>0</v>
      </c>
      <c r="Q711" s="222">
        <v>0.00013</v>
      </c>
      <c r="R711" s="222">
        <f>Q711*H711</f>
        <v>0.00975</v>
      </c>
      <c r="S711" s="222">
        <v>0</v>
      </c>
      <c r="T711" s="223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4" t="s">
        <v>279</v>
      </c>
      <c r="AT711" s="224" t="s">
        <v>180</v>
      </c>
      <c r="AU711" s="224" t="s">
        <v>84</v>
      </c>
      <c r="AY711" s="18" t="s">
        <v>178</v>
      </c>
      <c r="BE711" s="225">
        <f>IF(N711="základní",J711,0)</f>
        <v>0</v>
      </c>
      <c r="BF711" s="225">
        <f>IF(N711="snížená",J711,0)</f>
        <v>0</v>
      </c>
      <c r="BG711" s="225">
        <f>IF(N711="zákl. přenesená",J711,0)</f>
        <v>0</v>
      </c>
      <c r="BH711" s="225">
        <f>IF(N711="sníž. přenesená",J711,0)</f>
        <v>0</v>
      </c>
      <c r="BI711" s="225">
        <f>IF(N711="nulová",J711,0)</f>
        <v>0</v>
      </c>
      <c r="BJ711" s="18" t="s">
        <v>82</v>
      </c>
      <c r="BK711" s="225">
        <f>ROUND(I711*H711,2)</f>
        <v>0</v>
      </c>
      <c r="BL711" s="18" t="s">
        <v>279</v>
      </c>
      <c r="BM711" s="224" t="s">
        <v>1259</v>
      </c>
    </row>
    <row r="712" spans="1:47" s="2" customFormat="1" ht="12">
      <c r="A712" s="39"/>
      <c r="B712" s="40"/>
      <c r="C712" s="41"/>
      <c r="D712" s="226" t="s">
        <v>187</v>
      </c>
      <c r="E712" s="41"/>
      <c r="F712" s="227" t="s">
        <v>1260</v>
      </c>
      <c r="G712" s="41"/>
      <c r="H712" s="41"/>
      <c r="I712" s="228"/>
      <c r="J712" s="41"/>
      <c r="K712" s="41"/>
      <c r="L712" s="45"/>
      <c r="M712" s="229"/>
      <c r="N712" s="230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187</v>
      </c>
      <c r="AU712" s="18" t="s">
        <v>84</v>
      </c>
    </row>
    <row r="713" spans="1:47" s="2" customFormat="1" ht="12">
      <c r="A713" s="39"/>
      <c r="B713" s="40"/>
      <c r="C713" s="41"/>
      <c r="D713" s="231" t="s">
        <v>189</v>
      </c>
      <c r="E713" s="41"/>
      <c r="F713" s="232" t="s">
        <v>1261</v>
      </c>
      <c r="G713" s="41"/>
      <c r="H713" s="41"/>
      <c r="I713" s="228"/>
      <c r="J713" s="41"/>
      <c r="K713" s="41"/>
      <c r="L713" s="45"/>
      <c r="M713" s="229"/>
      <c r="N713" s="230"/>
      <c r="O713" s="85"/>
      <c r="P713" s="85"/>
      <c r="Q713" s="85"/>
      <c r="R713" s="85"/>
      <c r="S713" s="85"/>
      <c r="T713" s="86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T713" s="18" t="s">
        <v>189</v>
      </c>
      <c r="AU713" s="18" t="s">
        <v>84</v>
      </c>
    </row>
    <row r="714" spans="1:65" s="2" customFormat="1" ht="16.5" customHeight="1">
      <c r="A714" s="39"/>
      <c r="B714" s="40"/>
      <c r="C714" s="213" t="s">
        <v>1262</v>
      </c>
      <c r="D714" s="213" t="s">
        <v>180</v>
      </c>
      <c r="E714" s="214" t="s">
        <v>1263</v>
      </c>
      <c r="F714" s="215" t="s">
        <v>1264</v>
      </c>
      <c r="G714" s="216" t="s">
        <v>237</v>
      </c>
      <c r="H714" s="217">
        <v>75</v>
      </c>
      <c r="I714" s="218"/>
      <c r="J714" s="219">
        <f>ROUND(I714*H714,2)</f>
        <v>0</v>
      </c>
      <c r="K714" s="215" t="s">
        <v>184</v>
      </c>
      <c r="L714" s="45"/>
      <c r="M714" s="220" t="s">
        <v>19</v>
      </c>
      <c r="N714" s="221" t="s">
        <v>45</v>
      </c>
      <c r="O714" s="85"/>
      <c r="P714" s="222">
        <f>O714*H714</f>
        <v>0</v>
      </c>
      <c r="Q714" s="222">
        <v>0.00021</v>
      </c>
      <c r="R714" s="222">
        <f>Q714*H714</f>
        <v>0.01575</v>
      </c>
      <c r="S714" s="222">
        <v>0</v>
      </c>
      <c r="T714" s="223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24" t="s">
        <v>279</v>
      </c>
      <c r="AT714" s="224" t="s">
        <v>180</v>
      </c>
      <c r="AU714" s="224" t="s">
        <v>84</v>
      </c>
      <c r="AY714" s="18" t="s">
        <v>178</v>
      </c>
      <c r="BE714" s="225">
        <f>IF(N714="základní",J714,0)</f>
        <v>0</v>
      </c>
      <c r="BF714" s="225">
        <f>IF(N714="snížená",J714,0)</f>
        <v>0</v>
      </c>
      <c r="BG714" s="225">
        <f>IF(N714="zákl. přenesená",J714,0)</f>
        <v>0</v>
      </c>
      <c r="BH714" s="225">
        <f>IF(N714="sníž. přenesená",J714,0)</f>
        <v>0</v>
      </c>
      <c r="BI714" s="225">
        <f>IF(N714="nulová",J714,0)</f>
        <v>0</v>
      </c>
      <c r="BJ714" s="18" t="s">
        <v>82</v>
      </c>
      <c r="BK714" s="225">
        <f>ROUND(I714*H714,2)</f>
        <v>0</v>
      </c>
      <c r="BL714" s="18" t="s">
        <v>279</v>
      </c>
      <c r="BM714" s="224" t="s">
        <v>1265</v>
      </c>
    </row>
    <row r="715" spans="1:47" s="2" customFormat="1" ht="12">
      <c r="A715" s="39"/>
      <c r="B715" s="40"/>
      <c r="C715" s="41"/>
      <c r="D715" s="226" t="s">
        <v>187</v>
      </c>
      <c r="E715" s="41"/>
      <c r="F715" s="227" t="s">
        <v>1266</v>
      </c>
      <c r="G715" s="41"/>
      <c r="H715" s="41"/>
      <c r="I715" s="228"/>
      <c r="J715" s="41"/>
      <c r="K715" s="41"/>
      <c r="L715" s="45"/>
      <c r="M715" s="229"/>
      <c r="N715" s="230"/>
      <c r="O715" s="85"/>
      <c r="P715" s="85"/>
      <c r="Q715" s="85"/>
      <c r="R715" s="85"/>
      <c r="S715" s="85"/>
      <c r="T715" s="86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18" t="s">
        <v>187</v>
      </c>
      <c r="AU715" s="18" t="s">
        <v>84</v>
      </c>
    </row>
    <row r="716" spans="1:47" s="2" customFormat="1" ht="12">
      <c r="A716" s="39"/>
      <c r="B716" s="40"/>
      <c r="C716" s="41"/>
      <c r="D716" s="231" t="s">
        <v>189</v>
      </c>
      <c r="E716" s="41"/>
      <c r="F716" s="232" t="s">
        <v>1267</v>
      </c>
      <c r="G716" s="41"/>
      <c r="H716" s="41"/>
      <c r="I716" s="228"/>
      <c r="J716" s="41"/>
      <c r="K716" s="41"/>
      <c r="L716" s="45"/>
      <c r="M716" s="229"/>
      <c r="N716" s="230"/>
      <c r="O716" s="85"/>
      <c r="P716" s="85"/>
      <c r="Q716" s="85"/>
      <c r="R716" s="85"/>
      <c r="S716" s="85"/>
      <c r="T716" s="86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T716" s="18" t="s">
        <v>189</v>
      </c>
      <c r="AU716" s="18" t="s">
        <v>84</v>
      </c>
    </row>
    <row r="717" spans="1:63" s="12" customFormat="1" ht="22.8" customHeight="1">
      <c r="A717" s="12"/>
      <c r="B717" s="197"/>
      <c r="C717" s="198"/>
      <c r="D717" s="199" t="s">
        <v>73</v>
      </c>
      <c r="E717" s="211" t="s">
        <v>1268</v>
      </c>
      <c r="F717" s="211" t="s">
        <v>1269</v>
      </c>
      <c r="G717" s="198"/>
      <c r="H717" s="198"/>
      <c r="I717" s="201"/>
      <c r="J717" s="212">
        <f>BK717</f>
        <v>0</v>
      </c>
      <c r="K717" s="198"/>
      <c r="L717" s="203"/>
      <c r="M717" s="204"/>
      <c r="N717" s="205"/>
      <c r="O717" s="205"/>
      <c r="P717" s="206">
        <f>SUM(P718:P738)</f>
        <v>0</v>
      </c>
      <c r="Q717" s="205"/>
      <c r="R717" s="206">
        <f>SUM(R718:R738)</f>
        <v>0.54174882</v>
      </c>
      <c r="S717" s="205"/>
      <c r="T717" s="207">
        <f>SUM(T718:T738)</f>
        <v>0</v>
      </c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R717" s="208" t="s">
        <v>84</v>
      </c>
      <c r="AT717" s="209" t="s">
        <v>73</v>
      </c>
      <c r="AU717" s="209" t="s">
        <v>82</v>
      </c>
      <c r="AY717" s="208" t="s">
        <v>178</v>
      </c>
      <c r="BK717" s="210">
        <f>SUM(BK718:BK738)</f>
        <v>0</v>
      </c>
    </row>
    <row r="718" spans="1:65" s="2" customFormat="1" ht="16.5" customHeight="1">
      <c r="A718" s="39"/>
      <c r="B718" s="40"/>
      <c r="C718" s="213" t="s">
        <v>1270</v>
      </c>
      <c r="D718" s="213" t="s">
        <v>180</v>
      </c>
      <c r="E718" s="214" t="s">
        <v>1271</v>
      </c>
      <c r="F718" s="215" t="s">
        <v>1272</v>
      </c>
      <c r="G718" s="216" t="s">
        <v>206</v>
      </c>
      <c r="H718" s="217">
        <v>1200</v>
      </c>
      <c r="I718" s="218"/>
      <c r="J718" s="219">
        <f>ROUND(I718*H718,2)</f>
        <v>0</v>
      </c>
      <c r="K718" s="215" t="s">
        <v>184</v>
      </c>
      <c r="L718" s="45"/>
      <c r="M718" s="220" t="s">
        <v>19</v>
      </c>
      <c r="N718" s="221" t="s">
        <v>45</v>
      </c>
      <c r="O718" s="85"/>
      <c r="P718" s="222">
        <f>O718*H718</f>
        <v>0</v>
      </c>
      <c r="Q718" s="222">
        <v>0</v>
      </c>
      <c r="R718" s="222">
        <f>Q718*H718</f>
        <v>0</v>
      </c>
      <c r="S718" s="222">
        <v>0</v>
      </c>
      <c r="T718" s="223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24" t="s">
        <v>279</v>
      </c>
      <c r="AT718" s="224" t="s">
        <v>180</v>
      </c>
      <c r="AU718" s="224" t="s">
        <v>84</v>
      </c>
      <c r="AY718" s="18" t="s">
        <v>178</v>
      </c>
      <c r="BE718" s="225">
        <f>IF(N718="základní",J718,0)</f>
        <v>0</v>
      </c>
      <c r="BF718" s="225">
        <f>IF(N718="snížená",J718,0)</f>
        <v>0</v>
      </c>
      <c r="BG718" s="225">
        <f>IF(N718="zákl. přenesená",J718,0)</f>
        <v>0</v>
      </c>
      <c r="BH718" s="225">
        <f>IF(N718="sníž. přenesená",J718,0)</f>
        <v>0</v>
      </c>
      <c r="BI718" s="225">
        <f>IF(N718="nulová",J718,0)</f>
        <v>0</v>
      </c>
      <c r="BJ718" s="18" t="s">
        <v>82</v>
      </c>
      <c r="BK718" s="225">
        <f>ROUND(I718*H718,2)</f>
        <v>0</v>
      </c>
      <c r="BL718" s="18" t="s">
        <v>279</v>
      </c>
      <c r="BM718" s="224" t="s">
        <v>1273</v>
      </c>
    </row>
    <row r="719" spans="1:47" s="2" customFormat="1" ht="12">
      <c r="A719" s="39"/>
      <c r="B719" s="40"/>
      <c r="C719" s="41"/>
      <c r="D719" s="226" t="s">
        <v>187</v>
      </c>
      <c r="E719" s="41"/>
      <c r="F719" s="227" t="s">
        <v>1274</v>
      </c>
      <c r="G719" s="41"/>
      <c r="H719" s="41"/>
      <c r="I719" s="228"/>
      <c r="J719" s="41"/>
      <c r="K719" s="41"/>
      <c r="L719" s="45"/>
      <c r="M719" s="229"/>
      <c r="N719" s="230"/>
      <c r="O719" s="85"/>
      <c r="P719" s="85"/>
      <c r="Q719" s="85"/>
      <c r="R719" s="85"/>
      <c r="S719" s="85"/>
      <c r="T719" s="86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T719" s="18" t="s">
        <v>187</v>
      </c>
      <c r="AU719" s="18" t="s">
        <v>84</v>
      </c>
    </row>
    <row r="720" spans="1:47" s="2" customFormat="1" ht="12">
      <c r="A720" s="39"/>
      <c r="B720" s="40"/>
      <c r="C720" s="41"/>
      <c r="D720" s="231" t="s">
        <v>189</v>
      </c>
      <c r="E720" s="41"/>
      <c r="F720" s="232" t="s">
        <v>1275</v>
      </c>
      <c r="G720" s="41"/>
      <c r="H720" s="41"/>
      <c r="I720" s="228"/>
      <c r="J720" s="41"/>
      <c r="K720" s="41"/>
      <c r="L720" s="45"/>
      <c r="M720" s="229"/>
      <c r="N720" s="230"/>
      <c r="O720" s="85"/>
      <c r="P720" s="85"/>
      <c r="Q720" s="85"/>
      <c r="R720" s="85"/>
      <c r="S720" s="85"/>
      <c r="T720" s="86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18" t="s">
        <v>189</v>
      </c>
      <c r="AU720" s="18" t="s">
        <v>84</v>
      </c>
    </row>
    <row r="721" spans="1:65" s="2" customFormat="1" ht="16.5" customHeight="1">
      <c r="A721" s="39"/>
      <c r="B721" s="40"/>
      <c r="C721" s="234" t="s">
        <v>1276</v>
      </c>
      <c r="D721" s="234" t="s">
        <v>96</v>
      </c>
      <c r="E721" s="235" t="s">
        <v>1277</v>
      </c>
      <c r="F721" s="236" t="s">
        <v>1278</v>
      </c>
      <c r="G721" s="237" t="s">
        <v>206</v>
      </c>
      <c r="H721" s="238">
        <v>1440</v>
      </c>
      <c r="I721" s="239"/>
      <c r="J721" s="240">
        <f>ROUND(I721*H721,2)</f>
        <v>0</v>
      </c>
      <c r="K721" s="236" t="s">
        <v>184</v>
      </c>
      <c r="L721" s="241"/>
      <c r="M721" s="242" t="s">
        <v>19</v>
      </c>
      <c r="N721" s="243" t="s">
        <v>45</v>
      </c>
      <c r="O721" s="85"/>
      <c r="P721" s="222">
        <f>O721*H721</f>
        <v>0</v>
      </c>
      <c r="Q721" s="222">
        <v>0</v>
      </c>
      <c r="R721" s="222">
        <f>Q721*H721</f>
        <v>0</v>
      </c>
      <c r="S721" s="222">
        <v>0</v>
      </c>
      <c r="T721" s="223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24" t="s">
        <v>365</v>
      </c>
      <c r="AT721" s="224" t="s">
        <v>96</v>
      </c>
      <c r="AU721" s="224" t="s">
        <v>84</v>
      </c>
      <c r="AY721" s="18" t="s">
        <v>178</v>
      </c>
      <c r="BE721" s="225">
        <f>IF(N721="základní",J721,0)</f>
        <v>0</v>
      </c>
      <c r="BF721" s="225">
        <f>IF(N721="snížená",J721,0)</f>
        <v>0</v>
      </c>
      <c r="BG721" s="225">
        <f>IF(N721="zákl. přenesená",J721,0)</f>
        <v>0</v>
      </c>
      <c r="BH721" s="225">
        <f>IF(N721="sníž. přenesená",J721,0)</f>
        <v>0</v>
      </c>
      <c r="BI721" s="225">
        <f>IF(N721="nulová",J721,0)</f>
        <v>0</v>
      </c>
      <c r="BJ721" s="18" t="s">
        <v>82</v>
      </c>
      <c r="BK721" s="225">
        <f>ROUND(I721*H721,2)</f>
        <v>0</v>
      </c>
      <c r="BL721" s="18" t="s">
        <v>279</v>
      </c>
      <c r="BM721" s="224" t="s">
        <v>1279</v>
      </c>
    </row>
    <row r="722" spans="1:47" s="2" customFormat="1" ht="12">
      <c r="A722" s="39"/>
      <c r="B722" s="40"/>
      <c r="C722" s="41"/>
      <c r="D722" s="226" t="s">
        <v>187</v>
      </c>
      <c r="E722" s="41"/>
      <c r="F722" s="227" t="s">
        <v>1278</v>
      </c>
      <c r="G722" s="41"/>
      <c r="H722" s="41"/>
      <c r="I722" s="228"/>
      <c r="J722" s="41"/>
      <c r="K722" s="41"/>
      <c r="L722" s="45"/>
      <c r="M722" s="229"/>
      <c r="N722" s="230"/>
      <c r="O722" s="85"/>
      <c r="P722" s="85"/>
      <c r="Q722" s="85"/>
      <c r="R722" s="85"/>
      <c r="S722" s="85"/>
      <c r="T722" s="86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187</v>
      </c>
      <c r="AU722" s="18" t="s">
        <v>84</v>
      </c>
    </row>
    <row r="723" spans="1:51" s="13" customFormat="1" ht="12">
      <c r="A723" s="13"/>
      <c r="B723" s="244"/>
      <c r="C723" s="245"/>
      <c r="D723" s="226" t="s">
        <v>288</v>
      </c>
      <c r="E723" s="246" t="s">
        <v>19</v>
      </c>
      <c r="F723" s="247" t="s">
        <v>1280</v>
      </c>
      <c r="G723" s="245"/>
      <c r="H723" s="248">
        <v>1440</v>
      </c>
      <c r="I723" s="249"/>
      <c r="J723" s="245"/>
      <c r="K723" s="245"/>
      <c r="L723" s="250"/>
      <c r="M723" s="251"/>
      <c r="N723" s="252"/>
      <c r="O723" s="252"/>
      <c r="P723" s="252"/>
      <c r="Q723" s="252"/>
      <c r="R723" s="252"/>
      <c r="S723" s="252"/>
      <c r="T723" s="25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4" t="s">
        <v>288</v>
      </c>
      <c r="AU723" s="254" t="s">
        <v>84</v>
      </c>
      <c r="AV723" s="13" t="s">
        <v>84</v>
      </c>
      <c r="AW723" s="13" t="s">
        <v>33</v>
      </c>
      <c r="AX723" s="13" t="s">
        <v>82</v>
      </c>
      <c r="AY723" s="254" t="s">
        <v>178</v>
      </c>
    </row>
    <row r="724" spans="1:65" s="2" customFormat="1" ht="16.5" customHeight="1">
      <c r="A724" s="39"/>
      <c r="B724" s="40"/>
      <c r="C724" s="213" t="s">
        <v>1281</v>
      </c>
      <c r="D724" s="213" t="s">
        <v>180</v>
      </c>
      <c r="E724" s="214" t="s">
        <v>1282</v>
      </c>
      <c r="F724" s="215" t="s">
        <v>1283</v>
      </c>
      <c r="G724" s="216" t="s">
        <v>206</v>
      </c>
      <c r="H724" s="217">
        <v>233.367</v>
      </c>
      <c r="I724" s="218"/>
      <c r="J724" s="219">
        <f>ROUND(I724*H724,2)</f>
        <v>0</v>
      </c>
      <c r="K724" s="215" t="s">
        <v>184</v>
      </c>
      <c r="L724" s="45"/>
      <c r="M724" s="220" t="s">
        <v>19</v>
      </c>
      <c r="N724" s="221" t="s">
        <v>45</v>
      </c>
      <c r="O724" s="85"/>
      <c r="P724" s="222">
        <f>O724*H724</f>
        <v>0</v>
      </c>
      <c r="Q724" s="222">
        <v>0.0002</v>
      </c>
      <c r="R724" s="222">
        <f>Q724*H724</f>
        <v>0.0466734</v>
      </c>
      <c r="S724" s="222">
        <v>0</v>
      </c>
      <c r="T724" s="223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24" t="s">
        <v>279</v>
      </c>
      <c r="AT724" s="224" t="s">
        <v>180</v>
      </c>
      <c r="AU724" s="224" t="s">
        <v>84</v>
      </c>
      <c r="AY724" s="18" t="s">
        <v>178</v>
      </c>
      <c r="BE724" s="225">
        <f>IF(N724="základní",J724,0)</f>
        <v>0</v>
      </c>
      <c r="BF724" s="225">
        <f>IF(N724="snížená",J724,0)</f>
        <v>0</v>
      </c>
      <c r="BG724" s="225">
        <f>IF(N724="zákl. přenesená",J724,0)</f>
        <v>0</v>
      </c>
      <c r="BH724" s="225">
        <f>IF(N724="sníž. přenesená",J724,0)</f>
        <v>0</v>
      </c>
      <c r="BI724" s="225">
        <f>IF(N724="nulová",J724,0)</f>
        <v>0</v>
      </c>
      <c r="BJ724" s="18" t="s">
        <v>82</v>
      </c>
      <c r="BK724" s="225">
        <f>ROUND(I724*H724,2)</f>
        <v>0</v>
      </c>
      <c r="BL724" s="18" t="s">
        <v>279</v>
      </c>
      <c r="BM724" s="224" t="s">
        <v>1284</v>
      </c>
    </row>
    <row r="725" spans="1:47" s="2" customFormat="1" ht="12">
      <c r="A725" s="39"/>
      <c r="B725" s="40"/>
      <c r="C725" s="41"/>
      <c r="D725" s="226" t="s">
        <v>187</v>
      </c>
      <c r="E725" s="41"/>
      <c r="F725" s="227" t="s">
        <v>1285</v>
      </c>
      <c r="G725" s="41"/>
      <c r="H725" s="41"/>
      <c r="I725" s="228"/>
      <c r="J725" s="41"/>
      <c r="K725" s="41"/>
      <c r="L725" s="45"/>
      <c r="M725" s="229"/>
      <c r="N725" s="230"/>
      <c r="O725" s="85"/>
      <c r="P725" s="85"/>
      <c r="Q725" s="85"/>
      <c r="R725" s="85"/>
      <c r="S725" s="85"/>
      <c r="T725" s="86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T725" s="18" t="s">
        <v>187</v>
      </c>
      <c r="AU725" s="18" t="s">
        <v>84</v>
      </c>
    </row>
    <row r="726" spans="1:47" s="2" customFormat="1" ht="12">
      <c r="A726" s="39"/>
      <c r="B726" s="40"/>
      <c r="C726" s="41"/>
      <c r="D726" s="231" t="s">
        <v>189</v>
      </c>
      <c r="E726" s="41"/>
      <c r="F726" s="232" t="s">
        <v>1286</v>
      </c>
      <c r="G726" s="41"/>
      <c r="H726" s="41"/>
      <c r="I726" s="228"/>
      <c r="J726" s="41"/>
      <c r="K726" s="41"/>
      <c r="L726" s="45"/>
      <c r="M726" s="229"/>
      <c r="N726" s="230"/>
      <c r="O726" s="85"/>
      <c r="P726" s="85"/>
      <c r="Q726" s="85"/>
      <c r="R726" s="85"/>
      <c r="S726" s="85"/>
      <c r="T726" s="86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T726" s="18" t="s">
        <v>189</v>
      </c>
      <c r="AU726" s="18" t="s">
        <v>84</v>
      </c>
    </row>
    <row r="727" spans="1:65" s="2" customFormat="1" ht="16.5" customHeight="1">
      <c r="A727" s="39"/>
      <c r="B727" s="40"/>
      <c r="C727" s="213" t="s">
        <v>1287</v>
      </c>
      <c r="D727" s="213" t="s">
        <v>180</v>
      </c>
      <c r="E727" s="214" t="s">
        <v>1288</v>
      </c>
      <c r="F727" s="215" t="s">
        <v>1289</v>
      </c>
      <c r="G727" s="216" t="s">
        <v>206</v>
      </c>
      <c r="H727" s="217">
        <v>905</v>
      </c>
      <c r="I727" s="218"/>
      <c r="J727" s="219">
        <f>ROUND(I727*H727,2)</f>
        <v>0</v>
      </c>
      <c r="K727" s="215" t="s">
        <v>184</v>
      </c>
      <c r="L727" s="45"/>
      <c r="M727" s="220" t="s">
        <v>19</v>
      </c>
      <c r="N727" s="221" t="s">
        <v>45</v>
      </c>
      <c r="O727" s="85"/>
      <c r="P727" s="222">
        <f>O727*H727</f>
        <v>0</v>
      </c>
      <c r="Q727" s="222">
        <v>0.00019</v>
      </c>
      <c r="R727" s="222">
        <f>Q727*H727</f>
        <v>0.17195000000000002</v>
      </c>
      <c r="S727" s="222">
        <v>0</v>
      </c>
      <c r="T727" s="223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24" t="s">
        <v>279</v>
      </c>
      <c r="AT727" s="224" t="s">
        <v>180</v>
      </c>
      <c r="AU727" s="224" t="s">
        <v>84</v>
      </c>
      <c r="AY727" s="18" t="s">
        <v>178</v>
      </c>
      <c r="BE727" s="225">
        <f>IF(N727="základní",J727,0)</f>
        <v>0</v>
      </c>
      <c r="BF727" s="225">
        <f>IF(N727="snížená",J727,0)</f>
        <v>0</v>
      </c>
      <c r="BG727" s="225">
        <f>IF(N727="zákl. přenesená",J727,0)</f>
        <v>0</v>
      </c>
      <c r="BH727" s="225">
        <f>IF(N727="sníž. přenesená",J727,0)</f>
        <v>0</v>
      </c>
      <c r="BI727" s="225">
        <f>IF(N727="nulová",J727,0)</f>
        <v>0</v>
      </c>
      <c r="BJ727" s="18" t="s">
        <v>82</v>
      </c>
      <c r="BK727" s="225">
        <f>ROUND(I727*H727,2)</f>
        <v>0</v>
      </c>
      <c r="BL727" s="18" t="s">
        <v>279</v>
      </c>
      <c r="BM727" s="224" t="s">
        <v>1290</v>
      </c>
    </row>
    <row r="728" spans="1:47" s="2" customFormat="1" ht="12">
      <c r="A728" s="39"/>
      <c r="B728" s="40"/>
      <c r="C728" s="41"/>
      <c r="D728" s="226" t="s">
        <v>187</v>
      </c>
      <c r="E728" s="41"/>
      <c r="F728" s="227" t="s">
        <v>1291</v>
      </c>
      <c r="G728" s="41"/>
      <c r="H728" s="41"/>
      <c r="I728" s="228"/>
      <c r="J728" s="41"/>
      <c r="K728" s="41"/>
      <c r="L728" s="45"/>
      <c r="M728" s="229"/>
      <c r="N728" s="230"/>
      <c r="O728" s="85"/>
      <c r="P728" s="85"/>
      <c r="Q728" s="85"/>
      <c r="R728" s="85"/>
      <c r="S728" s="85"/>
      <c r="T728" s="86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T728" s="18" t="s">
        <v>187</v>
      </c>
      <c r="AU728" s="18" t="s">
        <v>84</v>
      </c>
    </row>
    <row r="729" spans="1:47" s="2" customFormat="1" ht="12">
      <c r="A729" s="39"/>
      <c r="B729" s="40"/>
      <c r="C729" s="41"/>
      <c r="D729" s="231" t="s">
        <v>189</v>
      </c>
      <c r="E729" s="41"/>
      <c r="F729" s="232" t="s">
        <v>1292</v>
      </c>
      <c r="G729" s="41"/>
      <c r="H729" s="41"/>
      <c r="I729" s="228"/>
      <c r="J729" s="41"/>
      <c r="K729" s="41"/>
      <c r="L729" s="45"/>
      <c r="M729" s="229"/>
      <c r="N729" s="230"/>
      <c r="O729" s="85"/>
      <c r="P729" s="85"/>
      <c r="Q729" s="85"/>
      <c r="R729" s="85"/>
      <c r="S729" s="85"/>
      <c r="T729" s="86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T729" s="18" t="s">
        <v>189</v>
      </c>
      <c r="AU729" s="18" t="s">
        <v>84</v>
      </c>
    </row>
    <row r="730" spans="1:65" s="2" customFormat="1" ht="16.5" customHeight="1">
      <c r="A730" s="39"/>
      <c r="B730" s="40"/>
      <c r="C730" s="213" t="s">
        <v>1293</v>
      </c>
      <c r="D730" s="213" t="s">
        <v>180</v>
      </c>
      <c r="E730" s="214" t="s">
        <v>1294</v>
      </c>
      <c r="F730" s="215" t="s">
        <v>1295</v>
      </c>
      <c r="G730" s="216" t="s">
        <v>206</v>
      </c>
      <c r="H730" s="217">
        <v>1138.367</v>
      </c>
      <c r="I730" s="218"/>
      <c r="J730" s="219">
        <f>ROUND(I730*H730,2)</f>
        <v>0</v>
      </c>
      <c r="K730" s="215" t="s">
        <v>184</v>
      </c>
      <c r="L730" s="45"/>
      <c r="M730" s="220" t="s">
        <v>19</v>
      </c>
      <c r="N730" s="221" t="s">
        <v>45</v>
      </c>
      <c r="O730" s="85"/>
      <c r="P730" s="222">
        <f>O730*H730</f>
        <v>0</v>
      </c>
      <c r="Q730" s="222">
        <v>0.00026</v>
      </c>
      <c r="R730" s="222">
        <f>Q730*H730</f>
        <v>0.29597542</v>
      </c>
      <c r="S730" s="222">
        <v>0</v>
      </c>
      <c r="T730" s="223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24" t="s">
        <v>279</v>
      </c>
      <c r="AT730" s="224" t="s">
        <v>180</v>
      </c>
      <c r="AU730" s="224" t="s">
        <v>84</v>
      </c>
      <c r="AY730" s="18" t="s">
        <v>178</v>
      </c>
      <c r="BE730" s="225">
        <f>IF(N730="základní",J730,0)</f>
        <v>0</v>
      </c>
      <c r="BF730" s="225">
        <f>IF(N730="snížená",J730,0)</f>
        <v>0</v>
      </c>
      <c r="BG730" s="225">
        <f>IF(N730="zákl. přenesená",J730,0)</f>
        <v>0</v>
      </c>
      <c r="BH730" s="225">
        <f>IF(N730="sníž. přenesená",J730,0)</f>
        <v>0</v>
      </c>
      <c r="BI730" s="225">
        <f>IF(N730="nulová",J730,0)</f>
        <v>0</v>
      </c>
      <c r="BJ730" s="18" t="s">
        <v>82</v>
      </c>
      <c r="BK730" s="225">
        <f>ROUND(I730*H730,2)</f>
        <v>0</v>
      </c>
      <c r="BL730" s="18" t="s">
        <v>279</v>
      </c>
      <c r="BM730" s="224" t="s">
        <v>1296</v>
      </c>
    </row>
    <row r="731" spans="1:47" s="2" customFormat="1" ht="12">
      <c r="A731" s="39"/>
      <c r="B731" s="40"/>
      <c r="C731" s="41"/>
      <c r="D731" s="226" t="s">
        <v>187</v>
      </c>
      <c r="E731" s="41"/>
      <c r="F731" s="227" t="s">
        <v>1297</v>
      </c>
      <c r="G731" s="41"/>
      <c r="H731" s="41"/>
      <c r="I731" s="228"/>
      <c r="J731" s="41"/>
      <c r="K731" s="41"/>
      <c r="L731" s="45"/>
      <c r="M731" s="229"/>
      <c r="N731" s="230"/>
      <c r="O731" s="85"/>
      <c r="P731" s="85"/>
      <c r="Q731" s="85"/>
      <c r="R731" s="85"/>
      <c r="S731" s="85"/>
      <c r="T731" s="86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187</v>
      </c>
      <c r="AU731" s="18" t="s">
        <v>84</v>
      </c>
    </row>
    <row r="732" spans="1:47" s="2" customFormat="1" ht="12">
      <c r="A732" s="39"/>
      <c r="B732" s="40"/>
      <c r="C732" s="41"/>
      <c r="D732" s="231" t="s">
        <v>189</v>
      </c>
      <c r="E732" s="41"/>
      <c r="F732" s="232" t="s">
        <v>1298</v>
      </c>
      <c r="G732" s="41"/>
      <c r="H732" s="41"/>
      <c r="I732" s="228"/>
      <c r="J732" s="41"/>
      <c r="K732" s="41"/>
      <c r="L732" s="45"/>
      <c r="M732" s="229"/>
      <c r="N732" s="230"/>
      <c r="O732" s="85"/>
      <c r="P732" s="85"/>
      <c r="Q732" s="85"/>
      <c r="R732" s="85"/>
      <c r="S732" s="85"/>
      <c r="T732" s="86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T732" s="18" t="s">
        <v>189</v>
      </c>
      <c r="AU732" s="18" t="s">
        <v>84</v>
      </c>
    </row>
    <row r="733" spans="1:65" s="2" customFormat="1" ht="16.5" customHeight="1">
      <c r="A733" s="39"/>
      <c r="B733" s="40"/>
      <c r="C733" s="213" t="s">
        <v>1299</v>
      </c>
      <c r="D733" s="213" t="s">
        <v>180</v>
      </c>
      <c r="E733" s="214" t="s">
        <v>1300</v>
      </c>
      <c r="F733" s="215" t="s">
        <v>1301</v>
      </c>
      <c r="G733" s="216" t="s">
        <v>237</v>
      </c>
      <c r="H733" s="217">
        <v>143</v>
      </c>
      <c r="I733" s="218"/>
      <c r="J733" s="219">
        <f>ROUND(I733*H733,2)</f>
        <v>0</v>
      </c>
      <c r="K733" s="215" t="s">
        <v>184</v>
      </c>
      <c r="L733" s="45"/>
      <c r="M733" s="220" t="s">
        <v>19</v>
      </c>
      <c r="N733" s="221" t="s">
        <v>45</v>
      </c>
      <c r="O733" s="85"/>
      <c r="P733" s="222">
        <f>O733*H733</f>
        <v>0</v>
      </c>
      <c r="Q733" s="222">
        <v>0</v>
      </c>
      <c r="R733" s="222">
        <f>Q733*H733</f>
        <v>0</v>
      </c>
      <c r="S733" s="222">
        <v>0</v>
      </c>
      <c r="T733" s="223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24" t="s">
        <v>279</v>
      </c>
      <c r="AT733" s="224" t="s">
        <v>180</v>
      </c>
      <c r="AU733" s="224" t="s">
        <v>84</v>
      </c>
      <c r="AY733" s="18" t="s">
        <v>178</v>
      </c>
      <c r="BE733" s="225">
        <f>IF(N733="základní",J733,0)</f>
        <v>0</v>
      </c>
      <c r="BF733" s="225">
        <f>IF(N733="snížená",J733,0)</f>
        <v>0</v>
      </c>
      <c r="BG733" s="225">
        <f>IF(N733="zákl. přenesená",J733,0)</f>
        <v>0</v>
      </c>
      <c r="BH733" s="225">
        <f>IF(N733="sníž. přenesená",J733,0)</f>
        <v>0</v>
      </c>
      <c r="BI733" s="225">
        <f>IF(N733="nulová",J733,0)</f>
        <v>0</v>
      </c>
      <c r="BJ733" s="18" t="s">
        <v>82</v>
      </c>
      <c r="BK733" s="225">
        <f>ROUND(I733*H733,2)</f>
        <v>0</v>
      </c>
      <c r="BL733" s="18" t="s">
        <v>279</v>
      </c>
      <c r="BM733" s="224" t="s">
        <v>1302</v>
      </c>
    </row>
    <row r="734" spans="1:47" s="2" customFormat="1" ht="12">
      <c r="A734" s="39"/>
      <c r="B734" s="40"/>
      <c r="C734" s="41"/>
      <c r="D734" s="226" t="s">
        <v>187</v>
      </c>
      <c r="E734" s="41"/>
      <c r="F734" s="227" t="s">
        <v>1303</v>
      </c>
      <c r="G734" s="41"/>
      <c r="H734" s="41"/>
      <c r="I734" s="228"/>
      <c r="J734" s="41"/>
      <c r="K734" s="41"/>
      <c r="L734" s="45"/>
      <c r="M734" s="229"/>
      <c r="N734" s="230"/>
      <c r="O734" s="85"/>
      <c r="P734" s="85"/>
      <c r="Q734" s="85"/>
      <c r="R734" s="85"/>
      <c r="S734" s="85"/>
      <c r="T734" s="86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T734" s="18" t="s">
        <v>187</v>
      </c>
      <c r="AU734" s="18" t="s">
        <v>84</v>
      </c>
    </row>
    <row r="735" spans="1:47" s="2" customFormat="1" ht="12">
      <c r="A735" s="39"/>
      <c r="B735" s="40"/>
      <c r="C735" s="41"/>
      <c r="D735" s="231" t="s">
        <v>189</v>
      </c>
      <c r="E735" s="41"/>
      <c r="F735" s="232" t="s">
        <v>1304</v>
      </c>
      <c r="G735" s="41"/>
      <c r="H735" s="41"/>
      <c r="I735" s="228"/>
      <c r="J735" s="41"/>
      <c r="K735" s="41"/>
      <c r="L735" s="45"/>
      <c r="M735" s="229"/>
      <c r="N735" s="230"/>
      <c r="O735" s="85"/>
      <c r="P735" s="85"/>
      <c r="Q735" s="85"/>
      <c r="R735" s="85"/>
      <c r="S735" s="85"/>
      <c r="T735" s="86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T735" s="18" t="s">
        <v>189</v>
      </c>
      <c r="AU735" s="18" t="s">
        <v>84</v>
      </c>
    </row>
    <row r="736" spans="1:65" s="2" customFormat="1" ht="21.75" customHeight="1">
      <c r="A736" s="39"/>
      <c r="B736" s="40"/>
      <c r="C736" s="213" t="s">
        <v>1305</v>
      </c>
      <c r="D736" s="213" t="s">
        <v>180</v>
      </c>
      <c r="E736" s="214" t="s">
        <v>1306</v>
      </c>
      <c r="F736" s="215" t="s">
        <v>1307</v>
      </c>
      <c r="G736" s="216" t="s">
        <v>206</v>
      </c>
      <c r="H736" s="217">
        <v>905</v>
      </c>
      <c r="I736" s="218"/>
      <c r="J736" s="219">
        <f>ROUND(I736*H736,2)</f>
        <v>0</v>
      </c>
      <c r="K736" s="215" t="s">
        <v>184</v>
      </c>
      <c r="L736" s="45"/>
      <c r="M736" s="220" t="s">
        <v>19</v>
      </c>
      <c r="N736" s="221" t="s">
        <v>45</v>
      </c>
      <c r="O736" s="85"/>
      <c r="P736" s="222">
        <f>O736*H736</f>
        <v>0</v>
      </c>
      <c r="Q736" s="222">
        <v>3E-05</v>
      </c>
      <c r="R736" s="222">
        <f>Q736*H736</f>
        <v>0.02715</v>
      </c>
      <c r="S736" s="222">
        <v>0</v>
      </c>
      <c r="T736" s="223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24" t="s">
        <v>279</v>
      </c>
      <c r="AT736" s="224" t="s">
        <v>180</v>
      </c>
      <c r="AU736" s="224" t="s">
        <v>84</v>
      </c>
      <c r="AY736" s="18" t="s">
        <v>178</v>
      </c>
      <c r="BE736" s="225">
        <f>IF(N736="základní",J736,0)</f>
        <v>0</v>
      </c>
      <c r="BF736" s="225">
        <f>IF(N736="snížená",J736,0)</f>
        <v>0</v>
      </c>
      <c r="BG736" s="225">
        <f>IF(N736="zákl. přenesená",J736,0)</f>
        <v>0</v>
      </c>
      <c r="BH736" s="225">
        <f>IF(N736="sníž. přenesená",J736,0)</f>
        <v>0</v>
      </c>
      <c r="BI736" s="225">
        <f>IF(N736="nulová",J736,0)</f>
        <v>0</v>
      </c>
      <c r="BJ736" s="18" t="s">
        <v>82</v>
      </c>
      <c r="BK736" s="225">
        <f>ROUND(I736*H736,2)</f>
        <v>0</v>
      </c>
      <c r="BL736" s="18" t="s">
        <v>279</v>
      </c>
      <c r="BM736" s="224" t="s">
        <v>1308</v>
      </c>
    </row>
    <row r="737" spans="1:47" s="2" customFormat="1" ht="12">
      <c r="A737" s="39"/>
      <c r="B737" s="40"/>
      <c r="C737" s="41"/>
      <c r="D737" s="226" t="s">
        <v>187</v>
      </c>
      <c r="E737" s="41"/>
      <c r="F737" s="227" t="s">
        <v>1309</v>
      </c>
      <c r="G737" s="41"/>
      <c r="H737" s="41"/>
      <c r="I737" s="228"/>
      <c r="J737" s="41"/>
      <c r="K737" s="41"/>
      <c r="L737" s="45"/>
      <c r="M737" s="229"/>
      <c r="N737" s="230"/>
      <c r="O737" s="85"/>
      <c r="P737" s="85"/>
      <c r="Q737" s="85"/>
      <c r="R737" s="85"/>
      <c r="S737" s="85"/>
      <c r="T737" s="86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T737" s="18" t="s">
        <v>187</v>
      </c>
      <c r="AU737" s="18" t="s">
        <v>84</v>
      </c>
    </row>
    <row r="738" spans="1:47" s="2" customFormat="1" ht="12">
      <c r="A738" s="39"/>
      <c r="B738" s="40"/>
      <c r="C738" s="41"/>
      <c r="D738" s="231" t="s">
        <v>189</v>
      </c>
      <c r="E738" s="41"/>
      <c r="F738" s="232" t="s">
        <v>1310</v>
      </c>
      <c r="G738" s="41"/>
      <c r="H738" s="41"/>
      <c r="I738" s="228"/>
      <c r="J738" s="41"/>
      <c r="K738" s="41"/>
      <c r="L738" s="45"/>
      <c r="M738" s="229"/>
      <c r="N738" s="230"/>
      <c r="O738" s="85"/>
      <c r="P738" s="85"/>
      <c r="Q738" s="85"/>
      <c r="R738" s="85"/>
      <c r="S738" s="85"/>
      <c r="T738" s="86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189</v>
      </c>
      <c r="AU738" s="18" t="s">
        <v>84</v>
      </c>
    </row>
    <row r="739" spans="1:63" s="12" customFormat="1" ht="22.8" customHeight="1">
      <c r="A739" s="12"/>
      <c r="B739" s="197"/>
      <c r="C739" s="198"/>
      <c r="D739" s="199" t="s">
        <v>73</v>
      </c>
      <c r="E739" s="211" t="s">
        <v>1311</v>
      </c>
      <c r="F739" s="211" t="s">
        <v>1312</v>
      </c>
      <c r="G739" s="198"/>
      <c r="H739" s="198"/>
      <c r="I739" s="201"/>
      <c r="J739" s="212">
        <f>BK739</f>
        <v>0</v>
      </c>
      <c r="K739" s="198"/>
      <c r="L739" s="203"/>
      <c r="M739" s="204"/>
      <c r="N739" s="205"/>
      <c r="O739" s="205"/>
      <c r="P739" s="206">
        <f>SUM(P740:P747)</f>
        <v>0</v>
      </c>
      <c r="Q739" s="205"/>
      <c r="R739" s="206">
        <f>SUM(R740:R747)</f>
        <v>0.0715</v>
      </c>
      <c r="S739" s="205"/>
      <c r="T739" s="207">
        <f>SUM(T740:T747)</f>
        <v>0</v>
      </c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R739" s="208" t="s">
        <v>84</v>
      </c>
      <c r="AT739" s="209" t="s">
        <v>73</v>
      </c>
      <c r="AU739" s="209" t="s">
        <v>82</v>
      </c>
      <c r="AY739" s="208" t="s">
        <v>178</v>
      </c>
      <c r="BK739" s="210">
        <f>SUM(BK740:BK747)</f>
        <v>0</v>
      </c>
    </row>
    <row r="740" spans="1:65" s="2" customFormat="1" ht="16.5" customHeight="1">
      <c r="A740" s="39"/>
      <c r="B740" s="40"/>
      <c r="C740" s="213" t="s">
        <v>1313</v>
      </c>
      <c r="D740" s="213" t="s">
        <v>180</v>
      </c>
      <c r="E740" s="214" t="s">
        <v>1314</v>
      </c>
      <c r="F740" s="215" t="s">
        <v>1315</v>
      </c>
      <c r="G740" s="216" t="s">
        <v>206</v>
      </c>
      <c r="H740" s="217">
        <v>55</v>
      </c>
      <c r="I740" s="218"/>
      <c r="J740" s="219">
        <f>ROUND(I740*H740,2)</f>
        <v>0</v>
      </c>
      <c r="K740" s="215" t="s">
        <v>184</v>
      </c>
      <c r="L740" s="45"/>
      <c r="M740" s="220" t="s">
        <v>19</v>
      </c>
      <c r="N740" s="221" t="s">
        <v>45</v>
      </c>
      <c r="O740" s="85"/>
      <c r="P740" s="222">
        <f>O740*H740</f>
        <v>0</v>
      </c>
      <c r="Q740" s="222">
        <v>0</v>
      </c>
      <c r="R740" s="222">
        <f>Q740*H740</f>
        <v>0</v>
      </c>
      <c r="S740" s="222">
        <v>0</v>
      </c>
      <c r="T740" s="223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24" t="s">
        <v>279</v>
      </c>
      <c r="AT740" s="224" t="s">
        <v>180</v>
      </c>
      <c r="AU740" s="224" t="s">
        <v>84</v>
      </c>
      <c r="AY740" s="18" t="s">
        <v>178</v>
      </c>
      <c r="BE740" s="225">
        <f>IF(N740="základní",J740,0)</f>
        <v>0</v>
      </c>
      <c r="BF740" s="225">
        <f>IF(N740="snížená",J740,0)</f>
        <v>0</v>
      </c>
      <c r="BG740" s="225">
        <f>IF(N740="zákl. přenesená",J740,0)</f>
        <v>0</v>
      </c>
      <c r="BH740" s="225">
        <f>IF(N740="sníž. přenesená",J740,0)</f>
        <v>0</v>
      </c>
      <c r="BI740" s="225">
        <f>IF(N740="nulová",J740,0)</f>
        <v>0</v>
      </c>
      <c r="BJ740" s="18" t="s">
        <v>82</v>
      </c>
      <c r="BK740" s="225">
        <f>ROUND(I740*H740,2)</f>
        <v>0</v>
      </c>
      <c r="BL740" s="18" t="s">
        <v>279</v>
      </c>
      <c r="BM740" s="224" t="s">
        <v>1316</v>
      </c>
    </row>
    <row r="741" spans="1:47" s="2" customFormat="1" ht="12">
      <c r="A741" s="39"/>
      <c r="B741" s="40"/>
      <c r="C741" s="41"/>
      <c r="D741" s="226" t="s">
        <v>187</v>
      </c>
      <c r="E741" s="41"/>
      <c r="F741" s="227" t="s">
        <v>1317</v>
      </c>
      <c r="G741" s="41"/>
      <c r="H741" s="41"/>
      <c r="I741" s="228"/>
      <c r="J741" s="41"/>
      <c r="K741" s="41"/>
      <c r="L741" s="45"/>
      <c r="M741" s="229"/>
      <c r="N741" s="230"/>
      <c r="O741" s="85"/>
      <c r="P741" s="85"/>
      <c r="Q741" s="85"/>
      <c r="R741" s="85"/>
      <c r="S741" s="85"/>
      <c r="T741" s="86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T741" s="18" t="s">
        <v>187</v>
      </c>
      <c r="AU741" s="18" t="s">
        <v>84</v>
      </c>
    </row>
    <row r="742" spans="1:47" s="2" customFormat="1" ht="12">
      <c r="A742" s="39"/>
      <c r="B742" s="40"/>
      <c r="C742" s="41"/>
      <c r="D742" s="231" t="s">
        <v>189</v>
      </c>
      <c r="E742" s="41"/>
      <c r="F742" s="232" t="s">
        <v>1318</v>
      </c>
      <c r="G742" s="41"/>
      <c r="H742" s="41"/>
      <c r="I742" s="228"/>
      <c r="J742" s="41"/>
      <c r="K742" s="41"/>
      <c r="L742" s="45"/>
      <c r="M742" s="229"/>
      <c r="N742" s="230"/>
      <c r="O742" s="85"/>
      <c r="P742" s="85"/>
      <c r="Q742" s="85"/>
      <c r="R742" s="85"/>
      <c r="S742" s="85"/>
      <c r="T742" s="86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T742" s="18" t="s">
        <v>189</v>
      </c>
      <c r="AU742" s="18" t="s">
        <v>84</v>
      </c>
    </row>
    <row r="743" spans="1:65" s="2" customFormat="1" ht="16.5" customHeight="1">
      <c r="A743" s="39"/>
      <c r="B743" s="40"/>
      <c r="C743" s="234" t="s">
        <v>1319</v>
      </c>
      <c r="D743" s="234" t="s">
        <v>96</v>
      </c>
      <c r="E743" s="235" t="s">
        <v>1320</v>
      </c>
      <c r="F743" s="236" t="s">
        <v>1321</v>
      </c>
      <c r="G743" s="237" t="s">
        <v>206</v>
      </c>
      <c r="H743" s="238">
        <v>55</v>
      </c>
      <c r="I743" s="239"/>
      <c r="J743" s="240">
        <f>ROUND(I743*H743,2)</f>
        <v>0</v>
      </c>
      <c r="K743" s="236" t="s">
        <v>184</v>
      </c>
      <c r="L743" s="241"/>
      <c r="M743" s="242" t="s">
        <v>19</v>
      </c>
      <c r="N743" s="243" t="s">
        <v>45</v>
      </c>
      <c r="O743" s="85"/>
      <c r="P743" s="222">
        <f>O743*H743</f>
        <v>0</v>
      </c>
      <c r="Q743" s="222">
        <v>0.0013</v>
      </c>
      <c r="R743" s="222">
        <f>Q743*H743</f>
        <v>0.0715</v>
      </c>
      <c r="S743" s="222">
        <v>0</v>
      </c>
      <c r="T743" s="223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24" t="s">
        <v>365</v>
      </c>
      <c r="AT743" s="224" t="s">
        <v>96</v>
      </c>
      <c r="AU743" s="224" t="s">
        <v>84</v>
      </c>
      <c r="AY743" s="18" t="s">
        <v>178</v>
      </c>
      <c r="BE743" s="225">
        <f>IF(N743="základní",J743,0)</f>
        <v>0</v>
      </c>
      <c r="BF743" s="225">
        <f>IF(N743="snížená",J743,0)</f>
        <v>0</v>
      </c>
      <c r="BG743" s="225">
        <f>IF(N743="zákl. přenesená",J743,0)</f>
        <v>0</v>
      </c>
      <c r="BH743" s="225">
        <f>IF(N743="sníž. přenesená",J743,0)</f>
        <v>0</v>
      </c>
      <c r="BI743" s="225">
        <f>IF(N743="nulová",J743,0)</f>
        <v>0</v>
      </c>
      <c r="BJ743" s="18" t="s">
        <v>82</v>
      </c>
      <c r="BK743" s="225">
        <f>ROUND(I743*H743,2)</f>
        <v>0</v>
      </c>
      <c r="BL743" s="18" t="s">
        <v>279</v>
      </c>
      <c r="BM743" s="224" t="s">
        <v>1322</v>
      </c>
    </row>
    <row r="744" spans="1:47" s="2" customFormat="1" ht="12">
      <c r="A744" s="39"/>
      <c r="B744" s="40"/>
      <c r="C744" s="41"/>
      <c r="D744" s="226" t="s">
        <v>187</v>
      </c>
      <c r="E744" s="41"/>
      <c r="F744" s="227" t="s">
        <v>1321</v>
      </c>
      <c r="G744" s="41"/>
      <c r="H744" s="41"/>
      <c r="I744" s="228"/>
      <c r="J744" s="41"/>
      <c r="K744" s="41"/>
      <c r="L744" s="45"/>
      <c r="M744" s="229"/>
      <c r="N744" s="230"/>
      <c r="O744" s="85"/>
      <c r="P744" s="85"/>
      <c r="Q744" s="85"/>
      <c r="R744" s="85"/>
      <c r="S744" s="85"/>
      <c r="T744" s="86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18" t="s">
        <v>187</v>
      </c>
      <c r="AU744" s="18" t="s">
        <v>84</v>
      </c>
    </row>
    <row r="745" spans="1:65" s="2" customFormat="1" ht="16.5" customHeight="1">
      <c r="A745" s="39"/>
      <c r="B745" s="40"/>
      <c r="C745" s="213" t="s">
        <v>1323</v>
      </c>
      <c r="D745" s="213" t="s">
        <v>180</v>
      </c>
      <c r="E745" s="214" t="s">
        <v>1324</v>
      </c>
      <c r="F745" s="215" t="s">
        <v>1325</v>
      </c>
      <c r="G745" s="216" t="s">
        <v>252</v>
      </c>
      <c r="H745" s="217">
        <v>0.2</v>
      </c>
      <c r="I745" s="218"/>
      <c r="J745" s="219">
        <f>ROUND(I745*H745,2)</f>
        <v>0</v>
      </c>
      <c r="K745" s="215" t="s">
        <v>184</v>
      </c>
      <c r="L745" s="45"/>
      <c r="M745" s="220" t="s">
        <v>19</v>
      </c>
      <c r="N745" s="221" t="s">
        <v>45</v>
      </c>
      <c r="O745" s="85"/>
      <c r="P745" s="222">
        <f>O745*H745</f>
        <v>0</v>
      </c>
      <c r="Q745" s="222">
        <v>0</v>
      </c>
      <c r="R745" s="222">
        <f>Q745*H745</f>
        <v>0</v>
      </c>
      <c r="S745" s="222">
        <v>0</v>
      </c>
      <c r="T745" s="223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24" t="s">
        <v>279</v>
      </c>
      <c r="AT745" s="224" t="s">
        <v>180</v>
      </c>
      <c r="AU745" s="224" t="s">
        <v>84</v>
      </c>
      <c r="AY745" s="18" t="s">
        <v>178</v>
      </c>
      <c r="BE745" s="225">
        <f>IF(N745="základní",J745,0)</f>
        <v>0</v>
      </c>
      <c r="BF745" s="225">
        <f>IF(N745="snížená",J745,0)</f>
        <v>0</v>
      </c>
      <c r="BG745" s="225">
        <f>IF(N745="zákl. přenesená",J745,0)</f>
        <v>0</v>
      </c>
      <c r="BH745" s="225">
        <f>IF(N745="sníž. přenesená",J745,0)</f>
        <v>0</v>
      </c>
      <c r="BI745" s="225">
        <f>IF(N745="nulová",J745,0)</f>
        <v>0</v>
      </c>
      <c r="BJ745" s="18" t="s">
        <v>82</v>
      </c>
      <c r="BK745" s="225">
        <f>ROUND(I745*H745,2)</f>
        <v>0</v>
      </c>
      <c r="BL745" s="18" t="s">
        <v>279</v>
      </c>
      <c r="BM745" s="224" t="s">
        <v>1326</v>
      </c>
    </row>
    <row r="746" spans="1:47" s="2" customFormat="1" ht="12">
      <c r="A746" s="39"/>
      <c r="B746" s="40"/>
      <c r="C746" s="41"/>
      <c r="D746" s="226" t="s">
        <v>187</v>
      </c>
      <c r="E746" s="41"/>
      <c r="F746" s="227" t="s">
        <v>1327</v>
      </c>
      <c r="G746" s="41"/>
      <c r="H746" s="41"/>
      <c r="I746" s="228"/>
      <c r="J746" s="41"/>
      <c r="K746" s="41"/>
      <c r="L746" s="45"/>
      <c r="M746" s="229"/>
      <c r="N746" s="230"/>
      <c r="O746" s="85"/>
      <c r="P746" s="85"/>
      <c r="Q746" s="85"/>
      <c r="R746" s="85"/>
      <c r="S746" s="85"/>
      <c r="T746" s="86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T746" s="18" t="s">
        <v>187</v>
      </c>
      <c r="AU746" s="18" t="s">
        <v>84</v>
      </c>
    </row>
    <row r="747" spans="1:47" s="2" customFormat="1" ht="12">
      <c r="A747" s="39"/>
      <c r="B747" s="40"/>
      <c r="C747" s="41"/>
      <c r="D747" s="231" t="s">
        <v>189</v>
      </c>
      <c r="E747" s="41"/>
      <c r="F747" s="232" t="s">
        <v>1328</v>
      </c>
      <c r="G747" s="41"/>
      <c r="H747" s="41"/>
      <c r="I747" s="228"/>
      <c r="J747" s="41"/>
      <c r="K747" s="41"/>
      <c r="L747" s="45"/>
      <c r="M747" s="229"/>
      <c r="N747" s="230"/>
      <c r="O747" s="85"/>
      <c r="P747" s="85"/>
      <c r="Q747" s="85"/>
      <c r="R747" s="85"/>
      <c r="S747" s="85"/>
      <c r="T747" s="86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189</v>
      </c>
      <c r="AU747" s="18" t="s">
        <v>84</v>
      </c>
    </row>
    <row r="748" spans="1:63" s="12" customFormat="1" ht="25.9" customHeight="1">
      <c r="A748" s="12"/>
      <c r="B748" s="197"/>
      <c r="C748" s="198"/>
      <c r="D748" s="199" t="s">
        <v>73</v>
      </c>
      <c r="E748" s="200" t="s">
        <v>96</v>
      </c>
      <c r="F748" s="200" t="s">
        <v>1329</v>
      </c>
      <c r="G748" s="198"/>
      <c r="H748" s="198"/>
      <c r="I748" s="201"/>
      <c r="J748" s="202">
        <f>BK748</f>
        <v>0</v>
      </c>
      <c r="K748" s="198"/>
      <c r="L748" s="203"/>
      <c r="M748" s="204"/>
      <c r="N748" s="205"/>
      <c r="O748" s="205"/>
      <c r="P748" s="206">
        <f>P749</f>
        <v>0</v>
      </c>
      <c r="Q748" s="205"/>
      <c r="R748" s="206">
        <f>R749</f>
        <v>0</v>
      </c>
      <c r="S748" s="205"/>
      <c r="T748" s="207">
        <f>T749</f>
        <v>0</v>
      </c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R748" s="208" t="s">
        <v>196</v>
      </c>
      <c r="AT748" s="209" t="s">
        <v>73</v>
      </c>
      <c r="AU748" s="209" t="s">
        <v>74</v>
      </c>
      <c r="AY748" s="208" t="s">
        <v>178</v>
      </c>
      <c r="BK748" s="210">
        <f>BK749</f>
        <v>0</v>
      </c>
    </row>
    <row r="749" spans="1:63" s="12" customFormat="1" ht="22.8" customHeight="1">
      <c r="A749" s="12"/>
      <c r="B749" s="197"/>
      <c r="C749" s="198"/>
      <c r="D749" s="199" t="s">
        <v>73</v>
      </c>
      <c r="E749" s="211" t="s">
        <v>1330</v>
      </c>
      <c r="F749" s="211" t="s">
        <v>92</v>
      </c>
      <c r="G749" s="198"/>
      <c r="H749" s="198"/>
      <c r="I749" s="201"/>
      <c r="J749" s="212">
        <f>BK749</f>
        <v>0</v>
      </c>
      <c r="K749" s="198"/>
      <c r="L749" s="203"/>
      <c r="M749" s="204"/>
      <c r="N749" s="205"/>
      <c r="O749" s="205"/>
      <c r="P749" s="206">
        <f>SUM(P750:P752)</f>
        <v>0</v>
      </c>
      <c r="Q749" s="205"/>
      <c r="R749" s="206">
        <f>SUM(R750:R752)</f>
        <v>0</v>
      </c>
      <c r="S749" s="205"/>
      <c r="T749" s="207">
        <f>SUM(T750:T752)</f>
        <v>0</v>
      </c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R749" s="208" t="s">
        <v>196</v>
      </c>
      <c r="AT749" s="209" t="s">
        <v>73</v>
      </c>
      <c r="AU749" s="209" t="s">
        <v>82</v>
      </c>
      <c r="AY749" s="208" t="s">
        <v>178</v>
      </c>
      <c r="BK749" s="210">
        <f>SUM(BK750:BK752)</f>
        <v>0</v>
      </c>
    </row>
    <row r="750" spans="1:65" s="2" customFormat="1" ht="16.5" customHeight="1">
      <c r="A750" s="39"/>
      <c r="B750" s="40"/>
      <c r="C750" s="213" t="s">
        <v>1331</v>
      </c>
      <c r="D750" s="213" t="s">
        <v>180</v>
      </c>
      <c r="E750" s="214" t="s">
        <v>1332</v>
      </c>
      <c r="F750" s="215" t="s">
        <v>1333</v>
      </c>
      <c r="G750" s="216" t="s">
        <v>237</v>
      </c>
      <c r="H750" s="217">
        <v>28</v>
      </c>
      <c r="I750" s="218"/>
      <c r="J750" s="219">
        <f>ROUND(I750*H750,2)</f>
        <v>0</v>
      </c>
      <c r="K750" s="215" t="s">
        <v>184</v>
      </c>
      <c r="L750" s="45"/>
      <c r="M750" s="220" t="s">
        <v>19</v>
      </c>
      <c r="N750" s="221" t="s">
        <v>45</v>
      </c>
      <c r="O750" s="85"/>
      <c r="P750" s="222">
        <f>O750*H750</f>
        <v>0</v>
      </c>
      <c r="Q750" s="222">
        <v>0</v>
      </c>
      <c r="R750" s="222">
        <f>Q750*H750</f>
        <v>0</v>
      </c>
      <c r="S750" s="222">
        <v>0</v>
      </c>
      <c r="T750" s="223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24" t="s">
        <v>540</v>
      </c>
      <c r="AT750" s="224" t="s">
        <v>180</v>
      </c>
      <c r="AU750" s="224" t="s">
        <v>84</v>
      </c>
      <c r="AY750" s="18" t="s">
        <v>178</v>
      </c>
      <c r="BE750" s="225">
        <f>IF(N750="základní",J750,0)</f>
        <v>0</v>
      </c>
      <c r="BF750" s="225">
        <f>IF(N750="snížená",J750,0)</f>
        <v>0</v>
      </c>
      <c r="BG750" s="225">
        <f>IF(N750="zákl. přenesená",J750,0)</f>
        <v>0</v>
      </c>
      <c r="BH750" s="225">
        <f>IF(N750="sníž. přenesená",J750,0)</f>
        <v>0</v>
      </c>
      <c r="BI750" s="225">
        <f>IF(N750="nulová",J750,0)</f>
        <v>0</v>
      </c>
      <c r="BJ750" s="18" t="s">
        <v>82</v>
      </c>
      <c r="BK750" s="225">
        <f>ROUND(I750*H750,2)</f>
        <v>0</v>
      </c>
      <c r="BL750" s="18" t="s">
        <v>540</v>
      </c>
      <c r="BM750" s="224" t="s">
        <v>1334</v>
      </c>
    </row>
    <row r="751" spans="1:47" s="2" customFormat="1" ht="12">
      <c r="A751" s="39"/>
      <c r="B751" s="40"/>
      <c r="C751" s="41"/>
      <c r="D751" s="226" t="s">
        <v>187</v>
      </c>
      <c r="E751" s="41"/>
      <c r="F751" s="227" t="s">
        <v>1335</v>
      </c>
      <c r="G751" s="41"/>
      <c r="H751" s="41"/>
      <c r="I751" s="228"/>
      <c r="J751" s="41"/>
      <c r="K751" s="41"/>
      <c r="L751" s="45"/>
      <c r="M751" s="229"/>
      <c r="N751" s="230"/>
      <c r="O751" s="85"/>
      <c r="P751" s="85"/>
      <c r="Q751" s="85"/>
      <c r="R751" s="85"/>
      <c r="S751" s="85"/>
      <c r="T751" s="86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T751" s="18" t="s">
        <v>187</v>
      </c>
      <c r="AU751" s="18" t="s">
        <v>84</v>
      </c>
    </row>
    <row r="752" spans="1:47" s="2" customFormat="1" ht="12">
      <c r="A752" s="39"/>
      <c r="B752" s="40"/>
      <c r="C752" s="41"/>
      <c r="D752" s="231" t="s">
        <v>189</v>
      </c>
      <c r="E752" s="41"/>
      <c r="F752" s="232" t="s">
        <v>1336</v>
      </c>
      <c r="G752" s="41"/>
      <c r="H752" s="41"/>
      <c r="I752" s="228"/>
      <c r="J752" s="41"/>
      <c r="K752" s="41"/>
      <c r="L752" s="45"/>
      <c r="M752" s="229"/>
      <c r="N752" s="230"/>
      <c r="O752" s="85"/>
      <c r="P752" s="85"/>
      <c r="Q752" s="85"/>
      <c r="R752" s="85"/>
      <c r="S752" s="85"/>
      <c r="T752" s="86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T752" s="18" t="s">
        <v>189</v>
      </c>
      <c r="AU752" s="18" t="s">
        <v>84</v>
      </c>
    </row>
    <row r="753" spans="1:63" s="12" customFormat="1" ht="25.9" customHeight="1">
      <c r="A753" s="12"/>
      <c r="B753" s="197"/>
      <c r="C753" s="198"/>
      <c r="D753" s="199" t="s">
        <v>73</v>
      </c>
      <c r="E753" s="200" t="s">
        <v>1337</v>
      </c>
      <c r="F753" s="200" t="s">
        <v>1338</v>
      </c>
      <c r="G753" s="198"/>
      <c r="H753" s="198"/>
      <c r="I753" s="201"/>
      <c r="J753" s="202">
        <f>BK753</f>
        <v>0</v>
      </c>
      <c r="K753" s="198"/>
      <c r="L753" s="203"/>
      <c r="M753" s="204"/>
      <c r="N753" s="205"/>
      <c r="O753" s="205"/>
      <c r="P753" s="206">
        <f>SUM(P754:P756)</f>
        <v>0</v>
      </c>
      <c r="Q753" s="205"/>
      <c r="R753" s="206">
        <f>SUM(R754:R756)</f>
        <v>0</v>
      </c>
      <c r="S753" s="205"/>
      <c r="T753" s="207">
        <f>SUM(T754:T756)</f>
        <v>0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208" t="s">
        <v>185</v>
      </c>
      <c r="AT753" s="209" t="s">
        <v>73</v>
      </c>
      <c r="AU753" s="209" t="s">
        <v>74</v>
      </c>
      <c r="AY753" s="208" t="s">
        <v>178</v>
      </c>
      <c r="BK753" s="210">
        <f>SUM(BK754:BK756)</f>
        <v>0</v>
      </c>
    </row>
    <row r="754" spans="1:65" s="2" customFormat="1" ht="16.5" customHeight="1">
      <c r="A754" s="39"/>
      <c r="B754" s="40"/>
      <c r="C754" s="213" t="s">
        <v>1339</v>
      </c>
      <c r="D754" s="213" t="s">
        <v>180</v>
      </c>
      <c r="E754" s="214" t="s">
        <v>1340</v>
      </c>
      <c r="F754" s="215" t="s">
        <v>1341</v>
      </c>
      <c r="G754" s="216" t="s">
        <v>1342</v>
      </c>
      <c r="H754" s="217">
        <v>80</v>
      </c>
      <c r="I754" s="218"/>
      <c r="J754" s="219">
        <f>ROUND(I754*H754,2)</f>
        <v>0</v>
      </c>
      <c r="K754" s="215" t="s">
        <v>184</v>
      </c>
      <c r="L754" s="45"/>
      <c r="M754" s="220" t="s">
        <v>19</v>
      </c>
      <c r="N754" s="221" t="s">
        <v>45</v>
      </c>
      <c r="O754" s="85"/>
      <c r="P754" s="222">
        <f>O754*H754</f>
        <v>0</v>
      </c>
      <c r="Q754" s="222">
        <v>0</v>
      </c>
      <c r="R754" s="222">
        <f>Q754*H754</f>
        <v>0</v>
      </c>
      <c r="S754" s="222">
        <v>0</v>
      </c>
      <c r="T754" s="223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24" t="s">
        <v>953</v>
      </c>
      <c r="AT754" s="224" t="s">
        <v>180</v>
      </c>
      <c r="AU754" s="224" t="s">
        <v>82</v>
      </c>
      <c r="AY754" s="18" t="s">
        <v>178</v>
      </c>
      <c r="BE754" s="225">
        <f>IF(N754="základní",J754,0)</f>
        <v>0</v>
      </c>
      <c r="BF754" s="225">
        <f>IF(N754="snížená",J754,0)</f>
        <v>0</v>
      </c>
      <c r="BG754" s="225">
        <f>IF(N754="zákl. přenesená",J754,0)</f>
        <v>0</v>
      </c>
      <c r="BH754" s="225">
        <f>IF(N754="sníž. přenesená",J754,0)</f>
        <v>0</v>
      </c>
      <c r="BI754" s="225">
        <f>IF(N754="nulová",J754,0)</f>
        <v>0</v>
      </c>
      <c r="BJ754" s="18" t="s">
        <v>82</v>
      </c>
      <c r="BK754" s="225">
        <f>ROUND(I754*H754,2)</f>
        <v>0</v>
      </c>
      <c r="BL754" s="18" t="s">
        <v>953</v>
      </c>
      <c r="BM754" s="224" t="s">
        <v>1343</v>
      </c>
    </row>
    <row r="755" spans="1:47" s="2" customFormat="1" ht="12">
      <c r="A755" s="39"/>
      <c r="B755" s="40"/>
      <c r="C755" s="41"/>
      <c r="D755" s="226" t="s">
        <v>187</v>
      </c>
      <c r="E755" s="41"/>
      <c r="F755" s="227" t="s">
        <v>1344</v>
      </c>
      <c r="G755" s="41"/>
      <c r="H755" s="41"/>
      <c r="I755" s="228"/>
      <c r="J755" s="41"/>
      <c r="K755" s="41"/>
      <c r="L755" s="45"/>
      <c r="M755" s="229"/>
      <c r="N755" s="230"/>
      <c r="O755" s="85"/>
      <c r="P755" s="85"/>
      <c r="Q755" s="85"/>
      <c r="R755" s="85"/>
      <c r="S755" s="85"/>
      <c r="T755" s="86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T755" s="18" t="s">
        <v>187</v>
      </c>
      <c r="AU755" s="18" t="s">
        <v>82</v>
      </c>
    </row>
    <row r="756" spans="1:47" s="2" customFormat="1" ht="12">
      <c r="A756" s="39"/>
      <c r="B756" s="40"/>
      <c r="C756" s="41"/>
      <c r="D756" s="231" t="s">
        <v>189</v>
      </c>
      <c r="E756" s="41"/>
      <c r="F756" s="232" t="s">
        <v>1345</v>
      </c>
      <c r="G756" s="41"/>
      <c r="H756" s="41"/>
      <c r="I756" s="228"/>
      <c r="J756" s="41"/>
      <c r="K756" s="41"/>
      <c r="L756" s="45"/>
      <c r="M756" s="266"/>
      <c r="N756" s="267"/>
      <c r="O756" s="268"/>
      <c r="P756" s="268"/>
      <c r="Q756" s="268"/>
      <c r="R756" s="268"/>
      <c r="S756" s="268"/>
      <c r="T756" s="26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T756" s="18" t="s">
        <v>189</v>
      </c>
      <c r="AU756" s="18" t="s">
        <v>82</v>
      </c>
    </row>
    <row r="757" spans="1:31" s="2" customFormat="1" ht="6.95" customHeight="1">
      <c r="A757" s="39"/>
      <c r="B757" s="60"/>
      <c r="C757" s="61"/>
      <c r="D757" s="61"/>
      <c r="E757" s="61"/>
      <c r="F757" s="61"/>
      <c r="G757" s="61"/>
      <c r="H757" s="61"/>
      <c r="I757" s="61"/>
      <c r="J757" s="61"/>
      <c r="K757" s="61"/>
      <c r="L757" s="45"/>
      <c r="M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</row>
  </sheetData>
  <sheetProtection password="CC35" sheet="1" objects="1" scenarios="1" formatColumns="0" formatRows="0" autoFilter="0"/>
  <autoFilter ref="C109:K756"/>
  <mergeCells count="9">
    <mergeCell ref="E7:H7"/>
    <mergeCell ref="E9:H9"/>
    <mergeCell ref="E18:H18"/>
    <mergeCell ref="E27:H27"/>
    <mergeCell ref="E48:H48"/>
    <mergeCell ref="E50:H50"/>
    <mergeCell ref="E100:H100"/>
    <mergeCell ref="E102:H102"/>
    <mergeCell ref="L2:V2"/>
  </mergeCells>
  <hyperlinks>
    <hyperlink ref="F115" r:id="rId1" display="https://podminky.urs.cz/item/CS_URS_2022_02/131213701"/>
    <hyperlink ref="F118" r:id="rId2" display="https://podminky.urs.cz/item/CS_URS_2022_02/162706111"/>
    <hyperlink ref="F121" r:id="rId3" display="https://podminky.urs.cz/item/CS_URS_2022_02/167103101"/>
    <hyperlink ref="F125" r:id="rId4" display="https://podminky.urs.cz/item/CS_URS_2022_02/181311103"/>
    <hyperlink ref="F129" r:id="rId5" display="https://podminky.urs.cz/item/CS_URS_2022_02/181411132"/>
    <hyperlink ref="F136" r:id="rId6" display="https://podminky.urs.cz/item/CS_URS_2022_02/183403253"/>
    <hyperlink ref="F141" r:id="rId7" display="https://podminky.urs.cz/item/CS_URS_2022_02/113106123"/>
    <hyperlink ref="F144" r:id="rId8" display="https://podminky.urs.cz/item/CS_URS_2022_02/113202111"/>
    <hyperlink ref="F149" r:id="rId9" display="https://podminky.urs.cz/item/CS_URS_2022_02/121101101"/>
    <hyperlink ref="F153" r:id="rId10" display="https://podminky.urs.cz/item/CS_URS_2022_02/171201211"/>
    <hyperlink ref="F157" r:id="rId11" display="https://podminky.urs.cz/item/CS_URS_2022_02/275313711"/>
    <hyperlink ref="F161" r:id="rId12" display="https://podminky.urs.cz/item/CS_URS_2022_02/311272221"/>
    <hyperlink ref="F164" r:id="rId13" display="https://podminky.urs.cz/item/CS_URS_2022_02/338171123"/>
    <hyperlink ref="F174" r:id="rId14" display="https://podminky.urs.cz/item/CS_URS_2022_02/342272245"/>
    <hyperlink ref="F178" r:id="rId15" display="https://podminky.urs.cz/item/CS_URS_2022_02/348101210"/>
    <hyperlink ref="F183" r:id="rId16" display="https://podminky.urs.cz/item/CS_URS_2022_02/348171310"/>
    <hyperlink ref="F189" r:id="rId17" display="https://podminky.urs.cz/item/CS_URS_2022_02/348401220"/>
    <hyperlink ref="F196" r:id="rId18" display="https://podminky.urs.cz/item/CS_URS_2022_02/413232221"/>
    <hyperlink ref="F199" r:id="rId19" display="https://podminky.urs.cz/item/CS_URS_2022_02/317944323"/>
    <hyperlink ref="F209" r:id="rId20" display="https://podminky.urs.cz/item/CS_URS_2022_02/564760111"/>
    <hyperlink ref="F213" r:id="rId21" display="https://podminky.urs.cz/item/CS_URS_2022_02/564851111"/>
    <hyperlink ref="F217" r:id="rId22" display="https://podminky.urs.cz/item/CS_URS_2022_02/596211210"/>
    <hyperlink ref="F227" r:id="rId23" display="https://podminky.urs.cz/item/CS_URS_2022_02/612131101"/>
    <hyperlink ref="F233" r:id="rId24" display="https://podminky.urs.cz/item/CS_URS_2022_02/612135002"/>
    <hyperlink ref="F236" r:id="rId25" display="https://podminky.urs.cz/item/CS_URS_2022_02/612135092"/>
    <hyperlink ref="F240" r:id="rId26" display="https://podminky.urs.cz/item/CS_URS_2022_02/612142001"/>
    <hyperlink ref="F244" r:id="rId27" display="https://podminky.urs.cz/item/CS_URS_2022_02/612321131"/>
    <hyperlink ref="F247" r:id="rId28" display="https://podminky.urs.cz/item/CS_URS_2022_02/612325302"/>
    <hyperlink ref="F254" r:id="rId29" display="https://podminky.urs.cz/item/CS_URS_2022_02/629135102"/>
    <hyperlink ref="F261" r:id="rId30" display="https://podminky.urs.cz/item/CS_URS_2022_02/632451234"/>
    <hyperlink ref="F265" r:id="rId31" display="https://podminky.urs.cz/item/CS_URS_2022_02/632451292"/>
    <hyperlink ref="F269" r:id="rId32" display="https://podminky.urs.cz/item/CS_URS_2022_02/632481213"/>
    <hyperlink ref="F273" r:id="rId33" display="https://podminky.urs.cz/item/CS_URS_2022_02/633811111"/>
    <hyperlink ref="F276" r:id="rId34" display="https://podminky.urs.cz/item/CS_URS_2022_02/634112113"/>
    <hyperlink ref="F280" r:id="rId35" display="https://podminky.urs.cz/item/CS_URS_2022_02/642944121"/>
    <hyperlink ref="F291" r:id="rId36" display="https://podminky.urs.cz/item/CS_URS_2022_02/642944221"/>
    <hyperlink ref="F299" r:id="rId37" display="https://podminky.urs.cz/item/CS_URS_2022_02/916131213"/>
    <hyperlink ref="F309" r:id="rId38" display="https://podminky.urs.cz/item/CS_URS_2022_02/916991121"/>
    <hyperlink ref="F313" r:id="rId39" display="https://podminky.urs.cz/item/CS_URS_2022_02/919122132"/>
    <hyperlink ref="F317" r:id="rId40" display="https://podminky.urs.cz/item/CS_URS_2022_02/941211111"/>
    <hyperlink ref="F321" r:id="rId41" display="https://podminky.urs.cz/item/CS_URS_2022_02/941211211"/>
    <hyperlink ref="F325" r:id="rId42" display="https://podminky.urs.cz/item/CS_URS_2022_02/941211811"/>
    <hyperlink ref="F328" r:id="rId43" display="https://podminky.urs.cz/item/CS_URS_2022_02/944511111"/>
    <hyperlink ref="F331" r:id="rId44" display="https://podminky.urs.cz/item/CS_URS_2022_02/944511211"/>
    <hyperlink ref="F335" r:id="rId45" display="https://podminky.urs.cz/item/CS_URS_2022_02/949101111"/>
    <hyperlink ref="F338" r:id="rId46" display="https://podminky.urs.cz/item/CS_URS_2022_02/952901111"/>
    <hyperlink ref="F341" r:id="rId47" display="https://podminky.urs.cz/item/CS_URS_2022_02/962031133"/>
    <hyperlink ref="F348" r:id="rId48" display="https://podminky.urs.cz/item/CS_URS_2022_02/962032230"/>
    <hyperlink ref="F352" r:id="rId49" display="https://podminky.urs.cz/item/CS_URS_2022_02/964011231"/>
    <hyperlink ref="F356" r:id="rId50" display="https://podminky.urs.cz/item/CS_URS_2022_02/965046111"/>
    <hyperlink ref="F360" r:id="rId51" display="https://podminky.urs.cz/item/CS_URS_2022_02/965046119"/>
    <hyperlink ref="F364" r:id="rId52" display="https://podminky.urs.cz/item/CS_URS_2022_02/967031132"/>
    <hyperlink ref="F368" r:id="rId53" display="https://podminky.urs.cz/item/CS_URS_2022_02/968072455"/>
    <hyperlink ref="F372" r:id="rId54" display="https://podminky.urs.cz/item/CS_URS_2022_02/968082021"/>
    <hyperlink ref="F376" r:id="rId55" display="https://podminky.urs.cz/item/CS_URS_2022_02/975053141"/>
    <hyperlink ref="F380" r:id="rId56" display="https://podminky.urs.cz/item/CS_URS_2022_02/978013191"/>
    <hyperlink ref="F383" r:id="rId57" display="https://podminky.urs.cz/item/CS_URS_2022_02/985441113.HLX"/>
    <hyperlink ref="F387" r:id="rId58" display="https://podminky.urs.cz/item/CS_URS_2022_02/997013152"/>
    <hyperlink ref="F390" r:id="rId59" display="https://podminky.urs.cz/item/CS_URS_2022_02/997013311"/>
    <hyperlink ref="F393" r:id="rId60" display="https://podminky.urs.cz/item/CS_URS_2022_02/997013321"/>
    <hyperlink ref="F397" r:id="rId61" display="https://podminky.urs.cz/item/CS_URS_2022_02/997013501"/>
    <hyperlink ref="F400" r:id="rId62" display="https://podminky.urs.cz/item/CS_URS_2022_02/997013509"/>
    <hyperlink ref="F404" r:id="rId63" display="https://podminky.urs.cz/item/CS_URS_2022_02/997013609"/>
    <hyperlink ref="F408" r:id="rId64" display="https://podminky.urs.cz/item/CS_URS_2022_02/998011002"/>
    <hyperlink ref="F411" r:id="rId65" display="https://podminky.urs.cz/item/CS_URS_2022_02/998223011"/>
    <hyperlink ref="F416" r:id="rId66" display="https://podminky.urs.cz/item/CS_URS_2022_02/721241103"/>
    <hyperlink ref="F423" r:id="rId67" display="https://podminky.urs.cz/item/CS_URS_2022_02/712491586"/>
    <hyperlink ref="F426" r:id="rId68" display="https://podminky.urs.cz/item/CS_URS_2022_02/763135101"/>
    <hyperlink ref="F434" r:id="rId69" display="https://podminky.urs.cz/item/CS_URS_2022_02/998763302"/>
    <hyperlink ref="F438" r:id="rId70" display="https://podminky.urs.cz/item/CS_URS_2022_02/764001821"/>
    <hyperlink ref="F441" r:id="rId71" display="https://podminky.urs.cz/item/CS_URS_2022_02/764002851"/>
    <hyperlink ref="F444" r:id="rId72" display="https://podminky.urs.cz/item/CS_URS_2022_02/764004801"/>
    <hyperlink ref="F447" r:id="rId73" display="https://podminky.urs.cz/item/CS_URS_2022_02/764004861"/>
    <hyperlink ref="F450" r:id="rId74" display="https://podminky.urs.cz/item/CS_URS_2022_02/764121443"/>
    <hyperlink ref="F455" r:id="rId75" display="https://podminky.urs.cz/item/CS_URS_2022_02/712491586"/>
    <hyperlink ref="F458" r:id="rId76" display="https://podminky.urs.cz/item/CS_URS_2022_02/764203156"/>
    <hyperlink ref="F467" r:id="rId77" display="https://podminky.urs.cz/item/CS_URS_2022_02/764221405"/>
    <hyperlink ref="F470" r:id="rId78" display="https://podminky.urs.cz/item/CS_URS_2022_02/764221411"/>
    <hyperlink ref="F473" r:id="rId79" display="https://podminky.urs.cz/item/CS_URS_2022_02/764221445"/>
    <hyperlink ref="F476" r:id="rId80" display="https://podminky.urs.cz/item/CS_URS_2022_02/764222434"/>
    <hyperlink ref="F480" r:id="rId81" display="https://podminky.urs.cz/item/CS_URS_2022_02/764521403"/>
    <hyperlink ref="F483" r:id="rId82" display="https://podminky.urs.cz/item/CS_URS_2022_02/764528423"/>
    <hyperlink ref="F489" r:id="rId83" display="https://podminky.urs.cz/item/CS_URS_2022_02/998764102"/>
    <hyperlink ref="F493" r:id="rId84" display="https://podminky.urs.cz/item/CS_URS_2022_02/765191901"/>
    <hyperlink ref="F498" r:id="rId85" display="https://podminky.urs.cz/item/CS_URS_2022_02/766311811"/>
    <hyperlink ref="F501" r:id="rId86" display="https://podminky.urs.cz/item/CS_URS_2022_02/766622115"/>
    <hyperlink ref="F507" r:id="rId87" display="https://podminky.urs.cz/item/CS_URS_2022_02/766660001"/>
    <hyperlink ref="F514" r:id="rId88" display="https://podminky.urs.cz/item/CS_URS_2022_02/766660002"/>
    <hyperlink ref="F521" r:id="rId89" display="https://podminky.urs.cz/item/CS_URS_2022_02/766660181"/>
    <hyperlink ref="F530" r:id="rId90" display="https://podminky.urs.cz/item/CS_URS_2022_02/766660461"/>
    <hyperlink ref="F535" r:id="rId91" display="https://podminky.urs.cz/item/CS_URS_2022_02/766660717"/>
    <hyperlink ref="F540" r:id="rId92" display="https://podminky.urs.cz/item/CS_URS_2022_02/766660729"/>
    <hyperlink ref="F547" r:id="rId93" display="https://podminky.urs.cz/item/CS_URS_2022_02/766811115"/>
    <hyperlink ref="F550" r:id="rId94" display="https://podminky.urs.cz/item/CS_URS_2022_02/766821142"/>
    <hyperlink ref="F553" r:id="rId95" display="https://podminky.urs.cz/item/CS_URS_2022_02/998766102"/>
    <hyperlink ref="F557" r:id="rId96" display="https://podminky.urs.cz/item/CS_URS_2022_02/767161123"/>
    <hyperlink ref="F564" r:id="rId97" display="https://podminky.urs.cz/item/CS_URS_2022_02/767810112"/>
    <hyperlink ref="F569" r:id="rId98" display="https://podminky.urs.cz/item/CS_URS_2022_02/998767102"/>
    <hyperlink ref="F573" r:id="rId99" display="https://podminky.urs.cz/item/CS_URS_2022_02/771121011"/>
    <hyperlink ref="F576" r:id="rId100" display="https://podminky.urs.cz/item/CS_URS_2022_02/771151021"/>
    <hyperlink ref="F580" r:id="rId101" display="https://podminky.urs.cz/item/CS_URS_2022_02/771573810"/>
    <hyperlink ref="F583" r:id="rId102" display="https://podminky.urs.cz/item/CS_URS_2022_02/771575120"/>
    <hyperlink ref="F589" r:id="rId103" display="https://podminky.urs.cz/item/CS_URS_2022_02/771591112"/>
    <hyperlink ref="F592" r:id="rId104" display="https://podminky.urs.cz/item/CS_URS_2022_02/771591241"/>
    <hyperlink ref="F595" r:id="rId105" display="https://podminky.urs.cz/item/CS_URS_2022_02/771591242"/>
    <hyperlink ref="F598" r:id="rId106" display="https://podminky.urs.cz/item/CS_URS_2022_02/771591251"/>
    <hyperlink ref="F601" r:id="rId107" display="https://podminky.urs.cz/item/CS_URS_2022_02/771591264"/>
    <hyperlink ref="F604" r:id="rId108" display="https://podminky.urs.cz/item/CS_URS_2022_02/998771103"/>
    <hyperlink ref="F608" r:id="rId109" display="https://podminky.urs.cz/item/CS_URS_2022_02/773993901"/>
    <hyperlink ref="F611" r:id="rId110" display="https://podminky.urs.cz/item/CS_URS_2022_02/773993903"/>
    <hyperlink ref="F614" r:id="rId111" display="https://podminky.urs.cz/item/CS_URS_2022_02/773993905"/>
    <hyperlink ref="F617" r:id="rId112" display="https://podminky.urs.cz/item/CS_URS_2022_02/773993907"/>
    <hyperlink ref="F621" r:id="rId113" display="https://podminky.urs.cz/item/CS_URS_2022_02/775429124"/>
    <hyperlink ref="F628" r:id="rId114" display="https://podminky.urs.cz/item/CS_URS_2022_02/775511800"/>
    <hyperlink ref="F632" r:id="rId115" display="https://podminky.urs.cz/item/CS_URS_2022_02/776201814"/>
    <hyperlink ref="F635" r:id="rId116" display="https://podminky.urs.cz/item/CS_URS_2022_02/7711210111"/>
    <hyperlink ref="F638" r:id="rId117" display="https://podminky.urs.cz/item/CS_URS_2022_02/7711510211"/>
    <hyperlink ref="F641" r:id="rId118" display="https://podminky.urs.cz/item/CS_URS_2022_02/776212111"/>
    <hyperlink ref="F648" r:id="rId119" display="https://podminky.urs.cz/item/CS_URS_2022_02/776221111"/>
    <hyperlink ref="F654" r:id="rId120" display="https://podminky.urs.cz/item/CS_URS_2022_02/776411111"/>
    <hyperlink ref="F661" r:id="rId121" display="https://podminky.urs.cz/item/CS_URS_2022_02/998776102"/>
    <hyperlink ref="F665" r:id="rId122" display="https://podminky.urs.cz/item/CS_URS_2022_02/781121011"/>
    <hyperlink ref="F668" r:id="rId123" display="https://podminky.urs.cz/item/CS_URS_2022_02/781131112"/>
    <hyperlink ref="F671" r:id="rId124" display="https://podminky.urs.cz/item/CS_URS_2022_02/781131232"/>
    <hyperlink ref="F674" r:id="rId125" display="https://podminky.urs.cz/item/CS_URS_2022_02/781151031"/>
    <hyperlink ref="F677" r:id="rId126" display="https://podminky.urs.cz/item/CS_URS_2022_02/781151041"/>
    <hyperlink ref="F681" r:id="rId127" display="https://podminky.urs.cz/item/CS_URS_2022_02/781473810"/>
    <hyperlink ref="F685" r:id="rId128" display="https://podminky.urs.cz/item/CS_URS_2022_02/781475116"/>
    <hyperlink ref="F691" r:id="rId129" display="https://podminky.urs.cz/item/CS_URS_2022_02/781494111"/>
    <hyperlink ref="F694" r:id="rId130" display="https://podminky.urs.cz/item/CS_URS_2022_02/781495211"/>
    <hyperlink ref="F697" r:id="rId131" display="https://podminky.urs.cz/item/CS_URS_2022_02/998781103"/>
    <hyperlink ref="F701" r:id="rId132" display="https://podminky.urs.cz/item/CS_URS_2022_02/783601321"/>
    <hyperlink ref="F704" r:id="rId133" display="https://podminky.urs.cz/item/CS_URS_2022_02/783601325"/>
    <hyperlink ref="F707" r:id="rId134" display="https://podminky.urs.cz/item/CS_URS_2022_02/783601421"/>
    <hyperlink ref="F710" r:id="rId135" display="https://podminky.urs.cz/item/CS_URS_2022_02/783614501"/>
    <hyperlink ref="F713" r:id="rId136" display="https://podminky.urs.cz/item/CS_URS_2022_02/783615501"/>
    <hyperlink ref="F716" r:id="rId137" display="https://podminky.urs.cz/item/CS_URS_2022_02/783627503"/>
    <hyperlink ref="F720" r:id="rId138" display="https://podminky.urs.cz/item/CS_URS_2022_02/784171101"/>
    <hyperlink ref="F726" r:id="rId139" display="https://podminky.urs.cz/item/CS_URS_2022_02/784181101"/>
    <hyperlink ref="F729" r:id="rId140" display="https://podminky.urs.cz/item/CS_URS_2022_02/784181102"/>
    <hyperlink ref="F732" r:id="rId141" display="https://podminky.urs.cz/item/CS_URS_2022_02/784211101"/>
    <hyperlink ref="F735" r:id="rId142" display="https://podminky.urs.cz/item/CS_URS_2022_02/784211143"/>
    <hyperlink ref="F738" r:id="rId143" display="https://podminky.urs.cz/item/CS_URS_2022_02/784211151"/>
    <hyperlink ref="F742" r:id="rId144" display="https://podminky.urs.cz/item/CS_URS_2022_02/786626111"/>
    <hyperlink ref="F747" r:id="rId145" display="https://podminky.urs.cz/item/CS_URS_2022_02/998786102"/>
    <hyperlink ref="F752" r:id="rId146" display="https://podminky.urs.cz/item/CS_URS_2022_02/218220101"/>
    <hyperlink ref="F756" r:id="rId147" display="https://podminky.urs.cz/item/CS_URS_2022_02/HZS249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126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1346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32</v>
      </c>
      <c r="G12" s="39"/>
      <c r="H12" s="39"/>
      <c r="I12" s="143" t="s">
        <v>23</v>
      </c>
      <c r="J12" s="147" t="str">
        <f>'Rekapitulace stavby'!AN8</f>
        <v>26. 4. 2022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tr">
        <f>IF('Rekapitulace stavby'!AN10="","",'Rekapitulace stavby'!AN10)</f>
        <v/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tr">
        <f>IF('Rekapitulace stavby'!E11="","",'Rekapitulace stavby'!E11)</f>
        <v>Obec Stonava</v>
      </c>
      <c r="F15" s="39"/>
      <c r="G15" s="39"/>
      <c r="H15" s="39"/>
      <c r="I15" s="143" t="s">
        <v>28</v>
      </c>
      <c r="J15" s="134" t="str">
        <f>IF('Rekapitulace stavby'!AN11="","",'Rekapitulace stavby'!AN11)</f>
        <v/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tr">
        <f>IF('Rekapitulace stavby'!AN16="","",'Rekapitulace stavby'!AN16)</f>
        <v/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3" t="s">
        <v>28</v>
      </c>
      <c r="J21" s="134" t="str">
        <f>IF('Rekapitulace stavby'!AN17="","",'Rekapitulace stavby'!AN17)</f>
        <v/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tr">
        <f>IF('Rekapitulace stavby'!AN19="","",'Rekapitulace stavby'!AN19)</f>
        <v>06369201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>Amun Pro s.r.o.</v>
      </c>
      <c r="F24" s="39"/>
      <c r="G24" s="39"/>
      <c r="H24" s="39"/>
      <c r="I24" s="143" t="s">
        <v>28</v>
      </c>
      <c r="J24" s="134" t="str">
        <f>IF('Rekapitulace stavby'!AN20="","",'Rekapitulace stavby'!AN20)</f>
        <v>CZ06369201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38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39"/>
      <c r="J30" s="154">
        <f>ROUND(J87,2)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5" t="s">
        <v>41</v>
      </c>
      <c r="J32" s="155" t="s">
        <v>43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44</v>
      </c>
      <c r="E33" s="143" t="s">
        <v>45</v>
      </c>
      <c r="F33" s="157">
        <f>ROUND((SUM(BE87:BE337)),2)</f>
        <v>0</v>
      </c>
      <c r="G33" s="39"/>
      <c r="H33" s="39"/>
      <c r="I33" s="158">
        <v>0.21</v>
      </c>
      <c r="J33" s="157">
        <f>ROUND(((SUM(BE87:BE337))*I33),2)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46</v>
      </c>
      <c r="F34" s="157">
        <f>ROUND((SUM(BF87:BF337)),2)</f>
        <v>0</v>
      </c>
      <c r="G34" s="39"/>
      <c r="H34" s="39"/>
      <c r="I34" s="158">
        <v>0.15</v>
      </c>
      <c r="J34" s="157">
        <f>ROUND(((SUM(BF87:BF337))*I34),2)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47</v>
      </c>
      <c r="F35" s="157">
        <f>ROUND((SUM(BG87:BG337)),2)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48</v>
      </c>
      <c r="F36" s="157">
        <f>ROUND((SUM(BH87:BH337)),2)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49</v>
      </c>
      <c r="F37" s="157">
        <f>ROUND((SUM(BI87:BI337)),2)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50</v>
      </c>
      <c r="E39" s="161"/>
      <c r="F39" s="161"/>
      <c r="G39" s="162" t="s">
        <v>51</v>
      </c>
      <c r="H39" s="163" t="s">
        <v>52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128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2022_MŠ HOŘANY REKONSTRUKCE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VZT+KLM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26. 4. 2022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Obec Stonava</v>
      </c>
      <c r="G54" s="41"/>
      <c r="H54" s="41"/>
      <c r="I54" s="33" t="s">
        <v>31</v>
      </c>
      <c r="J54" s="37" t="str">
        <f>E21</f>
        <v xml:space="preserve"> 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Amun Pro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129</v>
      </c>
      <c r="D57" s="172"/>
      <c r="E57" s="172"/>
      <c r="F57" s="172"/>
      <c r="G57" s="172"/>
      <c r="H57" s="172"/>
      <c r="I57" s="172"/>
      <c r="J57" s="173" t="s">
        <v>130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72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131</v>
      </c>
    </row>
    <row r="60" spans="1:31" s="9" customFormat="1" ht="24.95" customHeight="1">
      <c r="A60" s="9"/>
      <c r="B60" s="175"/>
      <c r="C60" s="176"/>
      <c r="D60" s="177" t="s">
        <v>1347</v>
      </c>
      <c r="E60" s="178"/>
      <c r="F60" s="178"/>
      <c r="G60" s="178"/>
      <c r="H60" s="178"/>
      <c r="I60" s="178"/>
      <c r="J60" s="179">
        <f>J88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5"/>
      <c r="C61" s="176"/>
      <c r="D61" s="177" t="s">
        <v>1348</v>
      </c>
      <c r="E61" s="178"/>
      <c r="F61" s="178"/>
      <c r="G61" s="178"/>
      <c r="H61" s="178"/>
      <c r="I61" s="178"/>
      <c r="J61" s="179">
        <f>J113</f>
        <v>0</v>
      </c>
      <c r="K61" s="176"/>
      <c r="L61" s="18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5"/>
      <c r="C62" s="176"/>
      <c r="D62" s="177" t="s">
        <v>1349</v>
      </c>
      <c r="E62" s="178"/>
      <c r="F62" s="178"/>
      <c r="G62" s="178"/>
      <c r="H62" s="178"/>
      <c r="I62" s="178"/>
      <c r="J62" s="179">
        <f>J136</f>
        <v>0</v>
      </c>
      <c r="K62" s="176"/>
      <c r="L62" s="18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5"/>
      <c r="C63" s="176"/>
      <c r="D63" s="177" t="s">
        <v>1350</v>
      </c>
      <c r="E63" s="178"/>
      <c r="F63" s="178"/>
      <c r="G63" s="178"/>
      <c r="H63" s="178"/>
      <c r="I63" s="178"/>
      <c r="J63" s="179">
        <f>J170</f>
        <v>0</v>
      </c>
      <c r="K63" s="176"/>
      <c r="L63" s="18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5"/>
      <c r="C64" s="176"/>
      <c r="D64" s="177" t="s">
        <v>1351</v>
      </c>
      <c r="E64" s="178"/>
      <c r="F64" s="178"/>
      <c r="G64" s="178"/>
      <c r="H64" s="178"/>
      <c r="I64" s="178"/>
      <c r="J64" s="179">
        <f>J206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1352</v>
      </c>
      <c r="E65" s="178"/>
      <c r="F65" s="178"/>
      <c r="G65" s="178"/>
      <c r="H65" s="178"/>
      <c r="I65" s="178"/>
      <c r="J65" s="179">
        <f>J246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5"/>
      <c r="C66" s="176"/>
      <c r="D66" s="177" t="s">
        <v>1353</v>
      </c>
      <c r="E66" s="178"/>
      <c r="F66" s="178"/>
      <c r="G66" s="178"/>
      <c r="H66" s="178"/>
      <c r="I66" s="178"/>
      <c r="J66" s="179">
        <f>J282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5"/>
      <c r="C67" s="176"/>
      <c r="D67" s="177" t="s">
        <v>1354</v>
      </c>
      <c r="E67" s="178"/>
      <c r="F67" s="178"/>
      <c r="G67" s="178"/>
      <c r="H67" s="178"/>
      <c r="I67" s="178"/>
      <c r="J67" s="179">
        <f>J314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163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70" t="str">
        <f>E7</f>
        <v>2022_MŠ HOŘANY REKONSTRUKCE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126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02 - VZT+KLM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 xml:space="preserve"> </v>
      </c>
      <c r="G81" s="41"/>
      <c r="H81" s="41"/>
      <c r="I81" s="33" t="s">
        <v>23</v>
      </c>
      <c r="J81" s="73" t="str">
        <f>IF(J12="","",J12)</f>
        <v>26. 4. 2022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>Obec Stonava</v>
      </c>
      <c r="G83" s="41"/>
      <c r="H83" s="41"/>
      <c r="I83" s="33" t="s">
        <v>31</v>
      </c>
      <c r="J83" s="37" t="str">
        <f>E21</f>
        <v xml:space="preserve"> 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34</v>
      </c>
      <c r="J84" s="37" t="str">
        <f>E24</f>
        <v>Amun Pro s.r.o.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164</v>
      </c>
      <c r="D86" s="189" t="s">
        <v>59</v>
      </c>
      <c r="E86" s="189" t="s">
        <v>55</v>
      </c>
      <c r="F86" s="189" t="s">
        <v>56</v>
      </c>
      <c r="G86" s="189" t="s">
        <v>165</v>
      </c>
      <c r="H86" s="189" t="s">
        <v>166</v>
      </c>
      <c r="I86" s="189" t="s">
        <v>167</v>
      </c>
      <c r="J86" s="189" t="s">
        <v>130</v>
      </c>
      <c r="K86" s="190" t="s">
        <v>168</v>
      </c>
      <c r="L86" s="191"/>
      <c r="M86" s="93" t="s">
        <v>19</v>
      </c>
      <c r="N86" s="94" t="s">
        <v>44</v>
      </c>
      <c r="O86" s="94" t="s">
        <v>169</v>
      </c>
      <c r="P86" s="94" t="s">
        <v>170</v>
      </c>
      <c r="Q86" s="94" t="s">
        <v>171</v>
      </c>
      <c r="R86" s="94" t="s">
        <v>172</v>
      </c>
      <c r="S86" s="94" t="s">
        <v>173</v>
      </c>
      <c r="T86" s="95" t="s">
        <v>174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175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P88+P113+P136+P170+P206+P246+P282+P314</f>
        <v>0</v>
      </c>
      <c r="Q87" s="97"/>
      <c r="R87" s="194">
        <f>R88+R113+R136+R170+R206+R246+R282+R314</f>
        <v>0</v>
      </c>
      <c r="S87" s="97"/>
      <c r="T87" s="195">
        <f>T88+T113+T136+T170+T206+T246+T282+T314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73</v>
      </c>
      <c r="AU87" s="18" t="s">
        <v>131</v>
      </c>
      <c r="BK87" s="196">
        <f>BK88+BK113+BK136+BK170+BK206+BK246+BK282+BK314</f>
        <v>0</v>
      </c>
    </row>
    <row r="88" spans="1:63" s="12" customFormat="1" ht="25.9" customHeight="1">
      <c r="A88" s="12"/>
      <c r="B88" s="197"/>
      <c r="C88" s="198"/>
      <c r="D88" s="199" t="s">
        <v>73</v>
      </c>
      <c r="E88" s="200" t="s">
        <v>1355</v>
      </c>
      <c r="F88" s="200" t="s">
        <v>1356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SUM(P89:P112)</f>
        <v>0</v>
      </c>
      <c r="Q88" s="205"/>
      <c r="R88" s="206">
        <f>SUM(R89:R112)</f>
        <v>0</v>
      </c>
      <c r="S88" s="205"/>
      <c r="T88" s="207">
        <f>SUM(T89:T112)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82</v>
      </c>
      <c r="AT88" s="209" t="s">
        <v>73</v>
      </c>
      <c r="AU88" s="209" t="s">
        <v>74</v>
      </c>
      <c r="AY88" s="208" t="s">
        <v>178</v>
      </c>
      <c r="BK88" s="210">
        <f>SUM(BK89:BK112)</f>
        <v>0</v>
      </c>
    </row>
    <row r="89" spans="1:65" s="2" customFormat="1" ht="33" customHeight="1">
      <c r="A89" s="39"/>
      <c r="B89" s="40"/>
      <c r="C89" s="213" t="s">
        <v>74</v>
      </c>
      <c r="D89" s="213" t="s">
        <v>180</v>
      </c>
      <c r="E89" s="214" t="s">
        <v>1357</v>
      </c>
      <c r="F89" s="215" t="s">
        <v>1358</v>
      </c>
      <c r="G89" s="216" t="s">
        <v>1359</v>
      </c>
      <c r="H89" s="217">
        <v>1</v>
      </c>
      <c r="I89" s="218"/>
      <c r="J89" s="219">
        <f>ROUND(I89*H89,2)</f>
        <v>0</v>
      </c>
      <c r="K89" s="215" t="s">
        <v>19</v>
      </c>
      <c r="L89" s="45"/>
      <c r="M89" s="220" t="s">
        <v>19</v>
      </c>
      <c r="N89" s="221" t="s">
        <v>45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185</v>
      </c>
      <c r="AT89" s="224" t="s">
        <v>180</v>
      </c>
      <c r="AU89" s="224" t="s">
        <v>82</v>
      </c>
      <c r="AY89" s="18" t="s">
        <v>178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82</v>
      </c>
      <c r="BK89" s="225">
        <f>ROUND(I89*H89,2)</f>
        <v>0</v>
      </c>
      <c r="BL89" s="18" t="s">
        <v>185</v>
      </c>
      <c r="BM89" s="224" t="s">
        <v>84</v>
      </c>
    </row>
    <row r="90" spans="1:47" s="2" customFormat="1" ht="12">
      <c r="A90" s="39"/>
      <c r="B90" s="40"/>
      <c r="C90" s="41"/>
      <c r="D90" s="226" t="s">
        <v>187</v>
      </c>
      <c r="E90" s="41"/>
      <c r="F90" s="227" t="s">
        <v>1358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187</v>
      </c>
      <c r="AU90" s="18" t="s">
        <v>82</v>
      </c>
    </row>
    <row r="91" spans="1:65" s="2" customFormat="1" ht="33" customHeight="1">
      <c r="A91" s="39"/>
      <c r="B91" s="40"/>
      <c r="C91" s="213" t="s">
        <v>74</v>
      </c>
      <c r="D91" s="213" t="s">
        <v>180</v>
      </c>
      <c r="E91" s="214" t="s">
        <v>1360</v>
      </c>
      <c r="F91" s="215" t="s">
        <v>1361</v>
      </c>
      <c r="G91" s="216" t="s">
        <v>1359</v>
      </c>
      <c r="H91" s="217">
        <v>1</v>
      </c>
      <c r="I91" s="218"/>
      <c r="J91" s="219">
        <f>ROUND(I91*H91,2)</f>
        <v>0</v>
      </c>
      <c r="K91" s="215" t="s">
        <v>19</v>
      </c>
      <c r="L91" s="45"/>
      <c r="M91" s="220" t="s">
        <v>19</v>
      </c>
      <c r="N91" s="221" t="s">
        <v>45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185</v>
      </c>
      <c r="AT91" s="224" t="s">
        <v>180</v>
      </c>
      <c r="AU91" s="224" t="s">
        <v>82</v>
      </c>
      <c r="AY91" s="18" t="s">
        <v>178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82</v>
      </c>
      <c r="BK91" s="225">
        <f>ROUND(I91*H91,2)</f>
        <v>0</v>
      </c>
      <c r="BL91" s="18" t="s">
        <v>185</v>
      </c>
      <c r="BM91" s="224" t="s">
        <v>185</v>
      </c>
    </row>
    <row r="92" spans="1:47" s="2" customFormat="1" ht="12">
      <c r="A92" s="39"/>
      <c r="B92" s="40"/>
      <c r="C92" s="41"/>
      <c r="D92" s="226" t="s">
        <v>187</v>
      </c>
      <c r="E92" s="41"/>
      <c r="F92" s="227" t="s">
        <v>1361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187</v>
      </c>
      <c r="AU92" s="18" t="s">
        <v>82</v>
      </c>
    </row>
    <row r="93" spans="1:65" s="2" customFormat="1" ht="33" customHeight="1">
      <c r="A93" s="39"/>
      <c r="B93" s="40"/>
      <c r="C93" s="213" t="s">
        <v>74</v>
      </c>
      <c r="D93" s="213" t="s">
        <v>180</v>
      </c>
      <c r="E93" s="214" t="s">
        <v>1362</v>
      </c>
      <c r="F93" s="215" t="s">
        <v>1363</v>
      </c>
      <c r="G93" s="216" t="s">
        <v>1359</v>
      </c>
      <c r="H93" s="217">
        <v>2</v>
      </c>
      <c r="I93" s="218"/>
      <c r="J93" s="219">
        <f>ROUND(I93*H93,2)</f>
        <v>0</v>
      </c>
      <c r="K93" s="215" t="s">
        <v>19</v>
      </c>
      <c r="L93" s="45"/>
      <c r="M93" s="220" t="s">
        <v>19</v>
      </c>
      <c r="N93" s="221" t="s">
        <v>45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185</v>
      </c>
      <c r="AT93" s="224" t="s">
        <v>180</v>
      </c>
      <c r="AU93" s="224" t="s">
        <v>82</v>
      </c>
      <c r="AY93" s="18" t="s">
        <v>178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82</v>
      </c>
      <c r="BK93" s="225">
        <f>ROUND(I93*H93,2)</f>
        <v>0</v>
      </c>
      <c r="BL93" s="18" t="s">
        <v>185</v>
      </c>
      <c r="BM93" s="224" t="s">
        <v>216</v>
      </c>
    </row>
    <row r="94" spans="1:47" s="2" customFormat="1" ht="12">
      <c r="A94" s="39"/>
      <c r="B94" s="40"/>
      <c r="C94" s="41"/>
      <c r="D94" s="226" t="s">
        <v>187</v>
      </c>
      <c r="E94" s="41"/>
      <c r="F94" s="227" t="s">
        <v>1363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187</v>
      </c>
      <c r="AU94" s="18" t="s">
        <v>82</v>
      </c>
    </row>
    <row r="95" spans="1:65" s="2" customFormat="1" ht="16.5" customHeight="1">
      <c r="A95" s="39"/>
      <c r="B95" s="40"/>
      <c r="C95" s="213" t="s">
        <v>74</v>
      </c>
      <c r="D95" s="213" t="s">
        <v>180</v>
      </c>
      <c r="E95" s="214" t="s">
        <v>1364</v>
      </c>
      <c r="F95" s="215" t="s">
        <v>1365</v>
      </c>
      <c r="G95" s="216" t="s">
        <v>219</v>
      </c>
      <c r="H95" s="217">
        <v>0.5</v>
      </c>
      <c r="I95" s="218"/>
      <c r="J95" s="219">
        <f>ROUND(I95*H95,2)</f>
        <v>0</v>
      </c>
      <c r="K95" s="215" t="s">
        <v>19</v>
      </c>
      <c r="L95" s="45"/>
      <c r="M95" s="220" t="s">
        <v>19</v>
      </c>
      <c r="N95" s="221" t="s">
        <v>45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185</v>
      </c>
      <c r="AT95" s="224" t="s">
        <v>180</v>
      </c>
      <c r="AU95" s="224" t="s">
        <v>82</v>
      </c>
      <c r="AY95" s="18" t="s">
        <v>178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82</v>
      </c>
      <c r="BK95" s="225">
        <f>ROUND(I95*H95,2)</f>
        <v>0</v>
      </c>
      <c r="BL95" s="18" t="s">
        <v>185</v>
      </c>
      <c r="BM95" s="224" t="s">
        <v>220</v>
      </c>
    </row>
    <row r="96" spans="1:47" s="2" customFormat="1" ht="12">
      <c r="A96" s="39"/>
      <c r="B96" s="40"/>
      <c r="C96" s="41"/>
      <c r="D96" s="226" t="s">
        <v>187</v>
      </c>
      <c r="E96" s="41"/>
      <c r="F96" s="227" t="s">
        <v>1365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187</v>
      </c>
      <c r="AU96" s="18" t="s">
        <v>82</v>
      </c>
    </row>
    <row r="97" spans="1:65" s="2" customFormat="1" ht="16.5" customHeight="1">
      <c r="A97" s="39"/>
      <c r="B97" s="40"/>
      <c r="C97" s="213" t="s">
        <v>74</v>
      </c>
      <c r="D97" s="213" t="s">
        <v>180</v>
      </c>
      <c r="E97" s="214" t="s">
        <v>1366</v>
      </c>
      <c r="F97" s="215" t="s">
        <v>1367</v>
      </c>
      <c r="G97" s="216" t="s">
        <v>1368</v>
      </c>
      <c r="H97" s="217">
        <v>1</v>
      </c>
      <c r="I97" s="218"/>
      <c r="J97" s="219">
        <f>ROUND(I97*H97,2)</f>
        <v>0</v>
      </c>
      <c r="K97" s="215" t="s">
        <v>19</v>
      </c>
      <c r="L97" s="45"/>
      <c r="M97" s="220" t="s">
        <v>19</v>
      </c>
      <c r="N97" s="221" t="s">
        <v>45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185</v>
      </c>
      <c r="AT97" s="224" t="s">
        <v>180</v>
      </c>
      <c r="AU97" s="224" t="s">
        <v>82</v>
      </c>
      <c r="AY97" s="18" t="s">
        <v>178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82</v>
      </c>
      <c r="BK97" s="225">
        <f>ROUND(I97*H97,2)</f>
        <v>0</v>
      </c>
      <c r="BL97" s="18" t="s">
        <v>185</v>
      </c>
      <c r="BM97" s="224" t="s">
        <v>243</v>
      </c>
    </row>
    <row r="98" spans="1:47" s="2" customFormat="1" ht="12">
      <c r="A98" s="39"/>
      <c r="B98" s="40"/>
      <c r="C98" s="41"/>
      <c r="D98" s="226" t="s">
        <v>187</v>
      </c>
      <c r="E98" s="41"/>
      <c r="F98" s="227" t="s">
        <v>1367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187</v>
      </c>
      <c r="AU98" s="18" t="s">
        <v>82</v>
      </c>
    </row>
    <row r="99" spans="1:65" s="2" customFormat="1" ht="33" customHeight="1">
      <c r="A99" s="39"/>
      <c r="B99" s="40"/>
      <c r="C99" s="213" t="s">
        <v>74</v>
      </c>
      <c r="D99" s="213" t="s">
        <v>180</v>
      </c>
      <c r="E99" s="214" t="s">
        <v>1369</v>
      </c>
      <c r="F99" s="215" t="s">
        <v>1370</v>
      </c>
      <c r="G99" s="216" t="s">
        <v>1371</v>
      </c>
      <c r="H99" s="217">
        <v>26</v>
      </c>
      <c r="I99" s="218"/>
      <c r="J99" s="219">
        <f>ROUND(I99*H99,2)</f>
        <v>0</v>
      </c>
      <c r="K99" s="215" t="s">
        <v>19</v>
      </c>
      <c r="L99" s="45"/>
      <c r="M99" s="220" t="s">
        <v>19</v>
      </c>
      <c r="N99" s="221" t="s">
        <v>45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185</v>
      </c>
      <c r="AT99" s="224" t="s">
        <v>180</v>
      </c>
      <c r="AU99" s="224" t="s">
        <v>82</v>
      </c>
      <c r="AY99" s="18" t="s">
        <v>178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82</v>
      </c>
      <c r="BK99" s="225">
        <f>ROUND(I99*H99,2)</f>
        <v>0</v>
      </c>
      <c r="BL99" s="18" t="s">
        <v>185</v>
      </c>
      <c r="BM99" s="224" t="s">
        <v>241</v>
      </c>
    </row>
    <row r="100" spans="1:47" s="2" customFormat="1" ht="12">
      <c r="A100" s="39"/>
      <c r="B100" s="40"/>
      <c r="C100" s="41"/>
      <c r="D100" s="226" t="s">
        <v>187</v>
      </c>
      <c r="E100" s="41"/>
      <c r="F100" s="227" t="s">
        <v>1370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187</v>
      </c>
      <c r="AU100" s="18" t="s">
        <v>82</v>
      </c>
    </row>
    <row r="101" spans="1:65" s="2" customFormat="1" ht="33" customHeight="1">
      <c r="A101" s="39"/>
      <c r="B101" s="40"/>
      <c r="C101" s="213" t="s">
        <v>74</v>
      </c>
      <c r="D101" s="213" t="s">
        <v>180</v>
      </c>
      <c r="E101" s="214" t="s">
        <v>1372</v>
      </c>
      <c r="F101" s="215" t="s">
        <v>1373</v>
      </c>
      <c r="G101" s="216" t="s">
        <v>1371</v>
      </c>
      <c r="H101" s="217">
        <v>41.6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45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185</v>
      </c>
      <c r="AT101" s="224" t="s">
        <v>180</v>
      </c>
      <c r="AU101" s="224" t="s">
        <v>82</v>
      </c>
      <c r="AY101" s="18" t="s">
        <v>178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82</v>
      </c>
      <c r="BK101" s="225">
        <f>ROUND(I101*H101,2)</f>
        <v>0</v>
      </c>
      <c r="BL101" s="18" t="s">
        <v>185</v>
      </c>
      <c r="BM101" s="224" t="s">
        <v>268</v>
      </c>
    </row>
    <row r="102" spans="1:47" s="2" customFormat="1" ht="12">
      <c r="A102" s="39"/>
      <c r="B102" s="40"/>
      <c r="C102" s="41"/>
      <c r="D102" s="226" t="s">
        <v>187</v>
      </c>
      <c r="E102" s="41"/>
      <c r="F102" s="227" t="s">
        <v>1373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187</v>
      </c>
      <c r="AU102" s="18" t="s">
        <v>82</v>
      </c>
    </row>
    <row r="103" spans="1:65" s="2" customFormat="1" ht="24.15" customHeight="1">
      <c r="A103" s="39"/>
      <c r="B103" s="40"/>
      <c r="C103" s="213" t="s">
        <v>74</v>
      </c>
      <c r="D103" s="213" t="s">
        <v>180</v>
      </c>
      <c r="E103" s="214" t="s">
        <v>1374</v>
      </c>
      <c r="F103" s="215" t="s">
        <v>1375</v>
      </c>
      <c r="G103" s="216" t="s">
        <v>1368</v>
      </c>
      <c r="H103" s="217">
        <v>1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45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185</v>
      </c>
      <c r="AT103" s="224" t="s">
        <v>180</v>
      </c>
      <c r="AU103" s="224" t="s">
        <v>82</v>
      </c>
      <c r="AY103" s="18" t="s">
        <v>178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82</v>
      </c>
      <c r="BK103" s="225">
        <f>ROUND(I103*H103,2)</f>
        <v>0</v>
      </c>
      <c r="BL103" s="18" t="s">
        <v>185</v>
      </c>
      <c r="BM103" s="224" t="s">
        <v>279</v>
      </c>
    </row>
    <row r="104" spans="1:47" s="2" customFormat="1" ht="12">
      <c r="A104" s="39"/>
      <c r="B104" s="40"/>
      <c r="C104" s="41"/>
      <c r="D104" s="226" t="s">
        <v>187</v>
      </c>
      <c r="E104" s="41"/>
      <c r="F104" s="227" t="s">
        <v>1375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187</v>
      </c>
      <c r="AU104" s="18" t="s">
        <v>82</v>
      </c>
    </row>
    <row r="105" spans="1:65" s="2" customFormat="1" ht="24.15" customHeight="1">
      <c r="A105" s="39"/>
      <c r="B105" s="40"/>
      <c r="C105" s="213" t="s">
        <v>74</v>
      </c>
      <c r="D105" s="213" t="s">
        <v>180</v>
      </c>
      <c r="E105" s="214" t="s">
        <v>1376</v>
      </c>
      <c r="F105" s="215" t="s">
        <v>1377</v>
      </c>
      <c r="G105" s="216" t="s">
        <v>206</v>
      </c>
      <c r="H105" s="217">
        <v>2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45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185</v>
      </c>
      <c r="AT105" s="224" t="s">
        <v>180</v>
      </c>
      <c r="AU105" s="224" t="s">
        <v>82</v>
      </c>
      <c r="AY105" s="18" t="s">
        <v>178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82</v>
      </c>
      <c r="BK105" s="225">
        <f>ROUND(I105*H105,2)</f>
        <v>0</v>
      </c>
      <c r="BL105" s="18" t="s">
        <v>185</v>
      </c>
      <c r="BM105" s="224" t="s">
        <v>290</v>
      </c>
    </row>
    <row r="106" spans="1:47" s="2" customFormat="1" ht="12">
      <c r="A106" s="39"/>
      <c r="B106" s="40"/>
      <c r="C106" s="41"/>
      <c r="D106" s="226" t="s">
        <v>187</v>
      </c>
      <c r="E106" s="41"/>
      <c r="F106" s="227" t="s">
        <v>1377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187</v>
      </c>
      <c r="AU106" s="18" t="s">
        <v>82</v>
      </c>
    </row>
    <row r="107" spans="1:65" s="2" customFormat="1" ht="16.5" customHeight="1">
      <c r="A107" s="39"/>
      <c r="B107" s="40"/>
      <c r="C107" s="213" t="s">
        <v>74</v>
      </c>
      <c r="D107" s="213" t="s">
        <v>180</v>
      </c>
      <c r="E107" s="214" t="s">
        <v>1378</v>
      </c>
      <c r="F107" s="215" t="s">
        <v>1379</v>
      </c>
      <c r="G107" s="216" t="s">
        <v>219</v>
      </c>
      <c r="H107" s="217">
        <v>25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45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185</v>
      </c>
      <c r="AT107" s="224" t="s">
        <v>180</v>
      </c>
      <c r="AU107" s="224" t="s">
        <v>82</v>
      </c>
      <c r="AY107" s="18" t="s">
        <v>178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82</v>
      </c>
      <c r="BK107" s="225">
        <f>ROUND(I107*H107,2)</f>
        <v>0</v>
      </c>
      <c r="BL107" s="18" t="s">
        <v>185</v>
      </c>
      <c r="BM107" s="224" t="s">
        <v>300</v>
      </c>
    </row>
    <row r="108" spans="1:47" s="2" customFormat="1" ht="12">
      <c r="A108" s="39"/>
      <c r="B108" s="40"/>
      <c r="C108" s="41"/>
      <c r="D108" s="226" t="s">
        <v>187</v>
      </c>
      <c r="E108" s="41"/>
      <c r="F108" s="227" t="s">
        <v>1379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187</v>
      </c>
      <c r="AU108" s="18" t="s">
        <v>82</v>
      </c>
    </row>
    <row r="109" spans="1:65" s="2" customFormat="1" ht="16.5" customHeight="1">
      <c r="A109" s="39"/>
      <c r="B109" s="40"/>
      <c r="C109" s="213" t="s">
        <v>74</v>
      </c>
      <c r="D109" s="213" t="s">
        <v>180</v>
      </c>
      <c r="E109" s="214" t="s">
        <v>1380</v>
      </c>
      <c r="F109" s="215" t="s">
        <v>1381</v>
      </c>
      <c r="G109" s="216" t="s">
        <v>206</v>
      </c>
      <c r="H109" s="217">
        <v>95</v>
      </c>
      <c r="I109" s="218"/>
      <c r="J109" s="219">
        <f>ROUND(I109*H109,2)</f>
        <v>0</v>
      </c>
      <c r="K109" s="215" t="s">
        <v>19</v>
      </c>
      <c r="L109" s="45"/>
      <c r="M109" s="220" t="s">
        <v>19</v>
      </c>
      <c r="N109" s="221" t="s">
        <v>45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185</v>
      </c>
      <c r="AT109" s="224" t="s">
        <v>180</v>
      </c>
      <c r="AU109" s="224" t="s">
        <v>82</v>
      </c>
      <c r="AY109" s="18" t="s">
        <v>178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82</v>
      </c>
      <c r="BK109" s="225">
        <f>ROUND(I109*H109,2)</f>
        <v>0</v>
      </c>
      <c r="BL109" s="18" t="s">
        <v>185</v>
      </c>
      <c r="BM109" s="224" t="s">
        <v>309</v>
      </c>
    </row>
    <row r="110" spans="1:47" s="2" customFormat="1" ht="12">
      <c r="A110" s="39"/>
      <c r="B110" s="40"/>
      <c r="C110" s="41"/>
      <c r="D110" s="226" t="s">
        <v>187</v>
      </c>
      <c r="E110" s="41"/>
      <c r="F110" s="227" t="s">
        <v>1381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187</v>
      </c>
      <c r="AU110" s="18" t="s">
        <v>82</v>
      </c>
    </row>
    <row r="111" spans="1:65" s="2" customFormat="1" ht="16.5" customHeight="1">
      <c r="A111" s="39"/>
      <c r="B111" s="40"/>
      <c r="C111" s="213" t="s">
        <v>74</v>
      </c>
      <c r="D111" s="213" t="s">
        <v>180</v>
      </c>
      <c r="E111" s="214" t="s">
        <v>1382</v>
      </c>
      <c r="F111" s="215" t="s">
        <v>1383</v>
      </c>
      <c r="G111" s="216" t="s">
        <v>206</v>
      </c>
      <c r="H111" s="217">
        <v>95</v>
      </c>
      <c r="I111" s="218"/>
      <c r="J111" s="219">
        <f>ROUND(I111*H111,2)</f>
        <v>0</v>
      </c>
      <c r="K111" s="215" t="s">
        <v>19</v>
      </c>
      <c r="L111" s="45"/>
      <c r="M111" s="220" t="s">
        <v>19</v>
      </c>
      <c r="N111" s="221" t="s">
        <v>45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185</v>
      </c>
      <c r="AT111" s="224" t="s">
        <v>180</v>
      </c>
      <c r="AU111" s="224" t="s">
        <v>82</v>
      </c>
      <c r="AY111" s="18" t="s">
        <v>178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82</v>
      </c>
      <c r="BK111" s="225">
        <f>ROUND(I111*H111,2)</f>
        <v>0</v>
      </c>
      <c r="BL111" s="18" t="s">
        <v>185</v>
      </c>
      <c r="BM111" s="224" t="s">
        <v>321</v>
      </c>
    </row>
    <row r="112" spans="1:47" s="2" customFormat="1" ht="12">
      <c r="A112" s="39"/>
      <c r="B112" s="40"/>
      <c r="C112" s="41"/>
      <c r="D112" s="226" t="s">
        <v>187</v>
      </c>
      <c r="E112" s="41"/>
      <c r="F112" s="227" t="s">
        <v>1383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187</v>
      </c>
      <c r="AU112" s="18" t="s">
        <v>82</v>
      </c>
    </row>
    <row r="113" spans="1:63" s="12" customFormat="1" ht="25.9" customHeight="1">
      <c r="A113" s="12"/>
      <c r="B113" s="197"/>
      <c r="C113" s="198"/>
      <c r="D113" s="199" t="s">
        <v>73</v>
      </c>
      <c r="E113" s="200" t="s">
        <v>1384</v>
      </c>
      <c r="F113" s="200" t="s">
        <v>1385</v>
      </c>
      <c r="G113" s="198"/>
      <c r="H113" s="198"/>
      <c r="I113" s="201"/>
      <c r="J113" s="202">
        <f>BK113</f>
        <v>0</v>
      </c>
      <c r="K113" s="198"/>
      <c r="L113" s="203"/>
      <c r="M113" s="204"/>
      <c r="N113" s="205"/>
      <c r="O113" s="205"/>
      <c r="P113" s="206">
        <f>SUM(P114:P135)</f>
        <v>0</v>
      </c>
      <c r="Q113" s="205"/>
      <c r="R113" s="206">
        <f>SUM(R114:R135)</f>
        <v>0</v>
      </c>
      <c r="S113" s="205"/>
      <c r="T113" s="207">
        <f>SUM(T114:T135)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8" t="s">
        <v>82</v>
      </c>
      <c r="AT113" s="209" t="s">
        <v>73</v>
      </c>
      <c r="AU113" s="209" t="s">
        <v>74</v>
      </c>
      <c r="AY113" s="208" t="s">
        <v>178</v>
      </c>
      <c r="BK113" s="210">
        <f>SUM(BK114:BK135)</f>
        <v>0</v>
      </c>
    </row>
    <row r="114" spans="1:65" s="2" customFormat="1" ht="33" customHeight="1">
      <c r="A114" s="39"/>
      <c r="B114" s="40"/>
      <c r="C114" s="213" t="s">
        <v>74</v>
      </c>
      <c r="D114" s="213" t="s">
        <v>180</v>
      </c>
      <c r="E114" s="214" t="s">
        <v>1386</v>
      </c>
      <c r="F114" s="215" t="s">
        <v>1387</v>
      </c>
      <c r="G114" s="216" t="s">
        <v>1359</v>
      </c>
      <c r="H114" s="217">
        <v>1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185</v>
      </c>
      <c r="AT114" s="224" t="s">
        <v>180</v>
      </c>
      <c r="AU114" s="224" t="s">
        <v>82</v>
      </c>
      <c r="AY114" s="18" t="s">
        <v>178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82</v>
      </c>
      <c r="BK114" s="225">
        <f>ROUND(I114*H114,2)</f>
        <v>0</v>
      </c>
      <c r="BL114" s="18" t="s">
        <v>185</v>
      </c>
      <c r="BM114" s="224" t="s">
        <v>333</v>
      </c>
    </row>
    <row r="115" spans="1:47" s="2" customFormat="1" ht="12">
      <c r="A115" s="39"/>
      <c r="B115" s="40"/>
      <c r="C115" s="41"/>
      <c r="D115" s="226" t="s">
        <v>187</v>
      </c>
      <c r="E115" s="41"/>
      <c r="F115" s="227" t="s">
        <v>1387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187</v>
      </c>
      <c r="AU115" s="18" t="s">
        <v>82</v>
      </c>
    </row>
    <row r="116" spans="1:65" s="2" customFormat="1" ht="33" customHeight="1">
      <c r="A116" s="39"/>
      <c r="B116" s="40"/>
      <c r="C116" s="213" t="s">
        <v>74</v>
      </c>
      <c r="D116" s="213" t="s">
        <v>180</v>
      </c>
      <c r="E116" s="214" t="s">
        <v>1362</v>
      </c>
      <c r="F116" s="215" t="s">
        <v>1363</v>
      </c>
      <c r="G116" s="216" t="s">
        <v>1359</v>
      </c>
      <c r="H116" s="217">
        <v>2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185</v>
      </c>
      <c r="AT116" s="224" t="s">
        <v>180</v>
      </c>
      <c r="AU116" s="224" t="s">
        <v>82</v>
      </c>
      <c r="AY116" s="18" t="s">
        <v>178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82</v>
      </c>
      <c r="BK116" s="225">
        <f>ROUND(I116*H116,2)</f>
        <v>0</v>
      </c>
      <c r="BL116" s="18" t="s">
        <v>185</v>
      </c>
      <c r="BM116" s="224" t="s">
        <v>341</v>
      </c>
    </row>
    <row r="117" spans="1:47" s="2" customFormat="1" ht="12">
      <c r="A117" s="39"/>
      <c r="B117" s="40"/>
      <c r="C117" s="41"/>
      <c r="D117" s="226" t="s">
        <v>187</v>
      </c>
      <c r="E117" s="41"/>
      <c r="F117" s="227" t="s">
        <v>1363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187</v>
      </c>
      <c r="AU117" s="18" t="s">
        <v>82</v>
      </c>
    </row>
    <row r="118" spans="1:65" s="2" customFormat="1" ht="37.8" customHeight="1">
      <c r="A118" s="39"/>
      <c r="B118" s="40"/>
      <c r="C118" s="213" t="s">
        <v>74</v>
      </c>
      <c r="D118" s="213" t="s">
        <v>180</v>
      </c>
      <c r="E118" s="214" t="s">
        <v>1388</v>
      </c>
      <c r="F118" s="215" t="s">
        <v>1389</v>
      </c>
      <c r="G118" s="216" t="s">
        <v>1359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185</v>
      </c>
      <c r="AT118" s="224" t="s">
        <v>180</v>
      </c>
      <c r="AU118" s="224" t="s">
        <v>82</v>
      </c>
      <c r="AY118" s="18" t="s">
        <v>178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82</v>
      </c>
      <c r="BK118" s="225">
        <f>ROUND(I118*H118,2)</f>
        <v>0</v>
      </c>
      <c r="BL118" s="18" t="s">
        <v>185</v>
      </c>
      <c r="BM118" s="224" t="s">
        <v>353</v>
      </c>
    </row>
    <row r="119" spans="1:47" s="2" customFormat="1" ht="12">
      <c r="A119" s="39"/>
      <c r="B119" s="40"/>
      <c r="C119" s="41"/>
      <c r="D119" s="226" t="s">
        <v>187</v>
      </c>
      <c r="E119" s="41"/>
      <c r="F119" s="227" t="s">
        <v>1390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187</v>
      </c>
      <c r="AU119" s="18" t="s">
        <v>82</v>
      </c>
    </row>
    <row r="120" spans="1:65" s="2" customFormat="1" ht="16.5" customHeight="1">
      <c r="A120" s="39"/>
      <c r="B120" s="40"/>
      <c r="C120" s="213" t="s">
        <v>74</v>
      </c>
      <c r="D120" s="213" t="s">
        <v>180</v>
      </c>
      <c r="E120" s="214" t="s">
        <v>1364</v>
      </c>
      <c r="F120" s="215" t="s">
        <v>1365</v>
      </c>
      <c r="G120" s="216" t="s">
        <v>219</v>
      </c>
      <c r="H120" s="217">
        <v>0.5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185</v>
      </c>
      <c r="AT120" s="224" t="s">
        <v>180</v>
      </c>
      <c r="AU120" s="224" t="s">
        <v>82</v>
      </c>
      <c r="AY120" s="18" t="s">
        <v>178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82</v>
      </c>
      <c r="BK120" s="225">
        <f>ROUND(I120*H120,2)</f>
        <v>0</v>
      </c>
      <c r="BL120" s="18" t="s">
        <v>185</v>
      </c>
      <c r="BM120" s="224" t="s">
        <v>365</v>
      </c>
    </row>
    <row r="121" spans="1:47" s="2" customFormat="1" ht="12">
      <c r="A121" s="39"/>
      <c r="B121" s="40"/>
      <c r="C121" s="41"/>
      <c r="D121" s="226" t="s">
        <v>187</v>
      </c>
      <c r="E121" s="41"/>
      <c r="F121" s="227" t="s">
        <v>1365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187</v>
      </c>
      <c r="AU121" s="18" t="s">
        <v>82</v>
      </c>
    </row>
    <row r="122" spans="1:65" s="2" customFormat="1" ht="16.5" customHeight="1">
      <c r="A122" s="39"/>
      <c r="B122" s="40"/>
      <c r="C122" s="213" t="s">
        <v>74</v>
      </c>
      <c r="D122" s="213" t="s">
        <v>180</v>
      </c>
      <c r="E122" s="214" t="s">
        <v>1366</v>
      </c>
      <c r="F122" s="215" t="s">
        <v>1367</v>
      </c>
      <c r="G122" s="216" t="s">
        <v>1368</v>
      </c>
      <c r="H122" s="217">
        <v>1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185</v>
      </c>
      <c r="AT122" s="224" t="s">
        <v>180</v>
      </c>
      <c r="AU122" s="224" t="s">
        <v>82</v>
      </c>
      <c r="AY122" s="18" t="s">
        <v>178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82</v>
      </c>
      <c r="BK122" s="225">
        <f>ROUND(I122*H122,2)</f>
        <v>0</v>
      </c>
      <c r="BL122" s="18" t="s">
        <v>185</v>
      </c>
      <c r="BM122" s="224" t="s">
        <v>373</v>
      </c>
    </row>
    <row r="123" spans="1:47" s="2" customFormat="1" ht="12">
      <c r="A123" s="39"/>
      <c r="B123" s="40"/>
      <c r="C123" s="41"/>
      <c r="D123" s="226" t="s">
        <v>187</v>
      </c>
      <c r="E123" s="41"/>
      <c r="F123" s="227" t="s">
        <v>1367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187</v>
      </c>
      <c r="AU123" s="18" t="s">
        <v>82</v>
      </c>
    </row>
    <row r="124" spans="1:65" s="2" customFormat="1" ht="33" customHeight="1">
      <c r="A124" s="39"/>
      <c r="B124" s="40"/>
      <c r="C124" s="213" t="s">
        <v>74</v>
      </c>
      <c r="D124" s="213" t="s">
        <v>180</v>
      </c>
      <c r="E124" s="214" t="s">
        <v>1372</v>
      </c>
      <c r="F124" s="215" t="s">
        <v>1373</v>
      </c>
      <c r="G124" s="216" t="s">
        <v>1371</v>
      </c>
      <c r="H124" s="217">
        <v>46.8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185</v>
      </c>
      <c r="AT124" s="224" t="s">
        <v>180</v>
      </c>
      <c r="AU124" s="224" t="s">
        <v>82</v>
      </c>
      <c r="AY124" s="18" t="s">
        <v>178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82</v>
      </c>
      <c r="BK124" s="225">
        <f>ROUND(I124*H124,2)</f>
        <v>0</v>
      </c>
      <c r="BL124" s="18" t="s">
        <v>185</v>
      </c>
      <c r="BM124" s="224" t="s">
        <v>387</v>
      </c>
    </row>
    <row r="125" spans="1:47" s="2" customFormat="1" ht="12">
      <c r="A125" s="39"/>
      <c r="B125" s="40"/>
      <c r="C125" s="41"/>
      <c r="D125" s="226" t="s">
        <v>187</v>
      </c>
      <c r="E125" s="41"/>
      <c r="F125" s="227" t="s">
        <v>1373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187</v>
      </c>
      <c r="AU125" s="18" t="s">
        <v>82</v>
      </c>
    </row>
    <row r="126" spans="1:65" s="2" customFormat="1" ht="24.15" customHeight="1">
      <c r="A126" s="39"/>
      <c r="B126" s="40"/>
      <c r="C126" s="213" t="s">
        <v>74</v>
      </c>
      <c r="D126" s="213" t="s">
        <v>180</v>
      </c>
      <c r="E126" s="214" t="s">
        <v>1374</v>
      </c>
      <c r="F126" s="215" t="s">
        <v>1375</v>
      </c>
      <c r="G126" s="216" t="s">
        <v>1368</v>
      </c>
      <c r="H126" s="217">
        <v>1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185</v>
      </c>
      <c r="AT126" s="224" t="s">
        <v>180</v>
      </c>
      <c r="AU126" s="224" t="s">
        <v>82</v>
      </c>
      <c r="AY126" s="18" t="s">
        <v>178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82</v>
      </c>
      <c r="BK126" s="225">
        <f>ROUND(I126*H126,2)</f>
        <v>0</v>
      </c>
      <c r="BL126" s="18" t="s">
        <v>185</v>
      </c>
      <c r="BM126" s="224" t="s">
        <v>400</v>
      </c>
    </row>
    <row r="127" spans="1:47" s="2" customFormat="1" ht="12">
      <c r="A127" s="39"/>
      <c r="B127" s="40"/>
      <c r="C127" s="41"/>
      <c r="D127" s="226" t="s">
        <v>187</v>
      </c>
      <c r="E127" s="41"/>
      <c r="F127" s="227" t="s">
        <v>1375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187</v>
      </c>
      <c r="AU127" s="18" t="s">
        <v>82</v>
      </c>
    </row>
    <row r="128" spans="1:65" s="2" customFormat="1" ht="24.15" customHeight="1">
      <c r="A128" s="39"/>
      <c r="B128" s="40"/>
      <c r="C128" s="213" t="s">
        <v>74</v>
      </c>
      <c r="D128" s="213" t="s">
        <v>180</v>
      </c>
      <c r="E128" s="214" t="s">
        <v>1376</v>
      </c>
      <c r="F128" s="215" t="s">
        <v>1377</v>
      </c>
      <c r="G128" s="216" t="s">
        <v>206</v>
      </c>
      <c r="H128" s="217">
        <v>2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185</v>
      </c>
      <c r="AT128" s="224" t="s">
        <v>180</v>
      </c>
      <c r="AU128" s="224" t="s">
        <v>82</v>
      </c>
      <c r="AY128" s="18" t="s">
        <v>178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82</v>
      </c>
      <c r="BK128" s="225">
        <f>ROUND(I128*H128,2)</f>
        <v>0</v>
      </c>
      <c r="BL128" s="18" t="s">
        <v>185</v>
      </c>
      <c r="BM128" s="224" t="s">
        <v>413</v>
      </c>
    </row>
    <row r="129" spans="1:47" s="2" customFormat="1" ht="12">
      <c r="A129" s="39"/>
      <c r="B129" s="40"/>
      <c r="C129" s="41"/>
      <c r="D129" s="226" t="s">
        <v>187</v>
      </c>
      <c r="E129" s="41"/>
      <c r="F129" s="227" t="s">
        <v>1377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187</v>
      </c>
      <c r="AU129" s="18" t="s">
        <v>82</v>
      </c>
    </row>
    <row r="130" spans="1:65" s="2" customFormat="1" ht="16.5" customHeight="1">
      <c r="A130" s="39"/>
      <c r="B130" s="40"/>
      <c r="C130" s="213" t="s">
        <v>74</v>
      </c>
      <c r="D130" s="213" t="s">
        <v>180</v>
      </c>
      <c r="E130" s="214" t="s">
        <v>1378</v>
      </c>
      <c r="F130" s="215" t="s">
        <v>1379</v>
      </c>
      <c r="G130" s="216" t="s">
        <v>219</v>
      </c>
      <c r="H130" s="217">
        <v>25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185</v>
      </c>
      <c r="AT130" s="224" t="s">
        <v>180</v>
      </c>
      <c r="AU130" s="224" t="s">
        <v>82</v>
      </c>
      <c r="AY130" s="18" t="s">
        <v>178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82</v>
      </c>
      <c r="BK130" s="225">
        <f>ROUND(I130*H130,2)</f>
        <v>0</v>
      </c>
      <c r="BL130" s="18" t="s">
        <v>185</v>
      </c>
      <c r="BM130" s="224" t="s">
        <v>427</v>
      </c>
    </row>
    <row r="131" spans="1:47" s="2" customFormat="1" ht="12">
      <c r="A131" s="39"/>
      <c r="B131" s="40"/>
      <c r="C131" s="41"/>
      <c r="D131" s="226" t="s">
        <v>187</v>
      </c>
      <c r="E131" s="41"/>
      <c r="F131" s="227" t="s">
        <v>1379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187</v>
      </c>
      <c r="AU131" s="18" t="s">
        <v>82</v>
      </c>
    </row>
    <row r="132" spans="1:65" s="2" customFormat="1" ht="16.5" customHeight="1">
      <c r="A132" s="39"/>
      <c r="B132" s="40"/>
      <c r="C132" s="213" t="s">
        <v>74</v>
      </c>
      <c r="D132" s="213" t="s">
        <v>180</v>
      </c>
      <c r="E132" s="214" t="s">
        <v>1380</v>
      </c>
      <c r="F132" s="215" t="s">
        <v>1381</v>
      </c>
      <c r="G132" s="216" t="s">
        <v>206</v>
      </c>
      <c r="H132" s="217">
        <v>56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185</v>
      </c>
      <c r="AT132" s="224" t="s">
        <v>180</v>
      </c>
      <c r="AU132" s="224" t="s">
        <v>82</v>
      </c>
      <c r="AY132" s="18" t="s">
        <v>178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82</v>
      </c>
      <c r="BK132" s="225">
        <f>ROUND(I132*H132,2)</f>
        <v>0</v>
      </c>
      <c r="BL132" s="18" t="s">
        <v>185</v>
      </c>
      <c r="BM132" s="224" t="s">
        <v>435</v>
      </c>
    </row>
    <row r="133" spans="1:47" s="2" customFormat="1" ht="12">
      <c r="A133" s="39"/>
      <c r="B133" s="40"/>
      <c r="C133" s="41"/>
      <c r="D133" s="226" t="s">
        <v>187</v>
      </c>
      <c r="E133" s="41"/>
      <c r="F133" s="227" t="s">
        <v>1381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187</v>
      </c>
      <c r="AU133" s="18" t="s">
        <v>82</v>
      </c>
    </row>
    <row r="134" spans="1:65" s="2" customFormat="1" ht="16.5" customHeight="1">
      <c r="A134" s="39"/>
      <c r="B134" s="40"/>
      <c r="C134" s="213" t="s">
        <v>74</v>
      </c>
      <c r="D134" s="213" t="s">
        <v>180</v>
      </c>
      <c r="E134" s="214" t="s">
        <v>1382</v>
      </c>
      <c r="F134" s="215" t="s">
        <v>1383</v>
      </c>
      <c r="G134" s="216" t="s">
        <v>206</v>
      </c>
      <c r="H134" s="217">
        <v>56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185</v>
      </c>
      <c r="AT134" s="224" t="s">
        <v>180</v>
      </c>
      <c r="AU134" s="224" t="s">
        <v>82</v>
      </c>
      <c r="AY134" s="18" t="s">
        <v>178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82</v>
      </c>
      <c r="BK134" s="225">
        <f>ROUND(I134*H134,2)</f>
        <v>0</v>
      </c>
      <c r="BL134" s="18" t="s">
        <v>185</v>
      </c>
      <c r="BM134" s="224" t="s">
        <v>447</v>
      </c>
    </row>
    <row r="135" spans="1:47" s="2" customFormat="1" ht="12">
      <c r="A135" s="39"/>
      <c r="B135" s="40"/>
      <c r="C135" s="41"/>
      <c r="D135" s="226" t="s">
        <v>187</v>
      </c>
      <c r="E135" s="41"/>
      <c r="F135" s="227" t="s">
        <v>1383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187</v>
      </c>
      <c r="AU135" s="18" t="s">
        <v>82</v>
      </c>
    </row>
    <row r="136" spans="1:63" s="12" customFormat="1" ht="25.9" customHeight="1">
      <c r="A136" s="12"/>
      <c r="B136" s="197"/>
      <c r="C136" s="198"/>
      <c r="D136" s="199" t="s">
        <v>73</v>
      </c>
      <c r="E136" s="200" t="s">
        <v>1391</v>
      </c>
      <c r="F136" s="200" t="s">
        <v>1392</v>
      </c>
      <c r="G136" s="198"/>
      <c r="H136" s="198"/>
      <c r="I136" s="201"/>
      <c r="J136" s="202">
        <f>BK136</f>
        <v>0</v>
      </c>
      <c r="K136" s="198"/>
      <c r="L136" s="203"/>
      <c r="M136" s="204"/>
      <c r="N136" s="205"/>
      <c r="O136" s="205"/>
      <c r="P136" s="206">
        <f>SUM(P137:P169)</f>
        <v>0</v>
      </c>
      <c r="Q136" s="205"/>
      <c r="R136" s="206">
        <f>SUM(R137:R169)</f>
        <v>0</v>
      </c>
      <c r="S136" s="205"/>
      <c r="T136" s="207">
        <f>SUM(T137:T169)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8" t="s">
        <v>82</v>
      </c>
      <c r="AT136" s="209" t="s">
        <v>73</v>
      </c>
      <c r="AU136" s="209" t="s">
        <v>74</v>
      </c>
      <c r="AY136" s="208" t="s">
        <v>178</v>
      </c>
      <c r="BK136" s="210">
        <f>SUM(BK137:BK169)</f>
        <v>0</v>
      </c>
    </row>
    <row r="137" spans="1:65" s="2" customFormat="1" ht="37.8" customHeight="1">
      <c r="A137" s="39"/>
      <c r="B137" s="40"/>
      <c r="C137" s="213" t="s">
        <v>74</v>
      </c>
      <c r="D137" s="213" t="s">
        <v>180</v>
      </c>
      <c r="E137" s="214" t="s">
        <v>1393</v>
      </c>
      <c r="F137" s="215" t="s">
        <v>1394</v>
      </c>
      <c r="G137" s="216" t="s">
        <v>1359</v>
      </c>
      <c r="H137" s="217">
        <v>1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45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185</v>
      </c>
      <c r="AT137" s="224" t="s">
        <v>180</v>
      </c>
      <c r="AU137" s="224" t="s">
        <v>82</v>
      </c>
      <c r="AY137" s="18" t="s">
        <v>178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82</v>
      </c>
      <c r="BK137" s="225">
        <f>ROUND(I137*H137,2)</f>
        <v>0</v>
      </c>
      <c r="BL137" s="18" t="s">
        <v>185</v>
      </c>
      <c r="BM137" s="224" t="s">
        <v>458</v>
      </c>
    </row>
    <row r="138" spans="1:47" s="2" customFormat="1" ht="12">
      <c r="A138" s="39"/>
      <c r="B138" s="40"/>
      <c r="C138" s="41"/>
      <c r="D138" s="226" t="s">
        <v>187</v>
      </c>
      <c r="E138" s="41"/>
      <c r="F138" s="227" t="s">
        <v>1394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187</v>
      </c>
      <c r="AU138" s="18" t="s">
        <v>82</v>
      </c>
    </row>
    <row r="139" spans="1:65" s="2" customFormat="1" ht="16.5" customHeight="1">
      <c r="A139" s="39"/>
      <c r="B139" s="40"/>
      <c r="C139" s="213" t="s">
        <v>74</v>
      </c>
      <c r="D139" s="213" t="s">
        <v>180</v>
      </c>
      <c r="E139" s="214" t="s">
        <v>1395</v>
      </c>
      <c r="F139" s="215" t="s">
        <v>1396</v>
      </c>
      <c r="G139" s="216" t="s">
        <v>1359</v>
      </c>
      <c r="H139" s="217">
        <v>1</v>
      </c>
      <c r="I139" s="218"/>
      <c r="J139" s="219">
        <f>ROUND(I139*H139,2)</f>
        <v>0</v>
      </c>
      <c r="K139" s="215" t="s">
        <v>19</v>
      </c>
      <c r="L139" s="45"/>
      <c r="M139" s="220" t="s">
        <v>19</v>
      </c>
      <c r="N139" s="221" t="s">
        <v>45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185</v>
      </c>
      <c r="AT139" s="224" t="s">
        <v>180</v>
      </c>
      <c r="AU139" s="224" t="s">
        <v>82</v>
      </c>
      <c r="AY139" s="18" t="s">
        <v>178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82</v>
      </c>
      <c r="BK139" s="225">
        <f>ROUND(I139*H139,2)</f>
        <v>0</v>
      </c>
      <c r="BL139" s="18" t="s">
        <v>185</v>
      </c>
      <c r="BM139" s="224" t="s">
        <v>470</v>
      </c>
    </row>
    <row r="140" spans="1:47" s="2" customFormat="1" ht="12">
      <c r="A140" s="39"/>
      <c r="B140" s="40"/>
      <c r="C140" s="41"/>
      <c r="D140" s="226" t="s">
        <v>187</v>
      </c>
      <c r="E140" s="41"/>
      <c r="F140" s="227" t="s">
        <v>1396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187</v>
      </c>
      <c r="AU140" s="18" t="s">
        <v>82</v>
      </c>
    </row>
    <row r="141" spans="1:65" s="2" customFormat="1" ht="24.15" customHeight="1">
      <c r="A141" s="39"/>
      <c r="B141" s="40"/>
      <c r="C141" s="213" t="s">
        <v>74</v>
      </c>
      <c r="D141" s="213" t="s">
        <v>180</v>
      </c>
      <c r="E141" s="214" t="s">
        <v>1397</v>
      </c>
      <c r="F141" s="215" t="s">
        <v>1398</v>
      </c>
      <c r="G141" s="216" t="s">
        <v>1359</v>
      </c>
      <c r="H141" s="217">
        <v>1</v>
      </c>
      <c r="I141" s="218"/>
      <c r="J141" s="219">
        <f>ROUND(I141*H141,2)</f>
        <v>0</v>
      </c>
      <c r="K141" s="215" t="s">
        <v>19</v>
      </c>
      <c r="L141" s="45"/>
      <c r="M141" s="220" t="s">
        <v>19</v>
      </c>
      <c r="N141" s="221" t="s">
        <v>45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185</v>
      </c>
      <c r="AT141" s="224" t="s">
        <v>180</v>
      </c>
      <c r="AU141" s="224" t="s">
        <v>82</v>
      </c>
      <c r="AY141" s="18" t="s">
        <v>178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82</v>
      </c>
      <c r="BK141" s="225">
        <f>ROUND(I141*H141,2)</f>
        <v>0</v>
      </c>
      <c r="BL141" s="18" t="s">
        <v>185</v>
      </c>
      <c r="BM141" s="224" t="s">
        <v>478</v>
      </c>
    </row>
    <row r="142" spans="1:47" s="2" customFormat="1" ht="12">
      <c r="A142" s="39"/>
      <c r="B142" s="40"/>
      <c r="C142" s="41"/>
      <c r="D142" s="226" t="s">
        <v>187</v>
      </c>
      <c r="E142" s="41"/>
      <c r="F142" s="227" t="s">
        <v>1398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187</v>
      </c>
      <c r="AU142" s="18" t="s">
        <v>82</v>
      </c>
    </row>
    <row r="143" spans="1:65" s="2" customFormat="1" ht="24.15" customHeight="1">
      <c r="A143" s="39"/>
      <c r="B143" s="40"/>
      <c r="C143" s="213" t="s">
        <v>74</v>
      </c>
      <c r="D143" s="213" t="s">
        <v>180</v>
      </c>
      <c r="E143" s="214" t="s">
        <v>1399</v>
      </c>
      <c r="F143" s="215" t="s">
        <v>1400</v>
      </c>
      <c r="G143" s="216" t="s">
        <v>1359</v>
      </c>
      <c r="H143" s="217">
        <v>1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45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185</v>
      </c>
      <c r="AT143" s="224" t="s">
        <v>180</v>
      </c>
      <c r="AU143" s="224" t="s">
        <v>82</v>
      </c>
      <c r="AY143" s="18" t="s">
        <v>178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82</v>
      </c>
      <c r="BK143" s="225">
        <f>ROUND(I143*H143,2)</f>
        <v>0</v>
      </c>
      <c r="BL143" s="18" t="s">
        <v>185</v>
      </c>
      <c r="BM143" s="224" t="s">
        <v>486</v>
      </c>
    </row>
    <row r="144" spans="1:47" s="2" customFormat="1" ht="12">
      <c r="A144" s="39"/>
      <c r="B144" s="40"/>
      <c r="C144" s="41"/>
      <c r="D144" s="226" t="s">
        <v>187</v>
      </c>
      <c r="E144" s="41"/>
      <c r="F144" s="227" t="s">
        <v>1400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187</v>
      </c>
      <c r="AU144" s="18" t="s">
        <v>82</v>
      </c>
    </row>
    <row r="145" spans="1:65" s="2" customFormat="1" ht="16.5" customHeight="1">
      <c r="A145" s="39"/>
      <c r="B145" s="40"/>
      <c r="C145" s="213" t="s">
        <v>74</v>
      </c>
      <c r="D145" s="213" t="s">
        <v>180</v>
      </c>
      <c r="E145" s="214" t="s">
        <v>1401</v>
      </c>
      <c r="F145" s="215" t="s">
        <v>1402</v>
      </c>
      <c r="G145" s="216" t="s">
        <v>1359</v>
      </c>
      <c r="H145" s="217">
        <v>3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45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185</v>
      </c>
      <c r="AT145" s="224" t="s">
        <v>180</v>
      </c>
      <c r="AU145" s="224" t="s">
        <v>82</v>
      </c>
      <c r="AY145" s="18" t="s">
        <v>178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82</v>
      </c>
      <c r="BK145" s="225">
        <f>ROUND(I145*H145,2)</f>
        <v>0</v>
      </c>
      <c r="BL145" s="18" t="s">
        <v>185</v>
      </c>
      <c r="BM145" s="224" t="s">
        <v>496</v>
      </c>
    </row>
    <row r="146" spans="1:47" s="2" customFormat="1" ht="12">
      <c r="A146" s="39"/>
      <c r="B146" s="40"/>
      <c r="C146" s="41"/>
      <c r="D146" s="226" t="s">
        <v>187</v>
      </c>
      <c r="E146" s="41"/>
      <c r="F146" s="227" t="s">
        <v>1402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187</v>
      </c>
      <c r="AU146" s="18" t="s">
        <v>82</v>
      </c>
    </row>
    <row r="147" spans="1:65" s="2" customFormat="1" ht="16.5" customHeight="1">
      <c r="A147" s="39"/>
      <c r="B147" s="40"/>
      <c r="C147" s="213" t="s">
        <v>74</v>
      </c>
      <c r="D147" s="213" t="s">
        <v>180</v>
      </c>
      <c r="E147" s="214" t="s">
        <v>1403</v>
      </c>
      <c r="F147" s="215" t="s">
        <v>1404</v>
      </c>
      <c r="G147" s="216" t="s">
        <v>1359</v>
      </c>
      <c r="H147" s="217">
        <v>1</v>
      </c>
      <c r="I147" s="218"/>
      <c r="J147" s="219">
        <f>ROUND(I147*H147,2)</f>
        <v>0</v>
      </c>
      <c r="K147" s="215" t="s">
        <v>19</v>
      </c>
      <c r="L147" s="45"/>
      <c r="M147" s="220" t="s">
        <v>19</v>
      </c>
      <c r="N147" s="221" t="s">
        <v>45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185</v>
      </c>
      <c r="AT147" s="224" t="s">
        <v>180</v>
      </c>
      <c r="AU147" s="224" t="s">
        <v>82</v>
      </c>
      <c r="AY147" s="18" t="s">
        <v>178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82</v>
      </c>
      <c r="BK147" s="225">
        <f>ROUND(I147*H147,2)</f>
        <v>0</v>
      </c>
      <c r="BL147" s="18" t="s">
        <v>185</v>
      </c>
      <c r="BM147" s="224" t="s">
        <v>508</v>
      </c>
    </row>
    <row r="148" spans="1:47" s="2" customFormat="1" ht="12">
      <c r="A148" s="39"/>
      <c r="B148" s="40"/>
      <c r="C148" s="41"/>
      <c r="D148" s="226" t="s">
        <v>187</v>
      </c>
      <c r="E148" s="41"/>
      <c r="F148" s="227" t="s">
        <v>1404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187</v>
      </c>
      <c r="AU148" s="18" t="s">
        <v>82</v>
      </c>
    </row>
    <row r="149" spans="1:65" s="2" customFormat="1" ht="21.75" customHeight="1">
      <c r="A149" s="39"/>
      <c r="B149" s="40"/>
      <c r="C149" s="213" t="s">
        <v>74</v>
      </c>
      <c r="D149" s="213" t="s">
        <v>180</v>
      </c>
      <c r="E149" s="214" t="s">
        <v>1405</v>
      </c>
      <c r="F149" s="215" t="s">
        <v>1406</v>
      </c>
      <c r="G149" s="216" t="s">
        <v>1359</v>
      </c>
      <c r="H149" s="217">
        <v>4</v>
      </c>
      <c r="I149" s="218"/>
      <c r="J149" s="219">
        <f>ROUND(I149*H149,2)</f>
        <v>0</v>
      </c>
      <c r="K149" s="215" t="s">
        <v>19</v>
      </c>
      <c r="L149" s="45"/>
      <c r="M149" s="220" t="s">
        <v>19</v>
      </c>
      <c r="N149" s="221" t="s">
        <v>45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185</v>
      </c>
      <c r="AT149" s="224" t="s">
        <v>180</v>
      </c>
      <c r="AU149" s="224" t="s">
        <v>82</v>
      </c>
      <c r="AY149" s="18" t="s">
        <v>178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82</v>
      </c>
      <c r="BK149" s="225">
        <f>ROUND(I149*H149,2)</f>
        <v>0</v>
      </c>
      <c r="BL149" s="18" t="s">
        <v>185</v>
      </c>
      <c r="BM149" s="224" t="s">
        <v>516</v>
      </c>
    </row>
    <row r="150" spans="1:47" s="2" customFormat="1" ht="12">
      <c r="A150" s="39"/>
      <c r="B150" s="40"/>
      <c r="C150" s="41"/>
      <c r="D150" s="226" t="s">
        <v>187</v>
      </c>
      <c r="E150" s="41"/>
      <c r="F150" s="227" t="s">
        <v>1406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187</v>
      </c>
      <c r="AU150" s="18" t="s">
        <v>82</v>
      </c>
    </row>
    <row r="151" spans="1:47" s="2" customFormat="1" ht="12">
      <c r="A151" s="39"/>
      <c r="B151" s="40"/>
      <c r="C151" s="41"/>
      <c r="D151" s="226" t="s">
        <v>202</v>
      </c>
      <c r="E151" s="41"/>
      <c r="F151" s="233" t="s">
        <v>1407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202</v>
      </c>
      <c r="AU151" s="18" t="s">
        <v>82</v>
      </c>
    </row>
    <row r="152" spans="1:65" s="2" customFormat="1" ht="16.5" customHeight="1">
      <c r="A152" s="39"/>
      <c r="B152" s="40"/>
      <c r="C152" s="213" t="s">
        <v>74</v>
      </c>
      <c r="D152" s="213" t="s">
        <v>180</v>
      </c>
      <c r="E152" s="214" t="s">
        <v>1408</v>
      </c>
      <c r="F152" s="215" t="s">
        <v>1409</v>
      </c>
      <c r="G152" s="216" t="s">
        <v>1371</v>
      </c>
      <c r="H152" s="217">
        <v>4.9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185</v>
      </c>
      <c r="AT152" s="224" t="s">
        <v>180</v>
      </c>
      <c r="AU152" s="224" t="s">
        <v>82</v>
      </c>
      <c r="AY152" s="18" t="s">
        <v>178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82</v>
      </c>
      <c r="BK152" s="225">
        <f>ROUND(I152*H152,2)</f>
        <v>0</v>
      </c>
      <c r="BL152" s="18" t="s">
        <v>185</v>
      </c>
      <c r="BM152" s="224" t="s">
        <v>528</v>
      </c>
    </row>
    <row r="153" spans="1:47" s="2" customFormat="1" ht="12">
      <c r="A153" s="39"/>
      <c r="B153" s="40"/>
      <c r="C153" s="41"/>
      <c r="D153" s="226" t="s">
        <v>187</v>
      </c>
      <c r="E153" s="41"/>
      <c r="F153" s="227" t="s">
        <v>1409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187</v>
      </c>
      <c r="AU153" s="18" t="s">
        <v>82</v>
      </c>
    </row>
    <row r="154" spans="1:65" s="2" customFormat="1" ht="16.5" customHeight="1">
      <c r="A154" s="39"/>
      <c r="B154" s="40"/>
      <c r="C154" s="213" t="s">
        <v>74</v>
      </c>
      <c r="D154" s="213" t="s">
        <v>180</v>
      </c>
      <c r="E154" s="214" t="s">
        <v>1410</v>
      </c>
      <c r="F154" s="215" t="s">
        <v>1411</v>
      </c>
      <c r="G154" s="216" t="s">
        <v>1371</v>
      </c>
      <c r="H154" s="217">
        <v>4.9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185</v>
      </c>
      <c r="AT154" s="224" t="s">
        <v>180</v>
      </c>
      <c r="AU154" s="224" t="s">
        <v>82</v>
      </c>
      <c r="AY154" s="18" t="s">
        <v>178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82</v>
      </c>
      <c r="BK154" s="225">
        <f>ROUND(I154*H154,2)</f>
        <v>0</v>
      </c>
      <c r="BL154" s="18" t="s">
        <v>185</v>
      </c>
      <c r="BM154" s="224" t="s">
        <v>540</v>
      </c>
    </row>
    <row r="155" spans="1:47" s="2" customFormat="1" ht="12">
      <c r="A155" s="39"/>
      <c r="B155" s="40"/>
      <c r="C155" s="41"/>
      <c r="D155" s="226" t="s">
        <v>187</v>
      </c>
      <c r="E155" s="41"/>
      <c r="F155" s="227" t="s">
        <v>1411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187</v>
      </c>
      <c r="AU155" s="18" t="s">
        <v>82</v>
      </c>
    </row>
    <row r="156" spans="1:65" s="2" customFormat="1" ht="16.5" customHeight="1">
      <c r="A156" s="39"/>
      <c r="B156" s="40"/>
      <c r="C156" s="213" t="s">
        <v>74</v>
      </c>
      <c r="D156" s="213" t="s">
        <v>180</v>
      </c>
      <c r="E156" s="214" t="s">
        <v>1412</v>
      </c>
      <c r="F156" s="215" t="s">
        <v>1413</v>
      </c>
      <c r="G156" s="216" t="s">
        <v>1371</v>
      </c>
      <c r="H156" s="217">
        <v>0.5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185</v>
      </c>
      <c r="AT156" s="224" t="s">
        <v>180</v>
      </c>
      <c r="AU156" s="224" t="s">
        <v>82</v>
      </c>
      <c r="AY156" s="18" t="s">
        <v>178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82</v>
      </c>
      <c r="BK156" s="225">
        <f>ROUND(I156*H156,2)</f>
        <v>0</v>
      </c>
      <c r="BL156" s="18" t="s">
        <v>185</v>
      </c>
      <c r="BM156" s="224" t="s">
        <v>550</v>
      </c>
    </row>
    <row r="157" spans="1:47" s="2" customFormat="1" ht="12">
      <c r="A157" s="39"/>
      <c r="B157" s="40"/>
      <c r="C157" s="41"/>
      <c r="D157" s="226" t="s">
        <v>187</v>
      </c>
      <c r="E157" s="41"/>
      <c r="F157" s="227" t="s">
        <v>1413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187</v>
      </c>
      <c r="AU157" s="18" t="s">
        <v>82</v>
      </c>
    </row>
    <row r="158" spans="1:65" s="2" customFormat="1" ht="16.5" customHeight="1">
      <c r="A158" s="39"/>
      <c r="B158" s="40"/>
      <c r="C158" s="213" t="s">
        <v>74</v>
      </c>
      <c r="D158" s="213" t="s">
        <v>180</v>
      </c>
      <c r="E158" s="214" t="s">
        <v>1414</v>
      </c>
      <c r="F158" s="215" t="s">
        <v>1415</v>
      </c>
      <c r="G158" s="216" t="s">
        <v>1371</v>
      </c>
      <c r="H158" s="217">
        <v>9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185</v>
      </c>
      <c r="AT158" s="224" t="s">
        <v>180</v>
      </c>
      <c r="AU158" s="224" t="s">
        <v>82</v>
      </c>
      <c r="AY158" s="18" t="s">
        <v>178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82</v>
      </c>
      <c r="BK158" s="225">
        <f>ROUND(I158*H158,2)</f>
        <v>0</v>
      </c>
      <c r="BL158" s="18" t="s">
        <v>185</v>
      </c>
      <c r="BM158" s="224" t="s">
        <v>562</v>
      </c>
    </row>
    <row r="159" spans="1:47" s="2" customFormat="1" ht="12">
      <c r="A159" s="39"/>
      <c r="B159" s="40"/>
      <c r="C159" s="41"/>
      <c r="D159" s="226" t="s">
        <v>187</v>
      </c>
      <c r="E159" s="41"/>
      <c r="F159" s="227" t="s">
        <v>1415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187</v>
      </c>
      <c r="AU159" s="18" t="s">
        <v>82</v>
      </c>
    </row>
    <row r="160" spans="1:65" s="2" customFormat="1" ht="33" customHeight="1">
      <c r="A160" s="39"/>
      <c r="B160" s="40"/>
      <c r="C160" s="213" t="s">
        <v>74</v>
      </c>
      <c r="D160" s="213" t="s">
        <v>180</v>
      </c>
      <c r="E160" s="214" t="s">
        <v>1416</v>
      </c>
      <c r="F160" s="215" t="s">
        <v>1417</v>
      </c>
      <c r="G160" s="216" t="s">
        <v>206</v>
      </c>
      <c r="H160" s="217">
        <v>1.5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45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185</v>
      </c>
      <c r="AT160" s="224" t="s">
        <v>180</v>
      </c>
      <c r="AU160" s="224" t="s">
        <v>82</v>
      </c>
      <c r="AY160" s="18" t="s">
        <v>178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82</v>
      </c>
      <c r="BK160" s="225">
        <f>ROUND(I160*H160,2)</f>
        <v>0</v>
      </c>
      <c r="BL160" s="18" t="s">
        <v>185</v>
      </c>
      <c r="BM160" s="224" t="s">
        <v>577</v>
      </c>
    </row>
    <row r="161" spans="1:47" s="2" customFormat="1" ht="12">
      <c r="A161" s="39"/>
      <c r="B161" s="40"/>
      <c r="C161" s="41"/>
      <c r="D161" s="226" t="s">
        <v>187</v>
      </c>
      <c r="E161" s="41"/>
      <c r="F161" s="227" t="s">
        <v>1417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187</v>
      </c>
      <c r="AU161" s="18" t="s">
        <v>82</v>
      </c>
    </row>
    <row r="162" spans="1:65" s="2" customFormat="1" ht="16.5" customHeight="1">
      <c r="A162" s="39"/>
      <c r="B162" s="40"/>
      <c r="C162" s="213" t="s">
        <v>74</v>
      </c>
      <c r="D162" s="213" t="s">
        <v>180</v>
      </c>
      <c r="E162" s="214" t="s">
        <v>1378</v>
      </c>
      <c r="F162" s="215" t="s">
        <v>1379</v>
      </c>
      <c r="G162" s="216" t="s">
        <v>219</v>
      </c>
      <c r="H162" s="217">
        <v>20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185</v>
      </c>
      <c r="AT162" s="224" t="s">
        <v>180</v>
      </c>
      <c r="AU162" s="224" t="s">
        <v>82</v>
      </c>
      <c r="AY162" s="18" t="s">
        <v>178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82</v>
      </c>
      <c r="BK162" s="225">
        <f>ROUND(I162*H162,2)</f>
        <v>0</v>
      </c>
      <c r="BL162" s="18" t="s">
        <v>185</v>
      </c>
      <c r="BM162" s="224" t="s">
        <v>591</v>
      </c>
    </row>
    <row r="163" spans="1:47" s="2" customFormat="1" ht="12">
      <c r="A163" s="39"/>
      <c r="B163" s="40"/>
      <c r="C163" s="41"/>
      <c r="D163" s="226" t="s">
        <v>187</v>
      </c>
      <c r="E163" s="41"/>
      <c r="F163" s="227" t="s">
        <v>1379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187</v>
      </c>
      <c r="AU163" s="18" t="s">
        <v>82</v>
      </c>
    </row>
    <row r="164" spans="1:65" s="2" customFormat="1" ht="16.5" customHeight="1">
      <c r="A164" s="39"/>
      <c r="B164" s="40"/>
      <c r="C164" s="213" t="s">
        <v>74</v>
      </c>
      <c r="D164" s="213" t="s">
        <v>180</v>
      </c>
      <c r="E164" s="214" t="s">
        <v>1380</v>
      </c>
      <c r="F164" s="215" t="s">
        <v>1381</v>
      </c>
      <c r="G164" s="216" t="s">
        <v>206</v>
      </c>
      <c r="H164" s="217">
        <v>16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185</v>
      </c>
      <c r="AT164" s="224" t="s">
        <v>180</v>
      </c>
      <c r="AU164" s="224" t="s">
        <v>82</v>
      </c>
      <c r="AY164" s="18" t="s">
        <v>178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82</v>
      </c>
      <c r="BK164" s="225">
        <f>ROUND(I164*H164,2)</f>
        <v>0</v>
      </c>
      <c r="BL164" s="18" t="s">
        <v>185</v>
      </c>
      <c r="BM164" s="224" t="s">
        <v>604</v>
      </c>
    </row>
    <row r="165" spans="1:47" s="2" customFormat="1" ht="12">
      <c r="A165" s="39"/>
      <c r="B165" s="40"/>
      <c r="C165" s="41"/>
      <c r="D165" s="226" t="s">
        <v>187</v>
      </c>
      <c r="E165" s="41"/>
      <c r="F165" s="227" t="s">
        <v>1381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187</v>
      </c>
      <c r="AU165" s="18" t="s">
        <v>82</v>
      </c>
    </row>
    <row r="166" spans="1:65" s="2" customFormat="1" ht="16.5" customHeight="1">
      <c r="A166" s="39"/>
      <c r="B166" s="40"/>
      <c r="C166" s="213" t="s">
        <v>74</v>
      </c>
      <c r="D166" s="213" t="s">
        <v>180</v>
      </c>
      <c r="E166" s="214" t="s">
        <v>1382</v>
      </c>
      <c r="F166" s="215" t="s">
        <v>1383</v>
      </c>
      <c r="G166" s="216" t="s">
        <v>206</v>
      </c>
      <c r="H166" s="217">
        <v>16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185</v>
      </c>
      <c r="AT166" s="224" t="s">
        <v>180</v>
      </c>
      <c r="AU166" s="224" t="s">
        <v>82</v>
      </c>
      <c r="AY166" s="18" t="s">
        <v>178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82</v>
      </c>
      <c r="BK166" s="225">
        <f>ROUND(I166*H166,2)</f>
        <v>0</v>
      </c>
      <c r="BL166" s="18" t="s">
        <v>185</v>
      </c>
      <c r="BM166" s="224" t="s">
        <v>617</v>
      </c>
    </row>
    <row r="167" spans="1:47" s="2" customFormat="1" ht="12">
      <c r="A167" s="39"/>
      <c r="B167" s="40"/>
      <c r="C167" s="41"/>
      <c r="D167" s="226" t="s">
        <v>187</v>
      </c>
      <c r="E167" s="41"/>
      <c r="F167" s="227" t="s">
        <v>1383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187</v>
      </c>
      <c r="AU167" s="18" t="s">
        <v>82</v>
      </c>
    </row>
    <row r="168" spans="1:65" s="2" customFormat="1" ht="16.5" customHeight="1">
      <c r="A168" s="39"/>
      <c r="B168" s="40"/>
      <c r="C168" s="213" t="s">
        <v>74</v>
      </c>
      <c r="D168" s="213" t="s">
        <v>180</v>
      </c>
      <c r="E168" s="214" t="s">
        <v>1418</v>
      </c>
      <c r="F168" s="215" t="s">
        <v>1419</v>
      </c>
      <c r="G168" s="216" t="s">
        <v>1359</v>
      </c>
      <c r="H168" s="217">
        <v>1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185</v>
      </c>
      <c r="AT168" s="224" t="s">
        <v>180</v>
      </c>
      <c r="AU168" s="224" t="s">
        <v>82</v>
      </c>
      <c r="AY168" s="18" t="s">
        <v>178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82</v>
      </c>
      <c r="BK168" s="225">
        <f>ROUND(I168*H168,2)</f>
        <v>0</v>
      </c>
      <c r="BL168" s="18" t="s">
        <v>185</v>
      </c>
      <c r="BM168" s="224" t="s">
        <v>631</v>
      </c>
    </row>
    <row r="169" spans="1:47" s="2" customFormat="1" ht="12">
      <c r="A169" s="39"/>
      <c r="B169" s="40"/>
      <c r="C169" s="41"/>
      <c r="D169" s="226" t="s">
        <v>187</v>
      </c>
      <c r="E169" s="41"/>
      <c r="F169" s="227" t="s">
        <v>1419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187</v>
      </c>
      <c r="AU169" s="18" t="s">
        <v>82</v>
      </c>
    </row>
    <row r="170" spans="1:63" s="12" customFormat="1" ht="25.9" customHeight="1">
      <c r="A170" s="12"/>
      <c r="B170" s="197"/>
      <c r="C170" s="198"/>
      <c r="D170" s="199" t="s">
        <v>73</v>
      </c>
      <c r="E170" s="200" t="s">
        <v>1420</v>
      </c>
      <c r="F170" s="200" t="s">
        <v>1421</v>
      </c>
      <c r="G170" s="198"/>
      <c r="H170" s="198"/>
      <c r="I170" s="201"/>
      <c r="J170" s="202">
        <f>BK170</f>
        <v>0</v>
      </c>
      <c r="K170" s="198"/>
      <c r="L170" s="203"/>
      <c r="M170" s="204"/>
      <c r="N170" s="205"/>
      <c r="O170" s="205"/>
      <c r="P170" s="206">
        <f>SUM(P171:P205)</f>
        <v>0</v>
      </c>
      <c r="Q170" s="205"/>
      <c r="R170" s="206">
        <f>SUM(R171:R205)</f>
        <v>0</v>
      </c>
      <c r="S170" s="205"/>
      <c r="T170" s="207">
        <f>SUM(T171:T205)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82</v>
      </c>
      <c r="AT170" s="209" t="s">
        <v>73</v>
      </c>
      <c r="AU170" s="209" t="s">
        <v>74</v>
      </c>
      <c r="AY170" s="208" t="s">
        <v>178</v>
      </c>
      <c r="BK170" s="210">
        <f>SUM(BK171:BK205)</f>
        <v>0</v>
      </c>
    </row>
    <row r="171" spans="1:65" s="2" customFormat="1" ht="37.8" customHeight="1">
      <c r="A171" s="39"/>
      <c r="B171" s="40"/>
      <c r="C171" s="213" t="s">
        <v>74</v>
      </c>
      <c r="D171" s="213" t="s">
        <v>180</v>
      </c>
      <c r="E171" s="214" t="s">
        <v>1422</v>
      </c>
      <c r="F171" s="215" t="s">
        <v>1423</v>
      </c>
      <c r="G171" s="216" t="s">
        <v>1359</v>
      </c>
      <c r="H171" s="217">
        <v>1</v>
      </c>
      <c r="I171" s="218"/>
      <c r="J171" s="219">
        <f>ROUND(I171*H171,2)</f>
        <v>0</v>
      </c>
      <c r="K171" s="215" t="s">
        <v>19</v>
      </c>
      <c r="L171" s="45"/>
      <c r="M171" s="220" t="s">
        <v>19</v>
      </c>
      <c r="N171" s="221" t="s">
        <v>45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185</v>
      </c>
      <c r="AT171" s="224" t="s">
        <v>180</v>
      </c>
      <c r="AU171" s="224" t="s">
        <v>82</v>
      </c>
      <c r="AY171" s="18" t="s">
        <v>178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82</v>
      </c>
      <c r="BK171" s="225">
        <f>ROUND(I171*H171,2)</f>
        <v>0</v>
      </c>
      <c r="BL171" s="18" t="s">
        <v>185</v>
      </c>
      <c r="BM171" s="224" t="s">
        <v>644</v>
      </c>
    </row>
    <row r="172" spans="1:47" s="2" customFormat="1" ht="12">
      <c r="A172" s="39"/>
      <c r="B172" s="40"/>
      <c r="C172" s="41"/>
      <c r="D172" s="226" t="s">
        <v>187</v>
      </c>
      <c r="E172" s="41"/>
      <c r="F172" s="227" t="s">
        <v>1423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187</v>
      </c>
      <c r="AU172" s="18" t="s">
        <v>82</v>
      </c>
    </row>
    <row r="173" spans="1:65" s="2" customFormat="1" ht="16.5" customHeight="1">
      <c r="A173" s="39"/>
      <c r="B173" s="40"/>
      <c r="C173" s="213" t="s">
        <v>74</v>
      </c>
      <c r="D173" s="213" t="s">
        <v>180</v>
      </c>
      <c r="E173" s="214" t="s">
        <v>1395</v>
      </c>
      <c r="F173" s="215" t="s">
        <v>1396</v>
      </c>
      <c r="G173" s="216" t="s">
        <v>1359</v>
      </c>
      <c r="H173" s="217">
        <v>1</v>
      </c>
      <c r="I173" s="218"/>
      <c r="J173" s="219">
        <f>ROUND(I173*H173,2)</f>
        <v>0</v>
      </c>
      <c r="K173" s="215" t="s">
        <v>19</v>
      </c>
      <c r="L173" s="45"/>
      <c r="M173" s="220" t="s">
        <v>19</v>
      </c>
      <c r="N173" s="221" t="s">
        <v>45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185</v>
      </c>
      <c r="AT173" s="224" t="s">
        <v>180</v>
      </c>
      <c r="AU173" s="224" t="s">
        <v>82</v>
      </c>
      <c r="AY173" s="18" t="s">
        <v>178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82</v>
      </c>
      <c r="BK173" s="225">
        <f>ROUND(I173*H173,2)</f>
        <v>0</v>
      </c>
      <c r="BL173" s="18" t="s">
        <v>185</v>
      </c>
      <c r="BM173" s="224" t="s">
        <v>654</v>
      </c>
    </row>
    <row r="174" spans="1:47" s="2" customFormat="1" ht="12">
      <c r="A174" s="39"/>
      <c r="B174" s="40"/>
      <c r="C174" s="41"/>
      <c r="D174" s="226" t="s">
        <v>187</v>
      </c>
      <c r="E174" s="41"/>
      <c r="F174" s="227" t="s">
        <v>1396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187</v>
      </c>
      <c r="AU174" s="18" t="s">
        <v>82</v>
      </c>
    </row>
    <row r="175" spans="1:65" s="2" customFormat="1" ht="24.15" customHeight="1">
      <c r="A175" s="39"/>
      <c r="B175" s="40"/>
      <c r="C175" s="213" t="s">
        <v>74</v>
      </c>
      <c r="D175" s="213" t="s">
        <v>180</v>
      </c>
      <c r="E175" s="214" t="s">
        <v>1397</v>
      </c>
      <c r="F175" s="215" t="s">
        <v>1398</v>
      </c>
      <c r="G175" s="216" t="s">
        <v>1359</v>
      </c>
      <c r="H175" s="217">
        <v>1</v>
      </c>
      <c r="I175" s="218"/>
      <c r="J175" s="219">
        <f>ROUND(I175*H175,2)</f>
        <v>0</v>
      </c>
      <c r="K175" s="215" t="s">
        <v>19</v>
      </c>
      <c r="L175" s="45"/>
      <c r="M175" s="220" t="s">
        <v>19</v>
      </c>
      <c r="N175" s="221" t="s">
        <v>45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185</v>
      </c>
      <c r="AT175" s="224" t="s">
        <v>180</v>
      </c>
      <c r="AU175" s="224" t="s">
        <v>82</v>
      </c>
      <c r="AY175" s="18" t="s">
        <v>178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82</v>
      </c>
      <c r="BK175" s="225">
        <f>ROUND(I175*H175,2)</f>
        <v>0</v>
      </c>
      <c r="BL175" s="18" t="s">
        <v>185</v>
      </c>
      <c r="BM175" s="224" t="s">
        <v>665</v>
      </c>
    </row>
    <row r="176" spans="1:47" s="2" customFormat="1" ht="12">
      <c r="A176" s="39"/>
      <c r="B176" s="40"/>
      <c r="C176" s="41"/>
      <c r="D176" s="226" t="s">
        <v>187</v>
      </c>
      <c r="E176" s="41"/>
      <c r="F176" s="227" t="s">
        <v>1398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187</v>
      </c>
      <c r="AU176" s="18" t="s">
        <v>82</v>
      </c>
    </row>
    <row r="177" spans="1:65" s="2" customFormat="1" ht="24.15" customHeight="1">
      <c r="A177" s="39"/>
      <c r="B177" s="40"/>
      <c r="C177" s="213" t="s">
        <v>74</v>
      </c>
      <c r="D177" s="213" t="s">
        <v>180</v>
      </c>
      <c r="E177" s="214" t="s">
        <v>1399</v>
      </c>
      <c r="F177" s="215" t="s">
        <v>1400</v>
      </c>
      <c r="G177" s="216" t="s">
        <v>1359</v>
      </c>
      <c r="H177" s="217">
        <v>1</v>
      </c>
      <c r="I177" s="218"/>
      <c r="J177" s="219">
        <f>ROUND(I177*H177,2)</f>
        <v>0</v>
      </c>
      <c r="K177" s="215" t="s">
        <v>19</v>
      </c>
      <c r="L177" s="45"/>
      <c r="M177" s="220" t="s">
        <v>19</v>
      </c>
      <c r="N177" s="221" t="s">
        <v>45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185</v>
      </c>
      <c r="AT177" s="224" t="s">
        <v>180</v>
      </c>
      <c r="AU177" s="224" t="s">
        <v>82</v>
      </c>
      <c r="AY177" s="18" t="s">
        <v>178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82</v>
      </c>
      <c r="BK177" s="225">
        <f>ROUND(I177*H177,2)</f>
        <v>0</v>
      </c>
      <c r="BL177" s="18" t="s">
        <v>185</v>
      </c>
      <c r="BM177" s="224" t="s">
        <v>679</v>
      </c>
    </row>
    <row r="178" spans="1:47" s="2" customFormat="1" ht="12">
      <c r="A178" s="39"/>
      <c r="B178" s="40"/>
      <c r="C178" s="41"/>
      <c r="D178" s="226" t="s">
        <v>187</v>
      </c>
      <c r="E178" s="41"/>
      <c r="F178" s="227" t="s">
        <v>1400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187</v>
      </c>
      <c r="AU178" s="18" t="s">
        <v>82</v>
      </c>
    </row>
    <row r="179" spans="1:65" s="2" customFormat="1" ht="16.5" customHeight="1">
      <c r="A179" s="39"/>
      <c r="B179" s="40"/>
      <c r="C179" s="213" t="s">
        <v>74</v>
      </c>
      <c r="D179" s="213" t="s">
        <v>180</v>
      </c>
      <c r="E179" s="214" t="s">
        <v>1401</v>
      </c>
      <c r="F179" s="215" t="s">
        <v>1402</v>
      </c>
      <c r="G179" s="216" t="s">
        <v>1359</v>
      </c>
      <c r="H179" s="217">
        <v>3</v>
      </c>
      <c r="I179" s="218"/>
      <c r="J179" s="219">
        <f>ROUND(I179*H179,2)</f>
        <v>0</v>
      </c>
      <c r="K179" s="215" t="s">
        <v>19</v>
      </c>
      <c r="L179" s="45"/>
      <c r="M179" s="220" t="s">
        <v>19</v>
      </c>
      <c r="N179" s="221" t="s">
        <v>45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185</v>
      </c>
      <c r="AT179" s="224" t="s">
        <v>180</v>
      </c>
      <c r="AU179" s="224" t="s">
        <v>82</v>
      </c>
      <c r="AY179" s="18" t="s">
        <v>178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82</v>
      </c>
      <c r="BK179" s="225">
        <f>ROUND(I179*H179,2)</f>
        <v>0</v>
      </c>
      <c r="BL179" s="18" t="s">
        <v>185</v>
      </c>
      <c r="BM179" s="224" t="s">
        <v>695</v>
      </c>
    </row>
    <row r="180" spans="1:47" s="2" customFormat="1" ht="12">
      <c r="A180" s="39"/>
      <c r="B180" s="40"/>
      <c r="C180" s="41"/>
      <c r="D180" s="226" t="s">
        <v>187</v>
      </c>
      <c r="E180" s="41"/>
      <c r="F180" s="227" t="s">
        <v>1402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187</v>
      </c>
      <c r="AU180" s="18" t="s">
        <v>82</v>
      </c>
    </row>
    <row r="181" spans="1:65" s="2" customFormat="1" ht="16.5" customHeight="1">
      <c r="A181" s="39"/>
      <c r="B181" s="40"/>
      <c r="C181" s="213" t="s">
        <v>74</v>
      </c>
      <c r="D181" s="213" t="s">
        <v>180</v>
      </c>
      <c r="E181" s="214" t="s">
        <v>1403</v>
      </c>
      <c r="F181" s="215" t="s">
        <v>1404</v>
      </c>
      <c r="G181" s="216" t="s">
        <v>1359</v>
      </c>
      <c r="H181" s="217">
        <v>1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45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185</v>
      </c>
      <c r="AT181" s="224" t="s">
        <v>180</v>
      </c>
      <c r="AU181" s="224" t="s">
        <v>82</v>
      </c>
      <c r="AY181" s="18" t="s">
        <v>178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82</v>
      </c>
      <c r="BK181" s="225">
        <f>ROUND(I181*H181,2)</f>
        <v>0</v>
      </c>
      <c r="BL181" s="18" t="s">
        <v>185</v>
      </c>
      <c r="BM181" s="224" t="s">
        <v>708</v>
      </c>
    </row>
    <row r="182" spans="1:47" s="2" customFormat="1" ht="12">
      <c r="A182" s="39"/>
      <c r="B182" s="40"/>
      <c r="C182" s="41"/>
      <c r="D182" s="226" t="s">
        <v>187</v>
      </c>
      <c r="E182" s="41"/>
      <c r="F182" s="227" t="s">
        <v>1404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187</v>
      </c>
      <c r="AU182" s="18" t="s">
        <v>82</v>
      </c>
    </row>
    <row r="183" spans="1:65" s="2" customFormat="1" ht="21.75" customHeight="1">
      <c r="A183" s="39"/>
      <c r="B183" s="40"/>
      <c r="C183" s="213" t="s">
        <v>74</v>
      </c>
      <c r="D183" s="213" t="s">
        <v>180</v>
      </c>
      <c r="E183" s="214" t="s">
        <v>1424</v>
      </c>
      <c r="F183" s="215" t="s">
        <v>1425</v>
      </c>
      <c r="G183" s="216" t="s">
        <v>1359</v>
      </c>
      <c r="H183" s="217">
        <v>10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45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185</v>
      </c>
      <c r="AT183" s="224" t="s">
        <v>180</v>
      </c>
      <c r="AU183" s="224" t="s">
        <v>82</v>
      </c>
      <c r="AY183" s="18" t="s">
        <v>178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82</v>
      </c>
      <c r="BK183" s="225">
        <f>ROUND(I183*H183,2)</f>
        <v>0</v>
      </c>
      <c r="BL183" s="18" t="s">
        <v>185</v>
      </c>
      <c r="BM183" s="224" t="s">
        <v>720</v>
      </c>
    </row>
    <row r="184" spans="1:47" s="2" customFormat="1" ht="12">
      <c r="A184" s="39"/>
      <c r="B184" s="40"/>
      <c r="C184" s="41"/>
      <c r="D184" s="226" t="s">
        <v>187</v>
      </c>
      <c r="E184" s="41"/>
      <c r="F184" s="227" t="s">
        <v>1425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187</v>
      </c>
      <c r="AU184" s="18" t="s">
        <v>82</v>
      </c>
    </row>
    <row r="185" spans="1:65" s="2" customFormat="1" ht="21.75" customHeight="1">
      <c r="A185" s="39"/>
      <c r="B185" s="40"/>
      <c r="C185" s="213" t="s">
        <v>74</v>
      </c>
      <c r="D185" s="213" t="s">
        <v>180</v>
      </c>
      <c r="E185" s="214" t="s">
        <v>1426</v>
      </c>
      <c r="F185" s="215" t="s">
        <v>1427</v>
      </c>
      <c r="G185" s="216" t="s">
        <v>1359</v>
      </c>
      <c r="H185" s="217">
        <v>2</v>
      </c>
      <c r="I185" s="218"/>
      <c r="J185" s="219">
        <f>ROUND(I185*H185,2)</f>
        <v>0</v>
      </c>
      <c r="K185" s="215" t="s">
        <v>19</v>
      </c>
      <c r="L185" s="45"/>
      <c r="M185" s="220" t="s">
        <v>19</v>
      </c>
      <c r="N185" s="221" t="s">
        <v>45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185</v>
      </c>
      <c r="AT185" s="224" t="s">
        <v>180</v>
      </c>
      <c r="AU185" s="224" t="s">
        <v>82</v>
      </c>
      <c r="AY185" s="18" t="s">
        <v>178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82</v>
      </c>
      <c r="BK185" s="225">
        <f>ROUND(I185*H185,2)</f>
        <v>0</v>
      </c>
      <c r="BL185" s="18" t="s">
        <v>185</v>
      </c>
      <c r="BM185" s="224" t="s">
        <v>734</v>
      </c>
    </row>
    <row r="186" spans="1:47" s="2" customFormat="1" ht="12">
      <c r="A186" s="39"/>
      <c r="B186" s="40"/>
      <c r="C186" s="41"/>
      <c r="D186" s="226" t="s">
        <v>187</v>
      </c>
      <c r="E186" s="41"/>
      <c r="F186" s="227" t="s">
        <v>1427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187</v>
      </c>
      <c r="AU186" s="18" t="s">
        <v>82</v>
      </c>
    </row>
    <row r="187" spans="1:47" s="2" customFormat="1" ht="12">
      <c r="A187" s="39"/>
      <c r="B187" s="40"/>
      <c r="C187" s="41"/>
      <c r="D187" s="226" t="s">
        <v>202</v>
      </c>
      <c r="E187" s="41"/>
      <c r="F187" s="233" t="s">
        <v>1407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202</v>
      </c>
      <c r="AU187" s="18" t="s">
        <v>82</v>
      </c>
    </row>
    <row r="188" spans="1:65" s="2" customFormat="1" ht="16.5" customHeight="1">
      <c r="A188" s="39"/>
      <c r="B188" s="40"/>
      <c r="C188" s="213" t="s">
        <v>74</v>
      </c>
      <c r="D188" s="213" t="s">
        <v>180</v>
      </c>
      <c r="E188" s="214" t="s">
        <v>1408</v>
      </c>
      <c r="F188" s="215" t="s">
        <v>1409</v>
      </c>
      <c r="G188" s="216" t="s">
        <v>1371</v>
      </c>
      <c r="H188" s="217">
        <v>3.5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185</v>
      </c>
      <c r="AT188" s="224" t="s">
        <v>180</v>
      </c>
      <c r="AU188" s="224" t="s">
        <v>82</v>
      </c>
      <c r="AY188" s="18" t="s">
        <v>178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82</v>
      </c>
      <c r="BK188" s="225">
        <f>ROUND(I188*H188,2)</f>
        <v>0</v>
      </c>
      <c r="BL188" s="18" t="s">
        <v>185</v>
      </c>
      <c r="BM188" s="224" t="s">
        <v>745</v>
      </c>
    </row>
    <row r="189" spans="1:47" s="2" customFormat="1" ht="12">
      <c r="A189" s="39"/>
      <c r="B189" s="40"/>
      <c r="C189" s="41"/>
      <c r="D189" s="226" t="s">
        <v>187</v>
      </c>
      <c r="E189" s="41"/>
      <c r="F189" s="227" t="s">
        <v>1409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187</v>
      </c>
      <c r="AU189" s="18" t="s">
        <v>82</v>
      </c>
    </row>
    <row r="190" spans="1:65" s="2" customFormat="1" ht="16.5" customHeight="1">
      <c r="A190" s="39"/>
      <c r="B190" s="40"/>
      <c r="C190" s="213" t="s">
        <v>74</v>
      </c>
      <c r="D190" s="213" t="s">
        <v>180</v>
      </c>
      <c r="E190" s="214" t="s">
        <v>1410</v>
      </c>
      <c r="F190" s="215" t="s">
        <v>1411</v>
      </c>
      <c r="G190" s="216" t="s">
        <v>1371</v>
      </c>
      <c r="H190" s="217">
        <v>6.3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45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185</v>
      </c>
      <c r="AT190" s="224" t="s">
        <v>180</v>
      </c>
      <c r="AU190" s="224" t="s">
        <v>82</v>
      </c>
      <c r="AY190" s="18" t="s">
        <v>178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82</v>
      </c>
      <c r="BK190" s="225">
        <f>ROUND(I190*H190,2)</f>
        <v>0</v>
      </c>
      <c r="BL190" s="18" t="s">
        <v>185</v>
      </c>
      <c r="BM190" s="224" t="s">
        <v>755</v>
      </c>
    </row>
    <row r="191" spans="1:47" s="2" customFormat="1" ht="12">
      <c r="A191" s="39"/>
      <c r="B191" s="40"/>
      <c r="C191" s="41"/>
      <c r="D191" s="226" t="s">
        <v>187</v>
      </c>
      <c r="E191" s="41"/>
      <c r="F191" s="227" t="s">
        <v>1411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187</v>
      </c>
      <c r="AU191" s="18" t="s">
        <v>82</v>
      </c>
    </row>
    <row r="192" spans="1:65" s="2" customFormat="1" ht="16.5" customHeight="1">
      <c r="A192" s="39"/>
      <c r="B192" s="40"/>
      <c r="C192" s="213" t="s">
        <v>74</v>
      </c>
      <c r="D192" s="213" t="s">
        <v>180</v>
      </c>
      <c r="E192" s="214" t="s">
        <v>1412</v>
      </c>
      <c r="F192" s="215" t="s">
        <v>1413</v>
      </c>
      <c r="G192" s="216" t="s">
        <v>1371</v>
      </c>
      <c r="H192" s="217">
        <v>0.5</v>
      </c>
      <c r="I192" s="218"/>
      <c r="J192" s="219">
        <f>ROUND(I192*H192,2)</f>
        <v>0</v>
      </c>
      <c r="K192" s="215" t="s">
        <v>19</v>
      </c>
      <c r="L192" s="45"/>
      <c r="M192" s="220" t="s">
        <v>19</v>
      </c>
      <c r="N192" s="221" t="s">
        <v>45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185</v>
      </c>
      <c r="AT192" s="224" t="s">
        <v>180</v>
      </c>
      <c r="AU192" s="224" t="s">
        <v>82</v>
      </c>
      <c r="AY192" s="18" t="s">
        <v>178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82</v>
      </c>
      <c r="BK192" s="225">
        <f>ROUND(I192*H192,2)</f>
        <v>0</v>
      </c>
      <c r="BL192" s="18" t="s">
        <v>185</v>
      </c>
      <c r="BM192" s="224" t="s">
        <v>765</v>
      </c>
    </row>
    <row r="193" spans="1:47" s="2" customFormat="1" ht="12">
      <c r="A193" s="39"/>
      <c r="B193" s="40"/>
      <c r="C193" s="41"/>
      <c r="D193" s="226" t="s">
        <v>187</v>
      </c>
      <c r="E193" s="41"/>
      <c r="F193" s="227" t="s">
        <v>1413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187</v>
      </c>
      <c r="AU193" s="18" t="s">
        <v>82</v>
      </c>
    </row>
    <row r="194" spans="1:65" s="2" customFormat="1" ht="16.5" customHeight="1">
      <c r="A194" s="39"/>
      <c r="B194" s="40"/>
      <c r="C194" s="213" t="s">
        <v>74</v>
      </c>
      <c r="D194" s="213" t="s">
        <v>180</v>
      </c>
      <c r="E194" s="214" t="s">
        <v>1414</v>
      </c>
      <c r="F194" s="215" t="s">
        <v>1415</v>
      </c>
      <c r="G194" s="216" t="s">
        <v>1371</v>
      </c>
      <c r="H194" s="217">
        <v>9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45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185</v>
      </c>
      <c r="AT194" s="224" t="s">
        <v>180</v>
      </c>
      <c r="AU194" s="224" t="s">
        <v>82</v>
      </c>
      <c r="AY194" s="18" t="s">
        <v>178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82</v>
      </c>
      <c r="BK194" s="225">
        <f>ROUND(I194*H194,2)</f>
        <v>0</v>
      </c>
      <c r="BL194" s="18" t="s">
        <v>185</v>
      </c>
      <c r="BM194" s="224" t="s">
        <v>773</v>
      </c>
    </row>
    <row r="195" spans="1:47" s="2" customFormat="1" ht="12">
      <c r="A195" s="39"/>
      <c r="B195" s="40"/>
      <c r="C195" s="41"/>
      <c r="D195" s="226" t="s">
        <v>187</v>
      </c>
      <c r="E195" s="41"/>
      <c r="F195" s="227" t="s">
        <v>1415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187</v>
      </c>
      <c r="AU195" s="18" t="s">
        <v>82</v>
      </c>
    </row>
    <row r="196" spans="1:65" s="2" customFormat="1" ht="33" customHeight="1">
      <c r="A196" s="39"/>
      <c r="B196" s="40"/>
      <c r="C196" s="213" t="s">
        <v>74</v>
      </c>
      <c r="D196" s="213" t="s">
        <v>180</v>
      </c>
      <c r="E196" s="214" t="s">
        <v>1416</v>
      </c>
      <c r="F196" s="215" t="s">
        <v>1417</v>
      </c>
      <c r="G196" s="216" t="s">
        <v>206</v>
      </c>
      <c r="H196" s="217">
        <v>1.95</v>
      </c>
      <c r="I196" s="218"/>
      <c r="J196" s="219">
        <f>ROUND(I196*H196,2)</f>
        <v>0</v>
      </c>
      <c r="K196" s="215" t="s">
        <v>19</v>
      </c>
      <c r="L196" s="45"/>
      <c r="M196" s="220" t="s">
        <v>19</v>
      </c>
      <c r="N196" s="221" t="s">
        <v>45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185</v>
      </c>
      <c r="AT196" s="224" t="s">
        <v>180</v>
      </c>
      <c r="AU196" s="224" t="s">
        <v>82</v>
      </c>
      <c r="AY196" s="18" t="s">
        <v>178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82</v>
      </c>
      <c r="BK196" s="225">
        <f>ROUND(I196*H196,2)</f>
        <v>0</v>
      </c>
      <c r="BL196" s="18" t="s">
        <v>185</v>
      </c>
      <c r="BM196" s="224" t="s">
        <v>781</v>
      </c>
    </row>
    <row r="197" spans="1:47" s="2" customFormat="1" ht="12">
      <c r="A197" s="39"/>
      <c r="B197" s="40"/>
      <c r="C197" s="41"/>
      <c r="D197" s="226" t="s">
        <v>187</v>
      </c>
      <c r="E197" s="41"/>
      <c r="F197" s="227" t="s">
        <v>1417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187</v>
      </c>
      <c r="AU197" s="18" t="s">
        <v>82</v>
      </c>
    </row>
    <row r="198" spans="1:65" s="2" customFormat="1" ht="16.5" customHeight="1">
      <c r="A198" s="39"/>
      <c r="B198" s="40"/>
      <c r="C198" s="213" t="s">
        <v>74</v>
      </c>
      <c r="D198" s="213" t="s">
        <v>180</v>
      </c>
      <c r="E198" s="214" t="s">
        <v>1378</v>
      </c>
      <c r="F198" s="215" t="s">
        <v>1379</v>
      </c>
      <c r="G198" s="216" t="s">
        <v>219</v>
      </c>
      <c r="H198" s="217">
        <v>20</v>
      </c>
      <c r="I198" s="218"/>
      <c r="J198" s="219">
        <f>ROUND(I198*H198,2)</f>
        <v>0</v>
      </c>
      <c r="K198" s="215" t="s">
        <v>19</v>
      </c>
      <c r="L198" s="45"/>
      <c r="M198" s="220" t="s">
        <v>19</v>
      </c>
      <c r="N198" s="221" t="s">
        <v>45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185</v>
      </c>
      <c r="AT198" s="224" t="s">
        <v>180</v>
      </c>
      <c r="AU198" s="224" t="s">
        <v>82</v>
      </c>
      <c r="AY198" s="18" t="s">
        <v>178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82</v>
      </c>
      <c r="BK198" s="225">
        <f>ROUND(I198*H198,2)</f>
        <v>0</v>
      </c>
      <c r="BL198" s="18" t="s">
        <v>185</v>
      </c>
      <c r="BM198" s="224" t="s">
        <v>792</v>
      </c>
    </row>
    <row r="199" spans="1:47" s="2" customFormat="1" ht="12">
      <c r="A199" s="39"/>
      <c r="B199" s="40"/>
      <c r="C199" s="41"/>
      <c r="D199" s="226" t="s">
        <v>187</v>
      </c>
      <c r="E199" s="41"/>
      <c r="F199" s="227" t="s">
        <v>1379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187</v>
      </c>
      <c r="AU199" s="18" t="s">
        <v>82</v>
      </c>
    </row>
    <row r="200" spans="1:65" s="2" customFormat="1" ht="16.5" customHeight="1">
      <c r="A200" s="39"/>
      <c r="B200" s="40"/>
      <c r="C200" s="213" t="s">
        <v>74</v>
      </c>
      <c r="D200" s="213" t="s">
        <v>180</v>
      </c>
      <c r="E200" s="214" t="s">
        <v>1380</v>
      </c>
      <c r="F200" s="215" t="s">
        <v>1381</v>
      </c>
      <c r="G200" s="216" t="s">
        <v>206</v>
      </c>
      <c r="H200" s="217">
        <v>16</v>
      </c>
      <c r="I200" s="218"/>
      <c r="J200" s="219">
        <f>ROUND(I200*H200,2)</f>
        <v>0</v>
      </c>
      <c r="K200" s="215" t="s">
        <v>19</v>
      </c>
      <c r="L200" s="45"/>
      <c r="M200" s="220" t="s">
        <v>19</v>
      </c>
      <c r="N200" s="221" t="s">
        <v>45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185</v>
      </c>
      <c r="AT200" s="224" t="s">
        <v>180</v>
      </c>
      <c r="AU200" s="224" t="s">
        <v>82</v>
      </c>
      <c r="AY200" s="18" t="s">
        <v>178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82</v>
      </c>
      <c r="BK200" s="225">
        <f>ROUND(I200*H200,2)</f>
        <v>0</v>
      </c>
      <c r="BL200" s="18" t="s">
        <v>185</v>
      </c>
      <c r="BM200" s="224" t="s">
        <v>804</v>
      </c>
    </row>
    <row r="201" spans="1:47" s="2" customFormat="1" ht="12">
      <c r="A201" s="39"/>
      <c r="B201" s="40"/>
      <c r="C201" s="41"/>
      <c r="D201" s="226" t="s">
        <v>187</v>
      </c>
      <c r="E201" s="41"/>
      <c r="F201" s="227" t="s">
        <v>1381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187</v>
      </c>
      <c r="AU201" s="18" t="s">
        <v>82</v>
      </c>
    </row>
    <row r="202" spans="1:65" s="2" customFormat="1" ht="16.5" customHeight="1">
      <c r="A202" s="39"/>
      <c r="B202" s="40"/>
      <c r="C202" s="213" t="s">
        <v>74</v>
      </c>
      <c r="D202" s="213" t="s">
        <v>180</v>
      </c>
      <c r="E202" s="214" t="s">
        <v>1382</v>
      </c>
      <c r="F202" s="215" t="s">
        <v>1383</v>
      </c>
      <c r="G202" s="216" t="s">
        <v>206</v>
      </c>
      <c r="H202" s="217">
        <v>16</v>
      </c>
      <c r="I202" s="218"/>
      <c r="J202" s="219">
        <f>ROUND(I202*H202,2)</f>
        <v>0</v>
      </c>
      <c r="K202" s="215" t="s">
        <v>19</v>
      </c>
      <c r="L202" s="45"/>
      <c r="M202" s="220" t="s">
        <v>19</v>
      </c>
      <c r="N202" s="221" t="s">
        <v>45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185</v>
      </c>
      <c r="AT202" s="224" t="s">
        <v>180</v>
      </c>
      <c r="AU202" s="224" t="s">
        <v>82</v>
      </c>
      <c r="AY202" s="18" t="s">
        <v>178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82</v>
      </c>
      <c r="BK202" s="225">
        <f>ROUND(I202*H202,2)</f>
        <v>0</v>
      </c>
      <c r="BL202" s="18" t="s">
        <v>185</v>
      </c>
      <c r="BM202" s="224" t="s">
        <v>817</v>
      </c>
    </row>
    <row r="203" spans="1:47" s="2" customFormat="1" ht="12">
      <c r="A203" s="39"/>
      <c r="B203" s="40"/>
      <c r="C203" s="41"/>
      <c r="D203" s="226" t="s">
        <v>187</v>
      </c>
      <c r="E203" s="41"/>
      <c r="F203" s="227" t="s">
        <v>1383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187</v>
      </c>
      <c r="AU203" s="18" t="s">
        <v>82</v>
      </c>
    </row>
    <row r="204" spans="1:65" s="2" customFormat="1" ht="16.5" customHeight="1">
      <c r="A204" s="39"/>
      <c r="B204" s="40"/>
      <c r="C204" s="213" t="s">
        <v>74</v>
      </c>
      <c r="D204" s="213" t="s">
        <v>180</v>
      </c>
      <c r="E204" s="214" t="s">
        <v>1418</v>
      </c>
      <c r="F204" s="215" t="s">
        <v>1419</v>
      </c>
      <c r="G204" s="216" t="s">
        <v>1359</v>
      </c>
      <c r="H204" s="217">
        <v>1</v>
      </c>
      <c r="I204" s="218"/>
      <c r="J204" s="219">
        <f>ROUND(I204*H204,2)</f>
        <v>0</v>
      </c>
      <c r="K204" s="215" t="s">
        <v>19</v>
      </c>
      <c r="L204" s="45"/>
      <c r="M204" s="220" t="s">
        <v>19</v>
      </c>
      <c r="N204" s="221" t="s">
        <v>45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185</v>
      </c>
      <c r="AT204" s="224" t="s">
        <v>180</v>
      </c>
      <c r="AU204" s="224" t="s">
        <v>82</v>
      </c>
      <c r="AY204" s="18" t="s">
        <v>178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82</v>
      </c>
      <c r="BK204" s="225">
        <f>ROUND(I204*H204,2)</f>
        <v>0</v>
      </c>
      <c r="BL204" s="18" t="s">
        <v>185</v>
      </c>
      <c r="BM204" s="224" t="s">
        <v>829</v>
      </c>
    </row>
    <row r="205" spans="1:47" s="2" customFormat="1" ht="12">
      <c r="A205" s="39"/>
      <c r="B205" s="40"/>
      <c r="C205" s="41"/>
      <c r="D205" s="226" t="s">
        <v>187</v>
      </c>
      <c r="E205" s="41"/>
      <c r="F205" s="227" t="s">
        <v>1419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187</v>
      </c>
      <c r="AU205" s="18" t="s">
        <v>82</v>
      </c>
    </row>
    <row r="206" spans="1:63" s="12" customFormat="1" ht="25.9" customHeight="1">
      <c r="A206" s="12"/>
      <c r="B206" s="197"/>
      <c r="C206" s="198"/>
      <c r="D206" s="199" t="s">
        <v>73</v>
      </c>
      <c r="E206" s="200" t="s">
        <v>1428</v>
      </c>
      <c r="F206" s="200" t="s">
        <v>1429</v>
      </c>
      <c r="G206" s="198"/>
      <c r="H206" s="198"/>
      <c r="I206" s="201"/>
      <c r="J206" s="202">
        <f>BK206</f>
        <v>0</v>
      </c>
      <c r="K206" s="198"/>
      <c r="L206" s="203"/>
      <c r="M206" s="204"/>
      <c r="N206" s="205"/>
      <c r="O206" s="205"/>
      <c r="P206" s="206">
        <f>SUM(P207:P245)</f>
        <v>0</v>
      </c>
      <c r="Q206" s="205"/>
      <c r="R206" s="206">
        <f>SUM(R207:R245)</f>
        <v>0</v>
      </c>
      <c r="S206" s="205"/>
      <c r="T206" s="207">
        <f>SUM(T207:T245)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8" t="s">
        <v>82</v>
      </c>
      <c r="AT206" s="209" t="s">
        <v>73</v>
      </c>
      <c r="AU206" s="209" t="s">
        <v>74</v>
      </c>
      <c r="AY206" s="208" t="s">
        <v>178</v>
      </c>
      <c r="BK206" s="210">
        <f>SUM(BK207:BK245)</f>
        <v>0</v>
      </c>
    </row>
    <row r="207" spans="1:65" s="2" customFormat="1" ht="37.8" customHeight="1">
      <c r="A207" s="39"/>
      <c r="B207" s="40"/>
      <c r="C207" s="213" t="s">
        <v>74</v>
      </c>
      <c r="D207" s="213" t="s">
        <v>180</v>
      </c>
      <c r="E207" s="214" t="s">
        <v>1430</v>
      </c>
      <c r="F207" s="215" t="s">
        <v>1431</v>
      </c>
      <c r="G207" s="216" t="s">
        <v>1359</v>
      </c>
      <c r="H207" s="217">
        <v>1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45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185</v>
      </c>
      <c r="AT207" s="224" t="s">
        <v>180</v>
      </c>
      <c r="AU207" s="224" t="s">
        <v>82</v>
      </c>
      <c r="AY207" s="18" t="s">
        <v>178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82</v>
      </c>
      <c r="BK207" s="225">
        <f>ROUND(I207*H207,2)</f>
        <v>0</v>
      </c>
      <c r="BL207" s="18" t="s">
        <v>185</v>
      </c>
      <c r="BM207" s="224" t="s">
        <v>845</v>
      </c>
    </row>
    <row r="208" spans="1:47" s="2" customFormat="1" ht="12">
      <c r="A208" s="39"/>
      <c r="B208" s="40"/>
      <c r="C208" s="41"/>
      <c r="D208" s="226" t="s">
        <v>187</v>
      </c>
      <c r="E208" s="41"/>
      <c r="F208" s="227" t="s">
        <v>1431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187</v>
      </c>
      <c r="AU208" s="18" t="s">
        <v>82</v>
      </c>
    </row>
    <row r="209" spans="1:65" s="2" customFormat="1" ht="16.5" customHeight="1">
      <c r="A209" s="39"/>
      <c r="B209" s="40"/>
      <c r="C209" s="213" t="s">
        <v>74</v>
      </c>
      <c r="D209" s="213" t="s">
        <v>180</v>
      </c>
      <c r="E209" s="214" t="s">
        <v>1395</v>
      </c>
      <c r="F209" s="215" t="s">
        <v>1396</v>
      </c>
      <c r="G209" s="216" t="s">
        <v>1359</v>
      </c>
      <c r="H209" s="217">
        <v>1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45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185</v>
      </c>
      <c r="AT209" s="224" t="s">
        <v>180</v>
      </c>
      <c r="AU209" s="224" t="s">
        <v>82</v>
      </c>
      <c r="AY209" s="18" t="s">
        <v>178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82</v>
      </c>
      <c r="BK209" s="225">
        <f>ROUND(I209*H209,2)</f>
        <v>0</v>
      </c>
      <c r="BL209" s="18" t="s">
        <v>185</v>
      </c>
      <c r="BM209" s="224" t="s">
        <v>858</v>
      </c>
    </row>
    <row r="210" spans="1:47" s="2" customFormat="1" ht="12">
      <c r="A210" s="39"/>
      <c r="B210" s="40"/>
      <c r="C210" s="41"/>
      <c r="D210" s="226" t="s">
        <v>187</v>
      </c>
      <c r="E210" s="41"/>
      <c r="F210" s="227" t="s">
        <v>1396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187</v>
      </c>
      <c r="AU210" s="18" t="s">
        <v>82</v>
      </c>
    </row>
    <row r="211" spans="1:65" s="2" customFormat="1" ht="24.15" customHeight="1">
      <c r="A211" s="39"/>
      <c r="B211" s="40"/>
      <c r="C211" s="213" t="s">
        <v>74</v>
      </c>
      <c r="D211" s="213" t="s">
        <v>180</v>
      </c>
      <c r="E211" s="214" t="s">
        <v>1397</v>
      </c>
      <c r="F211" s="215" t="s">
        <v>1398</v>
      </c>
      <c r="G211" s="216" t="s">
        <v>1359</v>
      </c>
      <c r="H211" s="217">
        <v>1</v>
      </c>
      <c r="I211" s="218"/>
      <c r="J211" s="219">
        <f>ROUND(I211*H211,2)</f>
        <v>0</v>
      </c>
      <c r="K211" s="215" t="s">
        <v>19</v>
      </c>
      <c r="L211" s="45"/>
      <c r="M211" s="220" t="s">
        <v>19</v>
      </c>
      <c r="N211" s="221" t="s">
        <v>45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185</v>
      </c>
      <c r="AT211" s="224" t="s">
        <v>180</v>
      </c>
      <c r="AU211" s="224" t="s">
        <v>82</v>
      </c>
      <c r="AY211" s="18" t="s">
        <v>178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82</v>
      </c>
      <c r="BK211" s="225">
        <f>ROUND(I211*H211,2)</f>
        <v>0</v>
      </c>
      <c r="BL211" s="18" t="s">
        <v>185</v>
      </c>
      <c r="BM211" s="224" t="s">
        <v>868</v>
      </c>
    </row>
    <row r="212" spans="1:47" s="2" customFormat="1" ht="12">
      <c r="A212" s="39"/>
      <c r="B212" s="40"/>
      <c r="C212" s="41"/>
      <c r="D212" s="226" t="s">
        <v>187</v>
      </c>
      <c r="E212" s="41"/>
      <c r="F212" s="227" t="s">
        <v>1398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187</v>
      </c>
      <c r="AU212" s="18" t="s">
        <v>82</v>
      </c>
    </row>
    <row r="213" spans="1:65" s="2" customFormat="1" ht="24.15" customHeight="1">
      <c r="A213" s="39"/>
      <c r="B213" s="40"/>
      <c r="C213" s="213" t="s">
        <v>74</v>
      </c>
      <c r="D213" s="213" t="s">
        <v>180</v>
      </c>
      <c r="E213" s="214" t="s">
        <v>1399</v>
      </c>
      <c r="F213" s="215" t="s">
        <v>1400</v>
      </c>
      <c r="G213" s="216" t="s">
        <v>1359</v>
      </c>
      <c r="H213" s="217">
        <v>1</v>
      </c>
      <c r="I213" s="218"/>
      <c r="J213" s="219">
        <f>ROUND(I213*H213,2)</f>
        <v>0</v>
      </c>
      <c r="K213" s="215" t="s">
        <v>19</v>
      </c>
      <c r="L213" s="45"/>
      <c r="M213" s="220" t="s">
        <v>19</v>
      </c>
      <c r="N213" s="221" t="s">
        <v>45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185</v>
      </c>
      <c r="AT213" s="224" t="s">
        <v>180</v>
      </c>
      <c r="AU213" s="224" t="s">
        <v>82</v>
      </c>
      <c r="AY213" s="18" t="s">
        <v>178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82</v>
      </c>
      <c r="BK213" s="225">
        <f>ROUND(I213*H213,2)</f>
        <v>0</v>
      </c>
      <c r="BL213" s="18" t="s">
        <v>185</v>
      </c>
      <c r="BM213" s="224" t="s">
        <v>876</v>
      </c>
    </row>
    <row r="214" spans="1:47" s="2" customFormat="1" ht="12">
      <c r="A214" s="39"/>
      <c r="B214" s="40"/>
      <c r="C214" s="41"/>
      <c r="D214" s="226" t="s">
        <v>187</v>
      </c>
      <c r="E214" s="41"/>
      <c r="F214" s="227" t="s">
        <v>1400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187</v>
      </c>
      <c r="AU214" s="18" t="s">
        <v>82</v>
      </c>
    </row>
    <row r="215" spans="1:65" s="2" customFormat="1" ht="16.5" customHeight="1">
      <c r="A215" s="39"/>
      <c r="B215" s="40"/>
      <c r="C215" s="213" t="s">
        <v>74</v>
      </c>
      <c r="D215" s="213" t="s">
        <v>180</v>
      </c>
      <c r="E215" s="214" t="s">
        <v>1401</v>
      </c>
      <c r="F215" s="215" t="s">
        <v>1402</v>
      </c>
      <c r="G215" s="216" t="s">
        <v>1359</v>
      </c>
      <c r="H215" s="217">
        <v>1</v>
      </c>
      <c r="I215" s="218"/>
      <c r="J215" s="219">
        <f>ROUND(I215*H215,2)</f>
        <v>0</v>
      </c>
      <c r="K215" s="215" t="s">
        <v>19</v>
      </c>
      <c r="L215" s="45"/>
      <c r="M215" s="220" t="s">
        <v>19</v>
      </c>
      <c r="N215" s="221" t="s">
        <v>45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185</v>
      </c>
      <c r="AT215" s="224" t="s">
        <v>180</v>
      </c>
      <c r="AU215" s="224" t="s">
        <v>82</v>
      </c>
      <c r="AY215" s="18" t="s">
        <v>178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82</v>
      </c>
      <c r="BK215" s="225">
        <f>ROUND(I215*H215,2)</f>
        <v>0</v>
      </c>
      <c r="BL215" s="18" t="s">
        <v>185</v>
      </c>
      <c r="BM215" s="224" t="s">
        <v>886</v>
      </c>
    </row>
    <row r="216" spans="1:47" s="2" customFormat="1" ht="12">
      <c r="A216" s="39"/>
      <c r="B216" s="40"/>
      <c r="C216" s="41"/>
      <c r="D216" s="226" t="s">
        <v>187</v>
      </c>
      <c r="E216" s="41"/>
      <c r="F216" s="227" t="s">
        <v>1402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187</v>
      </c>
      <c r="AU216" s="18" t="s">
        <v>82</v>
      </c>
    </row>
    <row r="217" spans="1:65" s="2" customFormat="1" ht="16.5" customHeight="1">
      <c r="A217" s="39"/>
      <c r="B217" s="40"/>
      <c r="C217" s="213" t="s">
        <v>74</v>
      </c>
      <c r="D217" s="213" t="s">
        <v>180</v>
      </c>
      <c r="E217" s="214" t="s">
        <v>1432</v>
      </c>
      <c r="F217" s="215" t="s">
        <v>1433</v>
      </c>
      <c r="G217" s="216" t="s">
        <v>1359</v>
      </c>
      <c r="H217" s="217">
        <v>1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45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185</v>
      </c>
      <c r="AT217" s="224" t="s">
        <v>180</v>
      </c>
      <c r="AU217" s="224" t="s">
        <v>82</v>
      </c>
      <c r="AY217" s="18" t="s">
        <v>178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82</v>
      </c>
      <c r="BK217" s="225">
        <f>ROUND(I217*H217,2)</f>
        <v>0</v>
      </c>
      <c r="BL217" s="18" t="s">
        <v>185</v>
      </c>
      <c r="BM217" s="224" t="s">
        <v>894</v>
      </c>
    </row>
    <row r="218" spans="1:47" s="2" customFormat="1" ht="12">
      <c r="A218" s="39"/>
      <c r="B218" s="40"/>
      <c r="C218" s="41"/>
      <c r="D218" s="226" t="s">
        <v>187</v>
      </c>
      <c r="E218" s="41"/>
      <c r="F218" s="227" t="s">
        <v>1433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187</v>
      </c>
      <c r="AU218" s="18" t="s">
        <v>82</v>
      </c>
    </row>
    <row r="219" spans="1:65" s="2" customFormat="1" ht="16.5" customHeight="1">
      <c r="A219" s="39"/>
      <c r="B219" s="40"/>
      <c r="C219" s="213" t="s">
        <v>74</v>
      </c>
      <c r="D219" s="213" t="s">
        <v>180</v>
      </c>
      <c r="E219" s="214" t="s">
        <v>1403</v>
      </c>
      <c r="F219" s="215" t="s">
        <v>1404</v>
      </c>
      <c r="G219" s="216" t="s">
        <v>1359</v>
      </c>
      <c r="H219" s="217">
        <v>1</v>
      </c>
      <c r="I219" s="218"/>
      <c r="J219" s="219">
        <f>ROUND(I219*H219,2)</f>
        <v>0</v>
      </c>
      <c r="K219" s="215" t="s">
        <v>19</v>
      </c>
      <c r="L219" s="45"/>
      <c r="M219" s="220" t="s">
        <v>19</v>
      </c>
      <c r="N219" s="221" t="s">
        <v>45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185</v>
      </c>
      <c r="AT219" s="224" t="s">
        <v>180</v>
      </c>
      <c r="AU219" s="224" t="s">
        <v>82</v>
      </c>
      <c r="AY219" s="18" t="s">
        <v>178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82</v>
      </c>
      <c r="BK219" s="225">
        <f>ROUND(I219*H219,2)</f>
        <v>0</v>
      </c>
      <c r="BL219" s="18" t="s">
        <v>185</v>
      </c>
      <c r="BM219" s="224" t="s">
        <v>902</v>
      </c>
    </row>
    <row r="220" spans="1:47" s="2" customFormat="1" ht="12">
      <c r="A220" s="39"/>
      <c r="B220" s="40"/>
      <c r="C220" s="41"/>
      <c r="D220" s="226" t="s">
        <v>187</v>
      </c>
      <c r="E220" s="41"/>
      <c r="F220" s="227" t="s">
        <v>1404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187</v>
      </c>
      <c r="AU220" s="18" t="s">
        <v>82</v>
      </c>
    </row>
    <row r="221" spans="1:65" s="2" customFormat="1" ht="21.75" customHeight="1">
      <c r="A221" s="39"/>
      <c r="B221" s="40"/>
      <c r="C221" s="213" t="s">
        <v>74</v>
      </c>
      <c r="D221" s="213" t="s">
        <v>180</v>
      </c>
      <c r="E221" s="214" t="s">
        <v>1426</v>
      </c>
      <c r="F221" s="215" t="s">
        <v>1427</v>
      </c>
      <c r="G221" s="216" t="s">
        <v>1359</v>
      </c>
      <c r="H221" s="217">
        <v>4</v>
      </c>
      <c r="I221" s="218"/>
      <c r="J221" s="219">
        <f>ROUND(I221*H221,2)</f>
        <v>0</v>
      </c>
      <c r="K221" s="215" t="s">
        <v>19</v>
      </c>
      <c r="L221" s="45"/>
      <c r="M221" s="220" t="s">
        <v>19</v>
      </c>
      <c r="N221" s="221" t="s">
        <v>45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185</v>
      </c>
      <c r="AT221" s="224" t="s">
        <v>180</v>
      </c>
      <c r="AU221" s="224" t="s">
        <v>82</v>
      </c>
      <c r="AY221" s="18" t="s">
        <v>178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82</v>
      </c>
      <c r="BK221" s="225">
        <f>ROUND(I221*H221,2)</f>
        <v>0</v>
      </c>
      <c r="BL221" s="18" t="s">
        <v>185</v>
      </c>
      <c r="BM221" s="224" t="s">
        <v>912</v>
      </c>
    </row>
    <row r="222" spans="1:47" s="2" customFormat="1" ht="12">
      <c r="A222" s="39"/>
      <c r="B222" s="40"/>
      <c r="C222" s="41"/>
      <c r="D222" s="226" t="s">
        <v>187</v>
      </c>
      <c r="E222" s="41"/>
      <c r="F222" s="227" t="s">
        <v>1427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187</v>
      </c>
      <c r="AU222" s="18" t="s">
        <v>82</v>
      </c>
    </row>
    <row r="223" spans="1:65" s="2" customFormat="1" ht="21.75" customHeight="1">
      <c r="A223" s="39"/>
      <c r="B223" s="40"/>
      <c r="C223" s="213" t="s">
        <v>74</v>
      </c>
      <c r="D223" s="213" t="s">
        <v>180</v>
      </c>
      <c r="E223" s="214" t="s">
        <v>1424</v>
      </c>
      <c r="F223" s="215" t="s">
        <v>1425</v>
      </c>
      <c r="G223" s="216" t="s">
        <v>1359</v>
      </c>
      <c r="H223" s="217">
        <v>2</v>
      </c>
      <c r="I223" s="218"/>
      <c r="J223" s="219">
        <f>ROUND(I223*H223,2)</f>
        <v>0</v>
      </c>
      <c r="K223" s="215" t="s">
        <v>19</v>
      </c>
      <c r="L223" s="45"/>
      <c r="M223" s="220" t="s">
        <v>19</v>
      </c>
      <c r="N223" s="221" t="s">
        <v>45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185</v>
      </c>
      <c r="AT223" s="224" t="s">
        <v>180</v>
      </c>
      <c r="AU223" s="224" t="s">
        <v>82</v>
      </c>
      <c r="AY223" s="18" t="s">
        <v>178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82</v>
      </c>
      <c r="BK223" s="225">
        <f>ROUND(I223*H223,2)</f>
        <v>0</v>
      </c>
      <c r="BL223" s="18" t="s">
        <v>185</v>
      </c>
      <c r="BM223" s="224" t="s">
        <v>922</v>
      </c>
    </row>
    <row r="224" spans="1:47" s="2" customFormat="1" ht="12">
      <c r="A224" s="39"/>
      <c r="B224" s="40"/>
      <c r="C224" s="41"/>
      <c r="D224" s="226" t="s">
        <v>187</v>
      </c>
      <c r="E224" s="41"/>
      <c r="F224" s="227" t="s">
        <v>1425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187</v>
      </c>
      <c r="AU224" s="18" t="s">
        <v>82</v>
      </c>
    </row>
    <row r="225" spans="1:47" s="2" customFormat="1" ht="12">
      <c r="A225" s="39"/>
      <c r="B225" s="40"/>
      <c r="C225" s="41"/>
      <c r="D225" s="226" t="s">
        <v>202</v>
      </c>
      <c r="E225" s="41"/>
      <c r="F225" s="233" t="s">
        <v>1407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202</v>
      </c>
      <c r="AU225" s="18" t="s">
        <v>82</v>
      </c>
    </row>
    <row r="226" spans="1:65" s="2" customFormat="1" ht="16.5" customHeight="1">
      <c r="A226" s="39"/>
      <c r="B226" s="40"/>
      <c r="C226" s="213" t="s">
        <v>74</v>
      </c>
      <c r="D226" s="213" t="s">
        <v>180</v>
      </c>
      <c r="E226" s="214" t="s">
        <v>1434</v>
      </c>
      <c r="F226" s="215" t="s">
        <v>1435</v>
      </c>
      <c r="G226" s="216" t="s">
        <v>1371</v>
      </c>
      <c r="H226" s="217">
        <v>0.5</v>
      </c>
      <c r="I226" s="218"/>
      <c r="J226" s="219">
        <f>ROUND(I226*H226,2)</f>
        <v>0</v>
      </c>
      <c r="K226" s="215" t="s">
        <v>19</v>
      </c>
      <c r="L226" s="45"/>
      <c r="M226" s="220" t="s">
        <v>19</v>
      </c>
      <c r="N226" s="221" t="s">
        <v>45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185</v>
      </c>
      <c r="AT226" s="224" t="s">
        <v>180</v>
      </c>
      <c r="AU226" s="224" t="s">
        <v>82</v>
      </c>
      <c r="AY226" s="18" t="s">
        <v>178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82</v>
      </c>
      <c r="BK226" s="225">
        <f>ROUND(I226*H226,2)</f>
        <v>0</v>
      </c>
      <c r="BL226" s="18" t="s">
        <v>185</v>
      </c>
      <c r="BM226" s="224" t="s">
        <v>932</v>
      </c>
    </row>
    <row r="227" spans="1:47" s="2" customFormat="1" ht="12">
      <c r="A227" s="39"/>
      <c r="B227" s="40"/>
      <c r="C227" s="41"/>
      <c r="D227" s="226" t="s">
        <v>187</v>
      </c>
      <c r="E227" s="41"/>
      <c r="F227" s="227" t="s">
        <v>1435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187</v>
      </c>
      <c r="AU227" s="18" t="s">
        <v>82</v>
      </c>
    </row>
    <row r="228" spans="1:65" s="2" customFormat="1" ht="16.5" customHeight="1">
      <c r="A228" s="39"/>
      <c r="B228" s="40"/>
      <c r="C228" s="213" t="s">
        <v>74</v>
      </c>
      <c r="D228" s="213" t="s">
        <v>180</v>
      </c>
      <c r="E228" s="214" t="s">
        <v>1410</v>
      </c>
      <c r="F228" s="215" t="s">
        <v>1411</v>
      </c>
      <c r="G228" s="216" t="s">
        <v>1371</v>
      </c>
      <c r="H228" s="217">
        <v>7.7</v>
      </c>
      <c r="I228" s="218"/>
      <c r="J228" s="219">
        <f>ROUND(I228*H228,2)</f>
        <v>0</v>
      </c>
      <c r="K228" s="215" t="s">
        <v>19</v>
      </c>
      <c r="L228" s="45"/>
      <c r="M228" s="220" t="s">
        <v>19</v>
      </c>
      <c r="N228" s="221" t="s">
        <v>45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185</v>
      </c>
      <c r="AT228" s="224" t="s">
        <v>180</v>
      </c>
      <c r="AU228" s="224" t="s">
        <v>82</v>
      </c>
      <c r="AY228" s="18" t="s">
        <v>178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82</v>
      </c>
      <c r="BK228" s="225">
        <f>ROUND(I228*H228,2)</f>
        <v>0</v>
      </c>
      <c r="BL228" s="18" t="s">
        <v>185</v>
      </c>
      <c r="BM228" s="224" t="s">
        <v>940</v>
      </c>
    </row>
    <row r="229" spans="1:47" s="2" customFormat="1" ht="12">
      <c r="A229" s="39"/>
      <c r="B229" s="40"/>
      <c r="C229" s="41"/>
      <c r="D229" s="226" t="s">
        <v>187</v>
      </c>
      <c r="E229" s="41"/>
      <c r="F229" s="227" t="s">
        <v>1411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187</v>
      </c>
      <c r="AU229" s="18" t="s">
        <v>82</v>
      </c>
    </row>
    <row r="230" spans="1:65" s="2" customFormat="1" ht="16.5" customHeight="1">
      <c r="A230" s="39"/>
      <c r="B230" s="40"/>
      <c r="C230" s="213" t="s">
        <v>74</v>
      </c>
      <c r="D230" s="213" t="s">
        <v>180</v>
      </c>
      <c r="E230" s="214" t="s">
        <v>1412</v>
      </c>
      <c r="F230" s="215" t="s">
        <v>1413</v>
      </c>
      <c r="G230" s="216" t="s">
        <v>1371</v>
      </c>
      <c r="H230" s="217">
        <v>0.5</v>
      </c>
      <c r="I230" s="218"/>
      <c r="J230" s="219">
        <f>ROUND(I230*H230,2)</f>
        <v>0</v>
      </c>
      <c r="K230" s="215" t="s">
        <v>19</v>
      </c>
      <c r="L230" s="45"/>
      <c r="M230" s="220" t="s">
        <v>19</v>
      </c>
      <c r="N230" s="221" t="s">
        <v>45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185</v>
      </c>
      <c r="AT230" s="224" t="s">
        <v>180</v>
      </c>
      <c r="AU230" s="224" t="s">
        <v>82</v>
      </c>
      <c r="AY230" s="18" t="s">
        <v>178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82</v>
      </c>
      <c r="BK230" s="225">
        <f>ROUND(I230*H230,2)</f>
        <v>0</v>
      </c>
      <c r="BL230" s="18" t="s">
        <v>185</v>
      </c>
      <c r="BM230" s="224" t="s">
        <v>950</v>
      </c>
    </row>
    <row r="231" spans="1:47" s="2" customFormat="1" ht="12">
      <c r="A231" s="39"/>
      <c r="B231" s="40"/>
      <c r="C231" s="41"/>
      <c r="D231" s="226" t="s">
        <v>187</v>
      </c>
      <c r="E231" s="41"/>
      <c r="F231" s="227" t="s">
        <v>1413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187</v>
      </c>
      <c r="AU231" s="18" t="s">
        <v>82</v>
      </c>
    </row>
    <row r="232" spans="1:65" s="2" customFormat="1" ht="16.5" customHeight="1">
      <c r="A232" s="39"/>
      <c r="B232" s="40"/>
      <c r="C232" s="213" t="s">
        <v>74</v>
      </c>
      <c r="D232" s="213" t="s">
        <v>180</v>
      </c>
      <c r="E232" s="214" t="s">
        <v>1414</v>
      </c>
      <c r="F232" s="215" t="s">
        <v>1415</v>
      </c>
      <c r="G232" s="216" t="s">
        <v>1371</v>
      </c>
      <c r="H232" s="217">
        <v>3</v>
      </c>
      <c r="I232" s="218"/>
      <c r="J232" s="219">
        <f>ROUND(I232*H232,2)</f>
        <v>0</v>
      </c>
      <c r="K232" s="215" t="s">
        <v>19</v>
      </c>
      <c r="L232" s="45"/>
      <c r="M232" s="220" t="s">
        <v>19</v>
      </c>
      <c r="N232" s="221" t="s">
        <v>45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185</v>
      </c>
      <c r="AT232" s="224" t="s">
        <v>180</v>
      </c>
      <c r="AU232" s="224" t="s">
        <v>82</v>
      </c>
      <c r="AY232" s="18" t="s">
        <v>178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82</v>
      </c>
      <c r="BK232" s="225">
        <f>ROUND(I232*H232,2)</f>
        <v>0</v>
      </c>
      <c r="BL232" s="18" t="s">
        <v>185</v>
      </c>
      <c r="BM232" s="224" t="s">
        <v>965</v>
      </c>
    </row>
    <row r="233" spans="1:47" s="2" customFormat="1" ht="12">
      <c r="A233" s="39"/>
      <c r="B233" s="40"/>
      <c r="C233" s="41"/>
      <c r="D233" s="226" t="s">
        <v>187</v>
      </c>
      <c r="E233" s="41"/>
      <c r="F233" s="227" t="s">
        <v>1415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187</v>
      </c>
      <c r="AU233" s="18" t="s">
        <v>82</v>
      </c>
    </row>
    <row r="234" spans="1:65" s="2" customFormat="1" ht="16.5" customHeight="1">
      <c r="A234" s="39"/>
      <c r="B234" s="40"/>
      <c r="C234" s="213" t="s">
        <v>74</v>
      </c>
      <c r="D234" s="213" t="s">
        <v>180</v>
      </c>
      <c r="E234" s="214" t="s">
        <v>1436</v>
      </c>
      <c r="F234" s="215" t="s">
        <v>1437</v>
      </c>
      <c r="G234" s="216" t="s">
        <v>1371</v>
      </c>
      <c r="H234" s="217">
        <v>3</v>
      </c>
      <c r="I234" s="218"/>
      <c r="J234" s="219">
        <f>ROUND(I234*H234,2)</f>
        <v>0</v>
      </c>
      <c r="K234" s="215" t="s">
        <v>19</v>
      </c>
      <c r="L234" s="45"/>
      <c r="M234" s="220" t="s">
        <v>19</v>
      </c>
      <c r="N234" s="221" t="s">
        <v>45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185</v>
      </c>
      <c r="AT234" s="224" t="s">
        <v>180</v>
      </c>
      <c r="AU234" s="224" t="s">
        <v>82</v>
      </c>
      <c r="AY234" s="18" t="s">
        <v>178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82</v>
      </c>
      <c r="BK234" s="225">
        <f>ROUND(I234*H234,2)</f>
        <v>0</v>
      </c>
      <c r="BL234" s="18" t="s">
        <v>185</v>
      </c>
      <c r="BM234" s="224" t="s">
        <v>973</v>
      </c>
    </row>
    <row r="235" spans="1:47" s="2" customFormat="1" ht="12">
      <c r="A235" s="39"/>
      <c r="B235" s="40"/>
      <c r="C235" s="41"/>
      <c r="D235" s="226" t="s">
        <v>187</v>
      </c>
      <c r="E235" s="41"/>
      <c r="F235" s="227" t="s">
        <v>1437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187</v>
      </c>
      <c r="AU235" s="18" t="s">
        <v>82</v>
      </c>
    </row>
    <row r="236" spans="1:65" s="2" customFormat="1" ht="33" customHeight="1">
      <c r="A236" s="39"/>
      <c r="B236" s="40"/>
      <c r="C236" s="213" t="s">
        <v>74</v>
      </c>
      <c r="D236" s="213" t="s">
        <v>180</v>
      </c>
      <c r="E236" s="214" t="s">
        <v>1416</v>
      </c>
      <c r="F236" s="215" t="s">
        <v>1417</v>
      </c>
      <c r="G236" s="216" t="s">
        <v>206</v>
      </c>
      <c r="H236" s="217">
        <v>1.8</v>
      </c>
      <c r="I236" s="218"/>
      <c r="J236" s="219">
        <f>ROUND(I236*H236,2)</f>
        <v>0</v>
      </c>
      <c r="K236" s="215" t="s">
        <v>19</v>
      </c>
      <c r="L236" s="45"/>
      <c r="M236" s="220" t="s">
        <v>19</v>
      </c>
      <c r="N236" s="221" t="s">
        <v>45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185</v>
      </c>
      <c r="AT236" s="224" t="s">
        <v>180</v>
      </c>
      <c r="AU236" s="224" t="s">
        <v>82</v>
      </c>
      <c r="AY236" s="18" t="s">
        <v>178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82</v>
      </c>
      <c r="BK236" s="225">
        <f>ROUND(I236*H236,2)</f>
        <v>0</v>
      </c>
      <c r="BL236" s="18" t="s">
        <v>185</v>
      </c>
      <c r="BM236" s="224" t="s">
        <v>983</v>
      </c>
    </row>
    <row r="237" spans="1:47" s="2" customFormat="1" ht="12">
      <c r="A237" s="39"/>
      <c r="B237" s="40"/>
      <c r="C237" s="41"/>
      <c r="D237" s="226" t="s">
        <v>187</v>
      </c>
      <c r="E237" s="41"/>
      <c r="F237" s="227" t="s">
        <v>1417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187</v>
      </c>
      <c r="AU237" s="18" t="s">
        <v>82</v>
      </c>
    </row>
    <row r="238" spans="1:65" s="2" customFormat="1" ht="16.5" customHeight="1">
      <c r="A238" s="39"/>
      <c r="B238" s="40"/>
      <c r="C238" s="213" t="s">
        <v>74</v>
      </c>
      <c r="D238" s="213" t="s">
        <v>180</v>
      </c>
      <c r="E238" s="214" t="s">
        <v>1378</v>
      </c>
      <c r="F238" s="215" t="s">
        <v>1379</v>
      </c>
      <c r="G238" s="216" t="s">
        <v>219</v>
      </c>
      <c r="H238" s="217">
        <v>20</v>
      </c>
      <c r="I238" s="218"/>
      <c r="J238" s="219">
        <f>ROUND(I238*H238,2)</f>
        <v>0</v>
      </c>
      <c r="K238" s="215" t="s">
        <v>19</v>
      </c>
      <c r="L238" s="45"/>
      <c r="M238" s="220" t="s">
        <v>19</v>
      </c>
      <c r="N238" s="221" t="s">
        <v>45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185</v>
      </c>
      <c r="AT238" s="224" t="s">
        <v>180</v>
      </c>
      <c r="AU238" s="224" t="s">
        <v>82</v>
      </c>
      <c r="AY238" s="18" t="s">
        <v>178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82</v>
      </c>
      <c r="BK238" s="225">
        <f>ROUND(I238*H238,2)</f>
        <v>0</v>
      </c>
      <c r="BL238" s="18" t="s">
        <v>185</v>
      </c>
      <c r="BM238" s="224" t="s">
        <v>997</v>
      </c>
    </row>
    <row r="239" spans="1:47" s="2" customFormat="1" ht="12">
      <c r="A239" s="39"/>
      <c r="B239" s="40"/>
      <c r="C239" s="41"/>
      <c r="D239" s="226" t="s">
        <v>187</v>
      </c>
      <c r="E239" s="41"/>
      <c r="F239" s="227" t="s">
        <v>1379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187</v>
      </c>
      <c r="AU239" s="18" t="s">
        <v>82</v>
      </c>
    </row>
    <row r="240" spans="1:65" s="2" customFormat="1" ht="16.5" customHeight="1">
      <c r="A240" s="39"/>
      <c r="B240" s="40"/>
      <c r="C240" s="213" t="s">
        <v>74</v>
      </c>
      <c r="D240" s="213" t="s">
        <v>180</v>
      </c>
      <c r="E240" s="214" t="s">
        <v>1380</v>
      </c>
      <c r="F240" s="215" t="s">
        <v>1381</v>
      </c>
      <c r="G240" s="216" t="s">
        <v>206</v>
      </c>
      <c r="H240" s="217">
        <v>16</v>
      </c>
      <c r="I240" s="218"/>
      <c r="J240" s="219">
        <f>ROUND(I240*H240,2)</f>
        <v>0</v>
      </c>
      <c r="K240" s="215" t="s">
        <v>19</v>
      </c>
      <c r="L240" s="45"/>
      <c r="M240" s="220" t="s">
        <v>19</v>
      </c>
      <c r="N240" s="221" t="s">
        <v>45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185</v>
      </c>
      <c r="AT240" s="224" t="s">
        <v>180</v>
      </c>
      <c r="AU240" s="224" t="s">
        <v>82</v>
      </c>
      <c r="AY240" s="18" t="s">
        <v>178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82</v>
      </c>
      <c r="BK240" s="225">
        <f>ROUND(I240*H240,2)</f>
        <v>0</v>
      </c>
      <c r="BL240" s="18" t="s">
        <v>185</v>
      </c>
      <c r="BM240" s="224" t="s">
        <v>1009</v>
      </c>
    </row>
    <row r="241" spans="1:47" s="2" customFormat="1" ht="12">
      <c r="A241" s="39"/>
      <c r="B241" s="40"/>
      <c r="C241" s="41"/>
      <c r="D241" s="226" t="s">
        <v>187</v>
      </c>
      <c r="E241" s="41"/>
      <c r="F241" s="227" t="s">
        <v>1381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187</v>
      </c>
      <c r="AU241" s="18" t="s">
        <v>82</v>
      </c>
    </row>
    <row r="242" spans="1:65" s="2" customFormat="1" ht="16.5" customHeight="1">
      <c r="A242" s="39"/>
      <c r="B242" s="40"/>
      <c r="C242" s="213" t="s">
        <v>74</v>
      </c>
      <c r="D242" s="213" t="s">
        <v>180</v>
      </c>
      <c r="E242" s="214" t="s">
        <v>1382</v>
      </c>
      <c r="F242" s="215" t="s">
        <v>1383</v>
      </c>
      <c r="G242" s="216" t="s">
        <v>206</v>
      </c>
      <c r="H242" s="217">
        <v>16</v>
      </c>
      <c r="I242" s="218"/>
      <c r="J242" s="219">
        <f>ROUND(I242*H242,2)</f>
        <v>0</v>
      </c>
      <c r="K242" s="215" t="s">
        <v>19</v>
      </c>
      <c r="L242" s="45"/>
      <c r="M242" s="220" t="s">
        <v>19</v>
      </c>
      <c r="N242" s="221" t="s">
        <v>45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185</v>
      </c>
      <c r="AT242" s="224" t="s">
        <v>180</v>
      </c>
      <c r="AU242" s="224" t="s">
        <v>82</v>
      </c>
      <c r="AY242" s="18" t="s">
        <v>178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82</v>
      </c>
      <c r="BK242" s="225">
        <f>ROUND(I242*H242,2)</f>
        <v>0</v>
      </c>
      <c r="BL242" s="18" t="s">
        <v>185</v>
      </c>
      <c r="BM242" s="224" t="s">
        <v>1020</v>
      </c>
    </row>
    <row r="243" spans="1:47" s="2" customFormat="1" ht="12">
      <c r="A243" s="39"/>
      <c r="B243" s="40"/>
      <c r="C243" s="41"/>
      <c r="D243" s="226" t="s">
        <v>187</v>
      </c>
      <c r="E243" s="41"/>
      <c r="F243" s="227" t="s">
        <v>1383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187</v>
      </c>
      <c r="AU243" s="18" t="s">
        <v>82</v>
      </c>
    </row>
    <row r="244" spans="1:65" s="2" customFormat="1" ht="16.5" customHeight="1">
      <c r="A244" s="39"/>
      <c r="B244" s="40"/>
      <c r="C244" s="213" t="s">
        <v>74</v>
      </c>
      <c r="D244" s="213" t="s">
        <v>180</v>
      </c>
      <c r="E244" s="214" t="s">
        <v>1418</v>
      </c>
      <c r="F244" s="215" t="s">
        <v>1419</v>
      </c>
      <c r="G244" s="216" t="s">
        <v>1359</v>
      </c>
      <c r="H244" s="217">
        <v>1</v>
      </c>
      <c r="I244" s="218"/>
      <c r="J244" s="219">
        <f>ROUND(I244*H244,2)</f>
        <v>0</v>
      </c>
      <c r="K244" s="215" t="s">
        <v>19</v>
      </c>
      <c r="L244" s="45"/>
      <c r="M244" s="220" t="s">
        <v>19</v>
      </c>
      <c r="N244" s="221" t="s">
        <v>45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185</v>
      </c>
      <c r="AT244" s="224" t="s">
        <v>180</v>
      </c>
      <c r="AU244" s="224" t="s">
        <v>82</v>
      </c>
      <c r="AY244" s="18" t="s">
        <v>178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82</v>
      </c>
      <c r="BK244" s="225">
        <f>ROUND(I244*H244,2)</f>
        <v>0</v>
      </c>
      <c r="BL244" s="18" t="s">
        <v>185</v>
      </c>
      <c r="BM244" s="224" t="s">
        <v>1032</v>
      </c>
    </row>
    <row r="245" spans="1:47" s="2" customFormat="1" ht="12">
      <c r="A245" s="39"/>
      <c r="B245" s="40"/>
      <c r="C245" s="41"/>
      <c r="D245" s="226" t="s">
        <v>187</v>
      </c>
      <c r="E245" s="41"/>
      <c r="F245" s="227" t="s">
        <v>1419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187</v>
      </c>
      <c r="AU245" s="18" t="s">
        <v>82</v>
      </c>
    </row>
    <row r="246" spans="1:63" s="12" customFormat="1" ht="25.9" customHeight="1">
      <c r="A246" s="12"/>
      <c r="B246" s="197"/>
      <c r="C246" s="198"/>
      <c r="D246" s="199" t="s">
        <v>73</v>
      </c>
      <c r="E246" s="200" t="s">
        <v>1438</v>
      </c>
      <c r="F246" s="200" t="s">
        <v>1439</v>
      </c>
      <c r="G246" s="198"/>
      <c r="H246" s="198"/>
      <c r="I246" s="201"/>
      <c r="J246" s="202">
        <f>BK246</f>
        <v>0</v>
      </c>
      <c r="K246" s="198"/>
      <c r="L246" s="203"/>
      <c r="M246" s="204"/>
      <c r="N246" s="205"/>
      <c r="O246" s="205"/>
      <c r="P246" s="206">
        <f>SUM(P247:P281)</f>
        <v>0</v>
      </c>
      <c r="Q246" s="205"/>
      <c r="R246" s="206">
        <f>SUM(R247:R281)</f>
        <v>0</v>
      </c>
      <c r="S246" s="205"/>
      <c r="T246" s="207">
        <f>SUM(T247:T281)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8" t="s">
        <v>82</v>
      </c>
      <c r="AT246" s="209" t="s">
        <v>73</v>
      </c>
      <c r="AU246" s="209" t="s">
        <v>74</v>
      </c>
      <c r="AY246" s="208" t="s">
        <v>178</v>
      </c>
      <c r="BK246" s="210">
        <f>SUM(BK247:BK281)</f>
        <v>0</v>
      </c>
    </row>
    <row r="247" spans="1:65" s="2" customFormat="1" ht="37.8" customHeight="1">
      <c r="A247" s="39"/>
      <c r="B247" s="40"/>
      <c r="C247" s="213" t="s">
        <v>74</v>
      </c>
      <c r="D247" s="213" t="s">
        <v>180</v>
      </c>
      <c r="E247" s="214" t="s">
        <v>1440</v>
      </c>
      <c r="F247" s="215" t="s">
        <v>1441</v>
      </c>
      <c r="G247" s="216" t="s">
        <v>1359</v>
      </c>
      <c r="H247" s="217">
        <v>1</v>
      </c>
      <c r="I247" s="218"/>
      <c r="J247" s="219">
        <f>ROUND(I247*H247,2)</f>
        <v>0</v>
      </c>
      <c r="K247" s="215" t="s">
        <v>19</v>
      </c>
      <c r="L247" s="45"/>
      <c r="M247" s="220" t="s">
        <v>19</v>
      </c>
      <c r="N247" s="221" t="s">
        <v>45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185</v>
      </c>
      <c r="AT247" s="224" t="s">
        <v>180</v>
      </c>
      <c r="AU247" s="224" t="s">
        <v>82</v>
      </c>
      <c r="AY247" s="18" t="s">
        <v>178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82</v>
      </c>
      <c r="BK247" s="225">
        <f>ROUND(I247*H247,2)</f>
        <v>0</v>
      </c>
      <c r="BL247" s="18" t="s">
        <v>185</v>
      </c>
      <c r="BM247" s="224" t="s">
        <v>1044</v>
      </c>
    </row>
    <row r="248" spans="1:47" s="2" customFormat="1" ht="12">
      <c r="A248" s="39"/>
      <c r="B248" s="40"/>
      <c r="C248" s="41"/>
      <c r="D248" s="226" t="s">
        <v>187</v>
      </c>
      <c r="E248" s="41"/>
      <c r="F248" s="227" t="s">
        <v>1441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187</v>
      </c>
      <c r="AU248" s="18" t="s">
        <v>82</v>
      </c>
    </row>
    <row r="249" spans="1:65" s="2" customFormat="1" ht="16.5" customHeight="1">
      <c r="A249" s="39"/>
      <c r="B249" s="40"/>
      <c r="C249" s="213" t="s">
        <v>74</v>
      </c>
      <c r="D249" s="213" t="s">
        <v>180</v>
      </c>
      <c r="E249" s="214" t="s">
        <v>1395</v>
      </c>
      <c r="F249" s="215" t="s">
        <v>1396</v>
      </c>
      <c r="G249" s="216" t="s">
        <v>1359</v>
      </c>
      <c r="H249" s="217">
        <v>1</v>
      </c>
      <c r="I249" s="218"/>
      <c r="J249" s="219">
        <f>ROUND(I249*H249,2)</f>
        <v>0</v>
      </c>
      <c r="K249" s="215" t="s">
        <v>19</v>
      </c>
      <c r="L249" s="45"/>
      <c r="M249" s="220" t="s">
        <v>19</v>
      </c>
      <c r="N249" s="221" t="s">
        <v>45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185</v>
      </c>
      <c r="AT249" s="224" t="s">
        <v>180</v>
      </c>
      <c r="AU249" s="224" t="s">
        <v>82</v>
      </c>
      <c r="AY249" s="18" t="s">
        <v>178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82</v>
      </c>
      <c r="BK249" s="225">
        <f>ROUND(I249*H249,2)</f>
        <v>0</v>
      </c>
      <c r="BL249" s="18" t="s">
        <v>185</v>
      </c>
      <c r="BM249" s="224" t="s">
        <v>1058</v>
      </c>
    </row>
    <row r="250" spans="1:47" s="2" customFormat="1" ht="12">
      <c r="A250" s="39"/>
      <c r="B250" s="40"/>
      <c r="C250" s="41"/>
      <c r="D250" s="226" t="s">
        <v>187</v>
      </c>
      <c r="E250" s="41"/>
      <c r="F250" s="227" t="s">
        <v>1396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187</v>
      </c>
      <c r="AU250" s="18" t="s">
        <v>82</v>
      </c>
    </row>
    <row r="251" spans="1:65" s="2" customFormat="1" ht="24.15" customHeight="1">
      <c r="A251" s="39"/>
      <c r="B251" s="40"/>
      <c r="C251" s="213" t="s">
        <v>74</v>
      </c>
      <c r="D251" s="213" t="s">
        <v>180</v>
      </c>
      <c r="E251" s="214" t="s">
        <v>1397</v>
      </c>
      <c r="F251" s="215" t="s">
        <v>1398</v>
      </c>
      <c r="G251" s="216" t="s">
        <v>1359</v>
      </c>
      <c r="H251" s="217">
        <v>1</v>
      </c>
      <c r="I251" s="218"/>
      <c r="J251" s="219">
        <f>ROUND(I251*H251,2)</f>
        <v>0</v>
      </c>
      <c r="K251" s="215" t="s">
        <v>19</v>
      </c>
      <c r="L251" s="45"/>
      <c r="M251" s="220" t="s">
        <v>19</v>
      </c>
      <c r="N251" s="221" t="s">
        <v>45</v>
      </c>
      <c r="O251" s="85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185</v>
      </c>
      <c r="AT251" s="224" t="s">
        <v>180</v>
      </c>
      <c r="AU251" s="224" t="s">
        <v>82</v>
      </c>
      <c r="AY251" s="18" t="s">
        <v>178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82</v>
      </c>
      <c r="BK251" s="225">
        <f>ROUND(I251*H251,2)</f>
        <v>0</v>
      </c>
      <c r="BL251" s="18" t="s">
        <v>185</v>
      </c>
      <c r="BM251" s="224" t="s">
        <v>1070</v>
      </c>
    </row>
    <row r="252" spans="1:47" s="2" customFormat="1" ht="12">
      <c r="A252" s="39"/>
      <c r="B252" s="40"/>
      <c r="C252" s="41"/>
      <c r="D252" s="226" t="s">
        <v>187</v>
      </c>
      <c r="E252" s="41"/>
      <c r="F252" s="227" t="s">
        <v>1398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187</v>
      </c>
      <c r="AU252" s="18" t="s">
        <v>82</v>
      </c>
    </row>
    <row r="253" spans="1:65" s="2" customFormat="1" ht="16.5" customHeight="1">
      <c r="A253" s="39"/>
      <c r="B253" s="40"/>
      <c r="C253" s="213" t="s">
        <v>74</v>
      </c>
      <c r="D253" s="213" t="s">
        <v>180</v>
      </c>
      <c r="E253" s="214" t="s">
        <v>1442</v>
      </c>
      <c r="F253" s="215" t="s">
        <v>1443</v>
      </c>
      <c r="G253" s="216" t="s">
        <v>1359</v>
      </c>
      <c r="H253" s="217">
        <v>2</v>
      </c>
      <c r="I253" s="218"/>
      <c r="J253" s="219">
        <f>ROUND(I253*H253,2)</f>
        <v>0</v>
      </c>
      <c r="K253" s="215" t="s">
        <v>19</v>
      </c>
      <c r="L253" s="45"/>
      <c r="M253" s="220" t="s">
        <v>19</v>
      </c>
      <c r="N253" s="221" t="s">
        <v>45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185</v>
      </c>
      <c r="AT253" s="224" t="s">
        <v>180</v>
      </c>
      <c r="AU253" s="224" t="s">
        <v>82</v>
      </c>
      <c r="AY253" s="18" t="s">
        <v>178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82</v>
      </c>
      <c r="BK253" s="225">
        <f>ROUND(I253*H253,2)</f>
        <v>0</v>
      </c>
      <c r="BL253" s="18" t="s">
        <v>185</v>
      </c>
      <c r="BM253" s="224" t="s">
        <v>1084</v>
      </c>
    </row>
    <row r="254" spans="1:47" s="2" customFormat="1" ht="12">
      <c r="A254" s="39"/>
      <c r="B254" s="40"/>
      <c r="C254" s="41"/>
      <c r="D254" s="226" t="s">
        <v>187</v>
      </c>
      <c r="E254" s="41"/>
      <c r="F254" s="227" t="s">
        <v>1443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187</v>
      </c>
      <c r="AU254" s="18" t="s">
        <v>82</v>
      </c>
    </row>
    <row r="255" spans="1:65" s="2" customFormat="1" ht="24.15" customHeight="1">
      <c r="A255" s="39"/>
      <c r="B255" s="40"/>
      <c r="C255" s="213" t="s">
        <v>74</v>
      </c>
      <c r="D255" s="213" t="s">
        <v>180</v>
      </c>
      <c r="E255" s="214" t="s">
        <v>1444</v>
      </c>
      <c r="F255" s="215" t="s">
        <v>1445</v>
      </c>
      <c r="G255" s="216" t="s">
        <v>1359</v>
      </c>
      <c r="H255" s="217">
        <v>2</v>
      </c>
      <c r="I255" s="218"/>
      <c r="J255" s="219">
        <f>ROUND(I255*H255,2)</f>
        <v>0</v>
      </c>
      <c r="K255" s="215" t="s">
        <v>19</v>
      </c>
      <c r="L255" s="45"/>
      <c r="M255" s="220" t="s">
        <v>19</v>
      </c>
      <c r="N255" s="221" t="s">
        <v>45</v>
      </c>
      <c r="O255" s="85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185</v>
      </c>
      <c r="AT255" s="224" t="s">
        <v>180</v>
      </c>
      <c r="AU255" s="224" t="s">
        <v>82</v>
      </c>
      <c r="AY255" s="18" t="s">
        <v>178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82</v>
      </c>
      <c r="BK255" s="225">
        <f>ROUND(I255*H255,2)</f>
        <v>0</v>
      </c>
      <c r="BL255" s="18" t="s">
        <v>185</v>
      </c>
      <c r="BM255" s="224" t="s">
        <v>1096</v>
      </c>
    </row>
    <row r="256" spans="1:47" s="2" customFormat="1" ht="12">
      <c r="A256" s="39"/>
      <c r="B256" s="40"/>
      <c r="C256" s="41"/>
      <c r="D256" s="226" t="s">
        <v>187</v>
      </c>
      <c r="E256" s="41"/>
      <c r="F256" s="227" t="s">
        <v>1445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187</v>
      </c>
      <c r="AU256" s="18" t="s">
        <v>82</v>
      </c>
    </row>
    <row r="257" spans="1:65" s="2" customFormat="1" ht="16.5" customHeight="1">
      <c r="A257" s="39"/>
      <c r="B257" s="40"/>
      <c r="C257" s="213" t="s">
        <v>74</v>
      </c>
      <c r="D257" s="213" t="s">
        <v>180</v>
      </c>
      <c r="E257" s="214" t="s">
        <v>1401</v>
      </c>
      <c r="F257" s="215" t="s">
        <v>1402</v>
      </c>
      <c r="G257" s="216" t="s">
        <v>1359</v>
      </c>
      <c r="H257" s="217">
        <v>1</v>
      </c>
      <c r="I257" s="218"/>
      <c r="J257" s="219">
        <f>ROUND(I257*H257,2)</f>
        <v>0</v>
      </c>
      <c r="K257" s="215" t="s">
        <v>19</v>
      </c>
      <c r="L257" s="45"/>
      <c r="M257" s="220" t="s">
        <v>19</v>
      </c>
      <c r="N257" s="221" t="s">
        <v>45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185</v>
      </c>
      <c r="AT257" s="224" t="s">
        <v>180</v>
      </c>
      <c r="AU257" s="224" t="s">
        <v>82</v>
      </c>
      <c r="AY257" s="18" t="s">
        <v>178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82</v>
      </c>
      <c r="BK257" s="225">
        <f>ROUND(I257*H257,2)</f>
        <v>0</v>
      </c>
      <c r="BL257" s="18" t="s">
        <v>185</v>
      </c>
      <c r="BM257" s="224" t="s">
        <v>1109</v>
      </c>
    </row>
    <row r="258" spans="1:47" s="2" customFormat="1" ht="12">
      <c r="A258" s="39"/>
      <c r="B258" s="40"/>
      <c r="C258" s="41"/>
      <c r="D258" s="226" t="s">
        <v>187</v>
      </c>
      <c r="E258" s="41"/>
      <c r="F258" s="227" t="s">
        <v>1402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187</v>
      </c>
      <c r="AU258" s="18" t="s">
        <v>82</v>
      </c>
    </row>
    <row r="259" spans="1:65" s="2" customFormat="1" ht="16.5" customHeight="1">
      <c r="A259" s="39"/>
      <c r="B259" s="40"/>
      <c r="C259" s="213" t="s">
        <v>74</v>
      </c>
      <c r="D259" s="213" t="s">
        <v>180</v>
      </c>
      <c r="E259" s="214" t="s">
        <v>1403</v>
      </c>
      <c r="F259" s="215" t="s">
        <v>1404</v>
      </c>
      <c r="G259" s="216" t="s">
        <v>1359</v>
      </c>
      <c r="H259" s="217">
        <v>1</v>
      </c>
      <c r="I259" s="218"/>
      <c r="J259" s="219">
        <f>ROUND(I259*H259,2)</f>
        <v>0</v>
      </c>
      <c r="K259" s="215" t="s">
        <v>19</v>
      </c>
      <c r="L259" s="45"/>
      <c r="M259" s="220" t="s">
        <v>19</v>
      </c>
      <c r="N259" s="221" t="s">
        <v>45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185</v>
      </c>
      <c r="AT259" s="224" t="s">
        <v>180</v>
      </c>
      <c r="AU259" s="224" t="s">
        <v>82</v>
      </c>
      <c r="AY259" s="18" t="s">
        <v>178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82</v>
      </c>
      <c r="BK259" s="225">
        <f>ROUND(I259*H259,2)</f>
        <v>0</v>
      </c>
      <c r="BL259" s="18" t="s">
        <v>185</v>
      </c>
      <c r="BM259" s="224" t="s">
        <v>1119</v>
      </c>
    </row>
    <row r="260" spans="1:47" s="2" customFormat="1" ht="12">
      <c r="A260" s="39"/>
      <c r="B260" s="40"/>
      <c r="C260" s="41"/>
      <c r="D260" s="226" t="s">
        <v>187</v>
      </c>
      <c r="E260" s="41"/>
      <c r="F260" s="227" t="s">
        <v>1404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187</v>
      </c>
      <c r="AU260" s="18" t="s">
        <v>82</v>
      </c>
    </row>
    <row r="261" spans="1:65" s="2" customFormat="1" ht="21.75" customHeight="1">
      <c r="A261" s="39"/>
      <c r="B261" s="40"/>
      <c r="C261" s="213" t="s">
        <v>74</v>
      </c>
      <c r="D261" s="213" t="s">
        <v>180</v>
      </c>
      <c r="E261" s="214" t="s">
        <v>1426</v>
      </c>
      <c r="F261" s="215" t="s">
        <v>1427</v>
      </c>
      <c r="G261" s="216" t="s">
        <v>1359</v>
      </c>
      <c r="H261" s="217">
        <v>2</v>
      </c>
      <c r="I261" s="218"/>
      <c r="J261" s="219">
        <f>ROUND(I261*H261,2)</f>
        <v>0</v>
      </c>
      <c r="K261" s="215" t="s">
        <v>19</v>
      </c>
      <c r="L261" s="45"/>
      <c r="M261" s="220" t="s">
        <v>19</v>
      </c>
      <c r="N261" s="221" t="s">
        <v>45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185</v>
      </c>
      <c r="AT261" s="224" t="s">
        <v>180</v>
      </c>
      <c r="AU261" s="224" t="s">
        <v>82</v>
      </c>
      <c r="AY261" s="18" t="s">
        <v>178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82</v>
      </c>
      <c r="BK261" s="225">
        <f>ROUND(I261*H261,2)</f>
        <v>0</v>
      </c>
      <c r="BL261" s="18" t="s">
        <v>185</v>
      </c>
      <c r="BM261" s="224" t="s">
        <v>1132</v>
      </c>
    </row>
    <row r="262" spans="1:47" s="2" customFormat="1" ht="12">
      <c r="A262" s="39"/>
      <c r="B262" s="40"/>
      <c r="C262" s="41"/>
      <c r="D262" s="226" t="s">
        <v>187</v>
      </c>
      <c r="E262" s="41"/>
      <c r="F262" s="227" t="s">
        <v>1427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187</v>
      </c>
      <c r="AU262" s="18" t="s">
        <v>82</v>
      </c>
    </row>
    <row r="263" spans="1:65" s="2" customFormat="1" ht="21.75" customHeight="1">
      <c r="A263" s="39"/>
      <c r="B263" s="40"/>
      <c r="C263" s="213" t="s">
        <v>74</v>
      </c>
      <c r="D263" s="213" t="s">
        <v>180</v>
      </c>
      <c r="E263" s="214" t="s">
        <v>1405</v>
      </c>
      <c r="F263" s="215" t="s">
        <v>1406</v>
      </c>
      <c r="G263" s="216" t="s">
        <v>1359</v>
      </c>
      <c r="H263" s="217">
        <v>2</v>
      </c>
      <c r="I263" s="218"/>
      <c r="J263" s="219">
        <f>ROUND(I263*H263,2)</f>
        <v>0</v>
      </c>
      <c r="K263" s="215" t="s">
        <v>19</v>
      </c>
      <c r="L263" s="45"/>
      <c r="M263" s="220" t="s">
        <v>19</v>
      </c>
      <c r="N263" s="221" t="s">
        <v>45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185</v>
      </c>
      <c r="AT263" s="224" t="s">
        <v>180</v>
      </c>
      <c r="AU263" s="224" t="s">
        <v>82</v>
      </c>
      <c r="AY263" s="18" t="s">
        <v>178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82</v>
      </c>
      <c r="BK263" s="225">
        <f>ROUND(I263*H263,2)</f>
        <v>0</v>
      </c>
      <c r="BL263" s="18" t="s">
        <v>185</v>
      </c>
      <c r="BM263" s="224" t="s">
        <v>1143</v>
      </c>
    </row>
    <row r="264" spans="1:47" s="2" customFormat="1" ht="12">
      <c r="A264" s="39"/>
      <c r="B264" s="40"/>
      <c r="C264" s="41"/>
      <c r="D264" s="226" t="s">
        <v>187</v>
      </c>
      <c r="E264" s="41"/>
      <c r="F264" s="227" t="s">
        <v>1406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187</v>
      </c>
      <c r="AU264" s="18" t="s">
        <v>82</v>
      </c>
    </row>
    <row r="265" spans="1:47" s="2" customFormat="1" ht="12">
      <c r="A265" s="39"/>
      <c r="B265" s="40"/>
      <c r="C265" s="41"/>
      <c r="D265" s="226" t="s">
        <v>202</v>
      </c>
      <c r="E265" s="41"/>
      <c r="F265" s="233" t="s">
        <v>1407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202</v>
      </c>
      <c r="AU265" s="18" t="s">
        <v>82</v>
      </c>
    </row>
    <row r="266" spans="1:65" s="2" customFormat="1" ht="16.5" customHeight="1">
      <c r="A266" s="39"/>
      <c r="B266" s="40"/>
      <c r="C266" s="213" t="s">
        <v>74</v>
      </c>
      <c r="D266" s="213" t="s">
        <v>180</v>
      </c>
      <c r="E266" s="214" t="s">
        <v>1408</v>
      </c>
      <c r="F266" s="215" t="s">
        <v>1409</v>
      </c>
      <c r="G266" s="216" t="s">
        <v>1371</v>
      </c>
      <c r="H266" s="217">
        <v>0.7</v>
      </c>
      <c r="I266" s="218"/>
      <c r="J266" s="219">
        <f>ROUND(I266*H266,2)</f>
        <v>0</v>
      </c>
      <c r="K266" s="215" t="s">
        <v>19</v>
      </c>
      <c r="L266" s="45"/>
      <c r="M266" s="220" t="s">
        <v>19</v>
      </c>
      <c r="N266" s="221" t="s">
        <v>45</v>
      </c>
      <c r="O266" s="85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185</v>
      </c>
      <c r="AT266" s="224" t="s">
        <v>180</v>
      </c>
      <c r="AU266" s="224" t="s">
        <v>82</v>
      </c>
      <c r="AY266" s="18" t="s">
        <v>178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82</v>
      </c>
      <c r="BK266" s="225">
        <f>ROUND(I266*H266,2)</f>
        <v>0</v>
      </c>
      <c r="BL266" s="18" t="s">
        <v>185</v>
      </c>
      <c r="BM266" s="224" t="s">
        <v>1155</v>
      </c>
    </row>
    <row r="267" spans="1:47" s="2" customFormat="1" ht="12">
      <c r="A267" s="39"/>
      <c r="B267" s="40"/>
      <c r="C267" s="41"/>
      <c r="D267" s="226" t="s">
        <v>187</v>
      </c>
      <c r="E267" s="41"/>
      <c r="F267" s="227" t="s">
        <v>1409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187</v>
      </c>
      <c r="AU267" s="18" t="s">
        <v>82</v>
      </c>
    </row>
    <row r="268" spans="1:65" s="2" customFormat="1" ht="16.5" customHeight="1">
      <c r="A268" s="39"/>
      <c r="B268" s="40"/>
      <c r="C268" s="213" t="s">
        <v>74</v>
      </c>
      <c r="D268" s="213" t="s">
        <v>180</v>
      </c>
      <c r="E268" s="214" t="s">
        <v>1410</v>
      </c>
      <c r="F268" s="215" t="s">
        <v>1411</v>
      </c>
      <c r="G268" s="216" t="s">
        <v>1371</v>
      </c>
      <c r="H268" s="217">
        <v>5.6</v>
      </c>
      <c r="I268" s="218"/>
      <c r="J268" s="219">
        <f>ROUND(I268*H268,2)</f>
        <v>0</v>
      </c>
      <c r="K268" s="215" t="s">
        <v>19</v>
      </c>
      <c r="L268" s="45"/>
      <c r="M268" s="220" t="s">
        <v>19</v>
      </c>
      <c r="N268" s="221" t="s">
        <v>45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185</v>
      </c>
      <c r="AT268" s="224" t="s">
        <v>180</v>
      </c>
      <c r="AU268" s="224" t="s">
        <v>82</v>
      </c>
      <c r="AY268" s="18" t="s">
        <v>178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82</v>
      </c>
      <c r="BK268" s="225">
        <f>ROUND(I268*H268,2)</f>
        <v>0</v>
      </c>
      <c r="BL268" s="18" t="s">
        <v>185</v>
      </c>
      <c r="BM268" s="224" t="s">
        <v>1169</v>
      </c>
    </row>
    <row r="269" spans="1:47" s="2" customFormat="1" ht="12">
      <c r="A269" s="39"/>
      <c r="B269" s="40"/>
      <c r="C269" s="41"/>
      <c r="D269" s="226" t="s">
        <v>187</v>
      </c>
      <c r="E269" s="41"/>
      <c r="F269" s="227" t="s">
        <v>1411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187</v>
      </c>
      <c r="AU269" s="18" t="s">
        <v>82</v>
      </c>
    </row>
    <row r="270" spans="1:65" s="2" customFormat="1" ht="16.5" customHeight="1">
      <c r="A270" s="39"/>
      <c r="B270" s="40"/>
      <c r="C270" s="213" t="s">
        <v>74</v>
      </c>
      <c r="D270" s="213" t="s">
        <v>180</v>
      </c>
      <c r="E270" s="214" t="s">
        <v>1412</v>
      </c>
      <c r="F270" s="215" t="s">
        <v>1413</v>
      </c>
      <c r="G270" s="216" t="s">
        <v>1371</v>
      </c>
      <c r="H270" s="217">
        <v>0.5</v>
      </c>
      <c r="I270" s="218"/>
      <c r="J270" s="219">
        <f>ROUND(I270*H270,2)</f>
        <v>0</v>
      </c>
      <c r="K270" s="215" t="s">
        <v>19</v>
      </c>
      <c r="L270" s="45"/>
      <c r="M270" s="220" t="s">
        <v>19</v>
      </c>
      <c r="N270" s="221" t="s">
        <v>45</v>
      </c>
      <c r="O270" s="85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185</v>
      </c>
      <c r="AT270" s="224" t="s">
        <v>180</v>
      </c>
      <c r="AU270" s="224" t="s">
        <v>82</v>
      </c>
      <c r="AY270" s="18" t="s">
        <v>178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82</v>
      </c>
      <c r="BK270" s="225">
        <f>ROUND(I270*H270,2)</f>
        <v>0</v>
      </c>
      <c r="BL270" s="18" t="s">
        <v>185</v>
      </c>
      <c r="BM270" s="224" t="s">
        <v>1181</v>
      </c>
    </row>
    <row r="271" spans="1:47" s="2" customFormat="1" ht="12">
      <c r="A271" s="39"/>
      <c r="B271" s="40"/>
      <c r="C271" s="41"/>
      <c r="D271" s="226" t="s">
        <v>187</v>
      </c>
      <c r="E271" s="41"/>
      <c r="F271" s="227" t="s">
        <v>1413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187</v>
      </c>
      <c r="AU271" s="18" t="s">
        <v>82</v>
      </c>
    </row>
    <row r="272" spans="1:65" s="2" customFormat="1" ht="33" customHeight="1">
      <c r="A272" s="39"/>
      <c r="B272" s="40"/>
      <c r="C272" s="213" t="s">
        <v>74</v>
      </c>
      <c r="D272" s="213" t="s">
        <v>180</v>
      </c>
      <c r="E272" s="214" t="s">
        <v>1416</v>
      </c>
      <c r="F272" s="215" t="s">
        <v>1417</v>
      </c>
      <c r="G272" s="216" t="s">
        <v>206</v>
      </c>
      <c r="H272" s="217">
        <v>0.5</v>
      </c>
      <c r="I272" s="218"/>
      <c r="J272" s="219">
        <f>ROUND(I272*H272,2)</f>
        <v>0</v>
      </c>
      <c r="K272" s="215" t="s">
        <v>19</v>
      </c>
      <c r="L272" s="45"/>
      <c r="M272" s="220" t="s">
        <v>19</v>
      </c>
      <c r="N272" s="221" t="s">
        <v>45</v>
      </c>
      <c r="O272" s="85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185</v>
      </c>
      <c r="AT272" s="224" t="s">
        <v>180</v>
      </c>
      <c r="AU272" s="224" t="s">
        <v>82</v>
      </c>
      <c r="AY272" s="18" t="s">
        <v>178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82</v>
      </c>
      <c r="BK272" s="225">
        <f>ROUND(I272*H272,2)</f>
        <v>0</v>
      </c>
      <c r="BL272" s="18" t="s">
        <v>185</v>
      </c>
      <c r="BM272" s="224" t="s">
        <v>1194</v>
      </c>
    </row>
    <row r="273" spans="1:47" s="2" customFormat="1" ht="12">
      <c r="A273" s="39"/>
      <c r="B273" s="40"/>
      <c r="C273" s="41"/>
      <c r="D273" s="226" t="s">
        <v>187</v>
      </c>
      <c r="E273" s="41"/>
      <c r="F273" s="227" t="s">
        <v>1417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187</v>
      </c>
      <c r="AU273" s="18" t="s">
        <v>82</v>
      </c>
    </row>
    <row r="274" spans="1:65" s="2" customFormat="1" ht="16.5" customHeight="1">
      <c r="A274" s="39"/>
      <c r="B274" s="40"/>
      <c r="C274" s="213" t="s">
        <v>74</v>
      </c>
      <c r="D274" s="213" t="s">
        <v>180</v>
      </c>
      <c r="E274" s="214" t="s">
        <v>1378</v>
      </c>
      <c r="F274" s="215" t="s">
        <v>1379</v>
      </c>
      <c r="G274" s="216" t="s">
        <v>219</v>
      </c>
      <c r="H274" s="217">
        <v>20</v>
      </c>
      <c r="I274" s="218"/>
      <c r="J274" s="219">
        <f>ROUND(I274*H274,2)</f>
        <v>0</v>
      </c>
      <c r="K274" s="215" t="s">
        <v>19</v>
      </c>
      <c r="L274" s="45"/>
      <c r="M274" s="220" t="s">
        <v>19</v>
      </c>
      <c r="N274" s="221" t="s">
        <v>45</v>
      </c>
      <c r="O274" s="85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185</v>
      </c>
      <c r="AT274" s="224" t="s">
        <v>180</v>
      </c>
      <c r="AU274" s="224" t="s">
        <v>82</v>
      </c>
      <c r="AY274" s="18" t="s">
        <v>178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82</v>
      </c>
      <c r="BK274" s="225">
        <f>ROUND(I274*H274,2)</f>
        <v>0</v>
      </c>
      <c r="BL274" s="18" t="s">
        <v>185</v>
      </c>
      <c r="BM274" s="224" t="s">
        <v>1207</v>
      </c>
    </row>
    <row r="275" spans="1:47" s="2" customFormat="1" ht="12">
      <c r="A275" s="39"/>
      <c r="B275" s="40"/>
      <c r="C275" s="41"/>
      <c r="D275" s="226" t="s">
        <v>187</v>
      </c>
      <c r="E275" s="41"/>
      <c r="F275" s="227" t="s">
        <v>1379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187</v>
      </c>
      <c r="AU275" s="18" t="s">
        <v>82</v>
      </c>
    </row>
    <row r="276" spans="1:65" s="2" customFormat="1" ht="16.5" customHeight="1">
      <c r="A276" s="39"/>
      <c r="B276" s="40"/>
      <c r="C276" s="213" t="s">
        <v>74</v>
      </c>
      <c r="D276" s="213" t="s">
        <v>180</v>
      </c>
      <c r="E276" s="214" t="s">
        <v>1380</v>
      </c>
      <c r="F276" s="215" t="s">
        <v>1381</v>
      </c>
      <c r="G276" s="216" t="s">
        <v>206</v>
      </c>
      <c r="H276" s="217">
        <v>16</v>
      </c>
      <c r="I276" s="218"/>
      <c r="J276" s="219">
        <f>ROUND(I276*H276,2)</f>
        <v>0</v>
      </c>
      <c r="K276" s="215" t="s">
        <v>19</v>
      </c>
      <c r="L276" s="45"/>
      <c r="M276" s="220" t="s">
        <v>19</v>
      </c>
      <c r="N276" s="221" t="s">
        <v>45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185</v>
      </c>
      <c r="AT276" s="224" t="s">
        <v>180</v>
      </c>
      <c r="AU276" s="224" t="s">
        <v>82</v>
      </c>
      <c r="AY276" s="18" t="s">
        <v>178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82</v>
      </c>
      <c r="BK276" s="225">
        <f>ROUND(I276*H276,2)</f>
        <v>0</v>
      </c>
      <c r="BL276" s="18" t="s">
        <v>185</v>
      </c>
      <c r="BM276" s="224" t="s">
        <v>1218</v>
      </c>
    </row>
    <row r="277" spans="1:47" s="2" customFormat="1" ht="12">
      <c r="A277" s="39"/>
      <c r="B277" s="40"/>
      <c r="C277" s="41"/>
      <c r="D277" s="226" t="s">
        <v>187</v>
      </c>
      <c r="E277" s="41"/>
      <c r="F277" s="227" t="s">
        <v>1381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187</v>
      </c>
      <c r="AU277" s="18" t="s">
        <v>82</v>
      </c>
    </row>
    <row r="278" spans="1:65" s="2" customFormat="1" ht="16.5" customHeight="1">
      <c r="A278" s="39"/>
      <c r="B278" s="40"/>
      <c r="C278" s="213" t="s">
        <v>74</v>
      </c>
      <c r="D278" s="213" t="s">
        <v>180</v>
      </c>
      <c r="E278" s="214" t="s">
        <v>1382</v>
      </c>
      <c r="F278" s="215" t="s">
        <v>1383</v>
      </c>
      <c r="G278" s="216" t="s">
        <v>206</v>
      </c>
      <c r="H278" s="217">
        <v>16</v>
      </c>
      <c r="I278" s="218"/>
      <c r="J278" s="219">
        <f>ROUND(I278*H278,2)</f>
        <v>0</v>
      </c>
      <c r="K278" s="215" t="s">
        <v>19</v>
      </c>
      <c r="L278" s="45"/>
      <c r="M278" s="220" t="s">
        <v>19</v>
      </c>
      <c r="N278" s="221" t="s">
        <v>45</v>
      </c>
      <c r="O278" s="85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185</v>
      </c>
      <c r="AT278" s="224" t="s">
        <v>180</v>
      </c>
      <c r="AU278" s="224" t="s">
        <v>82</v>
      </c>
      <c r="AY278" s="18" t="s">
        <v>178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82</v>
      </c>
      <c r="BK278" s="225">
        <f>ROUND(I278*H278,2)</f>
        <v>0</v>
      </c>
      <c r="BL278" s="18" t="s">
        <v>185</v>
      </c>
      <c r="BM278" s="224" t="s">
        <v>1232</v>
      </c>
    </row>
    <row r="279" spans="1:47" s="2" customFormat="1" ht="12">
      <c r="A279" s="39"/>
      <c r="B279" s="40"/>
      <c r="C279" s="41"/>
      <c r="D279" s="226" t="s">
        <v>187</v>
      </c>
      <c r="E279" s="41"/>
      <c r="F279" s="227" t="s">
        <v>1383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187</v>
      </c>
      <c r="AU279" s="18" t="s">
        <v>82</v>
      </c>
    </row>
    <row r="280" spans="1:65" s="2" customFormat="1" ht="16.5" customHeight="1">
      <c r="A280" s="39"/>
      <c r="B280" s="40"/>
      <c r="C280" s="213" t="s">
        <v>74</v>
      </c>
      <c r="D280" s="213" t="s">
        <v>180</v>
      </c>
      <c r="E280" s="214" t="s">
        <v>1418</v>
      </c>
      <c r="F280" s="215" t="s">
        <v>1419</v>
      </c>
      <c r="G280" s="216" t="s">
        <v>1359</v>
      </c>
      <c r="H280" s="217">
        <v>1</v>
      </c>
      <c r="I280" s="218"/>
      <c r="J280" s="219">
        <f>ROUND(I280*H280,2)</f>
        <v>0</v>
      </c>
      <c r="K280" s="215" t="s">
        <v>19</v>
      </c>
      <c r="L280" s="45"/>
      <c r="M280" s="220" t="s">
        <v>19</v>
      </c>
      <c r="N280" s="221" t="s">
        <v>45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185</v>
      </c>
      <c r="AT280" s="224" t="s">
        <v>180</v>
      </c>
      <c r="AU280" s="224" t="s">
        <v>82</v>
      </c>
      <c r="AY280" s="18" t="s">
        <v>178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82</v>
      </c>
      <c r="BK280" s="225">
        <f>ROUND(I280*H280,2)</f>
        <v>0</v>
      </c>
      <c r="BL280" s="18" t="s">
        <v>185</v>
      </c>
      <c r="BM280" s="224" t="s">
        <v>1244</v>
      </c>
    </row>
    <row r="281" spans="1:47" s="2" customFormat="1" ht="12">
      <c r="A281" s="39"/>
      <c r="B281" s="40"/>
      <c r="C281" s="41"/>
      <c r="D281" s="226" t="s">
        <v>187</v>
      </c>
      <c r="E281" s="41"/>
      <c r="F281" s="227" t="s">
        <v>1419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187</v>
      </c>
      <c r="AU281" s="18" t="s">
        <v>82</v>
      </c>
    </row>
    <row r="282" spans="1:63" s="12" customFormat="1" ht="25.9" customHeight="1">
      <c r="A282" s="12"/>
      <c r="B282" s="197"/>
      <c r="C282" s="198"/>
      <c r="D282" s="199" t="s">
        <v>73</v>
      </c>
      <c r="E282" s="200" t="s">
        <v>1446</v>
      </c>
      <c r="F282" s="200" t="s">
        <v>1447</v>
      </c>
      <c r="G282" s="198"/>
      <c r="H282" s="198"/>
      <c r="I282" s="201"/>
      <c r="J282" s="202">
        <f>BK282</f>
        <v>0</v>
      </c>
      <c r="K282" s="198"/>
      <c r="L282" s="203"/>
      <c r="M282" s="204"/>
      <c r="N282" s="205"/>
      <c r="O282" s="205"/>
      <c r="P282" s="206">
        <f>SUM(P283:P313)</f>
        <v>0</v>
      </c>
      <c r="Q282" s="205"/>
      <c r="R282" s="206">
        <f>SUM(R283:R313)</f>
        <v>0</v>
      </c>
      <c r="S282" s="205"/>
      <c r="T282" s="207">
        <f>SUM(T283:T313)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8" t="s">
        <v>82</v>
      </c>
      <c r="AT282" s="209" t="s">
        <v>73</v>
      </c>
      <c r="AU282" s="209" t="s">
        <v>74</v>
      </c>
      <c r="AY282" s="208" t="s">
        <v>178</v>
      </c>
      <c r="BK282" s="210">
        <f>SUM(BK283:BK313)</f>
        <v>0</v>
      </c>
    </row>
    <row r="283" spans="1:65" s="2" customFormat="1" ht="33" customHeight="1">
      <c r="A283" s="39"/>
      <c r="B283" s="40"/>
      <c r="C283" s="213" t="s">
        <v>74</v>
      </c>
      <c r="D283" s="213" t="s">
        <v>180</v>
      </c>
      <c r="E283" s="214" t="s">
        <v>1448</v>
      </c>
      <c r="F283" s="215" t="s">
        <v>1449</v>
      </c>
      <c r="G283" s="216" t="s">
        <v>1359</v>
      </c>
      <c r="H283" s="217">
        <v>1</v>
      </c>
      <c r="I283" s="218"/>
      <c r="J283" s="219">
        <f>ROUND(I283*H283,2)</f>
        <v>0</v>
      </c>
      <c r="K283" s="215" t="s">
        <v>19</v>
      </c>
      <c r="L283" s="45"/>
      <c r="M283" s="220" t="s">
        <v>19</v>
      </c>
      <c r="N283" s="221" t="s">
        <v>45</v>
      </c>
      <c r="O283" s="85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185</v>
      </c>
      <c r="AT283" s="224" t="s">
        <v>180</v>
      </c>
      <c r="AU283" s="224" t="s">
        <v>82</v>
      </c>
      <c r="AY283" s="18" t="s">
        <v>178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82</v>
      </c>
      <c r="BK283" s="225">
        <f>ROUND(I283*H283,2)</f>
        <v>0</v>
      </c>
      <c r="BL283" s="18" t="s">
        <v>185</v>
      </c>
      <c r="BM283" s="224" t="s">
        <v>1256</v>
      </c>
    </row>
    <row r="284" spans="1:47" s="2" customFormat="1" ht="12">
      <c r="A284" s="39"/>
      <c r="B284" s="40"/>
      <c r="C284" s="41"/>
      <c r="D284" s="226" t="s">
        <v>187</v>
      </c>
      <c r="E284" s="41"/>
      <c r="F284" s="227" t="s">
        <v>1449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187</v>
      </c>
      <c r="AU284" s="18" t="s">
        <v>82</v>
      </c>
    </row>
    <row r="285" spans="1:65" s="2" customFormat="1" ht="16.5" customHeight="1">
      <c r="A285" s="39"/>
      <c r="B285" s="40"/>
      <c r="C285" s="213" t="s">
        <v>74</v>
      </c>
      <c r="D285" s="213" t="s">
        <v>180</v>
      </c>
      <c r="E285" s="214" t="s">
        <v>1450</v>
      </c>
      <c r="F285" s="215" t="s">
        <v>1451</v>
      </c>
      <c r="G285" s="216" t="s">
        <v>1359</v>
      </c>
      <c r="H285" s="217">
        <v>1</v>
      </c>
      <c r="I285" s="218"/>
      <c r="J285" s="219">
        <f>ROUND(I285*H285,2)</f>
        <v>0</v>
      </c>
      <c r="K285" s="215" t="s">
        <v>19</v>
      </c>
      <c r="L285" s="45"/>
      <c r="M285" s="220" t="s">
        <v>19</v>
      </c>
      <c r="N285" s="221" t="s">
        <v>45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185</v>
      </c>
      <c r="AT285" s="224" t="s">
        <v>180</v>
      </c>
      <c r="AU285" s="224" t="s">
        <v>82</v>
      </c>
      <c r="AY285" s="18" t="s">
        <v>178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82</v>
      </c>
      <c r="BK285" s="225">
        <f>ROUND(I285*H285,2)</f>
        <v>0</v>
      </c>
      <c r="BL285" s="18" t="s">
        <v>185</v>
      </c>
      <c r="BM285" s="224" t="s">
        <v>1270</v>
      </c>
    </row>
    <row r="286" spans="1:47" s="2" customFormat="1" ht="12">
      <c r="A286" s="39"/>
      <c r="B286" s="40"/>
      <c r="C286" s="41"/>
      <c r="D286" s="226" t="s">
        <v>187</v>
      </c>
      <c r="E286" s="41"/>
      <c r="F286" s="227" t="s">
        <v>1451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187</v>
      </c>
      <c r="AU286" s="18" t="s">
        <v>82</v>
      </c>
    </row>
    <row r="287" spans="1:65" s="2" customFormat="1" ht="16.5" customHeight="1">
      <c r="A287" s="39"/>
      <c r="B287" s="40"/>
      <c r="C287" s="213" t="s">
        <v>74</v>
      </c>
      <c r="D287" s="213" t="s">
        <v>180</v>
      </c>
      <c r="E287" s="214" t="s">
        <v>1452</v>
      </c>
      <c r="F287" s="215" t="s">
        <v>1453</v>
      </c>
      <c r="G287" s="216" t="s">
        <v>1359</v>
      </c>
      <c r="H287" s="217">
        <v>1</v>
      </c>
      <c r="I287" s="218"/>
      <c r="J287" s="219">
        <f>ROUND(I287*H287,2)</f>
        <v>0</v>
      </c>
      <c r="K287" s="215" t="s">
        <v>19</v>
      </c>
      <c r="L287" s="45"/>
      <c r="M287" s="220" t="s">
        <v>19</v>
      </c>
      <c r="N287" s="221" t="s">
        <v>45</v>
      </c>
      <c r="O287" s="85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185</v>
      </c>
      <c r="AT287" s="224" t="s">
        <v>180</v>
      </c>
      <c r="AU287" s="224" t="s">
        <v>82</v>
      </c>
      <c r="AY287" s="18" t="s">
        <v>178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82</v>
      </c>
      <c r="BK287" s="225">
        <f>ROUND(I287*H287,2)</f>
        <v>0</v>
      </c>
      <c r="BL287" s="18" t="s">
        <v>185</v>
      </c>
      <c r="BM287" s="224" t="s">
        <v>1281</v>
      </c>
    </row>
    <row r="288" spans="1:47" s="2" customFormat="1" ht="12">
      <c r="A288" s="39"/>
      <c r="B288" s="40"/>
      <c r="C288" s="41"/>
      <c r="D288" s="226" t="s">
        <v>187</v>
      </c>
      <c r="E288" s="41"/>
      <c r="F288" s="227" t="s">
        <v>1453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187</v>
      </c>
      <c r="AU288" s="18" t="s">
        <v>82</v>
      </c>
    </row>
    <row r="289" spans="1:65" s="2" customFormat="1" ht="16.5" customHeight="1">
      <c r="A289" s="39"/>
      <c r="B289" s="40"/>
      <c r="C289" s="213" t="s">
        <v>74</v>
      </c>
      <c r="D289" s="213" t="s">
        <v>180</v>
      </c>
      <c r="E289" s="214" t="s">
        <v>1454</v>
      </c>
      <c r="F289" s="215" t="s">
        <v>1455</v>
      </c>
      <c r="G289" s="216" t="s">
        <v>1359</v>
      </c>
      <c r="H289" s="217">
        <v>1</v>
      </c>
      <c r="I289" s="218"/>
      <c r="J289" s="219">
        <f>ROUND(I289*H289,2)</f>
        <v>0</v>
      </c>
      <c r="K289" s="215" t="s">
        <v>19</v>
      </c>
      <c r="L289" s="45"/>
      <c r="M289" s="220" t="s">
        <v>19</v>
      </c>
      <c r="N289" s="221" t="s">
        <v>45</v>
      </c>
      <c r="O289" s="85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185</v>
      </c>
      <c r="AT289" s="224" t="s">
        <v>180</v>
      </c>
      <c r="AU289" s="224" t="s">
        <v>82</v>
      </c>
      <c r="AY289" s="18" t="s">
        <v>178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82</v>
      </c>
      <c r="BK289" s="225">
        <f>ROUND(I289*H289,2)</f>
        <v>0</v>
      </c>
      <c r="BL289" s="18" t="s">
        <v>185</v>
      </c>
      <c r="BM289" s="224" t="s">
        <v>1293</v>
      </c>
    </row>
    <row r="290" spans="1:47" s="2" customFormat="1" ht="12">
      <c r="A290" s="39"/>
      <c r="B290" s="40"/>
      <c r="C290" s="41"/>
      <c r="D290" s="226" t="s">
        <v>187</v>
      </c>
      <c r="E290" s="41"/>
      <c r="F290" s="227" t="s">
        <v>1455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187</v>
      </c>
      <c r="AU290" s="18" t="s">
        <v>82</v>
      </c>
    </row>
    <row r="291" spans="1:65" s="2" customFormat="1" ht="24.15" customHeight="1">
      <c r="A291" s="39"/>
      <c r="B291" s="40"/>
      <c r="C291" s="213" t="s">
        <v>74</v>
      </c>
      <c r="D291" s="213" t="s">
        <v>180</v>
      </c>
      <c r="E291" s="214" t="s">
        <v>1456</v>
      </c>
      <c r="F291" s="215" t="s">
        <v>1457</v>
      </c>
      <c r="G291" s="216" t="s">
        <v>1359</v>
      </c>
      <c r="H291" s="217">
        <v>1</v>
      </c>
      <c r="I291" s="218"/>
      <c r="J291" s="219">
        <f>ROUND(I291*H291,2)</f>
        <v>0</v>
      </c>
      <c r="K291" s="215" t="s">
        <v>19</v>
      </c>
      <c r="L291" s="45"/>
      <c r="M291" s="220" t="s">
        <v>19</v>
      </c>
      <c r="N291" s="221" t="s">
        <v>45</v>
      </c>
      <c r="O291" s="85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185</v>
      </c>
      <c r="AT291" s="224" t="s">
        <v>180</v>
      </c>
      <c r="AU291" s="224" t="s">
        <v>82</v>
      </c>
      <c r="AY291" s="18" t="s">
        <v>178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82</v>
      </c>
      <c r="BK291" s="225">
        <f>ROUND(I291*H291,2)</f>
        <v>0</v>
      </c>
      <c r="BL291" s="18" t="s">
        <v>185</v>
      </c>
      <c r="BM291" s="224" t="s">
        <v>1305</v>
      </c>
    </row>
    <row r="292" spans="1:47" s="2" customFormat="1" ht="12">
      <c r="A292" s="39"/>
      <c r="B292" s="40"/>
      <c r="C292" s="41"/>
      <c r="D292" s="226" t="s">
        <v>187</v>
      </c>
      <c r="E292" s="41"/>
      <c r="F292" s="227" t="s">
        <v>1457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187</v>
      </c>
      <c r="AU292" s="18" t="s">
        <v>82</v>
      </c>
    </row>
    <row r="293" spans="1:65" s="2" customFormat="1" ht="16.5" customHeight="1">
      <c r="A293" s="39"/>
      <c r="B293" s="40"/>
      <c r="C293" s="213" t="s">
        <v>74</v>
      </c>
      <c r="D293" s="213" t="s">
        <v>180</v>
      </c>
      <c r="E293" s="214" t="s">
        <v>1458</v>
      </c>
      <c r="F293" s="215" t="s">
        <v>1459</v>
      </c>
      <c r="G293" s="216" t="s">
        <v>1359</v>
      </c>
      <c r="H293" s="217">
        <v>2</v>
      </c>
      <c r="I293" s="218"/>
      <c r="J293" s="219">
        <f>ROUND(I293*H293,2)</f>
        <v>0</v>
      </c>
      <c r="K293" s="215" t="s">
        <v>19</v>
      </c>
      <c r="L293" s="45"/>
      <c r="M293" s="220" t="s">
        <v>19</v>
      </c>
      <c r="N293" s="221" t="s">
        <v>45</v>
      </c>
      <c r="O293" s="85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185</v>
      </c>
      <c r="AT293" s="224" t="s">
        <v>180</v>
      </c>
      <c r="AU293" s="224" t="s">
        <v>82</v>
      </c>
      <c r="AY293" s="18" t="s">
        <v>178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82</v>
      </c>
      <c r="BK293" s="225">
        <f>ROUND(I293*H293,2)</f>
        <v>0</v>
      </c>
      <c r="BL293" s="18" t="s">
        <v>185</v>
      </c>
      <c r="BM293" s="224" t="s">
        <v>1319</v>
      </c>
    </row>
    <row r="294" spans="1:47" s="2" customFormat="1" ht="12">
      <c r="A294" s="39"/>
      <c r="B294" s="40"/>
      <c r="C294" s="41"/>
      <c r="D294" s="226" t="s">
        <v>187</v>
      </c>
      <c r="E294" s="41"/>
      <c r="F294" s="227" t="s">
        <v>1459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187</v>
      </c>
      <c r="AU294" s="18" t="s">
        <v>82</v>
      </c>
    </row>
    <row r="295" spans="1:65" s="2" customFormat="1" ht="16.5" customHeight="1">
      <c r="A295" s="39"/>
      <c r="B295" s="40"/>
      <c r="C295" s="213" t="s">
        <v>74</v>
      </c>
      <c r="D295" s="213" t="s">
        <v>180</v>
      </c>
      <c r="E295" s="214" t="s">
        <v>1460</v>
      </c>
      <c r="F295" s="215" t="s">
        <v>1461</v>
      </c>
      <c r="G295" s="216" t="s">
        <v>1359</v>
      </c>
      <c r="H295" s="217">
        <v>2</v>
      </c>
      <c r="I295" s="218"/>
      <c r="J295" s="219">
        <f>ROUND(I295*H295,2)</f>
        <v>0</v>
      </c>
      <c r="K295" s="215" t="s">
        <v>19</v>
      </c>
      <c r="L295" s="45"/>
      <c r="M295" s="220" t="s">
        <v>19</v>
      </c>
      <c r="N295" s="221" t="s">
        <v>45</v>
      </c>
      <c r="O295" s="85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185</v>
      </c>
      <c r="AT295" s="224" t="s">
        <v>180</v>
      </c>
      <c r="AU295" s="224" t="s">
        <v>82</v>
      </c>
      <c r="AY295" s="18" t="s">
        <v>178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82</v>
      </c>
      <c r="BK295" s="225">
        <f>ROUND(I295*H295,2)</f>
        <v>0</v>
      </c>
      <c r="BL295" s="18" t="s">
        <v>185</v>
      </c>
      <c r="BM295" s="224" t="s">
        <v>1331</v>
      </c>
    </row>
    <row r="296" spans="1:47" s="2" customFormat="1" ht="12">
      <c r="A296" s="39"/>
      <c r="B296" s="40"/>
      <c r="C296" s="41"/>
      <c r="D296" s="226" t="s">
        <v>187</v>
      </c>
      <c r="E296" s="41"/>
      <c r="F296" s="227" t="s">
        <v>1461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187</v>
      </c>
      <c r="AU296" s="18" t="s">
        <v>82</v>
      </c>
    </row>
    <row r="297" spans="1:65" s="2" customFormat="1" ht="21.75" customHeight="1">
      <c r="A297" s="39"/>
      <c r="B297" s="40"/>
      <c r="C297" s="213" t="s">
        <v>74</v>
      </c>
      <c r="D297" s="213" t="s">
        <v>180</v>
      </c>
      <c r="E297" s="214" t="s">
        <v>1405</v>
      </c>
      <c r="F297" s="215" t="s">
        <v>1406</v>
      </c>
      <c r="G297" s="216" t="s">
        <v>1359</v>
      </c>
      <c r="H297" s="217">
        <v>4</v>
      </c>
      <c r="I297" s="218"/>
      <c r="J297" s="219">
        <f>ROUND(I297*H297,2)</f>
        <v>0</v>
      </c>
      <c r="K297" s="215" t="s">
        <v>19</v>
      </c>
      <c r="L297" s="45"/>
      <c r="M297" s="220" t="s">
        <v>19</v>
      </c>
      <c r="N297" s="221" t="s">
        <v>45</v>
      </c>
      <c r="O297" s="85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185</v>
      </c>
      <c r="AT297" s="224" t="s">
        <v>180</v>
      </c>
      <c r="AU297" s="224" t="s">
        <v>82</v>
      </c>
      <c r="AY297" s="18" t="s">
        <v>178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82</v>
      </c>
      <c r="BK297" s="225">
        <f>ROUND(I297*H297,2)</f>
        <v>0</v>
      </c>
      <c r="BL297" s="18" t="s">
        <v>185</v>
      </c>
      <c r="BM297" s="224" t="s">
        <v>1462</v>
      </c>
    </row>
    <row r="298" spans="1:47" s="2" customFormat="1" ht="12">
      <c r="A298" s="39"/>
      <c r="B298" s="40"/>
      <c r="C298" s="41"/>
      <c r="D298" s="226" t="s">
        <v>187</v>
      </c>
      <c r="E298" s="41"/>
      <c r="F298" s="227" t="s">
        <v>1406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187</v>
      </c>
      <c r="AU298" s="18" t="s">
        <v>82</v>
      </c>
    </row>
    <row r="299" spans="1:65" s="2" customFormat="1" ht="16.5" customHeight="1">
      <c r="A299" s="39"/>
      <c r="B299" s="40"/>
      <c r="C299" s="213" t="s">
        <v>74</v>
      </c>
      <c r="D299" s="213" t="s">
        <v>180</v>
      </c>
      <c r="E299" s="214" t="s">
        <v>1463</v>
      </c>
      <c r="F299" s="215" t="s">
        <v>1464</v>
      </c>
      <c r="G299" s="216" t="s">
        <v>1359</v>
      </c>
      <c r="H299" s="217">
        <v>1</v>
      </c>
      <c r="I299" s="218"/>
      <c r="J299" s="219">
        <f>ROUND(I299*H299,2)</f>
        <v>0</v>
      </c>
      <c r="K299" s="215" t="s">
        <v>19</v>
      </c>
      <c r="L299" s="45"/>
      <c r="M299" s="220" t="s">
        <v>19</v>
      </c>
      <c r="N299" s="221" t="s">
        <v>45</v>
      </c>
      <c r="O299" s="85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185</v>
      </c>
      <c r="AT299" s="224" t="s">
        <v>180</v>
      </c>
      <c r="AU299" s="224" t="s">
        <v>82</v>
      </c>
      <c r="AY299" s="18" t="s">
        <v>178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82</v>
      </c>
      <c r="BK299" s="225">
        <f>ROUND(I299*H299,2)</f>
        <v>0</v>
      </c>
      <c r="BL299" s="18" t="s">
        <v>185</v>
      </c>
      <c r="BM299" s="224" t="s">
        <v>1465</v>
      </c>
    </row>
    <row r="300" spans="1:47" s="2" customFormat="1" ht="12">
      <c r="A300" s="39"/>
      <c r="B300" s="40"/>
      <c r="C300" s="41"/>
      <c r="D300" s="226" t="s">
        <v>187</v>
      </c>
      <c r="E300" s="41"/>
      <c r="F300" s="227" t="s">
        <v>1464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187</v>
      </c>
      <c r="AU300" s="18" t="s">
        <v>82</v>
      </c>
    </row>
    <row r="301" spans="1:47" s="2" customFormat="1" ht="12">
      <c r="A301" s="39"/>
      <c r="B301" s="40"/>
      <c r="C301" s="41"/>
      <c r="D301" s="226" t="s">
        <v>202</v>
      </c>
      <c r="E301" s="41"/>
      <c r="F301" s="233" t="s">
        <v>1407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202</v>
      </c>
      <c r="AU301" s="18" t="s">
        <v>82</v>
      </c>
    </row>
    <row r="302" spans="1:65" s="2" customFormat="1" ht="16.5" customHeight="1">
      <c r="A302" s="39"/>
      <c r="B302" s="40"/>
      <c r="C302" s="213" t="s">
        <v>74</v>
      </c>
      <c r="D302" s="213" t="s">
        <v>180</v>
      </c>
      <c r="E302" s="214" t="s">
        <v>1466</v>
      </c>
      <c r="F302" s="215" t="s">
        <v>1467</v>
      </c>
      <c r="G302" s="216" t="s">
        <v>1371</v>
      </c>
      <c r="H302" s="217">
        <v>12.6</v>
      </c>
      <c r="I302" s="218"/>
      <c r="J302" s="219">
        <f>ROUND(I302*H302,2)</f>
        <v>0</v>
      </c>
      <c r="K302" s="215" t="s">
        <v>19</v>
      </c>
      <c r="L302" s="45"/>
      <c r="M302" s="220" t="s">
        <v>19</v>
      </c>
      <c r="N302" s="221" t="s">
        <v>45</v>
      </c>
      <c r="O302" s="85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185</v>
      </c>
      <c r="AT302" s="224" t="s">
        <v>180</v>
      </c>
      <c r="AU302" s="224" t="s">
        <v>82</v>
      </c>
      <c r="AY302" s="18" t="s">
        <v>178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82</v>
      </c>
      <c r="BK302" s="225">
        <f>ROUND(I302*H302,2)</f>
        <v>0</v>
      </c>
      <c r="BL302" s="18" t="s">
        <v>185</v>
      </c>
      <c r="BM302" s="224" t="s">
        <v>1468</v>
      </c>
    </row>
    <row r="303" spans="1:47" s="2" customFormat="1" ht="12">
      <c r="A303" s="39"/>
      <c r="B303" s="40"/>
      <c r="C303" s="41"/>
      <c r="D303" s="226" t="s">
        <v>187</v>
      </c>
      <c r="E303" s="41"/>
      <c r="F303" s="227" t="s">
        <v>1467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187</v>
      </c>
      <c r="AU303" s="18" t="s">
        <v>82</v>
      </c>
    </row>
    <row r="304" spans="1:65" s="2" customFormat="1" ht="33" customHeight="1">
      <c r="A304" s="39"/>
      <c r="B304" s="40"/>
      <c r="C304" s="213" t="s">
        <v>74</v>
      </c>
      <c r="D304" s="213" t="s">
        <v>180</v>
      </c>
      <c r="E304" s="214" t="s">
        <v>1416</v>
      </c>
      <c r="F304" s="215" t="s">
        <v>1417</v>
      </c>
      <c r="G304" s="216" t="s">
        <v>206</v>
      </c>
      <c r="H304" s="217">
        <v>0.5</v>
      </c>
      <c r="I304" s="218"/>
      <c r="J304" s="219">
        <f>ROUND(I304*H304,2)</f>
        <v>0</v>
      </c>
      <c r="K304" s="215" t="s">
        <v>19</v>
      </c>
      <c r="L304" s="45"/>
      <c r="M304" s="220" t="s">
        <v>19</v>
      </c>
      <c r="N304" s="221" t="s">
        <v>45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185</v>
      </c>
      <c r="AT304" s="224" t="s">
        <v>180</v>
      </c>
      <c r="AU304" s="224" t="s">
        <v>82</v>
      </c>
      <c r="AY304" s="18" t="s">
        <v>178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82</v>
      </c>
      <c r="BK304" s="225">
        <f>ROUND(I304*H304,2)</f>
        <v>0</v>
      </c>
      <c r="BL304" s="18" t="s">
        <v>185</v>
      </c>
      <c r="BM304" s="224" t="s">
        <v>1469</v>
      </c>
    </row>
    <row r="305" spans="1:47" s="2" customFormat="1" ht="12">
      <c r="A305" s="39"/>
      <c r="B305" s="40"/>
      <c r="C305" s="41"/>
      <c r="D305" s="226" t="s">
        <v>187</v>
      </c>
      <c r="E305" s="41"/>
      <c r="F305" s="227" t="s">
        <v>1417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187</v>
      </c>
      <c r="AU305" s="18" t="s">
        <v>82</v>
      </c>
    </row>
    <row r="306" spans="1:65" s="2" customFormat="1" ht="16.5" customHeight="1">
      <c r="A306" s="39"/>
      <c r="B306" s="40"/>
      <c r="C306" s="213" t="s">
        <v>74</v>
      </c>
      <c r="D306" s="213" t="s">
        <v>180</v>
      </c>
      <c r="E306" s="214" t="s">
        <v>1378</v>
      </c>
      <c r="F306" s="215" t="s">
        <v>1379</v>
      </c>
      <c r="G306" s="216" t="s">
        <v>219</v>
      </c>
      <c r="H306" s="217">
        <v>20</v>
      </c>
      <c r="I306" s="218"/>
      <c r="J306" s="219">
        <f>ROUND(I306*H306,2)</f>
        <v>0</v>
      </c>
      <c r="K306" s="215" t="s">
        <v>19</v>
      </c>
      <c r="L306" s="45"/>
      <c r="M306" s="220" t="s">
        <v>19</v>
      </c>
      <c r="N306" s="221" t="s">
        <v>45</v>
      </c>
      <c r="O306" s="85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185</v>
      </c>
      <c r="AT306" s="224" t="s">
        <v>180</v>
      </c>
      <c r="AU306" s="224" t="s">
        <v>82</v>
      </c>
      <c r="AY306" s="18" t="s">
        <v>178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82</v>
      </c>
      <c r="BK306" s="225">
        <f>ROUND(I306*H306,2)</f>
        <v>0</v>
      </c>
      <c r="BL306" s="18" t="s">
        <v>185</v>
      </c>
      <c r="BM306" s="224" t="s">
        <v>1470</v>
      </c>
    </row>
    <row r="307" spans="1:47" s="2" customFormat="1" ht="12">
      <c r="A307" s="39"/>
      <c r="B307" s="40"/>
      <c r="C307" s="41"/>
      <c r="D307" s="226" t="s">
        <v>187</v>
      </c>
      <c r="E307" s="41"/>
      <c r="F307" s="227" t="s">
        <v>1379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187</v>
      </c>
      <c r="AU307" s="18" t="s">
        <v>82</v>
      </c>
    </row>
    <row r="308" spans="1:65" s="2" customFormat="1" ht="16.5" customHeight="1">
      <c r="A308" s="39"/>
      <c r="B308" s="40"/>
      <c r="C308" s="213" t="s">
        <v>74</v>
      </c>
      <c r="D308" s="213" t="s">
        <v>180</v>
      </c>
      <c r="E308" s="214" t="s">
        <v>1380</v>
      </c>
      <c r="F308" s="215" t="s">
        <v>1381</v>
      </c>
      <c r="G308" s="216" t="s">
        <v>206</v>
      </c>
      <c r="H308" s="217">
        <v>16</v>
      </c>
      <c r="I308" s="218"/>
      <c r="J308" s="219">
        <f>ROUND(I308*H308,2)</f>
        <v>0</v>
      </c>
      <c r="K308" s="215" t="s">
        <v>19</v>
      </c>
      <c r="L308" s="45"/>
      <c r="M308" s="220" t="s">
        <v>19</v>
      </c>
      <c r="N308" s="221" t="s">
        <v>45</v>
      </c>
      <c r="O308" s="85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185</v>
      </c>
      <c r="AT308" s="224" t="s">
        <v>180</v>
      </c>
      <c r="AU308" s="224" t="s">
        <v>82</v>
      </c>
      <c r="AY308" s="18" t="s">
        <v>178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82</v>
      </c>
      <c r="BK308" s="225">
        <f>ROUND(I308*H308,2)</f>
        <v>0</v>
      </c>
      <c r="BL308" s="18" t="s">
        <v>185</v>
      </c>
      <c r="BM308" s="224" t="s">
        <v>1471</v>
      </c>
    </row>
    <row r="309" spans="1:47" s="2" customFormat="1" ht="12">
      <c r="A309" s="39"/>
      <c r="B309" s="40"/>
      <c r="C309" s="41"/>
      <c r="D309" s="226" t="s">
        <v>187</v>
      </c>
      <c r="E309" s="41"/>
      <c r="F309" s="227" t="s">
        <v>1381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187</v>
      </c>
      <c r="AU309" s="18" t="s">
        <v>82</v>
      </c>
    </row>
    <row r="310" spans="1:65" s="2" customFormat="1" ht="16.5" customHeight="1">
      <c r="A310" s="39"/>
      <c r="B310" s="40"/>
      <c r="C310" s="213" t="s">
        <v>74</v>
      </c>
      <c r="D310" s="213" t="s">
        <v>180</v>
      </c>
      <c r="E310" s="214" t="s">
        <v>1382</v>
      </c>
      <c r="F310" s="215" t="s">
        <v>1383</v>
      </c>
      <c r="G310" s="216" t="s">
        <v>206</v>
      </c>
      <c r="H310" s="217">
        <v>16</v>
      </c>
      <c r="I310" s="218"/>
      <c r="J310" s="219">
        <f>ROUND(I310*H310,2)</f>
        <v>0</v>
      </c>
      <c r="K310" s="215" t="s">
        <v>19</v>
      </c>
      <c r="L310" s="45"/>
      <c r="M310" s="220" t="s">
        <v>19</v>
      </c>
      <c r="N310" s="221" t="s">
        <v>45</v>
      </c>
      <c r="O310" s="85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185</v>
      </c>
      <c r="AT310" s="224" t="s">
        <v>180</v>
      </c>
      <c r="AU310" s="224" t="s">
        <v>82</v>
      </c>
      <c r="AY310" s="18" t="s">
        <v>178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82</v>
      </c>
      <c r="BK310" s="225">
        <f>ROUND(I310*H310,2)</f>
        <v>0</v>
      </c>
      <c r="BL310" s="18" t="s">
        <v>185</v>
      </c>
      <c r="BM310" s="224" t="s">
        <v>1472</v>
      </c>
    </row>
    <row r="311" spans="1:47" s="2" customFormat="1" ht="12">
      <c r="A311" s="39"/>
      <c r="B311" s="40"/>
      <c r="C311" s="41"/>
      <c r="D311" s="226" t="s">
        <v>187</v>
      </c>
      <c r="E311" s="41"/>
      <c r="F311" s="227" t="s">
        <v>1383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187</v>
      </c>
      <c r="AU311" s="18" t="s">
        <v>82</v>
      </c>
    </row>
    <row r="312" spans="1:65" s="2" customFormat="1" ht="16.5" customHeight="1">
      <c r="A312" s="39"/>
      <c r="B312" s="40"/>
      <c r="C312" s="213" t="s">
        <v>74</v>
      </c>
      <c r="D312" s="213" t="s">
        <v>180</v>
      </c>
      <c r="E312" s="214" t="s">
        <v>1418</v>
      </c>
      <c r="F312" s="215" t="s">
        <v>1419</v>
      </c>
      <c r="G312" s="216" t="s">
        <v>1359</v>
      </c>
      <c r="H312" s="217">
        <v>1</v>
      </c>
      <c r="I312" s="218"/>
      <c r="J312" s="219">
        <f>ROUND(I312*H312,2)</f>
        <v>0</v>
      </c>
      <c r="K312" s="215" t="s">
        <v>19</v>
      </c>
      <c r="L312" s="45"/>
      <c r="M312" s="220" t="s">
        <v>19</v>
      </c>
      <c r="N312" s="221" t="s">
        <v>45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185</v>
      </c>
      <c r="AT312" s="224" t="s">
        <v>180</v>
      </c>
      <c r="AU312" s="224" t="s">
        <v>82</v>
      </c>
      <c r="AY312" s="18" t="s">
        <v>178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82</v>
      </c>
      <c r="BK312" s="225">
        <f>ROUND(I312*H312,2)</f>
        <v>0</v>
      </c>
      <c r="BL312" s="18" t="s">
        <v>185</v>
      </c>
      <c r="BM312" s="224" t="s">
        <v>1473</v>
      </c>
    </row>
    <row r="313" spans="1:47" s="2" customFormat="1" ht="12">
      <c r="A313" s="39"/>
      <c r="B313" s="40"/>
      <c r="C313" s="41"/>
      <c r="D313" s="226" t="s">
        <v>187</v>
      </c>
      <c r="E313" s="41"/>
      <c r="F313" s="227" t="s">
        <v>1419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187</v>
      </c>
      <c r="AU313" s="18" t="s">
        <v>82</v>
      </c>
    </row>
    <row r="314" spans="1:63" s="12" customFormat="1" ht="25.9" customHeight="1">
      <c r="A314" s="12"/>
      <c r="B314" s="197"/>
      <c r="C314" s="198"/>
      <c r="D314" s="199" t="s">
        <v>73</v>
      </c>
      <c r="E314" s="200" t="s">
        <v>1474</v>
      </c>
      <c r="F314" s="200" t="s">
        <v>1475</v>
      </c>
      <c r="G314" s="198"/>
      <c r="H314" s="198"/>
      <c r="I314" s="201"/>
      <c r="J314" s="202">
        <f>BK314</f>
        <v>0</v>
      </c>
      <c r="K314" s="198"/>
      <c r="L314" s="203"/>
      <c r="M314" s="204"/>
      <c r="N314" s="205"/>
      <c r="O314" s="205"/>
      <c r="P314" s="206">
        <f>SUM(P315:P337)</f>
        <v>0</v>
      </c>
      <c r="Q314" s="205"/>
      <c r="R314" s="206">
        <f>SUM(R315:R337)</f>
        <v>0</v>
      </c>
      <c r="S314" s="205"/>
      <c r="T314" s="207">
        <f>SUM(T315:T337)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8" t="s">
        <v>82</v>
      </c>
      <c r="AT314" s="209" t="s">
        <v>73</v>
      </c>
      <c r="AU314" s="209" t="s">
        <v>74</v>
      </c>
      <c r="AY314" s="208" t="s">
        <v>178</v>
      </c>
      <c r="BK314" s="210">
        <f>SUM(BK315:BK337)</f>
        <v>0</v>
      </c>
    </row>
    <row r="315" spans="1:65" s="2" customFormat="1" ht="16.5" customHeight="1">
      <c r="A315" s="39"/>
      <c r="B315" s="40"/>
      <c r="C315" s="213" t="s">
        <v>74</v>
      </c>
      <c r="D315" s="213" t="s">
        <v>180</v>
      </c>
      <c r="E315" s="214" t="s">
        <v>1476</v>
      </c>
      <c r="F315" s="215" t="s">
        <v>1477</v>
      </c>
      <c r="G315" s="216" t="s">
        <v>1368</v>
      </c>
      <c r="H315" s="217">
        <v>1</v>
      </c>
      <c r="I315" s="218"/>
      <c r="J315" s="219">
        <f>ROUND(I315*H315,2)</f>
        <v>0</v>
      </c>
      <c r="K315" s="215" t="s">
        <v>19</v>
      </c>
      <c r="L315" s="45"/>
      <c r="M315" s="220" t="s">
        <v>19</v>
      </c>
      <c r="N315" s="221" t="s">
        <v>45</v>
      </c>
      <c r="O315" s="85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185</v>
      </c>
      <c r="AT315" s="224" t="s">
        <v>180</v>
      </c>
      <c r="AU315" s="224" t="s">
        <v>82</v>
      </c>
      <c r="AY315" s="18" t="s">
        <v>178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82</v>
      </c>
      <c r="BK315" s="225">
        <f>ROUND(I315*H315,2)</f>
        <v>0</v>
      </c>
      <c r="BL315" s="18" t="s">
        <v>185</v>
      </c>
      <c r="BM315" s="224" t="s">
        <v>1478</v>
      </c>
    </row>
    <row r="316" spans="1:47" s="2" customFormat="1" ht="12">
      <c r="A316" s="39"/>
      <c r="B316" s="40"/>
      <c r="C316" s="41"/>
      <c r="D316" s="226" t="s">
        <v>187</v>
      </c>
      <c r="E316" s="41"/>
      <c r="F316" s="227" t="s">
        <v>1477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187</v>
      </c>
      <c r="AU316" s="18" t="s">
        <v>82</v>
      </c>
    </row>
    <row r="317" spans="1:65" s="2" customFormat="1" ht="16.5" customHeight="1">
      <c r="A317" s="39"/>
      <c r="B317" s="40"/>
      <c r="C317" s="213" t="s">
        <v>74</v>
      </c>
      <c r="D317" s="213" t="s">
        <v>180</v>
      </c>
      <c r="E317" s="214" t="s">
        <v>1479</v>
      </c>
      <c r="F317" s="215" t="s">
        <v>1480</v>
      </c>
      <c r="G317" s="216" t="s">
        <v>1368</v>
      </c>
      <c r="H317" s="217">
        <v>1</v>
      </c>
      <c r="I317" s="218"/>
      <c r="J317" s="219">
        <f>ROUND(I317*H317,2)</f>
        <v>0</v>
      </c>
      <c r="K317" s="215" t="s">
        <v>19</v>
      </c>
      <c r="L317" s="45"/>
      <c r="M317" s="220" t="s">
        <v>19</v>
      </c>
      <c r="N317" s="221" t="s">
        <v>45</v>
      </c>
      <c r="O317" s="85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185</v>
      </c>
      <c r="AT317" s="224" t="s">
        <v>180</v>
      </c>
      <c r="AU317" s="224" t="s">
        <v>82</v>
      </c>
      <c r="AY317" s="18" t="s">
        <v>178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82</v>
      </c>
      <c r="BK317" s="225">
        <f>ROUND(I317*H317,2)</f>
        <v>0</v>
      </c>
      <c r="BL317" s="18" t="s">
        <v>185</v>
      </c>
      <c r="BM317" s="224" t="s">
        <v>1481</v>
      </c>
    </row>
    <row r="318" spans="1:47" s="2" customFormat="1" ht="12">
      <c r="A318" s="39"/>
      <c r="B318" s="40"/>
      <c r="C318" s="41"/>
      <c r="D318" s="226" t="s">
        <v>187</v>
      </c>
      <c r="E318" s="41"/>
      <c r="F318" s="227" t="s">
        <v>1480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187</v>
      </c>
      <c r="AU318" s="18" t="s">
        <v>82</v>
      </c>
    </row>
    <row r="319" spans="1:65" s="2" customFormat="1" ht="16.5" customHeight="1">
      <c r="A319" s="39"/>
      <c r="B319" s="40"/>
      <c r="C319" s="213" t="s">
        <v>74</v>
      </c>
      <c r="D319" s="213" t="s">
        <v>180</v>
      </c>
      <c r="E319" s="214" t="s">
        <v>1482</v>
      </c>
      <c r="F319" s="215" t="s">
        <v>1483</v>
      </c>
      <c r="G319" s="216" t="s">
        <v>1368</v>
      </c>
      <c r="H319" s="217">
        <v>1</v>
      </c>
      <c r="I319" s="218"/>
      <c r="J319" s="219">
        <f>ROUND(I319*H319,2)</f>
        <v>0</v>
      </c>
      <c r="K319" s="215" t="s">
        <v>19</v>
      </c>
      <c r="L319" s="45"/>
      <c r="M319" s="220" t="s">
        <v>19</v>
      </c>
      <c r="N319" s="221" t="s">
        <v>45</v>
      </c>
      <c r="O319" s="85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185</v>
      </c>
      <c r="AT319" s="224" t="s">
        <v>180</v>
      </c>
      <c r="AU319" s="224" t="s">
        <v>82</v>
      </c>
      <c r="AY319" s="18" t="s">
        <v>178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82</v>
      </c>
      <c r="BK319" s="225">
        <f>ROUND(I319*H319,2)</f>
        <v>0</v>
      </c>
      <c r="BL319" s="18" t="s">
        <v>185</v>
      </c>
      <c r="BM319" s="224" t="s">
        <v>1484</v>
      </c>
    </row>
    <row r="320" spans="1:47" s="2" customFormat="1" ht="12">
      <c r="A320" s="39"/>
      <c r="B320" s="40"/>
      <c r="C320" s="41"/>
      <c r="D320" s="226" t="s">
        <v>187</v>
      </c>
      <c r="E320" s="41"/>
      <c r="F320" s="227" t="s">
        <v>1483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187</v>
      </c>
      <c r="AU320" s="18" t="s">
        <v>82</v>
      </c>
    </row>
    <row r="321" spans="1:65" s="2" customFormat="1" ht="16.5" customHeight="1">
      <c r="A321" s="39"/>
      <c r="B321" s="40"/>
      <c r="C321" s="213" t="s">
        <v>74</v>
      </c>
      <c r="D321" s="213" t="s">
        <v>180</v>
      </c>
      <c r="E321" s="214" t="s">
        <v>1485</v>
      </c>
      <c r="F321" s="215" t="s">
        <v>1486</v>
      </c>
      <c r="G321" s="216" t="s">
        <v>1368</v>
      </c>
      <c r="H321" s="217">
        <v>1</v>
      </c>
      <c r="I321" s="218"/>
      <c r="J321" s="219">
        <f>ROUND(I321*H321,2)</f>
        <v>0</v>
      </c>
      <c r="K321" s="215" t="s">
        <v>19</v>
      </c>
      <c r="L321" s="45"/>
      <c r="M321" s="220" t="s">
        <v>19</v>
      </c>
      <c r="N321" s="221" t="s">
        <v>45</v>
      </c>
      <c r="O321" s="85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185</v>
      </c>
      <c r="AT321" s="224" t="s">
        <v>180</v>
      </c>
      <c r="AU321" s="224" t="s">
        <v>82</v>
      </c>
      <c r="AY321" s="18" t="s">
        <v>178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82</v>
      </c>
      <c r="BK321" s="225">
        <f>ROUND(I321*H321,2)</f>
        <v>0</v>
      </c>
      <c r="BL321" s="18" t="s">
        <v>185</v>
      </c>
      <c r="BM321" s="224" t="s">
        <v>1487</v>
      </c>
    </row>
    <row r="322" spans="1:47" s="2" customFormat="1" ht="12">
      <c r="A322" s="39"/>
      <c r="B322" s="40"/>
      <c r="C322" s="41"/>
      <c r="D322" s="226" t="s">
        <v>187</v>
      </c>
      <c r="E322" s="41"/>
      <c r="F322" s="227" t="s">
        <v>1486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187</v>
      </c>
      <c r="AU322" s="18" t="s">
        <v>82</v>
      </c>
    </row>
    <row r="323" spans="1:65" s="2" customFormat="1" ht="16.5" customHeight="1">
      <c r="A323" s="39"/>
      <c r="B323" s="40"/>
      <c r="C323" s="213" t="s">
        <v>74</v>
      </c>
      <c r="D323" s="213" t="s">
        <v>180</v>
      </c>
      <c r="E323" s="214" t="s">
        <v>1488</v>
      </c>
      <c r="F323" s="215" t="s">
        <v>1489</v>
      </c>
      <c r="G323" s="216" t="s">
        <v>1368</v>
      </c>
      <c r="H323" s="217">
        <v>1</v>
      </c>
      <c r="I323" s="218"/>
      <c r="J323" s="219">
        <f>ROUND(I323*H323,2)</f>
        <v>0</v>
      </c>
      <c r="K323" s="215" t="s">
        <v>19</v>
      </c>
      <c r="L323" s="45"/>
      <c r="M323" s="220" t="s">
        <v>19</v>
      </c>
      <c r="N323" s="221" t="s">
        <v>45</v>
      </c>
      <c r="O323" s="85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185</v>
      </c>
      <c r="AT323" s="224" t="s">
        <v>180</v>
      </c>
      <c r="AU323" s="224" t="s">
        <v>82</v>
      </c>
      <c r="AY323" s="18" t="s">
        <v>178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82</v>
      </c>
      <c r="BK323" s="225">
        <f>ROUND(I323*H323,2)</f>
        <v>0</v>
      </c>
      <c r="BL323" s="18" t="s">
        <v>185</v>
      </c>
      <c r="BM323" s="224" t="s">
        <v>1490</v>
      </c>
    </row>
    <row r="324" spans="1:47" s="2" customFormat="1" ht="12">
      <c r="A324" s="39"/>
      <c r="B324" s="40"/>
      <c r="C324" s="41"/>
      <c r="D324" s="226" t="s">
        <v>187</v>
      </c>
      <c r="E324" s="41"/>
      <c r="F324" s="227" t="s">
        <v>1489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187</v>
      </c>
      <c r="AU324" s="18" t="s">
        <v>82</v>
      </c>
    </row>
    <row r="325" spans="1:65" s="2" customFormat="1" ht="16.5" customHeight="1">
      <c r="A325" s="39"/>
      <c r="B325" s="40"/>
      <c r="C325" s="213" t="s">
        <v>74</v>
      </c>
      <c r="D325" s="213" t="s">
        <v>180</v>
      </c>
      <c r="E325" s="214" t="s">
        <v>1491</v>
      </c>
      <c r="F325" s="215" t="s">
        <v>1492</v>
      </c>
      <c r="G325" s="216" t="s">
        <v>1368</v>
      </c>
      <c r="H325" s="217">
        <v>1</v>
      </c>
      <c r="I325" s="218"/>
      <c r="J325" s="219">
        <f>ROUND(I325*H325,2)</f>
        <v>0</v>
      </c>
      <c r="K325" s="215" t="s">
        <v>19</v>
      </c>
      <c r="L325" s="45"/>
      <c r="M325" s="220" t="s">
        <v>19</v>
      </c>
      <c r="N325" s="221" t="s">
        <v>45</v>
      </c>
      <c r="O325" s="85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4" t="s">
        <v>185</v>
      </c>
      <c r="AT325" s="224" t="s">
        <v>180</v>
      </c>
      <c r="AU325" s="224" t="s">
        <v>82</v>
      </c>
      <c r="AY325" s="18" t="s">
        <v>178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82</v>
      </c>
      <c r="BK325" s="225">
        <f>ROUND(I325*H325,2)</f>
        <v>0</v>
      </c>
      <c r="BL325" s="18" t="s">
        <v>185</v>
      </c>
      <c r="BM325" s="224" t="s">
        <v>1493</v>
      </c>
    </row>
    <row r="326" spans="1:47" s="2" customFormat="1" ht="12">
      <c r="A326" s="39"/>
      <c r="B326" s="40"/>
      <c r="C326" s="41"/>
      <c r="D326" s="226" t="s">
        <v>187</v>
      </c>
      <c r="E326" s="41"/>
      <c r="F326" s="227" t="s">
        <v>1492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187</v>
      </c>
      <c r="AU326" s="18" t="s">
        <v>82</v>
      </c>
    </row>
    <row r="327" spans="1:65" s="2" customFormat="1" ht="16.5" customHeight="1">
      <c r="A327" s="39"/>
      <c r="B327" s="40"/>
      <c r="C327" s="213" t="s">
        <v>74</v>
      </c>
      <c r="D327" s="213" t="s">
        <v>180</v>
      </c>
      <c r="E327" s="214" t="s">
        <v>1494</v>
      </c>
      <c r="F327" s="215" t="s">
        <v>1495</v>
      </c>
      <c r="G327" s="216" t="s">
        <v>1368</v>
      </c>
      <c r="H327" s="217">
        <v>1</v>
      </c>
      <c r="I327" s="218"/>
      <c r="J327" s="219">
        <f>ROUND(I327*H327,2)</f>
        <v>0</v>
      </c>
      <c r="K327" s="215" t="s">
        <v>19</v>
      </c>
      <c r="L327" s="45"/>
      <c r="M327" s="220" t="s">
        <v>19</v>
      </c>
      <c r="N327" s="221" t="s">
        <v>45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185</v>
      </c>
      <c r="AT327" s="224" t="s">
        <v>180</v>
      </c>
      <c r="AU327" s="224" t="s">
        <v>82</v>
      </c>
      <c r="AY327" s="18" t="s">
        <v>178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82</v>
      </c>
      <c r="BK327" s="225">
        <f>ROUND(I327*H327,2)</f>
        <v>0</v>
      </c>
      <c r="BL327" s="18" t="s">
        <v>185</v>
      </c>
      <c r="BM327" s="224" t="s">
        <v>1496</v>
      </c>
    </row>
    <row r="328" spans="1:47" s="2" customFormat="1" ht="12">
      <c r="A328" s="39"/>
      <c r="B328" s="40"/>
      <c r="C328" s="41"/>
      <c r="D328" s="226" t="s">
        <v>187</v>
      </c>
      <c r="E328" s="41"/>
      <c r="F328" s="227" t="s">
        <v>1495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187</v>
      </c>
      <c r="AU328" s="18" t="s">
        <v>82</v>
      </c>
    </row>
    <row r="329" spans="1:65" s="2" customFormat="1" ht="16.5" customHeight="1">
      <c r="A329" s="39"/>
      <c r="B329" s="40"/>
      <c r="C329" s="213" t="s">
        <v>74</v>
      </c>
      <c r="D329" s="213" t="s">
        <v>180</v>
      </c>
      <c r="E329" s="214" t="s">
        <v>1497</v>
      </c>
      <c r="F329" s="215" t="s">
        <v>1498</v>
      </c>
      <c r="G329" s="216" t="s">
        <v>1368</v>
      </c>
      <c r="H329" s="217">
        <v>1</v>
      </c>
      <c r="I329" s="218"/>
      <c r="J329" s="219">
        <f>ROUND(I329*H329,2)</f>
        <v>0</v>
      </c>
      <c r="K329" s="215" t="s">
        <v>19</v>
      </c>
      <c r="L329" s="45"/>
      <c r="M329" s="220" t="s">
        <v>19</v>
      </c>
      <c r="N329" s="221" t="s">
        <v>45</v>
      </c>
      <c r="O329" s="85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185</v>
      </c>
      <c r="AT329" s="224" t="s">
        <v>180</v>
      </c>
      <c r="AU329" s="224" t="s">
        <v>82</v>
      </c>
      <c r="AY329" s="18" t="s">
        <v>178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82</v>
      </c>
      <c r="BK329" s="225">
        <f>ROUND(I329*H329,2)</f>
        <v>0</v>
      </c>
      <c r="BL329" s="18" t="s">
        <v>185</v>
      </c>
      <c r="BM329" s="224" t="s">
        <v>1499</v>
      </c>
    </row>
    <row r="330" spans="1:47" s="2" customFormat="1" ht="12">
      <c r="A330" s="39"/>
      <c r="B330" s="40"/>
      <c r="C330" s="41"/>
      <c r="D330" s="226" t="s">
        <v>187</v>
      </c>
      <c r="E330" s="41"/>
      <c r="F330" s="227" t="s">
        <v>1498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187</v>
      </c>
      <c r="AU330" s="18" t="s">
        <v>82</v>
      </c>
    </row>
    <row r="331" spans="1:65" s="2" customFormat="1" ht="24.15" customHeight="1">
      <c r="A331" s="39"/>
      <c r="B331" s="40"/>
      <c r="C331" s="213" t="s">
        <v>74</v>
      </c>
      <c r="D331" s="213" t="s">
        <v>180</v>
      </c>
      <c r="E331" s="214" t="s">
        <v>1500</v>
      </c>
      <c r="F331" s="215" t="s">
        <v>1501</v>
      </c>
      <c r="G331" s="216" t="s">
        <v>1368</v>
      </c>
      <c r="H331" s="217">
        <v>1</v>
      </c>
      <c r="I331" s="218"/>
      <c r="J331" s="219">
        <f>ROUND(I331*H331,2)</f>
        <v>0</v>
      </c>
      <c r="K331" s="215" t="s">
        <v>19</v>
      </c>
      <c r="L331" s="45"/>
      <c r="M331" s="220" t="s">
        <v>19</v>
      </c>
      <c r="N331" s="221" t="s">
        <v>45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185</v>
      </c>
      <c r="AT331" s="224" t="s">
        <v>180</v>
      </c>
      <c r="AU331" s="224" t="s">
        <v>82</v>
      </c>
      <c r="AY331" s="18" t="s">
        <v>178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82</v>
      </c>
      <c r="BK331" s="225">
        <f>ROUND(I331*H331,2)</f>
        <v>0</v>
      </c>
      <c r="BL331" s="18" t="s">
        <v>185</v>
      </c>
      <c r="BM331" s="224" t="s">
        <v>1502</v>
      </c>
    </row>
    <row r="332" spans="1:47" s="2" customFormat="1" ht="12">
      <c r="A332" s="39"/>
      <c r="B332" s="40"/>
      <c r="C332" s="41"/>
      <c r="D332" s="226" t="s">
        <v>187</v>
      </c>
      <c r="E332" s="41"/>
      <c r="F332" s="227" t="s">
        <v>1501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187</v>
      </c>
      <c r="AU332" s="18" t="s">
        <v>82</v>
      </c>
    </row>
    <row r="333" spans="1:65" s="2" customFormat="1" ht="16.5" customHeight="1">
      <c r="A333" s="39"/>
      <c r="B333" s="40"/>
      <c r="C333" s="213" t="s">
        <v>74</v>
      </c>
      <c r="D333" s="213" t="s">
        <v>180</v>
      </c>
      <c r="E333" s="214" t="s">
        <v>1503</v>
      </c>
      <c r="F333" s="215" t="s">
        <v>1504</v>
      </c>
      <c r="G333" s="216" t="s">
        <v>1368</v>
      </c>
      <c r="H333" s="217">
        <v>1</v>
      </c>
      <c r="I333" s="218"/>
      <c r="J333" s="219">
        <f>ROUND(I333*H333,2)</f>
        <v>0</v>
      </c>
      <c r="K333" s="215" t="s">
        <v>19</v>
      </c>
      <c r="L333" s="45"/>
      <c r="M333" s="220" t="s">
        <v>19</v>
      </c>
      <c r="N333" s="221" t="s">
        <v>45</v>
      </c>
      <c r="O333" s="85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185</v>
      </c>
      <c r="AT333" s="224" t="s">
        <v>180</v>
      </c>
      <c r="AU333" s="224" t="s">
        <v>82</v>
      </c>
      <c r="AY333" s="18" t="s">
        <v>178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82</v>
      </c>
      <c r="BK333" s="225">
        <f>ROUND(I333*H333,2)</f>
        <v>0</v>
      </c>
      <c r="BL333" s="18" t="s">
        <v>185</v>
      </c>
      <c r="BM333" s="224" t="s">
        <v>1505</v>
      </c>
    </row>
    <row r="334" spans="1:47" s="2" customFormat="1" ht="12">
      <c r="A334" s="39"/>
      <c r="B334" s="40"/>
      <c r="C334" s="41"/>
      <c r="D334" s="226" t="s">
        <v>187</v>
      </c>
      <c r="E334" s="41"/>
      <c r="F334" s="227" t="s">
        <v>1504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187</v>
      </c>
      <c r="AU334" s="18" t="s">
        <v>82</v>
      </c>
    </row>
    <row r="335" spans="1:65" s="2" customFormat="1" ht="16.5" customHeight="1">
      <c r="A335" s="39"/>
      <c r="B335" s="40"/>
      <c r="C335" s="213" t="s">
        <v>74</v>
      </c>
      <c r="D335" s="213" t="s">
        <v>180</v>
      </c>
      <c r="E335" s="214" t="s">
        <v>1506</v>
      </c>
      <c r="F335" s="215" t="s">
        <v>1507</v>
      </c>
      <c r="G335" s="216" t="s">
        <v>1368</v>
      </c>
      <c r="H335" s="217">
        <v>1</v>
      </c>
      <c r="I335" s="218"/>
      <c r="J335" s="219">
        <f>ROUND(I335*H335,2)</f>
        <v>0</v>
      </c>
      <c r="K335" s="215" t="s">
        <v>19</v>
      </c>
      <c r="L335" s="45"/>
      <c r="M335" s="220" t="s">
        <v>19</v>
      </c>
      <c r="N335" s="221" t="s">
        <v>45</v>
      </c>
      <c r="O335" s="85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185</v>
      </c>
      <c r="AT335" s="224" t="s">
        <v>180</v>
      </c>
      <c r="AU335" s="224" t="s">
        <v>82</v>
      </c>
      <c r="AY335" s="18" t="s">
        <v>178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82</v>
      </c>
      <c r="BK335" s="225">
        <f>ROUND(I335*H335,2)</f>
        <v>0</v>
      </c>
      <c r="BL335" s="18" t="s">
        <v>185</v>
      </c>
      <c r="BM335" s="224" t="s">
        <v>1508</v>
      </c>
    </row>
    <row r="336" spans="1:47" s="2" customFormat="1" ht="12">
      <c r="A336" s="39"/>
      <c r="B336" s="40"/>
      <c r="C336" s="41"/>
      <c r="D336" s="226" t="s">
        <v>187</v>
      </c>
      <c r="E336" s="41"/>
      <c r="F336" s="227" t="s">
        <v>1507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187</v>
      </c>
      <c r="AU336" s="18" t="s">
        <v>82</v>
      </c>
    </row>
    <row r="337" spans="1:47" s="2" customFormat="1" ht="12">
      <c r="A337" s="39"/>
      <c r="B337" s="40"/>
      <c r="C337" s="41"/>
      <c r="D337" s="226" t="s">
        <v>202</v>
      </c>
      <c r="E337" s="41"/>
      <c r="F337" s="233" t="s">
        <v>1509</v>
      </c>
      <c r="G337" s="41"/>
      <c r="H337" s="41"/>
      <c r="I337" s="228"/>
      <c r="J337" s="41"/>
      <c r="K337" s="41"/>
      <c r="L337" s="45"/>
      <c r="M337" s="266"/>
      <c r="N337" s="267"/>
      <c r="O337" s="268"/>
      <c r="P337" s="268"/>
      <c r="Q337" s="268"/>
      <c r="R337" s="268"/>
      <c r="S337" s="268"/>
      <c r="T337" s="26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202</v>
      </c>
      <c r="AU337" s="18" t="s">
        <v>82</v>
      </c>
    </row>
    <row r="338" spans="1:31" s="2" customFormat="1" ht="6.95" customHeight="1">
      <c r="A338" s="39"/>
      <c r="B338" s="60"/>
      <c r="C338" s="61"/>
      <c r="D338" s="61"/>
      <c r="E338" s="61"/>
      <c r="F338" s="61"/>
      <c r="G338" s="61"/>
      <c r="H338" s="61"/>
      <c r="I338" s="61"/>
      <c r="J338" s="61"/>
      <c r="K338" s="61"/>
      <c r="L338" s="45"/>
      <c r="M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</sheetData>
  <sheetProtection password="CC35" sheet="1" objects="1" scenarios="1" formatColumns="0" formatRows="0" autoFilter="0"/>
  <autoFilter ref="C86:K33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1510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1512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ROUND((SUM(BE85:BE137)),2)</f>
        <v>0</v>
      </c>
      <c r="G35" s="39"/>
      <c r="H35" s="39"/>
      <c r="I35" s="158">
        <v>0.21</v>
      </c>
      <c r="J35" s="157">
        <f>ROUND(((SUM(BE85:BE137))*I35),2)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ROUND((SUM(BF85:BF137)),2)</f>
        <v>0</v>
      </c>
      <c r="G36" s="39"/>
      <c r="H36" s="39"/>
      <c r="I36" s="158">
        <v>0.15</v>
      </c>
      <c r="J36" s="157">
        <f>ROUND(((SUM(BF85:BF137))*I36),2)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ROUND((SUM(BG85:BG137)),2)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ROUND((SUM(BH85:BH137)),2)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ROUND((SUM(BI85:BI137)),2)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1510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C21M - Elektromontáže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1510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1511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C21M - Elektromontáže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SUM(P86:P137)</f>
        <v>0</v>
      </c>
      <c r="Q85" s="97"/>
      <c r="R85" s="194">
        <f>SUM(R86:R137)</f>
        <v>0</v>
      </c>
      <c r="S85" s="97"/>
      <c r="T85" s="195">
        <f>SUM(T86:T137)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SUM(BK86:BK137)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1513</v>
      </c>
      <c r="F86" s="215" t="s">
        <v>1514</v>
      </c>
      <c r="G86" s="216" t="s">
        <v>1359</v>
      </c>
      <c r="H86" s="217">
        <v>126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1514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16.5" customHeight="1">
      <c r="A88" s="39"/>
      <c r="B88" s="40"/>
      <c r="C88" s="213" t="s">
        <v>84</v>
      </c>
      <c r="D88" s="213" t="s">
        <v>180</v>
      </c>
      <c r="E88" s="214" t="s">
        <v>1515</v>
      </c>
      <c r="F88" s="215" t="s">
        <v>1516</v>
      </c>
      <c r="G88" s="216" t="s">
        <v>1359</v>
      </c>
      <c r="H88" s="217">
        <v>12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1516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65" s="2" customFormat="1" ht="16.5" customHeight="1">
      <c r="A90" s="39"/>
      <c r="B90" s="40"/>
      <c r="C90" s="213" t="s">
        <v>196</v>
      </c>
      <c r="D90" s="213" t="s">
        <v>180</v>
      </c>
      <c r="E90" s="214" t="s">
        <v>1515</v>
      </c>
      <c r="F90" s="215" t="s">
        <v>1516</v>
      </c>
      <c r="G90" s="216" t="s">
        <v>1359</v>
      </c>
      <c r="H90" s="217">
        <v>3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185</v>
      </c>
      <c r="AT90" s="224" t="s">
        <v>180</v>
      </c>
      <c r="AU90" s="224" t="s">
        <v>74</v>
      </c>
      <c r="AY90" s="18" t="s">
        <v>178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82</v>
      </c>
      <c r="BK90" s="225">
        <f>ROUND(I90*H90,2)</f>
        <v>0</v>
      </c>
      <c r="BL90" s="18" t="s">
        <v>185</v>
      </c>
      <c r="BM90" s="224" t="s">
        <v>216</v>
      </c>
    </row>
    <row r="91" spans="1:47" s="2" customFormat="1" ht="12">
      <c r="A91" s="39"/>
      <c r="B91" s="40"/>
      <c r="C91" s="41"/>
      <c r="D91" s="226" t="s">
        <v>187</v>
      </c>
      <c r="E91" s="41"/>
      <c r="F91" s="227" t="s">
        <v>1516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187</v>
      </c>
      <c r="AU91" s="18" t="s">
        <v>74</v>
      </c>
    </row>
    <row r="92" spans="1:65" s="2" customFormat="1" ht="16.5" customHeight="1">
      <c r="A92" s="39"/>
      <c r="B92" s="40"/>
      <c r="C92" s="213" t="s">
        <v>185</v>
      </c>
      <c r="D92" s="213" t="s">
        <v>180</v>
      </c>
      <c r="E92" s="214" t="s">
        <v>1517</v>
      </c>
      <c r="F92" s="215" t="s">
        <v>1518</v>
      </c>
      <c r="G92" s="216" t="s">
        <v>1359</v>
      </c>
      <c r="H92" s="217">
        <v>31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185</v>
      </c>
      <c r="AT92" s="224" t="s">
        <v>180</v>
      </c>
      <c r="AU92" s="224" t="s">
        <v>74</v>
      </c>
      <c r="AY92" s="18" t="s">
        <v>178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82</v>
      </c>
      <c r="BK92" s="225">
        <f>ROUND(I92*H92,2)</f>
        <v>0</v>
      </c>
      <c r="BL92" s="18" t="s">
        <v>185</v>
      </c>
      <c r="BM92" s="224" t="s">
        <v>220</v>
      </c>
    </row>
    <row r="93" spans="1:47" s="2" customFormat="1" ht="12">
      <c r="A93" s="39"/>
      <c r="B93" s="40"/>
      <c r="C93" s="41"/>
      <c r="D93" s="226" t="s">
        <v>187</v>
      </c>
      <c r="E93" s="41"/>
      <c r="F93" s="227" t="s">
        <v>1518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187</v>
      </c>
      <c r="AU93" s="18" t="s">
        <v>74</v>
      </c>
    </row>
    <row r="94" spans="1:65" s="2" customFormat="1" ht="16.5" customHeight="1">
      <c r="A94" s="39"/>
      <c r="B94" s="40"/>
      <c r="C94" s="213" t="s">
        <v>210</v>
      </c>
      <c r="D94" s="213" t="s">
        <v>180</v>
      </c>
      <c r="E94" s="214" t="s">
        <v>1519</v>
      </c>
      <c r="F94" s="215" t="s">
        <v>1520</v>
      </c>
      <c r="G94" s="216" t="s">
        <v>1359</v>
      </c>
      <c r="H94" s="217">
        <v>3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185</v>
      </c>
      <c r="AT94" s="224" t="s">
        <v>180</v>
      </c>
      <c r="AU94" s="224" t="s">
        <v>74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185</v>
      </c>
      <c r="BM94" s="224" t="s">
        <v>243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1520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74</v>
      </c>
    </row>
    <row r="96" spans="1:65" s="2" customFormat="1" ht="16.5" customHeight="1">
      <c r="A96" s="39"/>
      <c r="B96" s="40"/>
      <c r="C96" s="213" t="s">
        <v>216</v>
      </c>
      <c r="D96" s="213" t="s">
        <v>180</v>
      </c>
      <c r="E96" s="214" t="s">
        <v>1521</v>
      </c>
      <c r="F96" s="215" t="s">
        <v>1522</v>
      </c>
      <c r="G96" s="216" t="s">
        <v>1359</v>
      </c>
      <c r="H96" s="217">
        <v>10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185</v>
      </c>
      <c r="AT96" s="224" t="s">
        <v>180</v>
      </c>
      <c r="AU96" s="224" t="s">
        <v>74</v>
      </c>
      <c r="AY96" s="18" t="s">
        <v>178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82</v>
      </c>
      <c r="BK96" s="225">
        <f>ROUND(I96*H96,2)</f>
        <v>0</v>
      </c>
      <c r="BL96" s="18" t="s">
        <v>185</v>
      </c>
      <c r="BM96" s="224" t="s">
        <v>241</v>
      </c>
    </row>
    <row r="97" spans="1:47" s="2" customFormat="1" ht="12">
      <c r="A97" s="39"/>
      <c r="B97" s="40"/>
      <c r="C97" s="41"/>
      <c r="D97" s="226" t="s">
        <v>187</v>
      </c>
      <c r="E97" s="41"/>
      <c r="F97" s="227" t="s">
        <v>1522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187</v>
      </c>
      <c r="AU97" s="18" t="s">
        <v>74</v>
      </c>
    </row>
    <row r="98" spans="1:65" s="2" customFormat="1" ht="16.5" customHeight="1">
      <c r="A98" s="39"/>
      <c r="B98" s="40"/>
      <c r="C98" s="213" t="s">
        <v>222</v>
      </c>
      <c r="D98" s="213" t="s">
        <v>180</v>
      </c>
      <c r="E98" s="214" t="s">
        <v>1523</v>
      </c>
      <c r="F98" s="215" t="s">
        <v>1524</v>
      </c>
      <c r="G98" s="216" t="s">
        <v>1359</v>
      </c>
      <c r="H98" s="217">
        <v>4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185</v>
      </c>
      <c r="AT98" s="224" t="s">
        <v>180</v>
      </c>
      <c r="AU98" s="224" t="s">
        <v>74</v>
      </c>
      <c r="AY98" s="18" t="s">
        <v>178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82</v>
      </c>
      <c r="BK98" s="225">
        <f>ROUND(I98*H98,2)</f>
        <v>0</v>
      </c>
      <c r="BL98" s="18" t="s">
        <v>185</v>
      </c>
      <c r="BM98" s="224" t="s">
        <v>268</v>
      </c>
    </row>
    <row r="99" spans="1:47" s="2" customFormat="1" ht="12">
      <c r="A99" s="39"/>
      <c r="B99" s="40"/>
      <c r="C99" s="41"/>
      <c r="D99" s="226" t="s">
        <v>187</v>
      </c>
      <c r="E99" s="41"/>
      <c r="F99" s="227" t="s">
        <v>1524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187</v>
      </c>
      <c r="AU99" s="18" t="s">
        <v>74</v>
      </c>
    </row>
    <row r="100" spans="1:65" s="2" customFormat="1" ht="16.5" customHeight="1">
      <c r="A100" s="39"/>
      <c r="B100" s="40"/>
      <c r="C100" s="213" t="s">
        <v>220</v>
      </c>
      <c r="D100" s="213" t="s">
        <v>180</v>
      </c>
      <c r="E100" s="214" t="s">
        <v>1525</v>
      </c>
      <c r="F100" s="215" t="s">
        <v>1526</v>
      </c>
      <c r="G100" s="216" t="s">
        <v>1359</v>
      </c>
      <c r="H100" s="217">
        <v>66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185</v>
      </c>
      <c r="AT100" s="224" t="s">
        <v>180</v>
      </c>
      <c r="AU100" s="224" t="s">
        <v>74</v>
      </c>
      <c r="AY100" s="18" t="s">
        <v>178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82</v>
      </c>
      <c r="BK100" s="225">
        <f>ROUND(I100*H100,2)</f>
        <v>0</v>
      </c>
      <c r="BL100" s="18" t="s">
        <v>185</v>
      </c>
      <c r="BM100" s="224" t="s">
        <v>279</v>
      </c>
    </row>
    <row r="101" spans="1:47" s="2" customFormat="1" ht="12">
      <c r="A101" s="39"/>
      <c r="B101" s="40"/>
      <c r="C101" s="41"/>
      <c r="D101" s="226" t="s">
        <v>187</v>
      </c>
      <c r="E101" s="41"/>
      <c r="F101" s="227" t="s">
        <v>1526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187</v>
      </c>
      <c r="AU101" s="18" t="s">
        <v>74</v>
      </c>
    </row>
    <row r="102" spans="1:65" s="2" customFormat="1" ht="16.5" customHeight="1">
      <c r="A102" s="39"/>
      <c r="B102" s="40"/>
      <c r="C102" s="213" t="s">
        <v>234</v>
      </c>
      <c r="D102" s="213" t="s">
        <v>180</v>
      </c>
      <c r="E102" s="214" t="s">
        <v>1527</v>
      </c>
      <c r="F102" s="215" t="s">
        <v>1528</v>
      </c>
      <c r="G102" s="216" t="s">
        <v>1359</v>
      </c>
      <c r="H102" s="217">
        <v>7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185</v>
      </c>
      <c r="AT102" s="224" t="s">
        <v>180</v>
      </c>
      <c r="AU102" s="224" t="s">
        <v>74</v>
      </c>
      <c r="AY102" s="18" t="s">
        <v>178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82</v>
      </c>
      <c r="BK102" s="225">
        <f>ROUND(I102*H102,2)</f>
        <v>0</v>
      </c>
      <c r="BL102" s="18" t="s">
        <v>185</v>
      </c>
      <c r="BM102" s="224" t="s">
        <v>290</v>
      </c>
    </row>
    <row r="103" spans="1:47" s="2" customFormat="1" ht="12">
      <c r="A103" s="39"/>
      <c r="B103" s="40"/>
      <c r="C103" s="41"/>
      <c r="D103" s="226" t="s">
        <v>187</v>
      </c>
      <c r="E103" s="41"/>
      <c r="F103" s="227" t="s">
        <v>1528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187</v>
      </c>
      <c r="AU103" s="18" t="s">
        <v>74</v>
      </c>
    </row>
    <row r="104" spans="1:65" s="2" customFormat="1" ht="16.5" customHeight="1">
      <c r="A104" s="39"/>
      <c r="B104" s="40"/>
      <c r="C104" s="213" t="s">
        <v>243</v>
      </c>
      <c r="D104" s="213" t="s">
        <v>180</v>
      </c>
      <c r="E104" s="214" t="s">
        <v>1529</v>
      </c>
      <c r="F104" s="215" t="s">
        <v>1530</v>
      </c>
      <c r="G104" s="216" t="s">
        <v>1359</v>
      </c>
      <c r="H104" s="217">
        <v>5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185</v>
      </c>
      <c r="AT104" s="224" t="s">
        <v>180</v>
      </c>
      <c r="AU104" s="224" t="s">
        <v>74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185</v>
      </c>
      <c r="BM104" s="224" t="s">
        <v>300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1530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74</v>
      </c>
    </row>
    <row r="106" spans="1:65" s="2" customFormat="1" ht="16.5" customHeight="1">
      <c r="A106" s="39"/>
      <c r="B106" s="40"/>
      <c r="C106" s="213" t="s">
        <v>228</v>
      </c>
      <c r="D106" s="213" t="s">
        <v>180</v>
      </c>
      <c r="E106" s="214" t="s">
        <v>1531</v>
      </c>
      <c r="F106" s="215" t="s">
        <v>1532</v>
      </c>
      <c r="G106" s="216" t="s">
        <v>19</v>
      </c>
      <c r="H106" s="217">
        <v>49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185</v>
      </c>
      <c r="AT106" s="224" t="s">
        <v>180</v>
      </c>
      <c r="AU106" s="224" t="s">
        <v>74</v>
      </c>
      <c r="AY106" s="18" t="s">
        <v>178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82</v>
      </c>
      <c r="BK106" s="225">
        <f>ROUND(I106*H106,2)</f>
        <v>0</v>
      </c>
      <c r="BL106" s="18" t="s">
        <v>185</v>
      </c>
      <c r="BM106" s="224" t="s">
        <v>309</v>
      </c>
    </row>
    <row r="107" spans="1:47" s="2" customFormat="1" ht="12">
      <c r="A107" s="39"/>
      <c r="B107" s="40"/>
      <c r="C107" s="41"/>
      <c r="D107" s="226" t="s">
        <v>187</v>
      </c>
      <c r="E107" s="41"/>
      <c r="F107" s="227" t="s">
        <v>1532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187</v>
      </c>
      <c r="AU107" s="18" t="s">
        <v>74</v>
      </c>
    </row>
    <row r="108" spans="1:65" s="2" customFormat="1" ht="16.5" customHeight="1">
      <c r="A108" s="39"/>
      <c r="B108" s="40"/>
      <c r="C108" s="213" t="s">
        <v>241</v>
      </c>
      <c r="D108" s="213" t="s">
        <v>180</v>
      </c>
      <c r="E108" s="214" t="s">
        <v>1533</v>
      </c>
      <c r="F108" s="215" t="s">
        <v>1534</v>
      </c>
      <c r="G108" s="216" t="s">
        <v>1359</v>
      </c>
      <c r="H108" s="217">
        <v>34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185</v>
      </c>
      <c r="AT108" s="224" t="s">
        <v>180</v>
      </c>
      <c r="AU108" s="224" t="s">
        <v>74</v>
      </c>
      <c r="AY108" s="18" t="s">
        <v>178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82</v>
      </c>
      <c r="BK108" s="225">
        <f>ROUND(I108*H108,2)</f>
        <v>0</v>
      </c>
      <c r="BL108" s="18" t="s">
        <v>185</v>
      </c>
      <c r="BM108" s="224" t="s">
        <v>321</v>
      </c>
    </row>
    <row r="109" spans="1:47" s="2" customFormat="1" ht="12">
      <c r="A109" s="39"/>
      <c r="B109" s="40"/>
      <c r="C109" s="41"/>
      <c r="D109" s="226" t="s">
        <v>187</v>
      </c>
      <c r="E109" s="41"/>
      <c r="F109" s="227" t="s">
        <v>1534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187</v>
      </c>
      <c r="AU109" s="18" t="s">
        <v>74</v>
      </c>
    </row>
    <row r="110" spans="1:65" s="2" customFormat="1" ht="16.5" customHeight="1">
      <c r="A110" s="39"/>
      <c r="B110" s="40"/>
      <c r="C110" s="213" t="s">
        <v>262</v>
      </c>
      <c r="D110" s="213" t="s">
        <v>180</v>
      </c>
      <c r="E110" s="214" t="s">
        <v>1535</v>
      </c>
      <c r="F110" s="215" t="s">
        <v>1536</v>
      </c>
      <c r="G110" s="216" t="s">
        <v>19</v>
      </c>
      <c r="H110" s="217">
        <v>19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185</v>
      </c>
      <c r="AT110" s="224" t="s">
        <v>180</v>
      </c>
      <c r="AU110" s="224" t="s">
        <v>74</v>
      </c>
      <c r="AY110" s="18" t="s">
        <v>178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82</v>
      </c>
      <c r="BK110" s="225">
        <f>ROUND(I110*H110,2)</f>
        <v>0</v>
      </c>
      <c r="BL110" s="18" t="s">
        <v>185</v>
      </c>
      <c r="BM110" s="224" t="s">
        <v>333</v>
      </c>
    </row>
    <row r="111" spans="1:47" s="2" customFormat="1" ht="12">
      <c r="A111" s="39"/>
      <c r="B111" s="40"/>
      <c r="C111" s="41"/>
      <c r="D111" s="226" t="s">
        <v>187</v>
      </c>
      <c r="E111" s="41"/>
      <c r="F111" s="227" t="s">
        <v>1536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187</v>
      </c>
      <c r="AU111" s="18" t="s">
        <v>74</v>
      </c>
    </row>
    <row r="112" spans="1:65" s="2" customFormat="1" ht="16.5" customHeight="1">
      <c r="A112" s="39"/>
      <c r="B112" s="40"/>
      <c r="C112" s="213" t="s">
        <v>268</v>
      </c>
      <c r="D112" s="213" t="s">
        <v>180</v>
      </c>
      <c r="E112" s="214" t="s">
        <v>1537</v>
      </c>
      <c r="F112" s="215" t="s">
        <v>1538</v>
      </c>
      <c r="G112" s="216" t="s">
        <v>19</v>
      </c>
      <c r="H112" s="217">
        <v>12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185</v>
      </c>
      <c r="AT112" s="224" t="s">
        <v>180</v>
      </c>
      <c r="AU112" s="224" t="s">
        <v>74</v>
      </c>
      <c r="AY112" s="18" t="s">
        <v>178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82</v>
      </c>
      <c r="BK112" s="225">
        <f>ROUND(I112*H112,2)</f>
        <v>0</v>
      </c>
      <c r="BL112" s="18" t="s">
        <v>185</v>
      </c>
      <c r="BM112" s="224" t="s">
        <v>341</v>
      </c>
    </row>
    <row r="113" spans="1:47" s="2" customFormat="1" ht="12">
      <c r="A113" s="39"/>
      <c r="B113" s="40"/>
      <c r="C113" s="41"/>
      <c r="D113" s="226" t="s">
        <v>187</v>
      </c>
      <c r="E113" s="41"/>
      <c r="F113" s="227" t="s">
        <v>1538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187</v>
      </c>
      <c r="AU113" s="18" t="s">
        <v>74</v>
      </c>
    </row>
    <row r="114" spans="1:65" s="2" customFormat="1" ht="16.5" customHeight="1">
      <c r="A114" s="39"/>
      <c r="B114" s="40"/>
      <c r="C114" s="213" t="s">
        <v>8</v>
      </c>
      <c r="D114" s="213" t="s">
        <v>180</v>
      </c>
      <c r="E114" s="214" t="s">
        <v>1539</v>
      </c>
      <c r="F114" s="215" t="s">
        <v>1540</v>
      </c>
      <c r="G114" s="216" t="s">
        <v>1359</v>
      </c>
      <c r="H114" s="217">
        <v>4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185</v>
      </c>
      <c r="AT114" s="224" t="s">
        <v>180</v>
      </c>
      <c r="AU114" s="224" t="s">
        <v>74</v>
      </c>
      <c r="AY114" s="18" t="s">
        <v>178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82</v>
      </c>
      <c r="BK114" s="225">
        <f>ROUND(I114*H114,2)</f>
        <v>0</v>
      </c>
      <c r="BL114" s="18" t="s">
        <v>185</v>
      </c>
      <c r="BM114" s="224" t="s">
        <v>353</v>
      </c>
    </row>
    <row r="115" spans="1:47" s="2" customFormat="1" ht="12">
      <c r="A115" s="39"/>
      <c r="B115" s="40"/>
      <c r="C115" s="41"/>
      <c r="D115" s="226" t="s">
        <v>187</v>
      </c>
      <c r="E115" s="41"/>
      <c r="F115" s="227" t="s">
        <v>1540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187</v>
      </c>
      <c r="AU115" s="18" t="s">
        <v>74</v>
      </c>
    </row>
    <row r="116" spans="1:65" s="2" customFormat="1" ht="16.5" customHeight="1">
      <c r="A116" s="39"/>
      <c r="B116" s="40"/>
      <c r="C116" s="213" t="s">
        <v>279</v>
      </c>
      <c r="D116" s="213" t="s">
        <v>180</v>
      </c>
      <c r="E116" s="214" t="s">
        <v>1539</v>
      </c>
      <c r="F116" s="215" t="s">
        <v>1540</v>
      </c>
      <c r="G116" s="216" t="s">
        <v>1359</v>
      </c>
      <c r="H116" s="217">
        <v>7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185</v>
      </c>
      <c r="AT116" s="224" t="s">
        <v>180</v>
      </c>
      <c r="AU116" s="224" t="s">
        <v>74</v>
      </c>
      <c r="AY116" s="18" t="s">
        <v>178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82</v>
      </c>
      <c r="BK116" s="225">
        <f>ROUND(I116*H116,2)</f>
        <v>0</v>
      </c>
      <c r="BL116" s="18" t="s">
        <v>185</v>
      </c>
      <c r="BM116" s="224" t="s">
        <v>365</v>
      </c>
    </row>
    <row r="117" spans="1:47" s="2" customFormat="1" ht="12">
      <c r="A117" s="39"/>
      <c r="B117" s="40"/>
      <c r="C117" s="41"/>
      <c r="D117" s="226" t="s">
        <v>187</v>
      </c>
      <c r="E117" s="41"/>
      <c r="F117" s="227" t="s">
        <v>1540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187</v>
      </c>
      <c r="AU117" s="18" t="s">
        <v>74</v>
      </c>
    </row>
    <row r="118" spans="1:65" s="2" customFormat="1" ht="16.5" customHeight="1">
      <c r="A118" s="39"/>
      <c r="B118" s="40"/>
      <c r="C118" s="213" t="s">
        <v>248</v>
      </c>
      <c r="D118" s="213" t="s">
        <v>180</v>
      </c>
      <c r="E118" s="214" t="s">
        <v>1541</v>
      </c>
      <c r="F118" s="215" t="s">
        <v>1542</v>
      </c>
      <c r="G118" s="216" t="s">
        <v>237</v>
      </c>
      <c r="H118" s="217">
        <v>15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185</v>
      </c>
      <c r="AT118" s="224" t="s">
        <v>180</v>
      </c>
      <c r="AU118" s="224" t="s">
        <v>74</v>
      </c>
      <c r="AY118" s="18" t="s">
        <v>178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82</v>
      </c>
      <c r="BK118" s="225">
        <f>ROUND(I118*H118,2)</f>
        <v>0</v>
      </c>
      <c r="BL118" s="18" t="s">
        <v>185</v>
      </c>
      <c r="BM118" s="224" t="s">
        <v>373</v>
      </c>
    </row>
    <row r="119" spans="1:47" s="2" customFormat="1" ht="12">
      <c r="A119" s="39"/>
      <c r="B119" s="40"/>
      <c r="C119" s="41"/>
      <c r="D119" s="226" t="s">
        <v>187</v>
      </c>
      <c r="E119" s="41"/>
      <c r="F119" s="227" t="s">
        <v>1542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187</v>
      </c>
      <c r="AU119" s="18" t="s">
        <v>74</v>
      </c>
    </row>
    <row r="120" spans="1:65" s="2" customFormat="1" ht="16.5" customHeight="1">
      <c r="A120" s="39"/>
      <c r="B120" s="40"/>
      <c r="C120" s="213" t="s">
        <v>290</v>
      </c>
      <c r="D120" s="213" t="s">
        <v>180</v>
      </c>
      <c r="E120" s="214" t="s">
        <v>1543</v>
      </c>
      <c r="F120" s="215" t="s">
        <v>1544</v>
      </c>
      <c r="G120" s="216" t="s">
        <v>237</v>
      </c>
      <c r="H120" s="217">
        <v>380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185</v>
      </c>
      <c r="AT120" s="224" t="s">
        <v>180</v>
      </c>
      <c r="AU120" s="224" t="s">
        <v>74</v>
      </c>
      <c r="AY120" s="18" t="s">
        <v>178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82</v>
      </c>
      <c r="BK120" s="225">
        <f>ROUND(I120*H120,2)</f>
        <v>0</v>
      </c>
      <c r="BL120" s="18" t="s">
        <v>185</v>
      </c>
      <c r="BM120" s="224" t="s">
        <v>387</v>
      </c>
    </row>
    <row r="121" spans="1:47" s="2" customFormat="1" ht="12">
      <c r="A121" s="39"/>
      <c r="B121" s="40"/>
      <c r="C121" s="41"/>
      <c r="D121" s="226" t="s">
        <v>187</v>
      </c>
      <c r="E121" s="41"/>
      <c r="F121" s="227" t="s">
        <v>1544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187</v>
      </c>
      <c r="AU121" s="18" t="s">
        <v>74</v>
      </c>
    </row>
    <row r="122" spans="1:65" s="2" customFormat="1" ht="16.5" customHeight="1">
      <c r="A122" s="39"/>
      <c r="B122" s="40"/>
      <c r="C122" s="213" t="s">
        <v>296</v>
      </c>
      <c r="D122" s="213" t="s">
        <v>180</v>
      </c>
      <c r="E122" s="214" t="s">
        <v>1545</v>
      </c>
      <c r="F122" s="215" t="s">
        <v>1546</v>
      </c>
      <c r="G122" s="216" t="s">
        <v>237</v>
      </c>
      <c r="H122" s="217">
        <v>12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185</v>
      </c>
      <c r="AT122" s="224" t="s">
        <v>180</v>
      </c>
      <c r="AU122" s="224" t="s">
        <v>74</v>
      </c>
      <c r="AY122" s="18" t="s">
        <v>178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82</v>
      </c>
      <c r="BK122" s="225">
        <f>ROUND(I122*H122,2)</f>
        <v>0</v>
      </c>
      <c r="BL122" s="18" t="s">
        <v>185</v>
      </c>
      <c r="BM122" s="224" t="s">
        <v>400</v>
      </c>
    </row>
    <row r="123" spans="1:47" s="2" customFormat="1" ht="12">
      <c r="A123" s="39"/>
      <c r="B123" s="40"/>
      <c r="C123" s="41"/>
      <c r="D123" s="226" t="s">
        <v>187</v>
      </c>
      <c r="E123" s="41"/>
      <c r="F123" s="227" t="s">
        <v>1546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187</v>
      </c>
      <c r="AU123" s="18" t="s">
        <v>74</v>
      </c>
    </row>
    <row r="124" spans="1:65" s="2" customFormat="1" ht="16.5" customHeight="1">
      <c r="A124" s="39"/>
      <c r="B124" s="40"/>
      <c r="C124" s="213" t="s">
        <v>300</v>
      </c>
      <c r="D124" s="213" t="s">
        <v>180</v>
      </c>
      <c r="E124" s="214" t="s">
        <v>1547</v>
      </c>
      <c r="F124" s="215" t="s">
        <v>1548</v>
      </c>
      <c r="G124" s="216" t="s">
        <v>237</v>
      </c>
      <c r="H124" s="217">
        <v>20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185</v>
      </c>
      <c r="AT124" s="224" t="s">
        <v>180</v>
      </c>
      <c r="AU124" s="224" t="s">
        <v>74</v>
      </c>
      <c r="AY124" s="18" t="s">
        <v>178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82</v>
      </c>
      <c r="BK124" s="225">
        <f>ROUND(I124*H124,2)</f>
        <v>0</v>
      </c>
      <c r="BL124" s="18" t="s">
        <v>185</v>
      </c>
      <c r="BM124" s="224" t="s">
        <v>413</v>
      </c>
    </row>
    <row r="125" spans="1:47" s="2" customFormat="1" ht="12">
      <c r="A125" s="39"/>
      <c r="B125" s="40"/>
      <c r="C125" s="41"/>
      <c r="D125" s="226" t="s">
        <v>187</v>
      </c>
      <c r="E125" s="41"/>
      <c r="F125" s="227" t="s">
        <v>1548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187</v>
      </c>
      <c r="AU125" s="18" t="s">
        <v>74</v>
      </c>
    </row>
    <row r="126" spans="1:65" s="2" customFormat="1" ht="16.5" customHeight="1">
      <c r="A126" s="39"/>
      <c r="B126" s="40"/>
      <c r="C126" s="213" t="s">
        <v>7</v>
      </c>
      <c r="D126" s="213" t="s">
        <v>180</v>
      </c>
      <c r="E126" s="214" t="s">
        <v>1549</v>
      </c>
      <c r="F126" s="215" t="s">
        <v>1550</v>
      </c>
      <c r="G126" s="216" t="s">
        <v>237</v>
      </c>
      <c r="H126" s="217">
        <v>578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185</v>
      </c>
      <c r="AT126" s="224" t="s">
        <v>180</v>
      </c>
      <c r="AU126" s="224" t="s">
        <v>74</v>
      </c>
      <c r="AY126" s="18" t="s">
        <v>178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82</v>
      </c>
      <c r="BK126" s="225">
        <f>ROUND(I126*H126,2)</f>
        <v>0</v>
      </c>
      <c r="BL126" s="18" t="s">
        <v>185</v>
      </c>
      <c r="BM126" s="224" t="s">
        <v>427</v>
      </c>
    </row>
    <row r="127" spans="1:47" s="2" customFormat="1" ht="12">
      <c r="A127" s="39"/>
      <c r="B127" s="40"/>
      <c r="C127" s="41"/>
      <c r="D127" s="226" t="s">
        <v>187</v>
      </c>
      <c r="E127" s="41"/>
      <c r="F127" s="227" t="s">
        <v>1550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187</v>
      </c>
      <c r="AU127" s="18" t="s">
        <v>74</v>
      </c>
    </row>
    <row r="128" spans="1:65" s="2" customFormat="1" ht="16.5" customHeight="1">
      <c r="A128" s="39"/>
      <c r="B128" s="40"/>
      <c r="C128" s="213" t="s">
        <v>309</v>
      </c>
      <c r="D128" s="213" t="s">
        <v>180</v>
      </c>
      <c r="E128" s="214" t="s">
        <v>1551</v>
      </c>
      <c r="F128" s="215" t="s">
        <v>1552</v>
      </c>
      <c r="G128" s="216" t="s">
        <v>237</v>
      </c>
      <c r="H128" s="217">
        <v>22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185</v>
      </c>
      <c r="AT128" s="224" t="s">
        <v>180</v>
      </c>
      <c r="AU128" s="224" t="s">
        <v>74</v>
      </c>
      <c r="AY128" s="18" t="s">
        <v>178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82</v>
      </c>
      <c r="BK128" s="225">
        <f>ROUND(I128*H128,2)</f>
        <v>0</v>
      </c>
      <c r="BL128" s="18" t="s">
        <v>185</v>
      </c>
      <c r="BM128" s="224" t="s">
        <v>435</v>
      </c>
    </row>
    <row r="129" spans="1:47" s="2" customFormat="1" ht="12">
      <c r="A129" s="39"/>
      <c r="B129" s="40"/>
      <c r="C129" s="41"/>
      <c r="D129" s="226" t="s">
        <v>187</v>
      </c>
      <c r="E129" s="41"/>
      <c r="F129" s="227" t="s">
        <v>1552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187</v>
      </c>
      <c r="AU129" s="18" t="s">
        <v>74</v>
      </c>
    </row>
    <row r="130" spans="1:65" s="2" customFormat="1" ht="16.5" customHeight="1">
      <c r="A130" s="39"/>
      <c r="B130" s="40"/>
      <c r="C130" s="213" t="s">
        <v>315</v>
      </c>
      <c r="D130" s="213" t="s">
        <v>180</v>
      </c>
      <c r="E130" s="214" t="s">
        <v>1553</v>
      </c>
      <c r="F130" s="215" t="s">
        <v>1554</v>
      </c>
      <c r="G130" s="216" t="s">
        <v>237</v>
      </c>
      <c r="H130" s="217">
        <v>16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185</v>
      </c>
      <c r="AT130" s="224" t="s">
        <v>180</v>
      </c>
      <c r="AU130" s="224" t="s">
        <v>74</v>
      </c>
      <c r="AY130" s="18" t="s">
        <v>178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82</v>
      </c>
      <c r="BK130" s="225">
        <f>ROUND(I130*H130,2)</f>
        <v>0</v>
      </c>
      <c r="BL130" s="18" t="s">
        <v>185</v>
      </c>
      <c r="BM130" s="224" t="s">
        <v>447</v>
      </c>
    </row>
    <row r="131" spans="1:47" s="2" customFormat="1" ht="12">
      <c r="A131" s="39"/>
      <c r="B131" s="40"/>
      <c r="C131" s="41"/>
      <c r="D131" s="226" t="s">
        <v>187</v>
      </c>
      <c r="E131" s="41"/>
      <c r="F131" s="227" t="s">
        <v>1554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187</v>
      </c>
      <c r="AU131" s="18" t="s">
        <v>74</v>
      </c>
    </row>
    <row r="132" spans="1:65" s="2" customFormat="1" ht="16.5" customHeight="1">
      <c r="A132" s="39"/>
      <c r="B132" s="40"/>
      <c r="C132" s="213" t="s">
        <v>321</v>
      </c>
      <c r="D132" s="213" t="s">
        <v>180</v>
      </c>
      <c r="E132" s="214" t="s">
        <v>1555</v>
      </c>
      <c r="F132" s="215" t="s">
        <v>1556</v>
      </c>
      <c r="G132" s="216" t="s">
        <v>1359</v>
      </c>
      <c r="H132" s="217">
        <v>6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185</v>
      </c>
      <c r="AT132" s="224" t="s">
        <v>180</v>
      </c>
      <c r="AU132" s="224" t="s">
        <v>74</v>
      </c>
      <c r="AY132" s="18" t="s">
        <v>178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82</v>
      </c>
      <c r="BK132" s="225">
        <f>ROUND(I132*H132,2)</f>
        <v>0</v>
      </c>
      <c r="BL132" s="18" t="s">
        <v>185</v>
      </c>
      <c r="BM132" s="224" t="s">
        <v>458</v>
      </c>
    </row>
    <row r="133" spans="1:47" s="2" customFormat="1" ht="12">
      <c r="A133" s="39"/>
      <c r="B133" s="40"/>
      <c r="C133" s="41"/>
      <c r="D133" s="226" t="s">
        <v>187</v>
      </c>
      <c r="E133" s="41"/>
      <c r="F133" s="227" t="s">
        <v>1556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187</v>
      </c>
      <c r="AU133" s="18" t="s">
        <v>74</v>
      </c>
    </row>
    <row r="134" spans="1:65" s="2" customFormat="1" ht="16.5" customHeight="1">
      <c r="A134" s="39"/>
      <c r="B134" s="40"/>
      <c r="C134" s="213" t="s">
        <v>327</v>
      </c>
      <c r="D134" s="213" t="s">
        <v>180</v>
      </c>
      <c r="E134" s="214" t="s">
        <v>1557</v>
      </c>
      <c r="F134" s="215" t="s">
        <v>1558</v>
      </c>
      <c r="G134" s="216" t="s">
        <v>237</v>
      </c>
      <c r="H134" s="217">
        <v>86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185</v>
      </c>
      <c r="AT134" s="224" t="s">
        <v>180</v>
      </c>
      <c r="AU134" s="224" t="s">
        <v>74</v>
      </c>
      <c r="AY134" s="18" t="s">
        <v>178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82</v>
      </c>
      <c r="BK134" s="225">
        <f>ROUND(I134*H134,2)</f>
        <v>0</v>
      </c>
      <c r="BL134" s="18" t="s">
        <v>185</v>
      </c>
      <c r="BM134" s="224" t="s">
        <v>470</v>
      </c>
    </row>
    <row r="135" spans="1:47" s="2" customFormat="1" ht="12">
      <c r="A135" s="39"/>
      <c r="B135" s="40"/>
      <c r="C135" s="41"/>
      <c r="D135" s="226" t="s">
        <v>187</v>
      </c>
      <c r="E135" s="41"/>
      <c r="F135" s="227" t="s">
        <v>1558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187</v>
      </c>
      <c r="AU135" s="18" t="s">
        <v>74</v>
      </c>
    </row>
    <row r="136" spans="1:65" s="2" customFormat="1" ht="16.5" customHeight="1">
      <c r="A136" s="39"/>
      <c r="B136" s="40"/>
      <c r="C136" s="213" t="s">
        <v>333</v>
      </c>
      <c r="D136" s="213" t="s">
        <v>180</v>
      </c>
      <c r="E136" s="214" t="s">
        <v>1559</v>
      </c>
      <c r="F136" s="215" t="s">
        <v>1560</v>
      </c>
      <c r="G136" s="216" t="s">
        <v>1359</v>
      </c>
      <c r="H136" s="217">
        <v>3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185</v>
      </c>
      <c r="AT136" s="224" t="s">
        <v>180</v>
      </c>
      <c r="AU136" s="224" t="s">
        <v>74</v>
      </c>
      <c r="AY136" s="18" t="s">
        <v>178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82</v>
      </c>
      <c r="BK136" s="225">
        <f>ROUND(I136*H136,2)</f>
        <v>0</v>
      </c>
      <c r="BL136" s="18" t="s">
        <v>185</v>
      </c>
      <c r="BM136" s="224" t="s">
        <v>478</v>
      </c>
    </row>
    <row r="137" spans="1:47" s="2" customFormat="1" ht="12">
      <c r="A137" s="39"/>
      <c r="B137" s="40"/>
      <c r="C137" s="41"/>
      <c r="D137" s="226" t="s">
        <v>187</v>
      </c>
      <c r="E137" s="41"/>
      <c r="F137" s="227" t="s">
        <v>1560</v>
      </c>
      <c r="G137" s="41"/>
      <c r="H137" s="41"/>
      <c r="I137" s="228"/>
      <c r="J137" s="41"/>
      <c r="K137" s="41"/>
      <c r="L137" s="45"/>
      <c r="M137" s="266"/>
      <c r="N137" s="267"/>
      <c r="O137" s="268"/>
      <c r="P137" s="268"/>
      <c r="Q137" s="268"/>
      <c r="R137" s="268"/>
      <c r="S137" s="268"/>
      <c r="T137" s="26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187</v>
      </c>
      <c r="AU137" s="18" t="s">
        <v>74</v>
      </c>
    </row>
    <row r="138" spans="1:31" s="2" customFormat="1" ht="6.95" customHeight="1">
      <c r="A138" s="39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password="CC35" sheet="1" objects="1" scenarios="1" formatColumns="0" formatRows="0" autoFilter="0"/>
  <autoFilter ref="C84:K13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1510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1561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ROUND((SUM(BE85:BE127)),2)</f>
        <v>0</v>
      </c>
      <c r="G35" s="39"/>
      <c r="H35" s="39"/>
      <c r="I35" s="158">
        <v>0.21</v>
      </c>
      <c r="J35" s="157">
        <f>ROUND(((SUM(BE85:BE127))*I35),2)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ROUND((SUM(BF85:BF127)),2)</f>
        <v>0</v>
      </c>
      <c r="G36" s="39"/>
      <c r="H36" s="39"/>
      <c r="I36" s="158">
        <v>0.15</v>
      </c>
      <c r="J36" s="157">
        <f>ROUND(((SUM(BF85:BF127))*I36),2)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ROUND((SUM(BG85:BG127)),2)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ROUND((SUM(BH85:BH127)),2)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ROUND((SUM(BI85:BI127)),2)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1510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C22M - M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1510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1511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C22M - M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SUM(P86:P127)</f>
        <v>0</v>
      </c>
      <c r="Q85" s="97"/>
      <c r="R85" s="194">
        <f>SUM(R86:R127)</f>
        <v>0</v>
      </c>
      <c r="S85" s="97"/>
      <c r="T85" s="195">
        <f>SUM(T86:T127)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SUM(BK86:BK127)</f>
        <v>0</v>
      </c>
    </row>
    <row r="86" spans="1:65" s="2" customFormat="1" ht="24.15" customHeight="1">
      <c r="A86" s="39"/>
      <c r="B86" s="40"/>
      <c r="C86" s="213" t="s">
        <v>82</v>
      </c>
      <c r="D86" s="213" t="s">
        <v>180</v>
      </c>
      <c r="E86" s="214" t="s">
        <v>1562</v>
      </c>
      <c r="F86" s="215" t="s">
        <v>1563</v>
      </c>
      <c r="G86" s="216" t="s">
        <v>1359</v>
      </c>
      <c r="H86" s="217">
        <v>1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1563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24.15" customHeight="1">
      <c r="A88" s="39"/>
      <c r="B88" s="40"/>
      <c r="C88" s="213" t="s">
        <v>84</v>
      </c>
      <c r="D88" s="213" t="s">
        <v>180</v>
      </c>
      <c r="E88" s="214" t="s">
        <v>1564</v>
      </c>
      <c r="F88" s="215" t="s">
        <v>1565</v>
      </c>
      <c r="G88" s="216" t="s">
        <v>1359</v>
      </c>
      <c r="H88" s="217">
        <v>1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1565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65" s="2" customFormat="1" ht="16.5" customHeight="1">
      <c r="A90" s="39"/>
      <c r="B90" s="40"/>
      <c r="C90" s="213" t="s">
        <v>196</v>
      </c>
      <c r="D90" s="213" t="s">
        <v>180</v>
      </c>
      <c r="E90" s="214" t="s">
        <v>1566</v>
      </c>
      <c r="F90" s="215" t="s">
        <v>1567</v>
      </c>
      <c r="G90" s="216" t="s">
        <v>237</v>
      </c>
      <c r="H90" s="217">
        <v>240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185</v>
      </c>
      <c r="AT90" s="224" t="s">
        <v>180</v>
      </c>
      <c r="AU90" s="224" t="s">
        <v>74</v>
      </c>
      <c r="AY90" s="18" t="s">
        <v>178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82</v>
      </c>
      <c r="BK90" s="225">
        <f>ROUND(I90*H90,2)</f>
        <v>0</v>
      </c>
      <c r="BL90" s="18" t="s">
        <v>185</v>
      </c>
      <c r="BM90" s="224" t="s">
        <v>216</v>
      </c>
    </row>
    <row r="91" spans="1:47" s="2" customFormat="1" ht="12">
      <c r="A91" s="39"/>
      <c r="B91" s="40"/>
      <c r="C91" s="41"/>
      <c r="D91" s="226" t="s">
        <v>187</v>
      </c>
      <c r="E91" s="41"/>
      <c r="F91" s="227" t="s">
        <v>1567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187</v>
      </c>
      <c r="AU91" s="18" t="s">
        <v>74</v>
      </c>
    </row>
    <row r="92" spans="1:65" s="2" customFormat="1" ht="16.5" customHeight="1">
      <c r="A92" s="39"/>
      <c r="B92" s="40"/>
      <c r="C92" s="213" t="s">
        <v>185</v>
      </c>
      <c r="D92" s="213" t="s">
        <v>180</v>
      </c>
      <c r="E92" s="214" t="s">
        <v>1568</v>
      </c>
      <c r="F92" s="215" t="s">
        <v>1569</v>
      </c>
      <c r="G92" s="216" t="s">
        <v>237</v>
      </c>
      <c r="H92" s="217">
        <v>58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185</v>
      </c>
      <c r="AT92" s="224" t="s">
        <v>180</v>
      </c>
      <c r="AU92" s="224" t="s">
        <v>74</v>
      </c>
      <c r="AY92" s="18" t="s">
        <v>178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82</v>
      </c>
      <c r="BK92" s="225">
        <f>ROUND(I92*H92,2)</f>
        <v>0</v>
      </c>
      <c r="BL92" s="18" t="s">
        <v>185</v>
      </c>
      <c r="BM92" s="224" t="s">
        <v>220</v>
      </c>
    </row>
    <row r="93" spans="1:47" s="2" customFormat="1" ht="12">
      <c r="A93" s="39"/>
      <c r="B93" s="40"/>
      <c r="C93" s="41"/>
      <c r="D93" s="226" t="s">
        <v>187</v>
      </c>
      <c r="E93" s="41"/>
      <c r="F93" s="227" t="s">
        <v>1569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187</v>
      </c>
      <c r="AU93" s="18" t="s">
        <v>74</v>
      </c>
    </row>
    <row r="94" spans="1:65" s="2" customFormat="1" ht="21.75" customHeight="1">
      <c r="A94" s="39"/>
      <c r="B94" s="40"/>
      <c r="C94" s="213" t="s">
        <v>210</v>
      </c>
      <c r="D94" s="213" t="s">
        <v>180</v>
      </c>
      <c r="E94" s="214" t="s">
        <v>1570</v>
      </c>
      <c r="F94" s="215" t="s">
        <v>1571</v>
      </c>
      <c r="G94" s="216" t="s">
        <v>237</v>
      </c>
      <c r="H94" s="217">
        <v>196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185</v>
      </c>
      <c r="AT94" s="224" t="s">
        <v>180</v>
      </c>
      <c r="AU94" s="224" t="s">
        <v>74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185</v>
      </c>
      <c r="BM94" s="224" t="s">
        <v>243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1571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74</v>
      </c>
    </row>
    <row r="96" spans="1:65" s="2" customFormat="1" ht="16.5" customHeight="1">
      <c r="A96" s="39"/>
      <c r="B96" s="40"/>
      <c r="C96" s="213" t="s">
        <v>216</v>
      </c>
      <c r="D96" s="213" t="s">
        <v>180</v>
      </c>
      <c r="E96" s="214" t="s">
        <v>1572</v>
      </c>
      <c r="F96" s="215" t="s">
        <v>1573</v>
      </c>
      <c r="G96" s="216" t="s">
        <v>1359</v>
      </c>
      <c r="H96" s="217">
        <v>8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185</v>
      </c>
      <c r="AT96" s="224" t="s">
        <v>180</v>
      </c>
      <c r="AU96" s="224" t="s">
        <v>74</v>
      </c>
      <c r="AY96" s="18" t="s">
        <v>178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82</v>
      </c>
      <c r="BK96" s="225">
        <f>ROUND(I96*H96,2)</f>
        <v>0</v>
      </c>
      <c r="BL96" s="18" t="s">
        <v>185</v>
      </c>
      <c r="BM96" s="224" t="s">
        <v>241</v>
      </c>
    </row>
    <row r="97" spans="1:47" s="2" customFormat="1" ht="12">
      <c r="A97" s="39"/>
      <c r="B97" s="40"/>
      <c r="C97" s="41"/>
      <c r="D97" s="226" t="s">
        <v>187</v>
      </c>
      <c r="E97" s="41"/>
      <c r="F97" s="227" t="s">
        <v>1573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187</v>
      </c>
      <c r="AU97" s="18" t="s">
        <v>74</v>
      </c>
    </row>
    <row r="98" spans="1:65" s="2" customFormat="1" ht="16.5" customHeight="1">
      <c r="A98" s="39"/>
      <c r="B98" s="40"/>
      <c r="C98" s="213" t="s">
        <v>222</v>
      </c>
      <c r="D98" s="213" t="s">
        <v>180</v>
      </c>
      <c r="E98" s="214" t="s">
        <v>1574</v>
      </c>
      <c r="F98" s="215" t="s">
        <v>1575</v>
      </c>
      <c r="G98" s="216" t="s">
        <v>1576</v>
      </c>
      <c r="H98" s="217">
        <v>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185</v>
      </c>
      <c r="AT98" s="224" t="s">
        <v>180</v>
      </c>
      <c r="AU98" s="224" t="s">
        <v>74</v>
      </c>
      <c r="AY98" s="18" t="s">
        <v>178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82</v>
      </c>
      <c r="BK98" s="225">
        <f>ROUND(I98*H98,2)</f>
        <v>0</v>
      </c>
      <c r="BL98" s="18" t="s">
        <v>185</v>
      </c>
      <c r="BM98" s="224" t="s">
        <v>268</v>
      </c>
    </row>
    <row r="99" spans="1:47" s="2" customFormat="1" ht="12">
      <c r="A99" s="39"/>
      <c r="B99" s="40"/>
      <c r="C99" s="41"/>
      <c r="D99" s="226" t="s">
        <v>187</v>
      </c>
      <c r="E99" s="41"/>
      <c r="F99" s="227" t="s">
        <v>1575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187</v>
      </c>
      <c r="AU99" s="18" t="s">
        <v>74</v>
      </c>
    </row>
    <row r="100" spans="1:65" s="2" customFormat="1" ht="16.5" customHeight="1">
      <c r="A100" s="39"/>
      <c r="B100" s="40"/>
      <c r="C100" s="213" t="s">
        <v>220</v>
      </c>
      <c r="D100" s="213" t="s">
        <v>180</v>
      </c>
      <c r="E100" s="214" t="s">
        <v>1577</v>
      </c>
      <c r="F100" s="215" t="s">
        <v>1578</v>
      </c>
      <c r="G100" s="216" t="s">
        <v>1576</v>
      </c>
      <c r="H100" s="217">
        <v>1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185</v>
      </c>
      <c r="AT100" s="224" t="s">
        <v>180</v>
      </c>
      <c r="AU100" s="224" t="s">
        <v>74</v>
      </c>
      <c r="AY100" s="18" t="s">
        <v>178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82</v>
      </c>
      <c r="BK100" s="225">
        <f>ROUND(I100*H100,2)</f>
        <v>0</v>
      </c>
      <c r="BL100" s="18" t="s">
        <v>185</v>
      </c>
      <c r="BM100" s="224" t="s">
        <v>279</v>
      </c>
    </row>
    <row r="101" spans="1:47" s="2" customFormat="1" ht="12">
      <c r="A101" s="39"/>
      <c r="B101" s="40"/>
      <c r="C101" s="41"/>
      <c r="D101" s="226" t="s">
        <v>187</v>
      </c>
      <c r="E101" s="41"/>
      <c r="F101" s="227" t="s">
        <v>1578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187</v>
      </c>
      <c r="AU101" s="18" t="s">
        <v>74</v>
      </c>
    </row>
    <row r="102" spans="1:65" s="2" customFormat="1" ht="16.5" customHeight="1">
      <c r="A102" s="39"/>
      <c r="B102" s="40"/>
      <c r="C102" s="213" t="s">
        <v>234</v>
      </c>
      <c r="D102" s="213" t="s">
        <v>180</v>
      </c>
      <c r="E102" s="214" t="s">
        <v>1579</v>
      </c>
      <c r="F102" s="215" t="s">
        <v>1580</v>
      </c>
      <c r="G102" s="216" t="s">
        <v>1359</v>
      </c>
      <c r="H102" s="217">
        <v>6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185</v>
      </c>
      <c r="AT102" s="224" t="s">
        <v>180</v>
      </c>
      <c r="AU102" s="224" t="s">
        <v>74</v>
      </c>
      <c r="AY102" s="18" t="s">
        <v>178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82</v>
      </c>
      <c r="BK102" s="225">
        <f>ROUND(I102*H102,2)</f>
        <v>0</v>
      </c>
      <c r="BL102" s="18" t="s">
        <v>185</v>
      </c>
      <c r="BM102" s="224" t="s">
        <v>290</v>
      </c>
    </row>
    <row r="103" spans="1:47" s="2" customFormat="1" ht="12">
      <c r="A103" s="39"/>
      <c r="B103" s="40"/>
      <c r="C103" s="41"/>
      <c r="D103" s="226" t="s">
        <v>187</v>
      </c>
      <c r="E103" s="41"/>
      <c r="F103" s="227" t="s">
        <v>1580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187</v>
      </c>
      <c r="AU103" s="18" t="s">
        <v>74</v>
      </c>
    </row>
    <row r="104" spans="1:65" s="2" customFormat="1" ht="16.5" customHeight="1">
      <c r="A104" s="39"/>
      <c r="B104" s="40"/>
      <c r="C104" s="213" t="s">
        <v>243</v>
      </c>
      <c r="D104" s="213" t="s">
        <v>180</v>
      </c>
      <c r="E104" s="214" t="s">
        <v>1579</v>
      </c>
      <c r="F104" s="215" t="s">
        <v>1580</v>
      </c>
      <c r="G104" s="216" t="s">
        <v>1359</v>
      </c>
      <c r="H104" s="217">
        <v>11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185</v>
      </c>
      <c r="AT104" s="224" t="s">
        <v>180</v>
      </c>
      <c r="AU104" s="224" t="s">
        <v>74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185</v>
      </c>
      <c r="BM104" s="224" t="s">
        <v>300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1580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74</v>
      </c>
    </row>
    <row r="106" spans="1:65" s="2" customFormat="1" ht="16.5" customHeight="1">
      <c r="A106" s="39"/>
      <c r="B106" s="40"/>
      <c r="C106" s="213" t="s">
        <v>228</v>
      </c>
      <c r="D106" s="213" t="s">
        <v>180</v>
      </c>
      <c r="E106" s="214" t="s">
        <v>1581</v>
      </c>
      <c r="F106" s="215" t="s">
        <v>1582</v>
      </c>
      <c r="G106" s="216" t="s">
        <v>1359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185</v>
      </c>
      <c r="AT106" s="224" t="s">
        <v>180</v>
      </c>
      <c r="AU106" s="224" t="s">
        <v>74</v>
      </c>
      <c r="AY106" s="18" t="s">
        <v>178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82</v>
      </c>
      <c r="BK106" s="225">
        <f>ROUND(I106*H106,2)</f>
        <v>0</v>
      </c>
      <c r="BL106" s="18" t="s">
        <v>185</v>
      </c>
      <c r="BM106" s="224" t="s">
        <v>309</v>
      </c>
    </row>
    <row r="107" spans="1:47" s="2" customFormat="1" ht="12">
      <c r="A107" s="39"/>
      <c r="B107" s="40"/>
      <c r="C107" s="41"/>
      <c r="D107" s="226" t="s">
        <v>187</v>
      </c>
      <c r="E107" s="41"/>
      <c r="F107" s="227" t="s">
        <v>1582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187</v>
      </c>
      <c r="AU107" s="18" t="s">
        <v>74</v>
      </c>
    </row>
    <row r="108" spans="1:65" s="2" customFormat="1" ht="16.5" customHeight="1">
      <c r="A108" s="39"/>
      <c r="B108" s="40"/>
      <c r="C108" s="213" t="s">
        <v>241</v>
      </c>
      <c r="D108" s="213" t="s">
        <v>180</v>
      </c>
      <c r="E108" s="214" t="s">
        <v>1583</v>
      </c>
      <c r="F108" s="215" t="s">
        <v>1584</v>
      </c>
      <c r="G108" s="216" t="s">
        <v>1359</v>
      </c>
      <c r="H108" s="217">
        <v>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185</v>
      </c>
      <c r="AT108" s="224" t="s">
        <v>180</v>
      </c>
      <c r="AU108" s="224" t="s">
        <v>74</v>
      </c>
      <c r="AY108" s="18" t="s">
        <v>178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82</v>
      </c>
      <c r="BK108" s="225">
        <f>ROUND(I108*H108,2)</f>
        <v>0</v>
      </c>
      <c r="BL108" s="18" t="s">
        <v>185</v>
      </c>
      <c r="BM108" s="224" t="s">
        <v>321</v>
      </c>
    </row>
    <row r="109" spans="1:47" s="2" customFormat="1" ht="12">
      <c r="A109" s="39"/>
      <c r="B109" s="40"/>
      <c r="C109" s="41"/>
      <c r="D109" s="226" t="s">
        <v>187</v>
      </c>
      <c r="E109" s="41"/>
      <c r="F109" s="227" t="s">
        <v>1584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187</v>
      </c>
      <c r="AU109" s="18" t="s">
        <v>74</v>
      </c>
    </row>
    <row r="110" spans="1:65" s="2" customFormat="1" ht="16.5" customHeight="1">
      <c r="A110" s="39"/>
      <c r="B110" s="40"/>
      <c r="C110" s="213" t="s">
        <v>262</v>
      </c>
      <c r="D110" s="213" t="s">
        <v>180</v>
      </c>
      <c r="E110" s="214" t="s">
        <v>1585</v>
      </c>
      <c r="F110" s="215" t="s">
        <v>1586</v>
      </c>
      <c r="G110" s="216" t="s">
        <v>1359</v>
      </c>
      <c r="H110" s="217">
        <v>1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185</v>
      </c>
      <c r="AT110" s="224" t="s">
        <v>180</v>
      </c>
      <c r="AU110" s="224" t="s">
        <v>74</v>
      </c>
      <c r="AY110" s="18" t="s">
        <v>178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82</v>
      </c>
      <c r="BK110" s="225">
        <f>ROUND(I110*H110,2)</f>
        <v>0</v>
      </c>
      <c r="BL110" s="18" t="s">
        <v>185</v>
      </c>
      <c r="BM110" s="224" t="s">
        <v>333</v>
      </c>
    </row>
    <row r="111" spans="1:47" s="2" customFormat="1" ht="12">
      <c r="A111" s="39"/>
      <c r="B111" s="40"/>
      <c r="C111" s="41"/>
      <c r="D111" s="226" t="s">
        <v>187</v>
      </c>
      <c r="E111" s="41"/>
      <c r="F111" s="227" t="s">
        <v>1586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187</v>
      </c>
      <c r="AU111" s="18" t="s">
        <v>74</v>
      </c>
    </row>
    <row r="112" spans="1:65" s="2" customFormat="1" ht="16.5" customHeight="1">
      <c r="A112" s="39"/>
      <c r="B112" s="40"/>
      <c r="C112" s="213" t="s">
        <v>268</v>
      </c>
      <c r="D112" s="213" t="s">
        <v>180</v>
      </c>
      <c r="E112" s="214" t="s">
        <v>1587</v>
      </c>
      <c r="F112" s="215" t="s">
        <v>1588</v>
      </c>
      <c r="G112" s="216" t="s">
        <v>1342</v>
      </c>
      <c r="H112" s="217">
        <v>1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185</v>
      </c>
      <c r="AT112" s="224" t="s">
        <v>180</v>
      </c>
      <c r="AU112" s="224" t="s">
        <v>74</v>
      </c>
      <c r="AY112" s="18" t="s">
        <v>178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82</v>
      </c>
      <c r="BK112" s="225">
        <f>ROUND(I112*H112,2)</f>
        <v>0</v>
      </c>
      <c r="BL112" s="18" t="s">
        <v>185</v>
      </c>
      <c r="BM112" s="224" t="s">
        <v>341</v>
      </c>
    </row>
    <row r="113" spans="1:47" s="2" customFormat="1" ht="12">
      <c r="A113" s="39"/>
      <c r="B113" s="40"/>
      <c r="C113" s="41"/>
      <c r="D113" s="226" t="s">
        <v>187</v>
      </c>
      <c r="E113" s="41"/>
      <c r="F113" s="227" t="s">
        <v>1588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187</v>
      </c>
      <c r="AU113" s="18" t="s">
        <v>74</v>
      </c>
    </row>
    <row r="114" spans="1:65" s="2" customFormat="1" ht="16.5" customHeight="1">
      <c r="A114" s="39"/>
      <c r="B114" s="40"/>
      <c r="C114" s="213" t="s">
        <v>8</v>
      </c>
      <c r="D114" s="213" t="s">
        <v>180</v>
      </c>
      <c r="E114" s="214" t="s">
        <v>1589</v>
      </c>
      <c r="F114" s="215" t="s">
        <v>1590</v>
      </c>
      <c r="G114" s="216" t="s">
        <v>1359</v>
      </c>
      <c r="H114" s="217">
        <v>3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185</v>
      </c>
      <c r="AT114" s="224" t="s">
        <v>180</v>
      </c>
      <c r="AU114" s="224" t="s">
        <v>74</v>
      </c>
      <c r="AY114" s="18" t="s">
        <v>178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82</v>
      </c>
      <c r="BK114" s="225">
        <f>ROUND(I114*H114,2)</f>
        <v>0</v>
      </c>
      <c r="BL114" s="18" t="s">
        <v>185</v>
      </c>
      <c r="BM114" s="224" t="s">
        <v>353</v>
      </c>
    </row>
    <row r="115" spans="1:47" s="2" customFormat="1" ht="12">
      <c r="A115" s="39"/>
      <c r="B115" s="40"/>
      <c r="C115" s="41"/>
      <c r="D115" s="226" t="s">
        <v>187</v>
      </c>
      <c r="E115" s="41"/>
      <c r="F115" s="227" t="s">
        <v>1590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187</v>
      </c>
      <c r="AU115" s="18" t="s">
        <v>74</v>
      </c>
    </row>
    <row r="116" spans="1:65" s="2" customFormat="1" ht="16.5" customHeight="1">
      <c r="A116" s="39"/>
      <c r="B116" s="40"/>
      <c r="C116" s="213" t="s">
        <v>279</v>
      </c>
      <c r="D116" s="213" t="s">
        <v>180</v>
      </c>
      <c r="E116" s="214" t="s">
        <v>1591</v>
      </c>
      <c r="F116" s="215" t="s">
        <v>1592</v>
      </c>
      <c r="G116" s="216" t="s">
        <v>1359</v>
      </c>
      <c r="H116" s="217">
        <v>1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185</v>
      </c>
      <c r="AT116" s="224" t="s">
        <v>180</v>
      </c>
      <c r="AU116" s="224" t="s">
        <v>74</v>
      </c>
      <c r="AY116" s="18" t="s">
        <v>178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82</v>
      </c>
      <c r="BK116" s="225">
        <f>ROUND(I116*H116,2)</f>
        <v>0</v>
      </c>
      <c r="BL116" s="18" t="s">
        <v>185</v>
      </c>
      <c r="BM116" s="224" t="s">
        <v>365</v>
      </c>
    </row>
    <row r="117" spans="1:47" s="2" customFormat="1" ht="12">
      <c r="A117" s="39"/>
      <c r="B117" s="40"/>
      <c r="C117" s="41"/>
      <c r="D117" s="226" t="s">
        <v>187</v>
      </c>
      <c r="E117" s="41"/>
      <c r="F117" s="227" t="s">
        <v>1592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187</v>
      </c>
      <c r="AU117" s="18" t="s">
        <v>74</v>
      </c>
    </row>
    <row r="118" spans="1:65" s="2" customFormat="1" ht="16.5" customHeight="1">
      <c r="A118" s="39"/>
      <c r="B118" s="40"/>
      <c r="C118" s="213" t="s">
        <v>248</v>
      </c>
      <c r="D118" s="213" t="s">
        <v>180</v>
      </c>
      <c r="E118" s="214" t="s">
        <v>1593</v>
      </c>
      <c r="F118" s="215" t="s">
        <v>1594</v>
      </c>
      <c r="G118" s="216" t="s">
        <v>1359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185</v>
      </c>
      <c r="AT118" s="224" t="s">
        <v>180</v>
      </c>
      <c r="AU118" s="224" t="s">
        <v>74</v>
      </c>
      <c r="AY118" s="18" t="s">
        <v>178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82</v>
      </c>
      <c r="BK118" s="225">
        <f>ROUND(I118*H118,2)</f>
        <v>0</v>
      </c>
      <c r="BL118" s="18" t="s">
        <v>185</v>
      </c>
      <c r="BM118" s="224" t="s">
        <v>373</v>
      </c>
    </row>
    <row r="119" spans="1:47" s="2" customFormat="1" ht="12">
      <c r="A119" s="39"/>
      <c r="B119" s="40"/>
      <c r="C119" s="41"/>
      <c r="D119" s="226" t="s">
        <v>187</v>
      </c>
      <c r="E119" s="41"/>
      <c r="F119" s="227" t="s">
        <v>1594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187</v>
      </c>
      <c r="AU119" s="18" t="s">
        <v>74</v>
      </c>
    </row>
    <row r="120" spans="1:65" s="2" customFormat="1" ht="16.5" customHeight="1">
      <c r="A120" s="39"/>
      <c r="B120" s="40"/>
      <c r="C120" s="213" t="s">
        <v>290</v>
      </c>
      <c r="D120" s="213" t="s">
        <v>180</v>
      </c>
      <c r="E120" s="214" t="s">
        <v>1595</v>
      </c>
      <c r="F120" s="215" t="s">
        <v>1596</v>
      </c>
      <c r="G120" s="216" t="s">
        <v>1359</v>
      </c>
      <c r="H120" s="217">
        <v>1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185</v>
      </c>
      <c r="AT120" s="224" t="s">
        <v>180</v>
      </c>
      <c r="AU120" s="224" t="s">
        <v>74</v>
      </c>
      <c r="AY120" s="18" t="s">
        <v>178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82</v>
      </c>
      <c r="BK120" s="225">
        <f>ROUND(I120*H120,2)</f>
        <v>0</v>
      </c>
      <c r="BL120" s="18" t="s">
        <v>185</v>
      </c>
      <c r="BM120" s="224" t="s">
        <v>387</v>
      </c>
    </row>
    <row r="121" spans="1:47" s="2" customFormat="1" ht="12">
      <c r="A121" s="39"/>
      <c r="B121" s="40"/>
      <c r="C121" s="41"/>
      <c r="D121" s="226" t="s">
        <v>187</v>
      </c>
      <c r="E121" s="41"/>
      <c r="F121" s="227" t="s">
        <v>1596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187</v>
      </c>
      <c r="AU121" s="18" t="s">
        <v>74</v>
      </c>
    </row>
    <row r="122" spans="1:65" s="2" customFormat="1" ht="16.5" customHeight="1">
      <c r="A122" s="39"/>
      <c r="B122" s="40"/>
      <c r="C122" s="213" t="s">
        <v>296</v>
      </c>
      <c r="D122" s="213" t="s">
        <v>180</v>
      </c>
      <c r="E122" s="214" t="s">
        <v>1597</v>
      </c>
      <c r="F122" s="215" t="s">
        <v>1598</v>
      </c>
      <c r="G122" s="216" t="s">
        <v>1359</v>
      </c>
      <c r="H122" s="217">
        <v>3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185</v>
      </c>
      <c r="AT122" s="224" t="s">
        <v>180</v>
      </c>
      <c r="AU122" s="224" t="s">
        <v>74</v>
      </c>
      <c r="AY122" s="18" t="s">
        <v>178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82</v>
      </c>
      <c r="BK122" s="225">
        <f>ROUND(I122*H122,2)</f>
        <v>0</v>
      </c>
      <c r="BL122" s="18" t="s">
        <v>185</v>
      </c>
      <c r="BM122" s="224" t="s">
        <v>400</v>
      </c>
    </row>
    <row r="123" spans="1:47" s="2" customFormat="1" ht="12">
      <c r="A123" s="39"/>
      <c r="B123" s="40"/>
      <c r="C123" s="41"/>
      <c r="D123" s="226" t="s">
        <v>187</v>
      </c>
      <c r="E123" s="41"/>
      <c r="F123" s="227" t="s">
        <v>1598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187</v>
      </c>
      <c r="AU123" s="18" t="s">
        <v>74</v>
      </c>
    </row>
    <row r="124" spans="1:65" s="2" customFormat="1" ht="16.5" customHeight="1">
      <c r="A124" s="39"/>
      <c r="B124" s="40"/>
      <c r="C124" s="213" t="s">
        <v>300</v>
      </c>
      <c r="D124" s="213" t="s">
        <v>180</v>
      </c>
      <c r="E124" s="214" t="s">
        <v>1599</v>
      </c>
      <c r="F124" s="215" t="s">
        <v>1600</v>
      </c>
      <c r="G124" s="216" t="s">
        <v>1359</v>
      </c>
      <c r="H124" s="217">
        <v>2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185</v>
      </c>
      <c r="AT124" s="224" t="s">
        <v>180</v>
      </c>
      <c r="AU124" s="224" t="s">
        <v>74</v>
      </c>
      <c r="AY124" s="18" t="s">
        <v>178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82</v>
      </c>
      <c r="BK124" s="225">
        <f>ROUND(I124*H124,2)</f>
        <v>0</v>
      </c>
      <c r="BL124" s="18" t="s">
        <v>185</v>
      </c>
      <c r="BM124" s="224" t="s">
        <v>413</v>
      </c>
    </row>
    <row r="125" spans="1:47" s="2" customFormat="1" ht="12">
      <c r="A125" s="39"/>
      <c r="B125" s="40"/>
      <c r="C125" s="41"/>
      <c r="D125" s="226" t="s">
        <v>187</v>
      </c>
      <c r="E125" s="41"/>
      <c r="F125" s="227" t="s">
        <v>1600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187</v>
      </c>
      <c r="AU125" s="18" t="s">
        <v>74</v>
      </c>
    </row>
    <row r="126" spans="1:65" s="2" customFormat="1" ht="21.75" customHeight="1">
      <c r="A126" s="39"/>
      <c r="B126" s="40"/>
      <c r="C126" s="213" t="s">
        <v>7</v>
      </c>
      <c r="D126" s="213" t="s">
        <v>180</v>
      </c>
      <c r="E126" s="214" t="s">
        <v>1601</v>
      </c>
      <c r="F126" s="215" t="s">
        <v>1602</v>
      </c>
      <c r="G126" s="216" t="s">
        <v>1359</v>
      </c>
      <c r="H126" s="217">
        <v>2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185</v>
      </c>
      <c r="AT126" s="224" t="s">
        <v>180</v>
      </c>
      <c r="AU126" s="224" t="s">
        <v>74</v>
      </c>
      <c r="AY126" s="18" t="s">
        <v>178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82</v>
      </c>
      <c r="BK126" s="225">
        <f>ROUND(I126*H126,2)</f>
        <v>0</v>
      </c>
      <c r="BL126" s="18" t="s">
        <v>185</v>
      </c>
      <c r="BM126" s="224" t="s">
        <v>427</v>
      </c>
    </row>
    <row r="127" spans="1:47" s="2" customFormat="1" ht="12">
      <c r="A127" s="39"/>
      <c r="B127" s="40"/>
      <c r="C127" s="41"/>
      <c r="D127" s="226" t="s">
        <v>187</v>
      </c>
      <c r="E127" s="41"/>
      <c r="F127" s="227" t="s">
        <v>1602</v>
      </c>
      <c r="G127" s="41"/>
      <c r="H127" s="41"/>
      <c r="I127" s="228"/>
      <c r="J127" s="41"/>
      <c r="K127" s="41"/>
      <c r="L127" s="45"/>
      <c r="M127" s="266"/>
      <c r="N127" s="267"/>
      <c r="O127" s="268"/>
      <c r="P127" s="268"/>
      <c r="Q127" s="268"/>
      <c r="R127" s="268"/>
      <c r="S127" s="268"/>
      <c r="T127" s="26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187</v>
      </c>
      <c r="AU127" s="18" t="s">
        <v>74</v>
      </c>
    </row>
    <row r="128" spans="1:31" s="2" customFormat="1" ht="6.95" customHeight="1">
      <c r="A128" s="39"/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84:K12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1510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1603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ROUND((SUM(BE85:BE105)),2)</f>
        <v>0</v>
      </c>
      <c r="G35" s="39"/>
      <c r="H35" s="39"/>
      <c r="I35" s="158">
        <v>0.21</v>
      </c>
      <c r="J35" s="157">
        <f>ROUND(((SUM(BE85:BE105))*I35),2)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ROUND((SUM(BF85:BF105)),2)</f>
        <v>0</v>
      </c>
      <c r="G36" s="39"/>
      <c r="H36" s="39"/>
      <c r="I36" s="158">
        <v>0.15</v>
      </c>
      <c r="J36" s="157">
        <f>ROUND(((SUM(BF85:BF105))*I36),2)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ROUND((SUM(BG85:BG105)),2)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ROUND((SUM(BH85:BH105)),2)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ROUND((SUM(BI85:BI105)),2)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1510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C24 - Stavební práce - výsek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1510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1511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C24 - Stavební práce - výsek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SUM(P86:P105)</f>
        <v>0</v>
      </c>
      <c r="Q85" s="97"/>
      <c r="R85" s="194">
        <f>SUM(R86:R105)</f>
        <v>0</v>
      </c>
      <c r="S85" s="97"/>
      <c r="T85" s="195">
        <f>SUM(T86:T105)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SUM(BK86:BK105)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1604</v>
      </c>
      <c r="F86" s="215" t="s">
        <v>1605</v>
      </c>
      <c r="G86" s="216" t="s">
        <v>1359</v>
      </c>
      <c r="H86" s="217">
        <v>36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1605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16.5" customHeight="1">
      <c r="A88" s="39"/>
      <c r="B88" s="40"/>
      <c r="C88" s="213" t="s">
        <v>84</v>
      </c>
      <c r="D88" s="213" t="s">
        <v>180</v>
      </c>
      <c r="E88" s="214" t="s">
        <v>1606</v>
      </c>
      <c r="F88" s="215" t="s">
        <v>1607</v>
      </c>
      <c r="G88" s="216" t="s">
        <v>1359</v>
      </c>
      <c r="H88" s="217">
        <v>1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1607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65" s="2" customFormat="1" ht="16.5" customHeight="1">
      <c r="A90" s="39"/>
      <c r="B90" s="40"/>
      <c r="C90" s="213" t="s">
        <v>196</v>
      </c>
      <c r="D90" s="213" t="s">
        <v>180</v>
      </c>
      <c r="E90" s="214" t="s">
        <v>1606</v>
      </c>
      <c r="F90" s="215" t="s">
        <v>1607</v>
      </c>
      <c r="G90" s="216" t="s">
        <v>1359</v>
      </c>
      <c r="H90" s="217">
        <v>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185</v>
      </c>
      <c r="AT90" s="224" t="s">
        <v>180</v>
      </c>
      <c r="AU90" s="224" t="s">
        <v>74</v>
      </c>
      <c r="AY90" s="18" t="s">
        <v>178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82</v>
      </c>
      <c r="BK90" s="225">
        <f>ROUND(I90*H90,2)</f>
        <v>0</v>
      </c>
      <c r="BL90" s="18" t="s">
        <v>185</v>
      </c>
      <c r="BM90" s="224" t="s">
        <v>216</v>
      </c>
    </row>
    <row r="91" spans="1:47" s="2" customFormat="1" ht="12">
      <c r="A91" s="39"/>
      <c r="B91" s="40"/>
      <c r="C91" s="41"/>
      <c r="D91" s="226" t="s">
        <v>187</v>
      </c>
      <c r="E91" s="41"/>
      <c r="F91" s="227" t="s">
        <v>1607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187</v>
      </c>
      <c r="AU91" s="18" t="s">
        <v>74</v>
      </c>
    </row>
    <row r="92" spans="1:65" s="2" customFormat="1" ht="16.5" customHeight="1">
      <c r="A92" s="39"/>
      <c r="B92" s="40"/>
      <c r="C92" s="213" t="s">
        <v>185</v>
      </c>
      <c r="D92" s="213" t="s">
        <v>180</v>
      </c>
      <c r="E92" s="214" t="s">
        <v>1608</v>
      </c>
      <c r="F92" s="215" t="s">
        <v>1609</v>
      </c>
      <c r="G92" s="216" t="s">
        <v>1359</v>
      </c>
      <c r="H92" s="217">
        <v>126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185</v>
      </c>
      <c r="AT92" s="224" t="s">
        <v>180</v>
      </c>
      <c r="AU92" s="224" t="s">
        <v>74</v>
      </c>
      <c r="AY92" s="18" t="s">
        <v>178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82</v>
      </c>
      <c r="BK92" s="225">
        <f>ROUND(I92*H92,2)</f>
        <v>0</v>
      </c>
      <c r="BL92" s="18" t="s">
        <v>185</v>
      </c>
      <c r="BM92" s="224" t="s">
        <v>220</v>
      </c>
    </row>
    <row r="93" spans="1:47" s="2" customFormat="1" ht="12">
      <c r="A93" s="39"/>
      <c r="B93" s="40"/>
      <c r="C93" s="41"/>
      <c r="D93" s="226" t="s">
        <v>187</v>
      </c>
      <c r="E93" s="41"/>
      <c r="F93" s="227" t="s">
        <v>1609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187</v>
      </c>
      <c r="AU93" s="18" t="s">
        <v>74</v>
      </c>
    </row>
    <row r="94" spans="1:65" s="2" customFormat="1" ht="16.5" customHeight="1">
      <c r="A94" s="39"/>
      <c r="B94" s="40"/>
      <c r="C94" s="213" t="s">
        <v>210</v>
      </c>
      <c r="D94" s="213" t="s">
        <v>180</v>
      </c>
      <c r="E94" s="214" t="s">
        <v>1610</v>
      </c>
      <c r="F94" s="215" t="s">
        <v>1611</v>
      </c>
      <c r="G94" s="216" t="s">
        <v>237</v>
      </c>
      <c r="H94" s="217">
        <v>123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185</v>
      </c>
      <c r="AT94" s="224" t="s">
        <v>180</v>
      </c>
      <c r="AU94" s="224" t="s">
        <v>74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185</v>
      </c>
      <c r="BM94" s="224" t="s">
        <v>243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1611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74</v>
      </c>
    </row>
    <row r="96" spans="1:65" s="2" customFormat="1" ht="16.5" customHeight="1">
      <c r="A96" s="39"/>
      <c r="B96" s="40"/>
      <c r="C96" s="213" t="s">
        <v>216</v>
      </c>
      <c r="D96" s="213" t="s">
        <v>180</v>
      </c>
      <c r="E96" s="214" t="s">
        <v>1612</v>
      </c>
      <c r="F96" s="215" t="s">
        <v>1613</v>
      </c>
      <c r="G96" s="216" t="s">
        <v>237</v>
      </c>
      <c r="H96" s="217">
        <v>46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185</v>
      </c>
      <c r="AT96" s="224" t="s">
        <v>180</v>
      </c>
      <c r="AU96" s="224" t="s">
        <v>74</v>
      </c>
      <c r="AY96" s="18" t="s">
        <v>178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82</v>
      </c>
      <c r="BK96" s="225">
        <f>ROUND(I96*H96,2)</f>
        <v>0</v>
      </c>
      <c r="BL96" s="18" t="s">
        <v>185</v>
      </c>
      <c r="BM96" s="224" t="s">
        <v>241</v>
      </c>
    </row>
    <row r="97" spans="1:47" s="2" customFormat="1" ht="12">
      <c r="A97" s="39"/>
      <c r="B97" s="40"/>
      <c r="C97" s="41"/>
      <c r="D97" s="226" t="s">
        <v>187</v>
      </c>
      <c r="E97" s="41"/>
      <c r="F97" s="227" t="s">
        <v>1613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187</v>
      </c>
      <c r="AU97" s="18" t="s">
        <v>74</v>
      </c>
    </row>
    <row r="98" spans="1:65" s="2" customFormat="1" ht="16.5" customHeight="1">
      <c r="A98" s="39"/>
      <c r="B98" s="40"/>
      <c r="C98" s="213" t="s">
        <v>222</v>
      </c>
      <c r="D98" s="213" t="s">
        <v>180</v>
      </c>
      <c r="E98" s="214" t="s">
        <v>1614</v>
      </c>
      <c r="F98" s="215" t="s">
        <v>1615</v>
      </c>
      <c r="G98" s="216" t="s">
        <v>237</v>
      </c>
      <c r="H98" s="217">
        <v>6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185</v>
      </c>
      <c r="AT98" s="224" t="s">
        <v>180</v>
      </c>
      <c r="AU98" s="224" t="s">
        <v>74</v>
      </c>
      <c r="AY98" s="18" t="s">
        <v>178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82</v>
      </c>
      <c r="BK98" s="225">
        <f>ROUND(I98*H98,2)</f>
        <v>0</v>
      </c>
      <c r="BL98" s="18" t="s">
        <v>185</v>
      </c>
      <c r="BM98" s="224" t="s">
        <v>268</v>
      </c>
    </row>
    <row r="99" spans="1:47" s="2" customFormat="1" ht="12">
      <c r="A99" s="39"/>
      <c r="B99" s="40"/>
      <c r="C99" s="41"/>
      <c r="D99" s="226" t="s">
        <v>187</v>
      </c>
      <c r="E99" s="41"/>
      <c r="F99" s="227" t="s">
        <v>1615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187</v>
      </c>
      <c r="AU99" s="18" t="s">
        <v>74</v>
      </c>
    </row>
    <row r="100" spans="1:65" s="2" customFormat="1" ht="16.5" customHeight="1">
      <c r="A100" s="39"/>
      <c r="B100" s="40"/>
      <c r="C100" s="213" t="s">
        <v>220</v>
      </c>
      <c r="D100" s="213" t="s">
        <v>180</v>
      </c>
      <c r="E100" s="214" t="s">
        <v>1616</v>
      </c>
      <c r="F100" s="215" t="s">
        <v>1617</v>
      </c>
      <c r="G100" s="216" t="s">
        <v>252</v>
      </c>
      <c r="H100" s="217">
        <v>1.2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185</v>
      </c>
      <c r="AT100" s="224" t="s">
        <v>180</v>
      </c>
      <c r="AU100" s="224" t="s">
        <v>74</v>
      </c>
      <c r="AY100" s="18" t="s">
        <v>178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82</v>
      </c>
      <c r="BK100" s="225">
        <f>ROUND(I100*H100,2)</f>
        <v>0</v>
      </c>
      <c r="BL100" s="18" t="s">
        <v>185</v>
      </c>
      <c r="BM100" s="224" t="s">
        <v>279</v>
      </c>
    </row>
    <row r="101" spans="1:47" s="2" customFormat="1" ht="12">
      <c r="A101" s="39"/>
      <c r="B101" s="40"/>
      <c r="C101" s="41"/>
      <c r="D101" s="226" t="s">
        <v>187</v>
      </c>
      <c r="E101" s="41"/>
      <c r="F101" s="227" t="s">
        <v>1617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187</v>
      </c>
      <c r="AU101" s="18" t="s">
        <v>74</v>
      </c>
    </row>
    <row r="102" spans="1:65" s="2" customFormat="1" ht="16.5" customHeight="1">
      <c r="A102" s="39"/>
      <c r="B102" s="40"/>
      <c r="C102" s="213" t="s">
        <v>234</v>
      </c>
      <c r="D102" s="213" t="s">
        <v>180</v>
      </c>
      <c r="E102" s="214" t="s">
        <v>1618</v>
      </c>
      <c r="F102" s="215" t="s">
        <v>1619</v>
      </c>
      <c r="G102" s="216" t="s">
        <v>252</v>
      </c>
      <c r="H102" s="217">
        <v>1.2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185</v>
      </c>
      <c r="AT102" s="224" t="s">
        <v>180</v>
      </c>
      <c r="AU102" s="224" t="s">
        <v>74</v>
      </c>
      <c r="AY102" s="18" t="s">
        <v>178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82</v>
      </c>
      <c r="BK102" s="225">
        <f>ROUND(I102*H102,2)</f>
        <v>0</v>
      </c>
      <c r="BL102" s="18" t="s">
        <v>185</v>
      </c>
      <c r="BM102" s="224" t="s">
        <v>290</v>
      </c>
    </row>
    <row r="103" spans="1:47" s="2" customFormat="1" ht="12">
      <c r="A103" s="39"/>
      <c r="B103" s="40"/>
      <c r="C103" s="41"/>
      <c r="D103" s="226" t="s">
        <v>187</v>
      </c>
      <c r="E103" s="41"/>
      <c r="F103" s="227" t="s">
        <v>1619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187</v>
      </c>
      <c r="AU103" s="18" t="s">
        <v>74</v>
      </c>
    </row>
    <row r="104" spans="1:65" s="2" customFormat="1" ht="16.5" customHeight="1">
      <c r="A104" s="39"/>
      <c r="B104" s="40"/>
      <c r="C104" s="213" t="s">
        <v>243</v>
      </c>
      <c r="D104" s="213" t="s">
        <v>180</v>
      </c>
      <c r="E104" s="214" t="s">
        <v>1620</v>
      </c>
      <c r="F104" s="215" t="s">
        <v>1621</v>
      </c>
      <c r="G104" s="216" t="s">
        <v>252</v>
      </c>
      <c r="H104" s="217">
        <v>2.4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185</v>
      </c>
      <c r="AT104" s="224" t="s">
        <v>180</v>
      </c>
      <c r="AU104" s="224" t="s">
        <v>74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185</v>
      </c>
      <c r="BM104" s="224" t="s">
        <v>300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1621</v>
      </c>
      <c r="G105" s="41"/>
      <c r="H105" s="41"/>
      <c r="I105" s="228"/>
      <c r="J105" s="41"/>
      <c r="K105" s="41"/>
      <c r="L105" s="45"/>
      <c r="M105" s="266"/>
      <c r="N105" s="267"/>
      <c r="O105" s="268"/>
      <c r="P105" s="268"/>
      <c r="Q105" s="268"/>
      <c r="R105" s="268"/>
      <c r="S105" s="268"/>
      <c r="T105" s="26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74</v>
      </c>
    </row>
    <row r="106" spans="1:31" s="2" customFormat="1" ht="6.95" customHeight="1">
      <c r="A106" s="3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45"/>
      <c r="M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password="CC35" sheet="1" objects="1" scenarios="1" formatColumns="0" formatRows="0" autoFilter="0"/>
  <autoFilter ref="C84:K1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1510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1622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ROUND((SUM(BE85:BE191)),2)</f>
        <v>0</v>
      </c>
      <c r="G35" s="39"/>
      <c r="H35" s="39"/>
      <c r="I35" s="158">
        <v>0.21</v>
      </c>
      <c r="J35" s="157">
        <f>ROUND(((SUM(BE85:BE191))*I35),2)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ROUND((SUM(BF85:BF191)),2)</f>
        <v>0</v>
      </c>
      <c r="G36" s="39"/>
      <c r="H36" s="39"/>
      <c r="I36" s="158">
        <v>0.15</v>
      </c>
      <c r="J36" s="157">
        <f>ROUND(((SUM(BF85:BF191))*I36),2)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ROUND((SUM(BG85:BG191)),2)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ROUND((SUM(BH85:BH191)),2)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ROUND((SUM(BI85:BI191)),2)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1510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C23 - Materiály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1510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1511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C23 - Materiály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SUM(P86:P191)</f>
        <v>0</v>
      </c>
      <c r="Q85" s="97"/>
      <c r="R85" s="194">
        <f>SUM(R86:R191)</f>
        <v>0</v>
      </c>
      <c r="S85" s="97"/>
      <c r="T85" s="195">
        <f>SUM(T86:T191)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SUM(BK86:BK191)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1623</v>
      </c>
      <c r="F86" s="215" t="s">
        <v>1624</v>
      </c>
      <c r="G86" s="216" t="s">
        <v>1359</v>
      </c>
      <c r="H86" s="217">
        <v>126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1624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65" s="2" customFormat="1" ht="16.5" customHeight="1">
      <c r="A88" s="39"/>
      <c r="B88" s="40"/>
      <c r="C88" s="213" t="s">
        <v>84</v>
      </c>
      <c r="D88" s="213" t="s">
        <v>180</v>
      </c>
      <c r="E88" s="214" t="s">
        <v>1625</v>
      </c>
      <c r="F88" s="215" t="s">
        <v>1626</v>
      </c>
      <c r="G88" s="216" t="s">
        <v>1359</v>
      </c>
      <c r="H88" s="217">
        <v>3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45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185</v>
      </c>
      <c r="AT88" s="224" t="s">
        <v>180</v>
      </c>
      <c r="AU88" s="224" t="s">
        <v>74</v>
      </c>
      <c r="AY88" s="18" t="s">
        <v>178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82</v>
      </c>
      <c r="BK88" s="225">
        <f>ROUND(I88*H88,2)</f>
        <v>0</v>
      </c>
      <c r="BL88" s="18" t="s">
        <v>185</v>
      </c>
      <c r="BM88" s="224" t="s">
        <v>185</v>
      </c>
    </row>
    <row r="89" spans="1:47" s="2" customFormat="1" ht="12">
      <c r="A89" s="39"/>
      <c r="B89" s="40"/>
      <c r="C89" s="41"/>
      <c r="D89" s="226" t="s">
        <v>187</v>
      </c>
      <c r="E89" s="41"/>
      <c r="F89" s="227" t="s">
        <v>1626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187</v>
      </c>
      <c r="AU89" s="18" t="s">
        <v>74</v>
      </c>
    </row>
    <row r="90" spans="1:65" s="2" customFormat="1" ht="16.5" customHeight="1">
      <c r="A90" s="39"/>
      <c r="B90" s="40"/>
      <c r="C90" s="213" t="s">
        <v>196</v>
      </c>
      <c r="D90" s="213" t="s">
        <v>180</v>
      </c>
      <c r="E90" s="214" t="s">
        <v>1627</v>
      </c>
      <c r="F90" s="215" t="s">
        <v>1628</v>
      </c>
      <c r="G90" s="216" t="s">
        <v>1359</v>
      </c>
      <c r="H90" s="217">
        <v>12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45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185</v>
      </c>
      <c r="AT90" s="224" t="s">
        <v>180</v>
      </c>
      <c r="AU90" s="224" t="s">
        <v>74</v>
      </c>
      <c r="AY90" s="18" t="s">
        <v>178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82</v>
      </c>
      <c r="BK90" s="225">
        <f>ROUND(I90*H90,2)</f>
        <v>0</v>
      </c>
      <c r="BL90" s="18" t="s">
        <v>185</v>
      </c>
      <c r="BM90" s="224" t="s">
        <v>216</v>
      </c>
    </row>
    <row r="91" spans="1:47" s="2" customFormat="1" ht="12">
      <c r="A91" s="39"/>
      <c r="B91" s="40"/>
      <c r="C91" s="41"/>
      <c r="D91" s="226" t="s">
        <v>187</v>
      </c>
      <c r="E91" s="41"/>
      <c r="F91" s="227" t="s">
        <v>1628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187</v>
      </c>
      <c r="AU91" s="18" t="s">
        <v>74</v>
      </c>
    </row>
    <row r="92" spans="1:65" s="2" customFormat="1" ht="16.5" customHeight="1">
      <c r="A92" s="39"/>
      <c r="B92" s="40"/>
      <c r="C92" s="213" t="s">
        <v>185</v>
      </c>
      <c r="D92" s="213" t="s">
        <v>180</v>
      </c>
      <c r="E92" s="214" t="s">
        <v>1629</v>
      </c>
      <c r="F92" s="215" t="s">
        <v>1630</v>
      </c>
      <c r="G92" s="216" t="s">
        <v>1359</v>
      </c>
      <c r="H92" s="217">
        <v>66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45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185</v>
      </c>
      <c r="AT92" s="224" t="s">
        <v>180</v>
      </c>
      <c r="AU92" s="224" t="s">
        <v>74</v>
      </c>
      <c r="AY92" s="18" t="s">
        <v>178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82</v>
      </c>
      <c r="BK92" s="225">
        <f>ROUND(I92*H92,2)</f>
        <v>0</v>
      </c>
      <c r="BL92" s="18" t="s">
        <v>185</v>
      </c>
      <c r="BM92" s="224" t="s">
        <v>220</v>
      </c>
    </row>
    <row r="93" spans="1:47" s="2" customFormat="1" ht="12">
      <c r="A93" s="39"/>
      <c r="B93" s="40"/>
      <c r="C93" s="41"/>
      <c r="D93" s="226" t="s">
        <v>187</v>
      </c>
      <c r="E93" s="41"/>
      <c r="F93" s="227" t="s">
        <v>1630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187</v>
      </c>
      <c r="AU93" s="18" t="s">
        <v>74</v>
      </c>
    </row>
    <row r="94" spans="1:65" s="2" customFormat="1" ht="16.5" customHeight="1">
      <c r="A94" s="39"/>
      <c r="B94" s="40"/>
      <c r="C94" s="213" t="s">
        <v>210</v>
      </c>
      <c r="D94" s="213" t="s">
        <v>180</v>
      </c>
      <c r="E94" s="214" t="s">
        <v>1631</v>
      </c>
      <c r="F94" s="215" t="s">
        <v>1632</v>
      </c>
      <c r="G94" s="216" t="s">
        <v>1359</v>
      </c>
      <c r="H94" s="217">
        <v>7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45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185</v>
      </c>
      <c r="AT94" s="224" t="s">
        <v>180</v>
      </c>
      <c r="AU94" s="224" t="s">
        <v>74</v>
      </c>
      <c r="AY94" s="18" t="s">
        <v>178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82</v>
      </c>
      <c r="BK94" s="225">
        <f>ROUND(I94*H94,2)</f>
        <v>0</v>
      </c>
      <c r="BL94" s="18" t="s">
        <v>185</v>
      </c>
      <c r="BM94" s="224" t="s">
        <v>243</v>
      </c>
    </row>
    <row r="95" spans="1:47" s="2" customFormat="1" ht="12">
      <c r="A95" s="39"/>
      <c r="B95" s="40"/>
      <c r="C95" s="41"/>
      <c r="D95" s="226" t="s">
        <v>187</v>
      </c>
      <c r="E95" s="41"/>
      <c r="F95" s="227" t="s">
        <v>1632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187</v>
      </c>
      <c r="AU95" s="18" t="s">
        <v>74</v>
      </c>
    </row>
    <row r="96" spans="1:65" s="2" customFormat="1" ht="16.5" customHeight="1">
      <c r="A96" s="39"/>
      <c r="B96" s="40"/>
      <c r="C96" s="213" t="s">
        <v>216</v>
      </c>
      <c r="D96" s="213" t="s">
        <v>180</v>
      </c>
      <c r="E96" s="214" t="s">
        <v>1633</v>
      </c>
      <c r="F96" s="215" t="s">
        <v>1634</v>
      </c>
      <c r="G96" s="216" t="s">
        <v>1359</v>
      </c>
      <c r="H96" s="217">
        <v>31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45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185</v>
      </c>
      <c r="AT96" s="224" t="s">
        <v>180</v>
      </c>
      <c r="AU96" s="224" t="s">
        <v>74</v>
      </c>
      <c r="AY96" s="18" t="s">
        <v>178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82</v>
      </c>
      <c r="BK96" s="225">
        <f>ROUND(I96*H96,2)</f>
        <v>0</v>
      </c>
      <c r="BL96" s="18" t="s">
        <v>185</v>
      </c>
      <c r="BM96" s="224" t="s">
        <v>241</v>
      </c>
    </row>
    <row r="97" spans="1:47" s="2" customFormat="1" ht="12">
      <c r="A97" s="39"/>
      <c r="B97" s="40"/>
      <c r="C97" s="41"/>
      <c r="D97" s="226" t="s">
        <v>187</v>
      </c>
      <c r="E97" s="41"/>
      <c r="F97" s="227" t="s">
        <v>1634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187</v>
      </c>
      <c r="AU97" s="18" t="s">
        <v>74</v>
      </c>
    </row>
    <row r="98" spans="1:65" s="2" customFormat="1" ht="16.5" customHeight="1">
      <c r="A98" s="39"/>
      <c r="B98" s="40"/>
      <c r="C98" s="213" t="s">
        <v>222</v>
      </c>
      <c r="D98" s="213" t="s">
        <v>180</v>
      </c>
      <c r="E98" s="214" t="s">
        <v>1635</v>
      </c>
      <c r="F98" s="215" t="s">
        <v>1636</v>
      </c>
      <c r="G98" s="216" t="s">
        <v>1359</v>
      </c>
      <c r="H98" s="217">
        <v>3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45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185</v>
      </c>
      <c r="AT98" s="224" t="s">
        <v>180</v>
      </c>
      <c r="AU98" s="224" t="s">
        <v>74</v>
      </c>
      <c r="AY98" s="18" t="s">
        <v>178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82</v>
      </c>
      <c r="BK98" s="225">
        <f>ROUND(I98*H98,2)</f>
        <v>0</v>
      </c>
      <c r="BL98" s="18" t="s">
        <v>185</v>
      </c>
      <c r="BM98" s="224" t="s">
        <v>268</v>
      </c>
    </row>
    <row r="99" spans="1:47" s="2" customFormat="1" ht="12">
      <c r="A99" s="39"/>
      <c r="B99" s="40"/>
      <c r="C99" s="41"/>
      <c r="D99" s="226" t="s">
        <v>187</v>
      </c>
      <c r="E99" s="41"/>
      <c r="F99" s="227" t="s">
        <v>1636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187</v>
      </c>
      <c r="AU99" s="18" t="s">
        <v>74</v>
      </c>
    </row>
    <row r="100" spans="1:65" s="2" customFormat="1" ht="16.5" customHeight="1">
      <c r="A100" s="39"/>
      <c r="B100" s="40"/>
      <c r="C100" s="213" t="s">
        <v>220</v>
      </c>
      <c r="D100" s="213" t="s">
        <v>180</v>
      </c>
      <c r="E100" s="214" t="s">
        <v>1637</v>
      </c>
      <c r="F100" s="215" t="s">
        <v>1638</v>
      </c>
      <c r="G100" s="216" t="s">
        <v>1359</v>
      </c>
      <c r="H100" s="217">
        <v>10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45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185</v>
      </c>
      <c r="AT100" s="224" t="s">
        <v>180</v>
      </c>
      <c r="AU100" s="224" t="s">
        <v>74</v>
      </c>
      <c r="AY100" s="18" t="s">
        <v>178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82</v>
      </c>
      <c r="BK100" s="225">
        <f>ROUND(I100*H100,2)</f>
        <v>0</v>
      </c>
      <c r="BL100" s="18" t="s">
        <v>185</v>
      </c>
      <c r="BM100" s="224" t="s">
        <v>279</v>
      </c>
    </row>
    <row r="101" spans="1:47" s="2" customFormat="1" ht="12">
      <c r="A101" s="39"/>
      <c r="B101" s="40"/>
      <c r="C101" s="41"/>
      <c r="D101" s="226" t="s">
        <v>187</v>
      </c>
      <c r="E101" s="41"/>
      <c r="F101" s="227" t="s">
        <v>1638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187</v>
      </c>
      <c r="AU101" s="18" t="s">
        <v>74</v>
      </c>
    </row>
    <row r="102" spans="1:65" s="2" customFormat="1" ht="16.5" customHeight="1">
      <c r="A102" s="39"/>
      <c r="B102" s="40"/>
      <c r="C102" s="213" t="s">
        <v>234</v>
      </c>
      <c r="D102" s="213" t="s">
        <v>180</v>
      </c>
      <c r="E102" s="214" t="s">
        <v>1639</v>
      </c>
      <c r="F102" s="215" t="s">
        <v>1640</v>
      </c>
      <c r="G102" s="216" t="s">
        <v>1359</v>
      </c>
      <c r="H102" s="217">
        <v>4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45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185</v>
      </c>
      <c r="AT102" s="224" t="s">
        <v>180</v>
      </c>
      <c r="AU102" s="224" t="s">
        <v>74</v>
      </c>
      <c r="AY102" s="18" t="s">
        <v>178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82</v>
      </c>
      <c r="BK102" s="225">
        <f>ROUND(I102*H102,2)</f>
        <v>0</v>
      </c>
      <c r="BL102" s="18" t="s">
        <v>185</v>
      </c>
      <c r="BM102" s="224" t="s">
        <v>290</v>
      </c>
    </row>
    <row r="103" spans="1:47" s="2" customFormat="1" ht="12">
      <c r="A103" s="39"/>
      <c r="B103" s="40"/>
      <c r="C103" s="41"/>
      <c r="D103" s="226" t="s">
        <v>187</v>
      </c>
      <c r="E103" s="41"/>
      <c r="F103" s="227" t="s">
        <v>1640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187</v>
      </c>
      <c r="AU103" s="18" t="s">
        <v>74</v>
      </c>
    </row>
    <row r="104" spans="1:65" s="2" customFormat="1" ht="16.5" customHeight="1">
      <c r="A104" s="39"/>
      <c r="B104" s="40"/>
      <c r="C104" s="213" t="s">
        <v>243</v>
      </c>
      <c r="D104" s="213" t="s">
        <v>180</v>
      </c>
      <c r="E104" s="214" t="s">
        <v>1641</v>
      </c>
      <c r="F104" s="215" t="s">
        <v>1642</v>
      </c>
      <c r="G104" s="216" t="s">
        <v>1359</v>
      </c>
      <c r="H104" s="217">
        <v>6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45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185</v>
      </c>
      <c r="AT104" s="224" t="s">
        <v>180</v>
      </c>
      <c r="AU104" s="224" t="s">
        <v>74</v>
      </c>
      <c r="AY104" s="18" t="s">
        <v>178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82</v>
      </c>
      <c r="BK104" s="225">
        <f>ROUND(I104*H104,2)</f>
        <v>0</v>
      </c>
      <c r="BL104" s="18" t="s">
        <v>185</v>
      </c>
      <c r="BM104" s="224" t="s">
        <v>300</v>
      </c>
    </row>
    <row r="105" spans="1:47" s="2" customFormat="1" ht="12">
      <c r="A105" s="39"/>
      <c r="B105" s="40"/>
      <c r="C105" s="41"/>
      <c r="D105" s="226" t="s">
        <v>187</v>
      </c>
      <c r="E105" s="41"/>
      <c r="F105" s="227" t="s">
        <v>1642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187</v>
      </c>
      <c r="AU105" s="18" t="s">
        <v>74</v>
      </c>
    </row>
    <row r="106" spans="1:65" s="2" customFormat="1" ht="16.5" customHeight="1">
      <c r="A106" s="39"/>
      <c r="B106" s="40"/>
      <c r="C106" s="213" t="s">
        <v>228</v>
      </c>
      <c r="D106" s="213" t="s">
        <v>180</v>
      </c>
      <c r="E106" s="214" t="s">
        <v>1643</v>
      </c>
      <c r="F106" s="215" t="s">
        <v>1644</v>
      </c>
      <c r="G106" s="216" t="s">
        <v>1359</v>
      </c>
      <c r="H106" s="217">
        <v>8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45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185</v>
      </c>
      <c r="AT106" s="224" t="s">
        <v>180</v>
      </c>
      <c r="AU106" s="224" t="s">
        <v>74</v>
      </c>
      <c r="AY106" s="18" t="s">
        <v>178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82</v>
      </c>
      <c r="BK106" s="225">
        <f>ROUND(I106*H106,2)</f>
        <v>0</v>
      </c>
      <c r="BL106" s="18" t="s">
        <v>185</v>
      </c>
      <c r="BM106" s="224" t="s">
        <v>309</v>
      </c>
    </row>
    <row r="107" spans="1:47" s="2" customFormat="1" ht="12">
      <c r="A107" s="39"/>
      <c r="B107" s="40"/>
      <c r="C107" s="41"/>
      <c r="D107" s="226" t="s">
        <v>187</v>
      </c>
      <c r="E107" s="41"/>
      <c r="F107" s="227" t="s">
        <v>1644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187</v>
      </c>
      <c r="AU107" s="18" t="s">
        <v>74</v>
      </c>
    </row>
    <row r="108" spans="1:65" s="2" customFormat="1" ht="16.5" customHeight="1">
      <c r="A108" s="39"/>
      <c r="B108" s="40"/>
      <c r="C108" s="213" t="s">
        <v>241</v>
      </c>
      <c r="D108" s="213" t="s">
        <v>180</v>
      </c>
      <c r="E108" s="214" t="s">
        <v>1645</v>
      </c>
      <c r="F108" s="215" t="s">
        <v>1646</v>
      </c>
      <c r="G108" s="216" t="s">
        <v>237</v>
      </c>
      <c r="H108" s="217">
        <v>15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45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185</v>
      </c>
      <c r="AT108" s="224" t="s">
        <v>180</v>
      </c>
      <c r="AU108" s="224" t="s">
        <v>74</v>
      </c>
      <c r="AY108" s="18" t="s">
        <v>178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82</v>
      </c>
      <c r="BK108" s="225">
        <f>ROUND(I108*H108,2)</f>
        <v>0</v>
      </c>
      <c r="BL108" s="18" t="s">
        <v>185</v>
      </c>
      <c r="BM108" s="224" t="s">
        <v>321</v>
      </c>
    </row>
    <row r="109" spans="1:47" s="2" customFormat="1" ht="12">
      <c r="A109" s="39"/>
      <c r="B109" s="40"/>
      <c r="C109" s="41"/>
      <c r="D109" s="226" t="s">
        <v>187</v>
      </c>
      <c r="E109" s="41"/>
      <c r="F109" s="227" t="s">
        <v>1646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187</v>
      </c>
      <c r="AU109" s="18" t="s">
        <v>74</v>
      </c>
    </row>
    <row r="110" spans="1:65" s="2" customFormat="1" ht="16.5" customHeight="1">
      <c r="A110" s="39"/>
      <c r="B110" s="40"/>
      <c r="C110" s="213" t="s">
        <v>262</v>
      </c>
      <c r="D110" s="213" t="s">
        <v>180</v>
      </c>
      <c r="E110" s="214" t="s">
        <v>1645</v>
      </c>
      <c r="F110" s="215" t="s">
        <v>1646</v>
      </c>
      <c r="G110" s="216" t="s">
        <v>237</v>
      </c>
      <c r="H110" s="217">
        <v>20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45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185</v>
      </c>
      <c r="AT110" s="224" t="s">
        <v>180</v>
      </c>
      <c r="AU110" s="224" t="s">
        <v>74</v>
      </c>
      <c r="AY110" s="18" t="s">
        <v>178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82</v>
      </c>
      <c r="BK110" s="225">
        <f>ROUND(I110*H110,2)</f>
        <v>0</v>
      </c>
      <c r="BL110" s="18" t="s">
        <v>185</v>
      </c>
      <c r="BM110" s="224" t="s">
        <v>333</v>
      </c>
    </row>
    <row r="111" spans="1:47" s="2" customFormat="1" ht="12">
      <c r="A111" s="39"/>
      <c r="B111" s="40"/>
      <c r="C111" s="41"/>
      <c r="D111" s="226" t="s">
        <v>187</v>
      </c>
      <c r="E111" s="41"/>
      <c r="F111" s="227" t="s">
        <v>1646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187</v>
      </c>
      <c r="AU111" s="18" t="s">
        <v>74</v>
      </c>
    </row>
    <row r="112" spans="1:65" s="2" customFormat="1" ht="16.5" customHeight="1">
      <c r="A112" s="39"/>
      <c r="B112" s="40"/>
      <c r="C112" s="213" t="s">
        <v>268</v>
      </c>
      <c r="D112" s="213" t="s">
        <v>180</v>
      </c>
      <c r="E112" s="214" t="s">
        <v>1647</v>
      </c>
      <c r="F112" s="215" t="s">
        <v>1648</v>
      </c>
      <c r="G112" s="216" t="s">
        <v>237</v>
      </c>
      <c r="H112" s="217">
        <v>16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45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185</v>
      </c>
      <c r="AT112" s="224" t="s">
        <v>180</v>
      </c>
      <c r="AU112" s="224" t="s">
        <v>74</v>
      </c>
      <c r="AY112" s="18" t="s">
        <v>178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82</v>
      </c>
      <c r="BK112" s="225">
        <f>ROUND(I112*H112,2)</f>
        <v>0</v>
      </c>
      <c r="BL112" s="18" t="s">
        <v>185</v>
      </c>
      <c r="BM112" s="224" t="s">
        <v>341</v>
      </c>
    </row>
    <row r="113" spans="1:47" s="2" customFormat="1" ht="12">
      <c r="A113" s="39"/>
      <c r="B113" s="40"/>
      <c r="C113" s="41"/>
      <c r="D113" s="226" t="s">
        <v>187</v>
      </c>
      <c r="E113" s="41"/>
      <c r="F113" s="227" t="s">
        <v>1648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187</v>
      </c>
      <c r="AU113" s="18" t="s">
        <v>74</v>
      </c>
    </row>
    <row r="114" spans="1:65" s="2" customFormat="1" ht="16.5" customHeight="1">
      <c r="A114" s="39"/>
      <c r="B114" s="40"/>
      <c r="C114" s="213" t="s">
        <v>8</v>
      </c>
      <c r="D114" s="213" t="s">
        <v>180</v>
      </c>
      <c r="E114" s="214" t="s">
        <v>1649</v>
      </c>
      <c r="F114" s="215" t="s">
        <v>1650</v>
      </c>
      <c r="G114" s="216" t="s">
        <v>1359</v>
      </c>
      <c r="H114" s="217">
        <v>8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45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185</v>
      </c>
      <c r="AT114" s="224" t="s">
        <v>180</v>
      </c>
      <c r="AU114" s="224" t="s">
        <v>74</v>
      </c>
      <c r="AY114" s="18" t="s">
        <v>178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82</v>
      </c>
      <c r="BK114" s="225">
        <f>ROUND(I114*H114,2)</f>
        <v>0</v>
      </c>
      <c r="BL114" s="18" t="s">
        <v>185</v>
      </c>
      <c r="BM114" s="224" t="s">
        <v>353</v>
      </c>
    </row>
    <row r="115" spans="1:47" s="2" customFormat="1" ht="12">
      <c r="A115" s="39"/>
      <c r="B115" s="40"/>
      <c r="C115" s="41"/>
      <c r="D115" s="226" t="s">
        <v>187</v>
      </c>
      <c r="E115" s="41"/>
      <c r="F115" s="227" t="s">
        <v>1650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187</v>
      </c>
      <c r="AU115" s="18" t="s">
        <v>74</v>
      </c>
    </row>
    <row r="116" spans="1:65" s="2" customFormat="1" ht="16.5" customHeight="1">
      <c r="A116" s="39"/>
      <c r="B116" s="40"/>
      <c r="C116" s="213" t="s">
        <v>279</v>
      </c>
      <c r="D116" s="213" t="s">
        <v>180</v>
      </c>
      <c r="E116" s="214" t="s">
        <v>1651</v>
      </c>
      <c r="F116" s="215" t="s">
        <v>1652</v>
      </c>
      <c r="G116" s="216" t="s">
        <v>1359</v>
      </c>
      <c r="H116" s="217">
        <v>8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45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185</v>
      </c>
      <c r="AT116" s="224" t="s">
        <v>180</v>
      </c>
      <c r="AU116" s="224" t="s">
        <v>74</v>
      </c>
      <c r="AY116" s="18" t="s">
        <v>178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82</v>
      </c>
      <c r="BK116" s="225">
        <f>ROUND(I116*H116,2)</f>
        <v>0</v>
      </c>
      <c r="BL116" s="18" t="s">
        <v>185</v>
      </c>
      <c r="BM116" s="224" t="s">
        <v>365</v>
      </c>
    </row>
    <row r="117" spans="1:47" s="2" customFormat="1" ht="12">
      <c r="A117" s="39"/>
      <c r="B117" s="40"/>
      <c r="C117" s="41"/>
      <c r="D117" s="226" t="s">
        <v>187</v>
      </c>
      <c r="E117" s="41"/>
      <c r="F117" s="227" t="s">
        <v>1652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187</v>
      </c>
      <c r="AU117" s="18" t="s">
        <v>74</v>
      </c>
    </row>
    <row r="118" spans="1:65" s="2" customFormat="1" ht="16.5" customHeight="1">
      <c r="A118" s="39"/>
      <c r="B118" s="40"/>
      <c r="C118" s="213" t="s">
        <v>248</v>
      </c>
      <c r="D118" s="213" t="s">
        <v>180</v>
      </c>
      <c r="E118" s="214" t="s">
        <v>1653</v>
      </c>
      <c r="F118" s="215" t="s">
        <v>1654</v>
      </c>
      <c r="G118" s="216" t="s">
        <v>1655</v>
      </c>
      <c r="H118" s="217">
        <v>1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45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185</v>
      </c>
      <c r="AT118" s="224" t="s">
        <v>180</v>
      </c>
      <c r="AU118" s="224" t="s">
        <v>74</v>
      </c>
      <c r="AY118" s="18" t="s">
        <v>178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82</v>
      </c>
      <c r="BK118" s="225">
        <f>ROUND(I118*H118,2)</f>
        <v>0</v>
      </c>
      <c r="BL118" s="18" t="s">
        <v>185</v>
      </c>
      <c r="BM118" s="224" t="s">
        <v>373</v>
      </c>
    </row>
    <row r="119" spans="1:47" s="2" customFormat="1" ht="12">
      <c r="A119" s="39"/>
      <c r="B119" s="40"/>
      <c r="C119" s="41"/>
      <c r="D119" s="226" t="s">
        <v>187</v>
      </c>
      <c r="E119" s="41"/>
      <c r="F119" s="227" t="s">
        <v>1654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187</v>
      </c>
      <c r="AU119" s="18" t="s">
        <v>74</v>
      </c>
    </row>
    <row r="120" spans="1:65" s="2" customFormat="1" ht="16.5" customHeight="1">
      <c r="A120" s="39"/>
      <c r="B120" s="40"/>
      <c r="C120" s="213" t="s">
        <v>290</v>
      </c>
      <c r="D120" s="213" t="s">
        <v>180</v>
      </c>
      <c r="E120" s="214" t="s">
        <v>1656</v>
      </c>
      <c r="F120" s="215" t="s">
        <v>1657</v>
      </c>
      <c r="G120" s="216" t="s">
        <v>1655</v>
      </c>
      <c r="H120" s="217">
        <v>3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45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185</v>
      </c>
      <c r="AT120" s="224" t="s">
        <v>180</v>
      </c>
      <c r="AU120" s="224" t="s">
        <v>74</v>
      </c>
      <c r="AY120" s="18" t="s">
        <v>178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82</v>
      </c>
      <c r="BK120" s="225">
        <f>ROUND(I120*H120,2)</f>
        <v>0</v>
      </c>
      <c r="BL120" s="18" t="s">
        <v>185</v>
      </c>
      <c r="BM120" s="224" t="s">
        <v>387</v>
      </c>
    </row>
    <row r="121" spans="1:47" s="2" customFormat="1" ht="12">
      <c r="A121" s="39"/>
      <c r="B121" s="40"/>
      <c r="C121" s="41"/>
      <c r="D121" s="226" t="s">
        <v>187</v>
      </c>
      <c r="E121" s="41"/>
      <c r="F121" s="227" t="s">
        <v>1657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187</v>
      </c>
      <c r="AU121" s="18" t="s">
        <v>74</v>
      </c>
    </row>
    <row r="122" spans="1:65" s="2" customFormat="1" ht="16.5" customHeight="1">
      <c r="A122" s="39"/>
      <c r="B122" s="40"/>
      <c r="C122" s="213" t="s">
        <v>296</v>
      </c>
      <c r="D122" s="213" t="s">
        <v>180</v>
      </c>
      <c r="E122" s="214" t="s">
        <v>1658</v>
      </c>
      <c r="F122" s="215" t="s">
        <v>1659</v>
      </c>
      <c r="G122" s="216" t="s">
        <v>1655</v>
      </c>
      <c r="H122" s="217">
        <v>3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45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185</v>
      </c>
      <c r="AT122" s="224" t="s">
        <v>180</v>
      </c>
      <c r="AU122" s="224" t="s">
        <v>74</v>
      </c>
      <c r="AY122" s="18" t="s">
        <v>178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82</v>
      </c>
      <c r="BK122" s="225">
        <f>ROUND(I122*H122,2)</f>
        <v>0</v>
      </c>
      <c r="BL122" s="18" t="s">
        <v>185</v>
      </c>
      <c r="BM122" s="224" t="s">
        <v>400</v>
      </c>
    </row>
    <row r="123" spans="1:47" s="2" customFormat="1" ht="12">
      <c r="A123" s="39"/>
      <c r="B123" s="40"/>
      <c r="C123" s="41"/>
      <c r="D123" s="226" t="s">
        <v>187</v>
      </c>
      <c r="E123" s="41"/>
      <c r="F123" s="227" t="s">
        <v>1659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187</v>
      </c>
      <c r="AU123" s="18" t="s">
        <v>74</v>
      </c>
    </row>
    <row r="124" spans="1:65" s="2" customFormat="1" ht="16.5" customHeight="1">
      <c r="A124" s="39"/>
      <c r="B124" s="40"/>
      <c r="C124" s="213" t="s">
        <v>300</v>
      </c>
      <c r="D124" s="213" t="s">
        <v>180</v>
      </c>
      <c r="E124" s="214" t="s">
        <v>1660</v>
      </c>
      <c r="F124" s="215" t="s">
        <v>1661</v>
      </c>
      <c r="G124" s="216" t="s">
        <v>1655</v>
      </c>
      <c r="H124" s="217">
        <v>3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45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185</v>
      </c>
      <c r="AT124" s="224" t="s">
        <v>180</v>
      </c>
      <c r="AU124" s="224" t="s">
        <v>74</v>
      </c>
      <c r="AY124" s="18" t="s">
        <v>178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82</v>
      </c>
      <c r="BK124" s="225">
        <f>ROUND(I124*H124,2)</f>
        <v>0</v>
      </c>
      <c r="BL124" s="18" t="s">
        <v>185</v>
      </c>
      <c r="BM124" s="224" t="s">
        <v>413</v>
      </c>
    </row>
    <row r="125" spans="1:47" s="2" customFormat="1" ht="12">
      <c r="A125" s="39"/>
      <c r="B125" s="40"/>
      <c r="C125" s="41"/>
      <c r="D125" s="226" t="s">
        <v>187</v>
      </c>
      <c r="E125" s="41"/>
      <c r="F125" s="227" t="s">
        <v>1661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187</v>
      </c>
      <c r="AU125" s="18" t="s">
        <v>74</v>
      </c>
    </row>
    <row r="126" spans="1:65" s="2" customFormat="1" ht="16.5" customHeight="1">
      <c r="A126" s="39"/>
      <c r="B126" s="40"/>
      <c r="C126" s="213" t="s">
        <v>7</v>
      </c>
      <c r="D126" s="213" t="s">
        <v>180</v>
      </c>
      <c r="E126" s="214" t="s">
        <v>1662</v>
      </c>
      <c r="F126" s="215" t="s">
        <v>1663</v>
      </c>
      <c r="G126" s="216" t="s">
        <v>237</v>
      </c>
      <c r="H126" s="217">
        <v>58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45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185</v>
      </c>
      <c r="AT126" s="224" t="s">
        <v>180</v>
      </c>
      <c r="AU126" s="224" t="s">
        <v>74</v>
      </c>
      <c r="AY126" s="18" t="s">
        <v>178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82</v>
      </c>
      <c r="BK126" s="225">
        <f>ROUND(I126*H126,2)</f>
        <v>0</v>
      </c>
      <c r="BL126" s="18" t="s">
        <v>185</v>
      </c>
      <c r="BM126" s="224" t="s">
        <v>427</v>
      </c>
    </row>
    <row r="127" spans="1:47" s="2" customFormat="1" ht="12">
      <c r="A127" s="39"/>
      <c r="B127" s="40"/>
      <c r="C127" s="41"/>
      <c r="D127" s="226" t="s">
        <v>187</v>
      </c>
      <c r="E127" s="41"/>
      <c r="F127" s="227" t="s">
        <v>1663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187</v>
      </c>
      <c r="AU127" s="18" t="s">
        <v>74</v>
      </c>
    </row>
    <row r="128" spans="1:65" s="2" customFormat="1" ht="16.5" customHeight="1">
      <c r="A128" s="39"/>
      <c r="B128" s="40"/>
      <c r="C128" s="213" t="s">
        <v>309</v>
      </c>
      <c r="D128" s="213" t="s">
        <v>180</v>
      </c>
      <c r="E128" s="214" t="s">
        <v>1664</v>
      </c>
      <c r="F128" s="215" t="s">
        <v>1665</v>
      </c>
      <c r="G128" s="216" t="s">
        <v>237</v>
      </c>
      <c r="H128" s="217">
        <v>86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45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185</v>
      </c>
      <c r="AT128" s="224" t="s">
        <v>180</v>
      </c>
      <c r="AU128" s="224" t="s">
        <v>74</v>
      </c>
      <c r="AY128" s="18" t="s">
        <v>178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82</v>
      </c>
      <c r="BK128" s="225">
        <f>ROUND(I128*H128,2)</f>
        <v>0</v>
      </c>
      <c r="BL128" s="18" t="s">
        <v>185</v>
      </c>
      <c r="BM128" s="224" t="s">
        <v>435</v>
      </c>
    </row>
    <row r="129" spans="1:47" s="2" customFormat="1" ht="12">
      <c r="A129" s="39"/>
      <c r="B129" s="40"/>
      <c r="C129" s="41"/>
      <c r="D129" s="226" t="s">
        <v>187</v>
      </c>
      <c r="E129" s="41"/>
      <c r="F129" s="227" t="s">
        <v>1665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187</v>
      </c>
      <c r="AU129" s="18" t="s">
        <v>74</v>
      </c>
    </row>
    <row r="130" spans="1:65" s="2" customFormat="1" ht="16.5" customHeight="1">
      <c r="A130" s="39"/>
      <c r="B130" s="40"/>
      <c r="C130" s="213" t="s">
        <v>315</v>
      </c>
      <c r="D130" s="213" t="s">
        <v>180</v>
      </c>
      <c r="E130" s="214" t="s">
        <v>1666</v>
      </c>
      <c r="F130" s="215" t="s">
        <v>1667</v>
      </c>
      <c r="G130" s="216" t="s">
        <v>237</v>
      </c>
      <c r="H130" s="217">
        <v>12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45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185</v>
      </c>
      <c r="AT130" s="224" t="s">
        <v>180</v>
      </c>
      <c r="AU130" s="224" t="s">
        <v>74</v>
      </c>
      <c r="AY130" s="18" t="s">
        <v>178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82</v>
      </c>
      <c r="BK130" s="225">
        <f>ROUND(I130*H130,2)</f>
        <v>0</v>
      </c>
      <c r="BL130" s="18" t="s">
        <v>185</v>
      </c>
      <c r="BM130" s="224" t="s">
        <v>447</v>
      </c>
    </row>
    <row r="131" spans="1:47" s="2" customFormat="1" ht="12">
      <c r="A131" s="39"/>
      <c r="B131" s="40"/>
      <c r="C131" s="41"/>
      <c r="D131" s="226" t="s">
        <v>187</v>
      </c>
      <c r="E131" s="41"/>
      <c r="F131" s="227" t="s">
        <v>1668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187</v>
      </c>
      <c r="AU131" s="18" t="s">
        <v>74</v>
      </c>
    </row>
    <row r="132" spans="1:65" s="2" customFormat="1" ht="16.5" customHeight="1">
      <c r="A132" s="39"/>
      <c r="B132" s="40"/>
      <c r="C132" s="213" t="s">
        <v>321</v>
      </c>
      <c r="D132" s="213" t="s">
        <v>180</v>
      </c>
      <c r="E132" s="214" t="s">
        <v>1669</v>
      </c>
      <c r="F132" s="215" t="s">
        <v>1670</v>
      </c>
      <c r="G132" s="216" t="s">
        <v>237</v>
      </c>
      <c r="H132" s="217">
        <v>380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45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185</v>
      </c>
      <c r="AT132" s="224" t="s">
        <v>180</v>
      </c>
      <c r="AU132" s="224" t="s">
        <v>74</v>
      </c>
      <c r="AY132" s="18" t="s">
        <v>178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82</v>
      </c>
      <c r="BK132" s="225">
        <f>ROUND(I132*H132,2)</f>
        <v>0</v>
      </c>
      <c r="BL132" s="18" t="s">
        <v>185</v>
      </c>
      <c r="BM132" s="224" t="s">
        <v>458</v>
      </c>
    </row>
    <row r="133" spans="1:47" s="2" customFormat="1" ht="12">
      <c r="A133" s="39"/>
      <c r="B133" s="40"/>
      <c r="C133" s="41"/>
      <c r="D133" s="226" t="s">
        <v>187</v>
      </c>
      <c r="E133" s="41"/>
      <c r="F133" s="227" t="s">
        <v>1670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187</v>
      </c>
      <c r="AU133" s="18" t="s">
        <v>74</v>
      </c>
    </row>
    <row r="134" spans="1:65" s="2" customFormat="1" ht="16.5" customHeight="1">
      <c r="A134" s="39"/>
      <c r="B134" s="40"/>
      <c r="C134" s="213" t="s">
        <v>327</v>
      </c>
      <c r="D134" s="213" t="s">
        <v>180</v>
      </c>
      <c r="E134" s="214" t="s">
        <v>1671</v>
      </c>
      <c r="F134" s="215" t="s">
        <v>1672</v>
      </c>
      <c r="G134" s="216" t="s">
        <v>237</v>
      </c>
      <c r="H134" s="217">
        <v>578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45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185</v>
      </c>
      <c r="AT134" s="224" t="s">
        <v>180</v>
      </c>
      <c r="AU134" s="224" t="s">
        <v>74</v>
      </c>
      <c r="AY134" s="18" t="s">
        <v>178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82</v>
      </c>
      <c r="BK134" s="225">
        <f>ROUND(I134*H134,2)</f>
        <v>0</v>
      </c>
      <c r="BL134" s="18" t="s">
        <v>185</v>
      </c>
      <c r="BM134" s="224" t="s">
        <v>470</v>
      </c>
    </row>
    <row r="135" spans="1:47" s="2" customFormat="1" ht="12">
      <c r="A135" s="39"/>
      <c r="B135" s="40"/>
      <c r="C135" s="41"/>
      <c r="D135" s="226" t="s">
        <v>187</v>
      </c>
      <c r="E135" s="41"/>
      <c r="F135" s="227" t="s">
        <v>1672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187</v>
      </c>
      <c r="AU135" s="18" t="s">
        <v>74</v>
      </c>
    </row>
    <row r="136" spans="1:65" s="2" customFormat="1" ht="16.5" customHeight="1">
      <c r="A136" s="39"/>
      <c r="B136" s="40"/>
      <c r="C136" s="213" t="s">
        <v>333</v>
      </c>
      <c r="D136" s="213" t="s">
        <v>180</v>
      </c>
      <c r="E136" s="214" t="s">
        <v>1673</v>
      </c>
      <c r="F136" s="215" t="s">
        <v>1674</v>
      </c>
      <c r="G136" s="216" t="s">
        <v>237</v>
      </c>
      <c r="H136" s="217">
        <v>22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45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185</v>
      </c>
      <c r="AT136" s="224" t="s">
        <v>180</v>
      </c>
      <c r="AU136" s="224" t="s">
        <v>74</v>
      </c>
      <c r="AY136" s="18" t="s">
        <v>178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82</v>
      </c>
      <c r="BK136" s="225">
        <f>ROUND(I136*H136,2)</f>
        <v>0</v>
      </c>
      <c r="BL136" s="18" t="s">
        <v>185</v>
      </c>
      <c r="BM136" s="224" t="s">
        <v>478</v>
      </c>
    </row>
    <row r="137" spans="1:47" s="2" customFormat="1" ht="12">
      <c r="A137" s="39"/>
      <c r="B137" s="40"/>
      <c r="C137" s="41"/>
      <c r="D137" s="226" t="s">
        <v>187</v>
      </c>
      <c r="E137" s="41"/>
      <c r="F137" s="227" t="s">
        <v>1674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187</v>
      </c>
      <c r="AU137" s="18" t="s">
        <v>74</v>
      </c>
    </row>
    <row r="138" spans="1:65" s="2" customFormat="1" ht="16.5" customHeight="1">
      <c r="A138" s="39"/>
      <c r="B138" s="40"/>
      <c r="C138" s="213" t="s">
        <v>337</v>
      </c>
      <c r="D138" s="213" t="s">
        <v>180</v>
      </c>
      <c r="E138" s="214" t="s">
        <v>1675</v>
      </c>
      <c r="F138" s="215" t="s">
        <v>1676</v>
      </c>
      <c r="G138" s="216" t="s">
        <v>1359</v>
      </c>
      <c r="H138" s="217">
        <v>2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45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185</v>
      </c>
      <c r="AT138" s="224" t="s">
        <v>180</v>
      </c>
      <c r="AU138" s="224" t="s">
        <v>74</v>
      </c>
      <c r="AY138" s="18" t="s">
        <v>178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82</v>
      </c>
      <c r="BK138" s="225">
        <f>ROUND(I138*H138,2)</f>
        <v>0</v>
      </c>
      <c r="BL138" s="18" t="s">
        <v>185</v>
      </c>
      <c r="BM138" s="224" t="s">
        <v>486</v>
      </c>
    </row>
    <row r="139" spans="1:47" s="2" customFormat="1" ht="12">
      <c r="A139" s="39"/>
      <c r="B139" s="40"/>
      <c r="C139" s="41"/>
      <c r="D139" s="226" t="s">
        <v>187</v>
      </c>
      <c r="E139" s="41"/>
      <c r="F139" s="227" t="s">
        <v>1676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187</v>
      </c>
      <c r="AU139" s="18" t="s">
        <v>74</v>
      </c>
    </row>
    <row r="140" spans="1:65" s="2" customFormat="1" ht="16.5" customHeight="1">
      <c r="A140" s="39"/>
      <c r="B140" s="40"/>
      <c r="C140" s="213" t="s">
        <v>341</v>
      </c>
      <c r="D140" s="213" t="s">
        <v>180</v>
      </c>
      <c r="E140" s="214" t="s">
        <v>1677</v>
      </c>
      <c r="F140" s="215" t="s">
        <v>1678</v>
      </c>
      <c r="G140" s="216" t="s">
        <v>1359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45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185</v>
      </c>
      <c r="AT140" s="224" t="s">
        <v>180</v>
      </c>
      <c r="AU140" s="224" t="s">
        <v>74</v>
      </c>
      <c r="AY140" s="18" t="s">
        <v>178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82</v>
      </c>
      <c r="BK140" s="225">
        <f>ROUND(I140*H140,2)</f>
        <v>0</v>
      </c>
      <c r="BL140" s="18" t="s">
        <v>185</v>
      </c>
      <c r="BM140" s="224" t="s">
        <v>496</v>
      </c>
    </row>
    <row r="141" spans="1:47" s="2" customFormat="1" ht="12">
      <c r="A141" s="39"/>
      <c r="B141" s="40"/>
      <c r="C141" s="41"/>
      <c r="D141" s="226" t="s">
        <v>187</v>
      </c>
      <c r="E141" s="41"/>
      <c r="F141" s="227" t="s">
        <v>1678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187</v>
      </c>
      <c r="AU141" s="18" t="s">
        <v>74</v>
      </c>
    </row>
    <row r="142" spans="1:65" s="2" customFormat="1" ht="16.5" customHeight="1">
      <c r="A142" s="39"/>
      <c r="B142" s="40"/>
      <c r="C142" s="213" t="s">
        <v>346</v>
      </c>
      <c r="D142" s="213" t="s">
        <v>180</v>
      </c>
      <c r="E142" s="214" t="s">
        <v>1679</v>
      </c>
      <c r="F142" s="215" t="s">
        <v>1680</v>
      </c>
      <c r="G142" s="216" t="s">
        <v>1359</v>
      </c>
      <c r="H142" s="217">
        <v>1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45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185</v>
      </c>
      <c r="AT142" s="224" t="s">
        <v>180</v>
      </c>
      <c r="AU142" s="224" t="s">
        <v>74</v>
      </c>
      <c r="AY142" s="18" t="s">
        <v>178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82</v>
      </c>
      <c r="BK142" s="225">
        <f>ROUND(I142*H142,2)</f>
        <v>0</v>
      </c>
      <c r="BL142" s="18" t="s">
        <v>185</v>
      </c>
      <c r="BM142" s="224" t="s">
        <v>508</v>
      </c>
    </row>
    <row r="143" spans="1:47" s="2" customFormat="1" ht="12">
      <c r="A143" s="39"/>
      <c r="B143" s="40"/>
      <c r="C143" s="41"/>
      <c r="D143" s="226" t="s">
        <v>187</v>
      </c>
      <c r="E143" s="41"/>
      <c r="F143" s="227" t="s">
        <v>1681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187</v>
      </c>
      <c r="AU143" s="18" t="s">
        <v>74</v>
      </c>
    </row>
    <row r="144" spans="1:65" s="2" customFormat="1" ht="16.5" customHeight="1">
      <c r="A144" s="39"/>
      <c r="B144" s="40"/>
      <c r="C144" s="213" t="s">
        <v>353</v>
      </c>
      <c r="D144" s="213" t="s">
        <v>180</v>
      </c>
      <c r="E144" s="214" t="s">
        <v>1682</v>
      </c>
      <c r="F144" s="215" t="s">
        <v>1683</v>
      </c>
      <c r="G144" s="216" t="s">
        <v>1359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45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185</v>
      </c>
      <c r="AT144" s="224" t="s">
        <v>180</v>
      </c>
      <c r="AU144" s="224" t="s">
        <v>74</v>
      </c>
      <c r="AY144" s="18" t="s">
        <v>178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82</v>
      </c>
      <c r="BK144" s="225">
        <f>ROUND(I144*H144,2)</f>
        <v>0</v>
      </c>
      <c r="BL144" s="18" t="s">
        <v>185</v>
      </c>
      <c r="BM144" s="224" t="s">
        <v>516</v>
      </c>
    </row>
    <row r="145" spans="1:47" s="2" customFormat="1" ht="12">
      <c r="A145" s="39"/>
      <c r="B145" s="40"/>
      <c r="C145" s="41"/>
      <c r="D145" s="226" t="s">
        <v>187</v>
      </c>
      <c r="E145" s="41"/>
      <c r="F145" s="227" t="s">
        <v>1684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187</v>
      </c>
      <c r="AU145" s="18" t="s">
        <v>74</v>
      </c>
    </row>
    <row r="146" spans="1:65" s="2" customFormat="1" ht="16.5" customHeight="1">
      <c r="A146" s="39"/>
      <c r="B146" s="40"/>
      <c r="C146" s="213" t="s">
        <v>359</v>
      </c>
      <c r="D146" s="213" t="s">
        <v>180</v>
      </c>
      <c r="E146" s="214" t="s">
        <v>1685</v>
      </c>
      <c r="F146" s="215" t="s">
        <v>1686</v>
      </c>
      <c r="G146" s="216" t="s">
        <v>1359</v>
      </c>
      <c r="H146" s="217">
        <v>1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45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185</v>
      </c>
      <c r="AT146" s="224" t="s">
        <v>180</v>
      </c>
      <c r="AU146" s="224" t="s">
        <v>74</v>
      </c>
      <c r="AY146" s="18" t="s">
        <v>178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82</v>
      </c>
      <c r="BK146" s="225">
        <f>ROUND(I146*H146,2)</f>
        <v>0</v>
      </c>
      <c r="BL146" s="18" t="s">
        <v>185</v>
      </c>
      <c r="BM146" s="224" t="s">
        <v>528</v>
      </c>
    </row>
    <row r="147" spans="1:47" s="2" customFormat="1" ht="12">
      <c r="A147" s="39"/>
      <c r="B147" s="40"/>
      <c r="C147" s="41"/>
      <c r="D147" s="226" t="s">
        <v>187</v>
      </c>
      <c r="E147" s="41"/>
      <c r="F147" s="227" t="s">
        <v>1686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187</v>
      </c>
      <c r="AU147" s="18" t="s">
        <v>74</v>
      </c>
    </row>
    <row r="148" spans="1:65" s="2" customFormat="1" ht="16.5" customHeight="1">
      <c r="A148" s="39"/>
      <c r="B148" s="40"/>
      <c r="C148" s="213" t="s">
        <v>365</v>
      </c>
      <c r="D148" s="213" t="s">
        <v>180</v>
      </c>
      <c r="E148" s="214" t="s">
        <v>1687</v>
      </c>
      <c r="F148" s="215" t="s">
        <v>1688</v>
      </c>
      <c r="G148" s="216" t="s">
        <v>237</v>
      </c>
      <c r="H148" s="217">
        <v>240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45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185</v>
      </c>
      <c r="AT148" s="224" t="s">
        <v>180</v>
      </c>
      <c r="AU148" s="224" t="s">
        <v>74</v>
      </c>
      <c r="AY148" s="18" t="s">
        <v>178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82</v>
      </c>
      <c r="BK148" s="225">
        <f>ROUND(I148*H148,2)</f>
        <v>0</v>
      </c>
      <c r="BL148" s="18" t="s">
        <v>185</v>
      </c>
      <c r="BM148" s="224" t="s">
        <v>540</v>
      </c>
    </row>
    <row r="149" spans="1:47" s="2" customFormat="1" ht="12">
      <c r="A149" s="39"/>
      <c r="B149" s="40"/>
      <c r="C149" s="41"/>
      <c r="D149" s="226" t="s">
        <v>187</v>
      </c>
      <c r="E149" s="41"/>
      <c r="F149" s="227" t="s">
        <v>1688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187</v>
      </c>
      <c r="AU149" s="18" t="s">
        <v>74</v>
      </c>
    </row>
    <row r="150" spans="1:65" s="2" customFormat="1" ht="16.5" customHeight="1">
      <c r="A150" s="39"/>
      <c r="B150" s="40"/>
      <c r="C150" s="213" t="s">
        <v>369</v>
      </c>
      <c r="D150" s="213" t="s">
        <v>180</v>
      </c>
      <c r="E150" s="214" t="s">
        <v>1689</v>
      </c>
      <c r="F150" s="215" t="s">
        <v>1690</v>
      </c>
      <c r="G150" s="216" t="s">
        <v>237</v>
      </c>
      <c r="H150" s="217">
        <v>196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45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185</v>
      </c>
      <c r="AT150" s="224" t="s">
        <v>180</v>
      </c>
      <c r="AU150" s="224" t="s">
        <v>74</v>
      </c>
      <c r="AY150" s="18" t="s">
        <v>178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82</v>
      </c>
      <c r="BK150" s="225">
        <f>ROUND(I150*H150,2)</f>
        <v>0</v>
      </c>
      <c r="BL150" s="18" t="s">
        <v>185</v>
      </c>
      <c r="BM150" s="224" t="s">
        <v>550</v>
      </c>
    </row>
    <row r="151" spans="1:47" s="2" customFormat="1" ht="12">
      <c r="A151" s="39"/>
      <c r="B151" s="40"/>
      <c r="C151" s="41"/>
      <c r="D151" s="226" t="s">
        <v>187</v>
      </c>
      <c r="E151" s="41"/>
      <c r="F151" s="227" t="s">
        <v>1690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187</v>
      </c>
      <c r="AU151" s="18" t="s">
        <v>74</v>
      </c>
    </row>
    <row r="152" spans="1:65" s="2" customFormat="1" ht="16.5" customHeight="1">
      <c r="A152" s="39"/>
      <c r="B152" s="40"/>
      <c r="C152" s="213" t="s">
        <v>373</v>
      </c>
      <c r="D152" s="213" t="s">
        <v>180</v>
      </c>
      <c r="E152" s="214" t="s">
        <v>1691</v>
      </c>
      <c r="F152" s="215" t="s">
        <v>1692</v>
      </c>
      <c r="G152" s="216" t="s">
        <v>1359</v>
      </c>
      <c r="H152" s="217">
        <v>1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45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185</v>
      </c>
      <c r="AT152" s="224" t="s">
        <v>180</v>
      </c>
      <c r="AU152" s="224" t="s">
        <v>74</v>
      </c>
      <c r="AY152" s="18" t="s">
        <v>178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82</v>
      </c>
      <c r="BK152" s="225">
        <f>ROUND(I152*H152,2)</f>
        <v>0</v>
      </c>
      <c r="BL152" s="18" t="s">
        <v>185</v>
      </c>
      <c r="BM152" s="224" t="s">
        <v>562</v>
      </c>
    </row>
    <row r="153" spans="1:47" s="2" customFormat="1" ht="12">
      <c r="A153" s="39"/>
      <c r="B153" s="40"/>
      <c r="C153" s="41"/>
      <c r="D153" s="226" t="s">
        <v>187</v>
      </c>
      <c r="E153" s="41"/>
      <c r="F153" s="227" t="s">
        <v>1692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187</v>
      </c>
      <c r="AU153" s="18" t="s">
        <v>74</v>
      </c>
    </row>
    <row r="154" spans="1:65" s="2" customFormat="1" ht="16.5" customHeight="1">
      <c r="A154" s="39"/>
      <c r="B154" s="40"/>
      <c r="C154" s="213" t="s">
        <v>378</v>
      </c>
      <c r="D154" s="213" t="s">
        <v>180</v>
      </c>
      <c r="E154" s="214" t="s">
        <v>1693</v>
      </c>
      <c r="F154" s="215" t="s">
        <v>1694</v>
      </c>
      <c r="G154" s="216" t="s">
        <v>1359</v>
      </c>
      <c r="H154" s="217">
        <v>11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45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185</v>
      </c>
      <c r="AT154" s="224" t="s">
        <v>180</v>
      </c>
      <c r="AU154" s="224" t="s">
        <v>74</v>
      </c>
      <c r="AY154" s="18" t="s">
        <v>178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82</v>
      </c>
      <c r="BK154" s="225">
        <f>ROUND(I154*H154,2)</f>
        <v>0</v>
      </c>
      <c r="BL154" s="18" t="s">
        <v>185</v>
      </c>
      <c r="BM154" s="224" t="s">
        <v>577</v>
      </c>
    </row>
    <row r="155" spans="1:47" s="2" customFormat="1" ht="12">
      <c r="A155" s="39"/>
      <c r="B155" s="40"/>
      <c r="C155" s="41"/>
      <c r="D155" s="226" t="s">
        <v>187</v>
      </c>
      <c r="E155" s="41"/>
      <c r="F155" s="227" t="s">
        <v>1694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187</v>
      </c>
      <c r="AU155" s="18" t="s">
        <v>74</v>
      </c>
    </row>
    <row r="156" spans="1:65" s="2" customFormat="1" ht="24.15" customHeight="1">
      <c r="A156" s="39"/>
      <c r="B156" s="40"/>
      <c r="C156" s="213" t="s">
        <v>387</v>
      </c>
      <c r="D156" s="213" t="s">
        <v>180</v>
      </c>
      <c r="E156" s="214" t="s">
        <v>1695</v>
      </c>
      <c r="F156" s="215" t="s">
        <v>1696</v>
      </c>
      <c r="G156" s="216" t="s">
        <v>1359</v>
      </c>
      <c r="H156" s="217">
        <v>1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45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185</v>
      </c>
      <c r="AT156" s="224" t="s">
        <v>180</v>
      </c>
      <c r="AU156" s="224" t="s">
        <v>74</v>
      </c>
      <c r="AY156" s="18" t="s">
        <v>178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82</v>
      </c>
      <c r="BK156" s="225">
        <f>ROUND(I156*H156,2)</f>
        <v>0</v>
      </c>
      <c r="BL156" s="18" t="s">
        <v>185</v>
      </c>
      <c r="BM156" s="224" t="s">
        <v>591</v>
      </c>
    </row>
    <row r="157" spans="1:47" s="2" customFormat="1" ht="12">
      <c r="A157" s="39"/>
      <c r="B157" s="40"/>
      <c r="C157" s="41"/>
      <c r="D157" s="226" t="s">
        <v>187</v>
      </c>
      <c r="E157" s="41"/>
      <c r="F157" s="227" t="s">
        <v>1696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187</v>
      </c>
      <c r="AU157" s="18" t="s">
        <v>74</v>
      </c>
    </row>
    <row r="158" spans="1:65" s="2" customFormat="1" ht="16.5" customHeight="1">
      <c r="A158" s="39"/>
      <c r="B158" s="40"/>
      <c r="C158" s="213" t="s">
        <v>393</v>
      </c>
      <c r="D158" s="213" t="s">
        <v>180</v>
      </c>
      <c r="E158" s="214" t="s">
        <v>1697</v>
      </c>
      <c r="F158" s="215" t="s">
        <v>1698</v>
      </c>
      <c r="G158" s="216" t="s">
        <v>1359</v>
      </c>
      <c r="H158" s="217">
        <v>1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45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185</v>
      </c>
      <c r="AT158" s="224" t="s">
        <v>180</v>
      </c>
      <c r="AU158" s="224" t="s">
        <v>74</v>
      </c>
      <c r="AY158" s="18" t="s">
        <v>178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82</v>
      </c>
      <c r="BK158" s="225">
        <f>ROUND(I158*H158,2)</f>
        <v>0</v>
      </c>
      <c r="BL158" s="18" t="s">
        <v>185</v>
      </c>
      <c r="BM158" s="224" t="s">
        <v>604</v>
      </c>
    </row>
    <row r="159" spans="1:47" s="2" customFormat="1" ht="12">
      <c r="A159" s="39"/>
      <c r="B159" s="40"/>
      <c r="C159" s="41"/>
      <c r="D159" s="226" t="s">
        <v>187</v>
      </c>
      <c r="E159" s="41"/>
      <c r="F159" s="227" t="s">
        <v>1698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187</v>
      </c>
      <c r="AU159" s="18" t="s">
        <v>74</v>
      </c>
    </row>
    <row r="160" spans="1:65" s="2" customFormat="1" ht="16.5" customHeight="1">
      <c r="A160" s="39"/>
      <c r="B160" s="40"/>
      <c r="C160" s="213" t="s">
        <v>400</v>
      </c>
      <c r="D160" s="213" t="s">
        <v>180</v>
      </c>
      <c r="E160" s="214" t="s">
        <v>1699</v>
      </c>
      <c r="F160" s="215" t="s">
        <v>1700</v>
      </c>
      <c r="G160" s="216" t="s">
        <v>1359</v>
      </c>
      <c r="H160" s="217">
        <v>6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45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185</v>
      </c>
      <c r="AT160" s="224" t="s">
        <v>180</v>
      </c>
      <c r="AU160" s="224" t="s">
        <v>74</v>
      </c>
      <c r="AY160" s="18" t="s">
        <v>178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82</v>
      </c>
      <c r="BK160" s="225">
        <f>ROUND(I160*H160,2)</f>
        <v>0</v>
      </c>
      <c r="BL160" s="18" t="s">
        <v>185</v>
      </c>
      <c r="BM160" s="224" t="s">
        <v>617</v>
      </c>
    </row>
    <row r="161" spans="1:47" s="2" customFormat="1" ht="12">
      <c r="A161" s="39"/>
      <c r="B161" s="40"/>
      <c r="C161" s="41"/>
      <c r="D161" s="226" t="s">
        <v>187</v>
      </c>
      <c r="E161" s="41"/>
      <c r="F161" s="227" t="s">
        <v>1700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187</v>
      </c>
      <c r="AU161" s="18" t="s">
        <v>74</v>
      </c>
    </row>
    <row r="162" spans="1:65" s="2" customFormat="1" ht="16.5" customHeight="1">
      <c r="A162" s="39"/>
      <c r="B162" s="40"/>
      <c r="C162" s="213" t="s">
        <v>407</v>
      </c>
      <c r="D162" s="213" t="s">
        <v>180</v>
      </c>
      <c r="E162" s="214" t="s">
        <v>1701</v>
      </c>
      <c r="F162" s="215" t="s">
        <v>1702</v>
      </c>
      <c r="G162" s="216" t="s">
        <v>1359</v>
      </c>
      <c r="H162" s="217">
        <v>1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45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185</v>
      </c>
      <c r="AT162" s="224" t="s">
        <v>180</v>
      </c>
      <c r="AU162" s="224" t="s">
        <v>74</v>
      </c>
      <c r="AY162" s="18" t="s">
        <v>178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82</v>
      </c>
      <c r="BK162" s="225">
        <f>ROUND(I162*H162,2)</f>
        <v>0</v>
      </c>
      <c r="BL162" s="18" t="s">
        <v>185</v>
      </c>
      <c r="BM162" s="224" t="s">
        <v>631</v>
      </c>
    </row>
    <row r="163" spans="1:47" s="2" customFormat="1" ht="12">
      <c r="A163" s="39"/>
      <c r="B163" s="40"/>
      <c r="C163" s="41"/>
      <c r="D163" s="226" t="s">
        <v>187</v>
      </c>
      <c r="E163" s="41"/>
      <c r="F163" s="227" t="s">
        <v>1702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187</v>
      </c>
      <c r="AU163" s="18" t="s">
        <v>74</v>
      </c>
    </row>
    <row r="164" spans="1:65" s="2" customFormat="1" ht="16.5" customHeight="1">
      <c r="A164" s="39"/>
      <c r="B164" s="40"/>
      <c r="C164" s="213" t="s">
        <v>413</v>
      </c>
      <c r="D164" s="213" t="s">
        <v>180</v>
      </c>
      <c r="E164" s="214" t="s">
        <v>1703</v>
      </c>
      <c r="F164" s="215" t="s">
        <v>1704</v>
      </c>
      <c r="G164" s="216" t="s">
        <v>1359</v>
      </c>
      <c r="H164" s="217">
        <v>1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45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185</v>
      </c>
      <c r="AT164" s="224" t="s">
        <v>180</v>
      </c>
      <c r="AU164" s="224" t="s">
        <v>74</v>
      </c>
      <c r="AY164" s="18" t="s">
        <v>178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82</v>
      </c>
      <c r="BK164" s="225">
        <f>ROUND(I164*H164,2)</f>
        <v>0</v>
      </c>
      <c r="BL164" s="18" t="s">
        <v>185</v>
      </c>
      <c r="BM164" s="224" t="s">
        <v>644</v>
      </c>
    </row>
    <row r="165" spans="1:47" s="2" customFormat="1" ht="12">
      <c r="A165" s="39"/>
      <c r="B165" s="40"/>
      <c r="C165" s="41"/>
      <c r="D165" s="226" t="s">
        <v>187</v>
      </c>
      <c r="E165" s="41"/>
      <c r="F165" s="227" t="s">
        <v>1704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187</v>
      </c>
      <c r="AU165" s="18" t="s">
        <v>74</v>
      </c>
    </row>
    <row r="166" spans="1:65" s="2" customFormat="1" ht="16.5" customHeight="1">
      <c r="A166" s="39"/>
      <c r="B166" s="40"/>
      <c r="C166" s="213" t="s">
        <v>421</v>
      </c>
      <c r="D166" s="213" t="s">
        <v>180</v>
      </c>
      <c r="E166" s="214" t="s">
        <v>1705</v>
      </c>
      <c r="F166" s="215" t="s">
        <v>1706</v>
      </c>
      <c r="G166" s="216" t="s">
        <v>1359</v>
      </c>
      <c r="H166" s="217">
        <v>16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45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185</v>
      </c>
      <c r="AT166" s="224" t="s">
        <v>180</v>
      </c>
      <c r="AU166" s="224" t="s">
        <v>74</v>
      </c>
      <c r="AY166" s="18" t="s">
        <v>178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82</v>
      </c>
      <c r="BK166" s="225">
        <f>ROUND(I166*H166,2)</f>
        <v>0</v>
      </c>
      <c r="BL166" s="18" t="s">
        <v>185</v>
      </c>
      <c r="BM166" s="224" t="s">
        <v>654</v>
      </c>
    </row>
    <row r="167" spans="1:47" s="2" customFormat="1" ht="12">
      <c r="A167" s="39"/>
      <c r="B167" s="40"/>
      <c r="C167" s="41"/>
      <c r="D167" s="226" t="s">
        <v>187</v>
      </c>
      <c r="E167" s="41"/>
      <c r="F167" s="227" t="s">
        <v>1706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187</v>
      </c>
      <c r="AU167" s="18" t="s">
        <v>74</v>
      </c>
    </row>
    <row r="168" spans="1:65" s="2" customFormat="1" ht="16.5" customHeight="1">
      <c r="A168" s="39"/>
      <c r="B168" s="40"/>
      <c r="C168" s="213" t="s">
        <v>427</v>
      </c>
      <c r="D168" s="213" t="s">
        <v>180</v>
      </c>
      <c r="E168" s="214" t="s">
        <v>1707</v>
      </c>
      <c r="F168" s="215" t="s">
        <v>1708</v>
      </c>
      <c r="G168" s="216" t="s">
        <v>19</v>
      </c>
      <c r="H168" s="217">
        <v>33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45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185</v>
      </c>
      <c r="AT168" s="224" t="s">
        <v>180</v>
      </c>
      <c r="AU168" s="224" t="s">
        <v>74</v>
      </c>
      <c r="AY168" s="18" t="s">
        <v>178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82</v>
      </c>
      <c r="BK168" s="225">
        <f>ROUND(I168*H168,2)</f>
        <v>0</v>
      </c>
      <c r="BL168" s="18" t="s">
        <v>185</v>
      </c>
      <c r="BM168" s="224" t="s">
        <v>665</v>
      </c>
    </row>
    <row r="169" spans="1:47" s="2" customFormat="1" ht="12">
      <c r="A169" s="39"/>
      <c r="B169" s="40"/>
      <c r="C169" s="41"/>
      <c r="D169" s="226" t="s">
        <v>187</v>
      </c>
      <c r="E169" s="41"/>
      <c r="F169" s="227" t="s">
        <v>1708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187</v>
      </c>
      <c r="AU169" s="18" t="s">
        <v>74</v>
      </c>
    </row>
    <row r="170" spans="1:65" s="2" customFormat="1" ht="16.5" customHeight="1">
      <c r="A170" s="39"/>
      <c r="B170" s="40"/>
      <c r="C170" s="213" t="s">
        <v>431</v>
      </c>
      <c r="D170" s="213" t="s">
        <v>180</v>
      </c>
      <c r="E170" s="214" t="s">
        <v>1709</v>
      </c>
      <c r="F170" s="215" t="s">
        <v>1710</v>
      </c>
      <c r="G170" s="216" t="s">
        <v>1359</v>
      </c>
      <c r="H170" s="217">
        <v>19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45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185</v>
      </c>
      <c r="AT170" s="224" t="s">
        <v>180</v>
      </c>
      <c r="AU170" s="224" t="s">
        <v>74</v>
      </c>
      <c r="AY170" s="18" t="s">
        <v>178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82</v>
      </c>
      <c r="BK170" s="225">
        <f>ROUND(I170*H170,2)</f>
        <v>0</v>
      </c>
      <c r="BL170" s="18" t="s">
        <v>185</v>
      </c>
      <c r="BM170" s="224" t="s">
        <v>679</v>
      </c>
    </row>
    <row r="171" spans="1:47" s="2" customFormat="1" ht="12">
      <c r="A171" s="39"/>
      <c r="B171" s="40"/>
      <c r="C171" s="41"/>
      <c r="D171" s="226" t="s">
        <v>187</v>
      </c>
      <c r="E171" s="41"/>
      <c r="F171" s="227" t="s">
        <v>1710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187</v>
      </c>
      <c r="AU171" s="18" t="s">
        <v>74</v>
      </c>
    </row>
    <row r="172" spans="1:65" s="2" customFormat="1" ht="16.5" customHeight="1">
      <c r="A172" s="39"/>
      <c r="B172" s="40"/>
      <c r="C172" s="213" t="s">
        <v>435</v>
      </c>
      <c r="D172" s="213" t="s">
        <v>180</v>
      </c>
      <c r="E172" s="214" t="s">
        <v>1711</v>
      </c>
      <c r="F172" s="215" t="s">
        <v>1712</v>
      </c>
      <c r="G172" s="216" t="s">
        <v>1359</v>
      </c>
      <c r="H172" s="217">
        <v>6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45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185</v>
      </c>
      <c r="AT172" s="224" t="s">
        <v>180</v>
      </c>
      <c r="AU172" s="224" t="s">
        <v>74</v>
      </c>
      <c r="AY172" s="18" t="s">
        <v>178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82</v>
      </c>
      <c r="BK172" s="225">
        <f>ROUND(I172*H172,2)</f>
        <v>0</v>
      </c>
      <c r="BL172" s="18" t="s">
        <v>185</v>
      </c>
      <c r="BM172" s="224" t="s">
        <v>695</v>
      </c>
    </row>
    <row r="173" spans="1:47" s="2" customFormat="1" ht="12">
      <c r="A173" s="39"/>
      <c r="B173" s="40"/>
      <c r="C173" s="41"/>
      <c r="D173" s="226" t="s">
        <v>187</v>
      </c>
      <c r="E173" s="41"/>
      <c r="F173" s="227" t="s">
        <v>1712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187</v>
      </c>
      <c r="AU173" s="18" t="s">
        <v>74</v>
      </c>
    </row>
    <row r="174" spans="1:65" s="2" customFormat="1" ht="16.5" customHeight="1">
      <c r="A174" s="39"/>
      <c r="B174" s="40"/>
      <c r="C174" s="213" t="s">
        <v>441</v>
      </c>
      <c r="D174" s="213" t="s">
        <v>180</v>
      </c>
      <c r="E174" s="214" t="s">
        <v>1713</v>
      </c>
      <c r="F174" s="215" t="s">
        <v>1714</v>
      </c>
      <c r="G174" s="216" t="s">
        <v>1359</v>
      </c>
      <c r="H174" s="217">
        <v>21</v>
      </c>
      <c r="I174" s="218"/>
      <c r="J174" s="219">
        <f>ROUND(I174*H174,2)</f>
        <v>0</v>
      </c>
      <c r="K174" s="215" t="s">
        <v>19</v>
      </c>
      <c r="L174" s="45"/>
      <c r="M174" s="220" t="s">
        <v>19</v>
      </c>
      <c r="N174" s="221" t="s">
        <v>45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185</v>
      </c>
      <c r="AT174" s="224" t="s">
        <v>180</v>
      </c>
      <c r="AU174" s="224" t="s">
        <v>74</v>
      </c>
      <c r="AY174" s="18" t="s">
        <v>178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82</v>
      </c>
      <c r="BK174" s="225">
        <f>ROUND(I174*H174,2)</f>
        <v>0</v>
      </c>
      <c r="BL174" s="18" t="s">
        <v>185</v>
      </c>
      <c r="BM174" s="224" t="s">
        <v>708</v>
      </c>
    </row>
    <row r="175" spans="1:47" s="2" customFormat="1" ht="12">
      <c r="A175" s="39"/>
      <c r="B175" s="40"/>
      <c r="C175" s="41"/>
      <c r="D175" s="226" t="s">
        <v>187</v>
      </c>
      <c r="E175" s="41"/>
      <c r="F175" s="227" t="s">
        <v>1714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187</v>
      </c>
      <c r="AU175" s="18" t="s">
        <v>74</v>
      </c>
    </row>
    <row r="176" spans="1:65" s="2" customFormat="1" ht="16.5" customHeight="1">
      <c r="A176" s="39"/>
      <c r="B176" s="40"/>
      <c r="C176" s="213" t="s">
        <v>447</v>
      </c>
      <c r="D176" s="213" t="s">
        <v>180</v>
      </c>
      <c r="E176" s="214" t="s">
        <v>1715</v>
      </c>
      <c r="F176" s="215" t="s">
        <v>1716</v>
      </c>
      <c r="G176" s="216" t="s">
        <v>1359</v>
      </c>
      <c r="H176" s="217">
        <v>7</v>
      </c>
      <c r="I176" s="218"/>
      <c r="J176" s="219">
        <f>ROUND(I176*H176,2)</f>
        <v>0</v>
      </c>
      <c r="K176" s="215" t="s">
        <v>19</v>
      </c>
      <c r="L176" s="45"/>
      <c r="M176" s="220" t="s">
        <v>19</v>
      </c>
      <c r="N176" s="221" t="s">
        <v>45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185</v>
      </c>
      <c r="AT176" s="224" t="s">
        <v>180</v>
      </c>
      <c r="AU176" s="224" t="s">
        <v>74</v>
      </c>
      <c r="AY176" s="18" t="s">
        <v>178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82</v>
      </c>
      <c r="BK176" s="225">
        <f>ROUND(I176*H176,2)</f>
        <v>0</v>
      </c>
      <c r="BL176" s="18" t="s">
        <v>185</v>
      </c>
      <c r="BM176" s="224" t="s">
        <v>720</v>
      </c>
    </row>
    <row r="177" spans="1:47" s="2" customFormat="1" ht="12">
      <c r="A177" s="39"/>
      <c r="B177" s="40"/>
      <c r="C177" s="41"/>
      <c r="D177" s="226" t="s">
        <v>187</v>
      </c>
      <c r="E177" s="41"/>
      <c r="F177" s="227" t="s">
        <v>1716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187</v>
      </c>
      <c r="AU177" s="18" t="s">
        <v>74</v>
      </c>
    </row>
    <row r="178" spans="1:65" s="2" customFormat="1" ht="16.5" customHeight="1">
      <c r="A178" s="39"/>
      <c r="B178" s="40"/>
      <c r="C178" s="213" t="s">
        <v>453</v>
      </c>
      <c r="D178" s="213" t="s">
        <v>180</v>
      </c>
      <c r="E178" s="214" t="s">
        <v>1717</v>
      </c>
      <c r="F178" s="215" t="s">
        <v>1718</v>
      </c>
      <c r="G178" s="216" t="s">
        <v>1359</v>
      </c>
      <c r="H178" s="217">
        <v>12</v>
      </c>
      <c r="I178" s="218"/>
      <c r="J178" s="219">
        <f>ROUND(I178*H178,2)</f>
        <v>0</v>
      </c>
      <c r="K178" s="215" t="s">
        <v>19</v>
      </c>
      <c r="L178" s="45"/>
      <c r="M178" s="220" t="s">
        <v>19</v>
      </c>
      <c r="N178" s="221" t="s">
        <v>45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185</v>
      </c>
      <c r="AT178" s="224" t="s">
        <v>180</v>
      </c>
      <c r="AU178" s="224" t="s">
        <v>74</v>
      </c>
      <c r="AY178" s="18" t="s">
        <v>178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82</v>
      </c>
      <c r="BK178" s="225">
        <f>ROUND(I178*H178,2)</f>
        <v>0</v>
      </c>
      <c r="BL178" s="18" t="s">
        <v>185</v>
      </c>
      <c r="BM178" s="224" t="s">
        <v>734</v>
      </c>
    </row>
    <row r="179" spans="1:47" s="2" customFormat="1" ht="12">
      <c r="A179" s="39"/>
      <c r="B179" s="40"/>
      <c r="C179" s="41"/>
      <c r="D179" s="226" t="s">
        <v>187</v>
      </c>
      <c r="E179" s="41"/>
      <c r="F179" s="227" t="s">
        <v>1718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187</v>
      </c>
      <c r="AU179" s="18" t="s">
        <v>74</v>
      </c>
    </row>
    <row r="180" spans="1:65" s="2" customFormat="1" ht="16.5" customHeight="1">
      <c r="A180" s="39"/>
      <c r="B180" s="40"/>
      <c r="C180" s="213" t="s">
        <v>458</v>
      </c>
      <c r="D180" s="213" t="s">
        <v>180</v>
      </c>
      <c r="E180" s="214" t="s">
        <v>1719</v>
      </c>
      <c r="F180" s="215" t="s">
        <v>1720</v>
      </c>
      <c r="G180" s="216" t="s">
        <v>1359</v>
      </c>
      <c r="H180" s="217">
        <v>3</v>
      </c>
      <c r="I180" s="218"/>
      <c r="J180" s="219">
        <f>ROUND(I180*H180,2)</f>
        <v>0</v>
      </c>
      <c r="K180" s="215" t="s">
        <v>19</v>
      </c>
      <c r="L180" s="45"/>
      <c r="M180" s="220" t="s">
        <v>19</v>
      </c>
      <c r="N180" s="221" t="s">
        <v>45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185</v>
      </c>
      <c r="AT180" s="224" t="s">
        <v>180</v>
      </c>
      <c r="AU180" s="224" t="s">
        <v>74</v>
      </c>
      <c r="AY180" s="18" t="s">
        <v>178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82</v>
      </c>
      <c r="BK180" s="225">
        <f>ROUND(I180*H180,2)</f>
        <v>0</v>
      </c>
      <c r="BL180" s="18" t="s">
        <v>185</v>
      </c>
      <c r="BM180" s="224" t="s">
        <v>745</v>
      </c>
    </row>
    <row r="181" spans="1:47" s="2" customFormat="1" ht="12">
      <c r="A181" s="39"/>
      <c r="B181" s="40"/>
      <c r="C181" s="41"/>
      <c r="D181" s="226" t="s">
        <v>187</v>
      </c>
      <c r="E181" s="41"/>
      <c r="F181" s="227" t="s">
        <v>1720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187</v>
      </c>
      <c r="AU181" s="18" t="s">
        <v>74</v>
      </c>
    </row>
    <row r="182" spans="1:65" s="2" customFormat="1" ht="16.5" customHeight="1">
      <c r="A182" s="39"/>
      <c r="B182" s="40"/>
      <c r="C182" s="213" t="s">
        <v>464</v>
      </c>
      <c r="D182" s="213" t="s">
        <v>180</v>
      </c>
      <c r="E182" s="214" t="s">
        <v>1721</v>
      </c>
      <c r="F182" s="215" t="s">
        <v>1722</v>
      </c>
      <c r="G182" s="216" t="s">
        <v>1359</v>
      </c>
      <c r="H182" s="217">
        <v>5</v>
      </c>
      <c r="I182" s="218"/>
      <c r="J182" s="219">
        <f>ROUND(I182*H182,2)</f>
        <v>0</v>
      </c>
      <c r="K182" s="215" t="s">
        <v>19</v>
      </c>
      <c r="L182" s="45"/>
      <c r="M182" s="220" t="s">
        <v>19</v>
      </c>
      <c r="N182" s="221" t="s">
        <v>45</v>
      </c>
      <c r="O182" s="85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185</v>
      </c>
      <c r="AT182" s="224" t="s">
        <v>180</v>
      </c>
      <c r="AU182" s="224" t="s">
        <v>74</v>
      </c>
      <c r="AY182" s="18" t="s">
        <v>178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82</v>
      </c>
      <c r="BK182" s="225">
        <f>ROUND(I182*H182,2)</f>
        <v>0</v>
      </c>
      <c r="BL182" s="18" t="s">
        <v>185</v>
      </c>
      <c r="BM182" s="224" t="s">
        <v>755</v>
      </c>
    </row>
    <row r="183" spans="1:47" s="2" customFormat="1" ht="12">
      <c r="A183" s="39"/>
      <c r="B183" s="40"/>
      <c r="C183" s="41"/>
      <c r="D183" s="226" t="s">
        <v>187</v>
      </c>
      <c r="E183" s="41"/>
      <c r="F183" s="227" t="s">
        <v>1722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187</v>
      </c>
      <c r="AU183" s="18" t="s">
        <v>74</v>
      </c>
    </row>
    <row r="184" spans="1:65" s="2" customFormat="1" ht="16.5" customHeight="1">
      <c r="A184" s="39"/>
      <c r="B184" s="40"/>
      <c r="C184" s="213" t="s">
        <v>470</v>
      </c>
      <c r="D184" s="213" t="s">
        <v>180</v>
      </c>
      <c r="E184" s="214" t="s">
        <v>1723</v>
      </c>
      <c r="F184" s="215" t="s">
        <v>1724</v>
      </c>
      <c r="G184" s="216" t="s">
        <v>1359</v>
      </c>
      <c r="H184" s="217">
        <v>7</v>
      </c>
      <c r="I184" s="218"/>
      <c r="J184" s="219">
        <f>ROUND(I184*H184,2)</f>
        <v>0</v>
      </c>
      <c r="K184" s="215" t="s">
        <v>19</v>
      </c>
      <c r="L184" s="45"/>
      <c r="M184" s="220" t="s">
        <v>19</v>
      </c>
      <c r="N184" s="221" t="s">
        <v>45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185</v>
      </c>
      <c r="AT184" s="224" t="s">
        <v>180</v>
      </c>
      <c r="AU184" s="224" t="s">
        <v>74</v>
      </c>
      <c r="AY184" s="18" t="s">
        <v>178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82</v>
      </c>
      <c r="BK184" s="225">
        <f>ROUND(I184*H184,2)</f>
        <v>0</v>
      </c>
      <c r="BL184" s="18" t="s">
        <v>185</v>
      </c>
      <c r="BM184" s="224" t="s">
        <v>765</v>
      </c>
    </row>
    <row r="185" spans="1:47" s="2" customFormat="1" ht="12">
      <c r="A185" s="39"/>
      <c r="B185" s="40"/>
      <c r="C185" s="41"/>
      <c r="D185" s="226" t="s">
        <v>187</v>
      </c>
      <c r="E185" s="41"/>
      <c r="F185" s="227" t="s">
        <v>1724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187</v>
      </c>
      <c r="AU185" s="18" t="s">
        <v>74</v>
      </c>
    </row>
    <row r="186" spans="1:65" s="2" customFormat="1" ht="16.5" customHeight="1">
      <c r="A186" s="39"/>
      <c r="B186" s="40"/>
      <c r="C186" s="213" t="s">
        <v>474</v>
      </c>
      <c r="D186" s="213" t="s">
        <v>180</v>
      </c>
      <c r="E186" s="214" t="s">
        <v>1725</v>
      </c>
      <c r="F186" s="215" t="s">
        <v>1726</v>
      </c>
      <c r="G186" s="216" t="s">
        <v>1359</v>
      </c>
      <c r="H186" s="217">
        <v>4</v>
      </c>
      <c r="I186" s="218"/>
      <c r="J186" s="219">
        <f>ROUND(I186*H186,2)</f>
        <v>0</v>
      </c>
      <c r="K186" s="215" t="s">
        <v>19</v>
      </c>
      <c r="L186" s="45"/>
      <c r="M186" s="220" t="s">
        <v>19</v>
      </c>
      <c r="N186" s="221" t="s">
        <v>45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185</v>
      </c>
      <c r="AT186" s="224" t="s">
        <v>180</v>
      </c>
      <c r="AU186" s="224" t="s">
        <v>74</v>
      </c>
      <c r="AY186" s="18" t="s">
        <v>178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82</v>
      </c>
      <c r="BK186" s="225">
        <f>ROUND(I186*H186,2)</f>
        <v>0</v>
      </c>
      <c r="BL186" s="18" t="s">
        <v>185</v>
      </c>
      <c r="BM186" s="224" t="s">
        <v>773</v>
      </c>
    </row>
    <row r="187" spans="1:47" s="2" customFormat="1" ht="12">
      <c r="A187" s="39"/>
      <c r="B187" s="40"/>
      <c r="C187" s="41"/>
      <c r="D187" s="226" t="s">
        <v>187</v>
      </c>
      <c r="E187" s="41"/>
      <c r="F187" s="227" t="s">
        <v>1726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187</v>
      </c>
      <c r="AU187" s="18" t="s">
        <v>74</v>
      </c>
    </row>
    <row r="188" spans="1:65" s="2" customFormat="1" ht="16.5" customHeight="1">
      <c r="A188" s="39"/>
      <c r="B188" s="40"/>
      <c r="C188" s="213" t="s">
        <v>478</v>
      </c>
      <c r="D188" s="213" t="s">
        <v>180</v>
      </c>
      <c r="E188" s="214" t="s">
        <v>1727</v>
      </c>
      <c r="F188" s="215" t="s">
        <v>1728</v>
      </c>
      <c r="G188" s="216" t="s">
        <v>1359</v>
      </c>
      <c r="H188" s="217">
        <v>1</v>
      </c>
      <c r="I188" s="218"/>
      <c r="J188" s="219">
        <f>ROUND(I188*H188,2)</f>
        <v>0</v>
      </c>
      <c r="K188" s="215" t="s">
        <v>19</v>
      </c>
      <c r="L188" s="45"/>
      <c r="M188" s="220" t="s">
        <v>19</v>
      </c>
      <c r="N188" s="221" t="s">
        <v>45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185</v>
      </c>
      <c r="AT188" s="224" t="s">
        <v>180</v>
      </c>
      <c r="AU188" s="224" t="s">
        <v>74</v>
      </c>
      <c r="AY188" s="18" t="s">
        <v>178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82</v>
      </c>
      <c r="BK188" s="225">
        <f>ROUND(I188*H188,2)</f>
        <v>0</v>
      </c>
      <c r="BL188" s="18" t="s">
        <v>185</v>
      </c>
      <c r="BM188" s="224" t="s">
        <v>781</v>
      </c>
    </row>
    <row r="189" spans="1:47" s="2" customFormat="1" ht="12">
      <c r="A189" s="39"/>
      <c r="B189" s="40"/>
      <c r="C189" s="41"/>
      <c r="D189" s="226" t="s">
        <v>187</v>
      </c>
      <c r="E189" s="41"/>
      <c r="F189" s="227" t="s">
        <v>1728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187</v>
      </c>
      <c r="AU189" s="18" t="s">
        <v>74</v>
      </c>
    </row>
    <row r="190" spans="1:65" s="2" customFormat="1" ht="16.5" customHeight="1">
      <c r="A190" s="39"/>
      <c r="B190" s="40"/>
      <c r="C190" s="213" t="s">
        <v>482</v>
      </c>
      <c r="D190" s="213" t="s">
        <v>180</v>
      </c>
      <c r="E190" s="214" t="s">
        <v>1729</v>
      </c>
      <c r="F190" s="215" t="s">
        <v>1730</v>
      </c>
      <c r="G190" s="216" t="s">
        <v>1359</v>
      </c>
      <c r="H190" s="217">
        <v>1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45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185</v>
      </c>
      <c r="AT190" s="224" t="s">
        <v>180</v>
      </c>
      <c r="AU190" s="224" t="s">
        <v>74</v>
      </c>
      <c r="AY190" s="18" t="s">
        <v>178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82</v>
      </c>
      <c r="BK190" s="225">
        <f>ROUND(I190*H190,2)</f>
        <v>0</v>
      </c>
      <c r="BL190" s="18" t="s">
        <v>185</v>
      </c>
      <c r="BM190" s="224" t="s">
        <v>792</v>
      </c>
    </row>
    <row r="191" spans="1:47" s="2" customFormat="1" ht="12">
      <c r="A191" s="39"/>
      <c r="B191" s="40"/>
      <c r="C191" s="41"/>
      <c r="D191" s="226" t="s">
        <v>187</v>
      </c>
      <c r="E191" s="41"/>
      <c r="F191" s="227" t="s">
        <v>1730</v>
      </c>
      <c r="G191" s="41"/>
      <c r="H191" s="41"/>
      <c r="I191" s="228"/>
      <c r="J191" s="41"/>
      <c r="K191" s="41"/>
      <c r="L191" s="45"/>
      <c r="M191" s="266"/>
      <c r="N191" s="267"/>
      <c r="O191" s="268"/>
      <c r="P191" s="268"/>
      <c r="Q191" s="268"/>
      <c r="R191" s="268"/>
      <c r="S191" s="268"/>
      <c r="T191" s="26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187</v>
      </c>
      <c r="AU191" s="18" t="s">
        <v>74</v>
      </c>
    </row>
    <row r="192" spans="1:31" s="2" customFormat="1" ht="6.95" customHeight="1">
      <c r="A192" s="39"/>
      <c r="B192" s="60"/>
      <c r="C192" s="61"/>
      <c r="D192" s="61"/>
      <c r="E192" s="61"/>
      <c r="F192" s="61"/>
      <c r="G192" s="61"/>
      <c r="H192" s="61"/>
      <c r="I192" s="61"/>
      <c r="J192" s="61"/>
      <c r="K192" s="61"/>
      <c r="L192" s="45"/>
      <c r="M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</sheetData>
  <sheetProtection password="CC35" sheet="1" objects="1" scenarios="1" formatColumns="0" formatRows="0" autoFilter="0"/>
  <autoFilter ref="C84:K19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1510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1731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ROUND((SUM(BE85:BE87)),2)</f>
        <v>0</v>
      </c>
      <c r="G35" s="39"/>
      <c r="H35" s="39"/>
      <c r="I35" s="158">
        <v>0.21</v>
      </c>
      <c r="J35" s="157">
        <f>ROUND(((SUM(BE85:BE87))*I35),2)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ROUND((SUM(BF85:BF87)),2)</f>
        <v>0</v>
      </c>
      <c r="G36" s="39"/>
      <c r="H36" s="39"/>
      <c r="I36" s="158">
        <v>0.15</v>
      </c>
      <c r="J36" s="157">
        <f>ROUND(((SUM(BF85:BF87))*I36),2)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ROUND((SUM(BG85:BG87)),2)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ROUND((SUM(BH85:BH87)),2)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ROUND((SUM(BI85:BI87)),2)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1510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C25 - Práce v HZS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1510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1511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C25 - Práce v HZS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SUM(P86:P87)</f>
        <v>0</v>
      </c>
      <c r="Q85" s="97"/>
      <c r="R85" s="194">
        <f>SUM(R86:R87)</f>
        <v>0</v>
      </c>
      <c r="S85" s="97"/>
      <c r="T85" s="195">
        <f>SUM(T86:T87)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SUM(BK86:BK87)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1732</v>
      </c>
      <c r="F86" s="215" t="s">
        <v>1733</v>
      </c>
      <c r="G86" s="216" t="s">
        <v>1734</v>
      </c>
      <c r="H86" s="217">
        <v>30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1733</v>
      </c>
      <c r="G87" s="41"/>
      <c r="H87" s="41"/>
      <c r="I87" s="228"/>
      <c r="J87" s="41"/>
      <c r="K87" s="41"/>
      <c r="L87" s="45"/>
      <c r="M87" s="266"/>
      <c r="N87" s="267"/>
      <c r="O87" s="268"/>
      <c r="P87" s="268"/>
      <c r="Q87" s="268"/>
      <c r="R87" s="268"/>
      <c r="S87" s="268"/>
      <c r="T87" s="26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31" s="2" customFormat="1" ht="6.95" customHeight="1">
      <c r="A88" s="39"/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45"/>
      <c r="M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</sheetData>
  <sheetProtection password="CC35" sheet="1" objects="1" scenarios="1" formatColumns="0" formatRows="0" autoFilter="0"/>
  <autoFilter ref="C84:K8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84</v>
      </c>
    </row>
    <row r="4" spans="2:46" s="1" customFormat="1" ht="24.95" customHeight="1">
      <c r="B4" s="21"/>
      <c r="D4" s="141" t="s">
        <v>125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2022_MŠ HOŘANY REKONSTRUKCE</v>
      </c>
      <c r="F7" s="143"/>
      <c r="G7" s="143"/>
      <c r="H7" s="143"/>
      <c r="L7" s="21"/>
    </row>
    <row r="8" spans="2:12" s="1" customFormat="1" ht="12" customHeight="1">
      <c r="B8" s="21"/>
      <c r="D8" s="143" t="s">
        <v>126</v>
      </c>
      <c r="L8" s="21"/>
    </row>
    <row r="9" spans="1:31" s="2" customFormat="1" ht="16.5" customHeight="1">
      <c r="A9" s="39"/>
      <c r="B9" s="45"/>
      <c r="C9" s="39"/>
      <c r="D9" s="39"/>
      <c r="E9" s="144" t="s">
        <v>1510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1735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32</v>
      </c>
      <c r="G14" s="39"/>
      <c r="H14" s="39"/>
      <c r="I14" s="143" t="s">
        <v>23</v>
      </c>
      <c r="J14" s="147" t="str">
        <f>'Rekapitulace stavby'!AN8</f>
        <v>26. 4. 2022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Obec Stonava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>06369201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Amun Pro s.r.o.</v>
      </c>
      <c r="F26" s="39"/>
      <c r="G26" s="39"/>
      <c r="H26" s="39"/>
      <c r="I26" s="143" t="s">
        <v>28</v>
      </c>
      <c r="J26" s="134" t="str">
        <f>IF('Rekapitulace stavby'!AN20="","",'Rekapitulace stavby'!AN20)</f>
        <v>CZ06369201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38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40</v>
      </c>
      <c r="E32" s="39"/>
      <c r="F32" s="39"/>
      <c r="G32" s="39"/>
      <c r="H32" s="39"/>
      <c r="I32" s="39"/>
      <c r="J32" s="154">
        <f>ROUND(J85,2)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42</v>
      </c>
      <c r="G34" s="39"/>
      <c r="H34" s="39"/>
      <c r="I34" s="155" t="s">
        <v>41</v>
      </c>
      <c r="J34" s="155" t="s">
        <v>43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44</v>
      </c>
      <c r="E35" s="143" t="s">
        <v>45</v>
      </c>
      <c r="F35" s="157">
        <f>ROUND((SUM(BE85:BE87)),2)</f>
        <v>0</v>
      </c>
      <c r="G35" s="39"/>
      <c r="H35" s="39"/>
      <c r="I35" s="158">
        <v>0.21</v>
      </c>
      <c r="J35" s="157">
        <f>ROUND(((SUM(BE85:BE87))*I35),2)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46</v>
      </c>
      <c r="F36" s="157">
        <f>ROUND((SUM(BF85:BF87)),2)</f>
        <v>0</v>
      </c>
      <c r="G36" s="39"/>
      <c r="H36" s="39"/>
      <c r="I36" s="158">
        <v>0.15</v>
      </c>
      <c r="J36" s="157">
        <f>ROUND(((SUM(BF85:BF87))*I36),2)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ROUND((SUM(BG85:BG87)),2)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48</v>
      </c>
      <c r="F38" s="157">
        <f>ROUND((SUM(BH85:BH87)),2)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49</v>
      </c>
      <c r="F39" s="157">
        <f>ROUND((SUM(BI85:BI87)),2)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50</v>
      </c>
      <c r="E41" s="161"/>
      <c r="F41" s="161"/>
      <c r="G41" s="162" t="s">
        <v>51</v>
      </c>
      <c r="H41" s="163" t="s">
        <v>52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128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2022_MŠ HOŘANY REKONSTRUKCE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1510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VC - Výchozí revize elektro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26. 4. 2022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Obec Stonava</v>
      </c>
      <c r="G58" s="41"/>
      <c r="H58" s="41"/>
      <c r="I58" s="33" t="s">
        <v>31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Amun Pro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129</v>
      </c>
      <c r="D61" s="172"/>
      <c r="E61" s="172"/>
      <c r="F61" s="172"/>
      <c r="G61" s="172"/>
      <c r="H61" s="172"/>
      <c r="I61" s="172"/>
      <c r="J61" s="173" t="s">
        <v>130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72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131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163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2022_MŠ HOŘANY REKONSTRUKCE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126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0" t="s">
        <v>1510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1511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VC - Výchozí revize elektro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26. 4. 2022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Obec Stonava</v>
      </c>
      <c r="G81" s="41"/>
      <c r="H81" s="41"/>
      <c r="I81" s="33" t="s">
        <v>31</v>
      </c>
      <c r="J81" s="37" t="str">
        <f>E23</f>
        <v xml:space="preserve"> 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Amun Pro s.r.o.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6"/>
      <c r="B84" s="187"/>
      <c r="C84" s="188" t="s">
        <v>164</v>
      </c>
      <c r="D84" s="189" t="s">
        <v>59</v>
      </c>
      <c r="E84" s="189" t="s">
        <v>55</v>
      </c>
      <c r="F84" s="189" t="s">
        <v>56</v>
      </c>
      <c r="G84" s="189" t="s">
        <v>165</v>
      </c>
      <c r="H84" s="189" t="s">
        <v>166</v>
      </c>
      <c r="I84" s="189" t="s">
        <v>167</v>
      </c>
      <c r="J84" s="189" t="s">
        <v>130</v>
      </c>
      <c r="K84" s="190" t="s">
        <v>168</v>
      </c>
      <c r="L84" s="191"/>
      <c r="M84" s="93" t="s">
        <v>19</v>
      </c>
      <c r="N84" s="94" t="s">
        <v>44</v>
      </c>
      <c r="O84" s="94" t="s">
        <v>169</v>
      </c>
      <c r="P84" s="94" t="s">
        <v>170</v>
      </c>
      <c r="Q84" s="94" t="s">
        <v>171</v>
      </c>
      <c r="R84" s="94" t="s">
        <v>172</v>
      </c>
      <c r="S84" s="94" t="s">
        <v>173</v>
      </c>
      <c r="T84" s="95" t="s">
        <v>174</v>
      </c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63" s="2" customFormat="1" ht="22.8" customHeight="1">
      <c r="A85" s="39"/>
      <c r="B85" s="40"/>
      <c r="C85" s="100" t="s">
        <v>175</v>
      </c>
      <c r="D85" s="41"/>
      <c r="E85" s="41"/>
      <c r="F85" s="41"/>
      <c r="G85" s="41"/>
      <c r="H85" s="41"/>
      <c r="I85" s="41"/>
      <c r="J85" s="192">
        <f>BK85</f>
        <v>0</v>
      </c>
      <c r="K85" s="41"/>
      <c r="L85" s="45"/>
      <c r="M85" s="96"/>
      <c r="N85" s="193"/>
      <c r="O85" s="97"/>
      <c r="P85" s="194">
        <f>SUM(P86:P87)</f>
        <v>0</v>
      </c>
      <c r="Q85" s="97"/>
      <c r="R85" s="194">
        <f>SUM(R86:R87)</f>
        <v>0</v>
      </c>
      <c r="S85" s="97"/>
      <c r="T85" s="195">
        <f>SUM(T86:T87)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73</v>
      </c>
      <c r="AU85" s="18" t="s">
        <v>131</v>
      </c>
      <c r="BK85" s="196">
        <f>SUM(BK86:BK87)</f>
        <v>0</v>
      </c>
    </row>
    <row r="86" spans="1:65" s="2" customFormat="1" ht="16.5" customHeight="1">
      <c r="A86" s="39"/>
      <c r="B86" s="40"/>
      <c r="C86" s="213" t="s">
        <v>82</v>
      </c>
      <c r="D86" s="213" t="s">
        <v>180</v>
      </c>
      <c r="E86" s="214" t="s">
        <v>1736</v>
      </c>
      <c r="F86" s="215" t="s">
        <v>1737</v>
      </c>
      <c r="G86" s="216" t="s">
        <v>1738</v>
      </c>
      <c r="H86" s="217">
        <v>1</v>
      </c>
      <c r="I86" s="218"/>
      <c r="J86" s="219">
        <f>ROUND(I86*H86,2)</f>
        <v>0</v>
      </c>
      <c r="K86" s="215" t="s">
        <v>19</v>
      </c>
      <c r="L86" s="45"/>
      <c r="M86" s="220" t="s">
        <v>19</v>
      </c>
      <c r="N86" s="221" t="s">
        <v>45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185</v>
      </c>
      <c r="AT86" s="224" t="s">
        <v>180</v>
      </c>
      <c r="AU86" s="224" t="s">
        <v>74</v>
      </c>
      <c r="AY86" s="18" t="s">
        <v>178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82</v>
      </c>
      <c r="BK86" s="225">
        <f>ROUND(I86*H86,2)</f>
        <v>0</v>
      </c>
      <c r="BL86" s="18" t="s">
        <v>185</v>
      </c>
      <c r="BM86" s="224" t="s">
        <v>84</v>
      </c>
    </row>
    <row r="87" spans="1:47" s="2" customFormat="1" ht="12">
      <c r="A87" s="39"/>
      <c r="B87" s="40"/>
      <c r="C87" s="41"/>
      <c r="D87" s="226" t="s">
        <v>187</v>
      </c>
      <c r="E87" s="41"/>
      <c r="F87" s="227" t="s">
        <v>1737</v>
      </c>
      <c r="G87" s="41"/>
      <c r="H87" s="41"/>
      <c r="I87" s="228"/>
      <c r="J87" s="41"/>
      <c r="K87" s="41"/>
      <c r="L87" s="45"/>
      <c r="M87" s="266"/>
      <c r="N87" s="267"/>
      <c r="O87" s="268"/>
      <c r="P87" s="268"/>
      <c r="Q87" s="268"/>
      <c r="R87" s="268"/>
      <c r="S87" s="268"/>
      <c r="T87" s="26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187</v>
      </c>
      <c r="AU87" s="18" t="s">
        <v>74</v>
      </c>
    </row>
    <row r="88" spans="1:31" s="2" customFormat="1" ht="6.95" customHeight="1">
      <c r="A88" s="39"/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45"/>
      <c r="M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</sheetData>
  <sheetProtection password="CC35" sheet="1" objects="1" scenarios="1" formatColumns="0" formatRows="0" autoFilter="0"/>
  <autoFilter ref="C84:K8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Klimša</dc:creator>
  <cp:keywords/>
  <dc:description/>
  <cp:lastModifiedBy>Michal Klimša</cp:lastModifiedBy>
  <dcterms:created xsi:type="dcterms:W3CDTF">2022-10-17T17:02:28Z</dcterms:created>
  <dcterms:modified xsi:type="dcterms:W3CDTF">2022-10-17T17:02:44Z</dcterms:modified>
  <cp:category/>
  <cp:version/>
  <cp:contentType/>
  <cp:contentStatus/>
</cp:coreProperties>
</file>