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ba multifunkčníh..." sheetId="2" r:id="rId2"/>
    <sheet name="02 - VRN" sheetId="3" r:id="rId3"/>
    <sheet name="Seznam figur" sheetId="4" r:id="rId4"/>
    <sheet name="Pokyny pro vyplnění" sheetId="5" r:id="rId5"/>
  </sheets>
  <definedNames>
    <definedName name="_xlnm.Print_Area" localSheetId="0">'Rekapitulace stavby'!$D$4:$AO$36,'Rekapitulace stavby'!$C$42:$AQ$57</definedName>
    <definedName name="_xlnm._FilterDatabase" localSheetId="1" hidden="1">'01 - Stavba multifunkčníh...'!$C$90:$K$320</definedName>
    <definedName name="_xlnm.Print_Area" localSheetId="1">'01 - Stavba multifunkčníh...'!$C$4:$J$39,'01 - Stavba multifunkčníh...'!$C$45:$J$72,'01 - Stavba multifunkčníh...'!$C$78:$K$320</definedName>
    <definedName name="_xlnm._FilterDatabase" localSheetId="2" hidden="1">'02 - VRN'!$C$83:$K$107</definedName>
    <definedName name="_xlnm.Print_Area" localSheetId="2">'02 - VRN'!$C$4:$J$39,'02 - VRN'!$C$45:$J$65,'02 - VRN'!$C$71:$K$107</definedName>
    <definedName name="_xlnm.Print_Area" localSheetId="3">'Seznam figur'!$C$4:$G$27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Stavba multifunkčníh...'!$90:$90</definedName>
    <definedName name="_xlnm.Print_Titles" localSheetId="2">'02 - VRN'!$83:$83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<sst xmlns="http://schemas.openxmlformats.org/spreadsheetml/2006/main" count="2836" uniqueCount="755">
  <si>
    <t>Export Komplet</t>
  </si>
  <si>
    <t>VZ</t>
  </si>
  <si>
    <t>2.0</t>
  </si>
  <si>
    <t>ZAMOK</t>
  </si>
  <si>
    <t>False</t>
  </si>
  <si>
    <t>{9f35530c-b919-4651-a43c-f472e1e63b1b}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</si>
  <si>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</si>
  <si>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</si>
  <si>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</si>
  <si>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</si>
  <si>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</si>
  <si>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</si>
  <si>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</si>
  <si>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</si>
  <si>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Stonava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</si>
  <si>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</si>
  <si>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</si>
  <si>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Multifunkční hřiště u MŠ Hořany</t>
  </si>
  <si>
    <t>KSO:</t>
  </si>
  <si>
    <t/>
  </si>
  <si>
    <t>CC-CZ:</t>
  </si>
  <si>
    <t>Místo:</t>
  </si>
  <si>
    <t>parc. č. 853/2, k.ú. Stonava</t>
  </si>
  <si>
    <t>Datum:</t>
  </si>
  <si>
    <t>11. 10. 2022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</si>
  <si>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</si>
  <si>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</si>
  <si>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</si>
  <si>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</si>
  <si>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</si>
  <si>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</si>
  <si>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</si>
  <si>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</si>
  <si>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</si>
  <si>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</si>
  <si>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</si>
  <si>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</si>
  <si>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</si>
  <si>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</si>
  <si>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</si>
  <si>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</si>
  <si>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</si>
  <si>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</si>
  <si>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</si>
  <si>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</si>
  <si>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</si>
  <si>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</si>
  <si>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</si>
  <si>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</si>
  <si>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</si>
  <si>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</si>
  <si>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</si>
  <si>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</si>
  <si>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</si>
  <si>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</si>
  <si>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</si>
  <si>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</si>
  <si>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</si>
  <si>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</si>
  <si>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</si>
  <si>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</si>
  <si>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</si>
  <si>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</si>
  <si>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</si>
  <si>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</si>
  <si>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</si>
  <si>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</si>
  <si>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</si>
  <si>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</si>
  <si>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</si>
  <si>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</si>
  <si>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</si>
  <si>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</si>
  <si>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</si>
  <si>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</si>
  <si>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</si>
  <si>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Stavba multifunkčního hřiště a zpevněných ploch</t>
  </si>
  <si>
    <t>STA</t>
  </si>
  <si>
    <t>1</t>
  </si>
  <si>
    <t>{5a8a89fb-8b0b-4e4b-ad23-0b3391c1c32f}</t>
  </si>
  <si>
    <t>2</t>
  </si>
  <si>
    <t>02</t>
  </si>
  <si>
    <t>VRN</t>
  </si>
  <si>
    <t>{ceacd630-ea03-499b-8862-420044e6255a}</t>
  </si>
  <si>
    <t>KRYCÍ LIST SOUPISU PRACÍ</t>
  </si>
  <si>
    <t>Objekt:</t>
  </si>
  <si>
    <t>01 - Stavba multifunkčního hřiště a zpevněných ploch</t>
  </si>
  <si>
    <t>REKAPITULACE ČLENĚNÍ SOUPISU PRACÍ</t>
  </si>
  <si>
    <t>Kód dílu - Popis</t>
  </si>
  <si>
    <t>Cena celkem [CZK]</t>
  </si>
  <si>
    <t>-1</t>
  </si>
  <si>
    <t>D1 - Zpevněné plochy</t>
  </si>
  <si>
    <t>D2 - Zemní práce</t>
  </si>
  <si>
    <t>D4 - Základy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</si>
  <si>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</si>
  <si>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</si>
  <si>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</si>
  <si>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</si>
  <si>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Multifunkční hřiště</t>
  </si>
  <si>
    <t xml:space="preserve">    9 - Ostatní konstrukce a práce, bourání</t>
  </si>
  <si>
    <t xml:space="preserve">    998 - Přesun hmot</t>
  </si>
  <si>
    <t>PSV - Práce a dodávky PSV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</si>
  <si>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</si>
  <si>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</si>
  <si>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</si>
  <si>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</si>
  <si>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</si>
  <si>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</si>
  <si>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</si>
  <si>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</si>
  <si>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</si>
  <si>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</si>
  <si>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</si>
  <si>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</si>
  <si>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</si>
  <si>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</si>
  <si>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</si>
  <si>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Zpevněné plochy</t>
  </si>
  <si>
    <t>ROZPOCET</t>
  </si>
  <si>
    <t>K</t>
  </si>
  <si>
    <t>113202111</t>
  </si>
  <si>
    <t>Vytrhání obrub krajníků obrubníků stojatých</t>
  </si>
  <si>
    <t>m</t>
  </si>
  <si>
    <t>CS ÚRS 2022 02</t>
  </si>
  <si>
    <t>4</t>
  </si>
  <si>
    <t>75606480</t>
  </si>
  <si>
    <t>PP</t>
  </si>
  <si>
    <t>Vytrhání obrub s vybouráním lože, s přemístěním hmot na skládku na vzdálenost do 3 m nebo s naložením na dopravní prostředek z krajníků nebo obrubníků stojatých</t>
  </si>
  <si>
    <t>Online PSC</t>
  </si>
  <si>
    <t>https://podminky.urs.cz/item/CS_URS_2022_02/113202111</t>
  </si>
  <si>
    <t>564851111</t>
  </si>
  <si>
    <t>Podklad ze štěrkodrtě ŠD plochy přes 100 m2 tl 150 mm</t>
  </si>
  <si>
    <t>m2</t>
  </si>
  <si>
    <t>1256904991</t>
  </si>
  <si>
    <t>https://podminky.urs.cz/item/CS_URS_2022_02/564851111</t>
  </si>
  <si>
    <t>3</t>
  </si>
  <si>
    <t>564861111</t>
  </si>
  <si>
    <t>Podklad ze štěrkodrtě ŠD plochy přes 100 m2 tl 200 mm</t>
  </si>
  <si>
    <t>436520532</t>
  </si>
  <si>
    <t>https://podminky.urs.cz/item/CS_URS_2022_02/564861111</t>
  </si>
  <si>
    <t>596212211</t>
  </si>
  <si>
    <t>Kladení zámkové dlažby pozemních komunikací ručně tl 80 mm skupiny A pl přes 50 do 100 m2</t>
  </si>
  <si>
    <t>1026550880</t>
  </si>
  <si>
    <t>https://podminky.urs.cz/item/CS_URS_2022_02/596212211</t>
  </si>
  <si>
    <t>5</t>
  </si>
  <si>
    <t>M</t>
  </si>
  <si>
    <t>59245213</t>
  </si>
  <si>
    <t>dlažba zámková tvaru I 196x161x80mm přírodní</t>
  </si>
  <si>
    <t>8</t>
  </si>
  <si>
    <t>-1741604804</t>
  </si>
  <si>
    <t>6</t>
  </si>
  <si>
    <t>916131213</t>
  </si>
  <si>
    <t>Osazení silničního obrubníku betonového stojatého s boční opěrou do lože z betonu prostého</t>
  </si>
  <si>
    <t>913203667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</si>
  <si>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</si>
  <si>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https://podminky.urs.cz/item/CS_URS_2022_02/916131213</t>
  </si>
  <si>
    <t>P</t>
  </si>
  <si>
    <t>Poznámka k položce:
Doplňující práce na komunikaci</t>
  </si>
  <si>
    <t>7</t>
  </si>
  <si>
    <t>59217030</t>
  </si>
  <si>
    <t>obrubník betonový silniční přechodový 1000x150x150-250mm</t>
  </si>
  <si>
    <t>-313119795</t>
  </si>
  <si>
    <t>919122132</t>
  </si>
  <si>
    <t>Těsnění spár zálivkou za tepla pro komůrky š 20 mm hl 40 mm s těsnicím profilem</t>
  </si>
  <si>
    <t>1082462027</t>
  </si>
  <si>
    <t>Utěsnění dilatačních spár zálivkou za tepla v cementobetonovém nebo živičném krytu včetně adhezního nátěru s těsnicím profilem pod zálivkou, pro komůrky šířky 20 mm, hloubky 40 mm</t>
  </si>
  <si>
    <t>https://podminky.urs.cz/item/CS_URS_2022_02/919122132</t>
  </si>
  <si>
    <t>9</t>
  </si>
  <si>
    <t>919731123</t>
  </si>
  <si>
    <t>Zarovnání styčné plochy podkladu nebo krytu živičného tl přes 100 do 200 mm</t>
  </si>
  <si>
    <t>-1087755322</t>
  </si>
  <si>
    <t>Zarovnání styčné plochy podkladu nebo krytu podél vybourané části komunikace nebo zpevněné plochy živičné tl. přes 100 do 200 mm</t>
  </si>
  <si>
    <t>https://podminky.urs.cz/item/CS_URS_2022_02/919731123</t>
  </si>
  <si>
    <t>10</t>
  </si>
  <si>
    <t>919735114</t>
  </si>
  <si>
    <t>Řezání stávajícího živičného krytu hl přes 150 do 200 mm</t>
  </si>
  <si>
    <t>-202936932</t>
  </si>
  <si>
    <t>Řezání stávajícího živičného krytu nebo podkladu hloubky přes 150 do 200 mm</t>
  </si>
  <si>
    <t>https://podminky.urs.cz/item/CS_URS_2022_02/919735114</t>
  </si>
  <si>
    <t>D2</t>
  </si>
  <si>
    <t>Zemní práce</t>
  </si>
  <si>
    <t>11</t>
  </si>
  <si>
    <t>132251101</t>
  </si>
  <si>
    <t>Hloubení rýh nezapažených š do 800 mm v hornině třídy těžitelnosti I skupiny 3 objem do 20 m3 strojně</t>
  </si>
  <si>
    <t>m3</t>
  </si>
  <si>
    <t>-1976290940</t>
  </si>
  <si>
    <t>https://podminky.urs.cz/item/CS_URS_2022_02/132251101</t>
  </si>
  <si>
    <t>12</t>
  </si>
  <si>
    <t>162751117</t>
  </si>
  <si>
    <t>Vodorovné přemístění přes 9 000 do 10000 m výkopku/sypaniny z horniny třídy těžitelnosti I skupiny 1 až 3</t>
  </si>
  <si>
    <t>-676562862</t>
  </si>
  <si>
    <t>https://podminky.urs.cz/item/CS_URS_2022_02/162751117</t>
  </si>
  <si>
    <t>13</t>
  </si>
  <si>
    <t>162751119</t>
  </si>
  <si>
    <t>Příplatek k vodorovnému přemístění výkopku/sypaniny z horniny třídy těžitelnosti I skupiny 1 až 3 ZKD 1000 m přes 10000 m</t>
  </si>
  <si>
    <t>1359387021</t>
  </si>
  <si>
    <t>https://podminky.urs.cz/item/CS_URS_2022_02/162751119</t>
  </si>
  <si>
    <t>14</t>
  </si>
  <si>
    <t>167151101</t>
  </si>
  <si>
    <t>Nakládání výkopku z hornin třídy těžitelnosti I skupiny 1 až 3 do 100 m3</t>
  </si>
  <si>
    <t>-924355933</t>
  </si>
  <si>
    <t>https://podminky.urs.cz/item/CS_URS_2022_02/167151101</t>
  </si>
  <si>
    <t>171201221</t>
  </si>
  <si>
    <t>Poplatek za uložení na skládce (skládkovné) zeminy a kamení kód odpadu 17 05 04</t>
  </si>
  <si>
    <t>t</t>
  </si>
  <si>
    <t>-1277203367</t>
  </si>
  <si>
    <t>https://podminky.urs.cz/item/CS_URS_2022_02/171201221</t>
  </si>
  <si>
    <t>16</t>
  </si>
  <si>
    <t>171251201</t>
  </si>
  <si>
    <t>Uložení sypaniny na skládky nebo meziskládky</t>
  </si>
  <si>
    <t>-177410180</t>
  </si>
  <si>
    <t>https://podminky.urs.cz/item/CS_URS_2022_02/171251201</t>
  </si>
  <si>
    <t>17</t>
  </si>
  <si>
    <t>181951112</t>
  </si>
  <si>
    <t>Úprava pláně v hornině třídy těžitelnosti I skupiny 1 až 3 se zhutněním strojně</t>
  </si>
  <si>
    <t>-150702154</t>
  </si>
  <si>
    <t>https://podminky.urs.cz/item/CS_URS_2022_02/181951112</t>
  </si>
  <si>
    <t>D4</t>
  </si>
  <si>
    <t>Základy</t>
  </si>
  <si>
    <t>18</t>
  </si>
  <si>
    <t>274313811</t>
  </si>
  <si>
    <t>Základové pásy z betonu tř. C 25/30</t>
  </si>
  <si>
    <t>-1504745076</t>
  </si>
  <si>
    <t>https://podminky.urs.cz/item/CS_URS_2022_02/274313811</t>
  </si>
  <si>
    <t>19</t>
  </si>
  <si>
    <t>274361821</t>
  </si>
  <si>
    <t>Výztuž základových pasů betonářskou ocelí 10 505 (R)</t>
  </si>
  <si>
    <t>504382489</t>
  </si>
  <si>
    <t>https://podminky.urs.cz/item/CS_URS_2022_02/274361821</t>
  </si>
  <si>
    <t>HSV</t>
  </si>
  <si>
    <t>Práce a dodávky HSV</t>
  </si>
  <si>
    <t>20</t>
  </si>
  <si>
    <t>121151113</t>
  </si>
  <si>
    <t>Sejmutí ornice plochy do 500 m2 tl vrstvy do 200 mm strojně</t>
  </si>
  <si>
    <t>-1177115157</t>
  </si>
  <si>
    <t>Sejmutí ornice strojně při souvislé ploše přes 100 do 500 m2, tl. vrstvy do 200 mm</t>
  </si>
  <si>
    <t>https://podminky.urs.cz/item/CS_URS_2022_02/121151113</t>
  </si>
  <si>
    <t>122251103</t>
  </si>
  <si>
    <t>Odkopávky a prokopávky nezapažené v hornině třídy těžitelnosti I skupiny 3 objem do 100 m3 strojně</t>
  </si>
  <si>
    <t>-418461265</t>
  </si>
  <si>
    <t>Odkopávky a prokopávky nezapažené strojně v hornině třídy těžitelnosti I skupiny 3 přes 50 do 100 m3</t>
  </si>
  <si>
    <t>https://podminky.urs.cz/item/CS_URS_2022_02/122251103</t>
  </si>
  <si>
    <t>VV</t>
  </si>
  <si>
    <t>320*0,2</t>
  </si>
  <si>
    <t>22</t>
  </si>
  <si>
    <t>155213511</t>
  </si>
  <si>
    <t>statická zatěžovací zkouška dle ČSN 72 1006</t>
  </si>
  <si>
    <t>kus</t>
  </si>
  <si>
    <t>1337961135</t>
  </si>
  <si>
    <t>23</t>
  </si>
  <si>
    <t>174111101</t>
  </si>
  <si>
    <t>Zásyp jam, šachet rýh nebo kolem objektů sypaninou se zhutněním ručně</t>
  </si>
  <si>
    <t>1723363299</t>
  </si>
  <si>
    <t>Zásyp sypaninou z jakékoliv horniny ručně s uložením výkopku ve vrstvách se zhutněním jam, šachet, rýh nebo kolem objektů v těchto vykopávkách</t>
  </si>
  <si>
    <t>https://podminky.urs.cz/item/CS_URS_2022_02/174111101</t>
  </si>
  <si>
    <t>24</t>
  </si>
  <si>
    <t>175111201</t>
  </si>
  <si>
    <t>Obsypání objektu nad přilehlým původním terénem sypaninou bez prohození, uloženou do 3 m ručně</t>
  </si>
  <si>
    <t>589243802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</si>
  <si>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</si>
  <si>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https://podminky.urs.cz/item/CS_URS_2022_02/175111201</t>
  </si>
  <si>
    <t>25</t>
  </si>
  <si>
    <t>58341364</t>
  </si>
  <si>
    <t>kamenivo drcené drobné frakce 2/4</t>
  </si>
  <si>
    <t>1015746749</t>
  </si>
  <si>
    <t>2*2 'Přepočtené koeficientem množství</t>
  </si>
  <si>
    <t>26</t>
  </si>
  <si>
    <t>181111112</t>
  </si>
  <si>
    <t>Plošná úprava terénu do 500 m2 zemina skupiny 1 až 4 nerovnosti přes 50 do 100 mm ve svahu přes 1:5 do 1:2</t>
  </si>
  <si>
    <t>1691839598</t>
  </si>
  <si>
    <t>Plošná úprava terénu v zemině skupiny 1 až 4 s urovnáním povrchu bez doplnění ornice souvislé plochy do 500 m2 při nerovnostech terénu přes 50 do 100 mm na svahu přes 1:5 do 1:2</t>
  </si>
  <si>
    <t>https://podminky.urs.cz/item/CS_URS_2022_02/181111112</t>
  </si>
  <si>
    <t>Poznámka k položce:
Povrchové úpravy terénu</t>
  </si>
  <si>
    <t>27</t>
  </si>
  <si>
    <t>181311103</t>
  </si>
  <si>
    <t>Rozprostření, doplnění a urovnání ornice v rovině nebo ve svahu sklonu do 1:5 ručně při souvislé ploše, tl. vrstvy do 200 mm</t>
  </si>
  <si>
    <t>761650983</t>
  </si>
  <si>
    <t>https://podminky.urs.cz/item/CS_URS_2022_02/181311103</t>
  </si>
  <si>
    <t>28</t>
  </si>
  <si>
    <t>181411131</t>
  </si>
  <si>
    <t>Založení parkového trávníku výsevem pl do 1000 m2 v rovině a ve svahu do 1:5</t>
  </si>
  <si>
    <t>-1194064795</t>
  </si>
  <si>
    <t>Založení trávníku na půdě předem připravené plochy do 1000 m2 výsevem včetně utažení parkového v rovině nebo na svahu do 1:5</t>
  </si>
  <si>
    <t>https://podminky.urs.cz/item/CS_URS_2022_02/181411131</t>
  </si>
  <si>
    <t>29</t>
  </si>
  <si>
    <t>00572410</t>
  </si>
  <si>
    <t>osivo směs travní parková</t>
  </si>
  <si>
    <t>kg</t>
  </si>
  <si>
    <t>-26017291</t>
  </si>
  <si>
    <t>100*0,02 'Přepočtené koeficientem množství</t>
  </si>
  <si>
    <t>Zakládání</t>
  </si>
  <si>
    <t>30</t>
  </si>
  <si>
    <t>211971110</t>
  </si>
  <si>
    <t>Zřízení opláštění žeber nebo trativodů geotextilií v rýze nebo zářezu sklonu do 1:2</t>
  </si>
  <si>
    <t>110477473</t>
  </si>
  <si>
    <t>Zřízení opláštění výplně z geotextilie odvodňovacích žeber nebo trativodů v rýze nebo zářezu se stěnami šikmými o sklonu do 1:2</t>
  </si>
  <si>
    <t>https://podminky.urs.cz/item/CS_URS_2022_02/211971110</t>
  </si>
  <si>
    <t>Poznámka k položce:
Úprava podloží a základové spáry</t>
  </si>
  <si>
    <t>180</t>
  </si>
  <si>
    <t>31</t>
  </si>
  <si>
    <t>69311081</t>
  </si>
  <si>
    <t>geotextilie netkaná separační, ochranná, filtrační, drenážní PES 300g/m2</t>
  </si>
  <si>
    <t>1084452657</t>
  </si>
  <si>
    <t>32</t>
  </si>
  <si>
    <t>212751104</t>
  </si>
  <si>
    <t>Trativod z drenážních trubek flexibilních PVC-U SN 4 perforace 360° včetně lože otevřený výkop DN 100 pro meliorace</t>
  </si>
  <si>
    <t>-1468024215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</si>
  <si>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</si>
  <si>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https://podminky.urs.cz/item/CS_URS_2022_02/212751104</t>
  </si>
  <si>
    <t>33</t>
  </si>
  <si>
    <t>ACO.53120100</t>
  </si>
  <si>
    <t>ACO Flex PVC DN100 - trubka bez perforace, žlutá, 50m</t>
  </si>
  <si>
    <t>934112497</t>
  </si>
  <si>
    <t>Svislé a kompletní konstrukce</t>
  </si>
  <si>
    <t>34</t>
  </si>
  <si>
    <t>279361821</t>
  </si>
  <si>
    <t>Výztuž základových zdí nosných betonářskou ocelí 10 505</t>
  </si>
  <si>
    <t>1907552871</t>
  </si>
  <si>
    <t>Výztuž základových zdí nosných svislých nebo odkloněných od svislice, rovinných nebo oblých, deskových nebo žebrových, včetně výztuže jejich žeber z betonářské oceli 10 505 (R) nebo BSt 500</t>
  </si>
  <si>
    <t>https://podminky.urs.cz/item/CS_URS_2022_02/279361821</t>
  </si>
  <si>
    <t>16*0,3*0,08</t>
  </si>
  <si>
    <t>35</t>
  </si>
  <si>
    <t>311113214</t>
  </si>
  <si>
    <t>Nosná zeď tl 300 mm ze štípaných tvárnic ztraceného bednění přírodních včetně výplně z betonu</t>
  </si>
  <si>
    <t>1338412350</t>
  </si>
  <si>
    <t>Nadzákladové zdi z tvárnic ztraceného bednění betonových štípaných, včetně výplně z betonu třídy C 20/25 přírodních, tloušťky zdiva 300 mm</t>
  </si>
  <si>
    <t>https://podminky.urs.cz/item/CS_URS_2022_02/311113214</t>
  </si>
  <si>
    <t>36</t>
  </si>
  <si>
    <t>348262424</t>
  </si>
  <si>
    <t>Plot z betonových bloků ukončení plotového sloupku zákrytovou deskou 500x500x70 mm přírodní</t>
  </si>
  <si>
    <t>374908318</t>
  </si>
  <si>
    <t>Ploty z betonových bloků - systém suchého zdění ukončení plotového sloupku zákrytovou deskou lepenou mrazuvzdorným lepidlem, velikosti 500x500x70 mm přírodní (šedou)</t>
  </si>
  <si>
    <t>https://podminky.urs.cz/item/CS_URS_2022_02/348262424</t>
  </si>
  <si>
    <t>Multifunkční hřiště</t>
  </si>
  <si>
    <t>37</t>
  </si>
  <si>
    <t>564231111</t>
  </si>
  <si>
    <t>Podklad nebo podsyp ze štěrkopísku ŠP f0-22/32 s rozprostřením, vlhčením a zhutněním, po zhutnění tl. 50 mm</t>
  </si>
  <si>
    <t>-983862800</t>
  </si>
  <si>
    <t>Poznámka k položce:
Komunikace</t>
  </si>
  <si>
    <t>38</t>
  </si>
  <si>
    <t>564681111</t>
  </si>
  <si>
    <t>Podklad z kameniva hrubého drceného vel. 63-125 mm, s rozprostřením a zhutněním, po zhutnění tl. 300 mm</t>
  </si>
  <si>
    <t>181261371</t>
  </si>
  <si>
    <t>Poznámka k položce:
Úprava zemní pláně - sanace</t>
  </si>
  <si>
    <t>39</t>
  </si>
  <si>
    <t>564751115</t>
  </si>
  <si>
    <t>Podklad z kameniva hrubého drceného vel. 32-63 mm plochy přes 100 m2 tl 190 mm</t>
  </si>
  <si>
    <t>1585280495</t>
  </si>
  <si>
    <t>Podklad nebo kryt z kameniva hrubého drceného vel. 32-63 mm s rozprostřením a zhutněním plochy přes 100 m2, po zhutnění tl. 190 mm</t>
  </si>
  <si>
    <t>https://podminky.urs.cz/item/CS_URS_2022_02/564751115</t>
  </si>
  <si>
    <t>40</t>
  </si>
  <si>
    <t>573111114</t>
  </si>
  <si>
    <t>Postřik živičný infiltrační s posypem z asfaltu množství 2 kg/m2</t>
  </si>
  <si>
    <t>2005976906</t>
  </si>
  <si>
    <t>Postřik infiltrační PI z asfaltu silničního s posypem kamenivem, v množství 2,00 kg/m2</t>
  </si>
  <si>
    <t>41</t>
  </si>
  <si>
    <t>576136121</t>
  </si>
  <si>
    <t>Asfaltový koberec otevřený AKO 8 (AKOJ) tl 40 mm š přes 3 m z modifikovaného asfaltu</t>
  </si>
  <si>
    <t>-290239075</t>
  </si>
  <si>
    <t>Asfaltový koberec otevřený AKO 8 (AKOJ) s rozprostřením a se zhutněním z modifikovaného asfaltu v pruhu šířky přes 3 m, po zhutnění tl. 40 mm</t>
  </si>
  <si>
    <t>https://podminky.urs.cz/item/CS_URS_2022_02/576136121</t>
  </si>
  <si>
    <t>42</t>
  </si>
  <si>
    <t>576146321</t>
  </si>
  <si>
    <t>Asfaltový koberec otevřený AKO 18 (AKOH) tl 50 mm š přes 3 m z nemodifikovaného asfaltu</t>
  </si>
  <si>
    <t>-394267327</t>
  </si>
  <si>
    <t>Asfaltový koberec otevřený AKO 18 (AKOH) s rozprostřením a se zhutněním z nemodifikovaného asfaltu v pruhu šířky přes 3 m, po zhutnění tl. 50 mm</t>
  </si>
  <si>
    <t>https://podminky.urs.cz/item/CS_URS_2022_02/576146321</t>
  </si>
  <si>
    <t>43</t>
  </si>
  <si>
    <t>579231316</t>
  </si>
  <si>
    <t>Ručně litý pryžový povrch stabilizační a 1-vrstvý tl 13 mm 2 ostatní barvy na terén do 300 m2</t>
  </si>
  <si>
    <t>2060990765</t>
  </si>
  <si>
    <t>Venkovní lité pryžové povrchy na předem upravený terén jednovrstvé tloušťky 13 mm včetně stabilizační vrstvy tloušťky 35 mm, prováděné ručně plochy do 300 m2 dvě barvy (střed a výběhy) ostatní</t>
  </si>
  <si>
    <t>https://podminky.urs.cz/item/CS_URS_2022_02/579231316</t>
  </si>
  <si>
    <t>44</t>
  </si>
  <si>
    <t>579291111</t>
  </si>
  <si>
    <t>Lajnování venkovního litého pryžového povrchu elastickým lakem v různé barevnosti</t>
  </si>
  <si>
    <t>-963443858</t>
  </si>
  <si>
    <t>Venkovní lité pryžové povrchy - vodorovné značení (lajnování) dvousložkovým elastickým lakem</t>
  </si>
  <si>
    <t>https://podminky.urs.cz/item/CS_URS_2022_02/579291111</t>
  </si>
  <si>
    <t>45</t>
  </si>
  <si>
    <t>916331112</t>
  </si>
  <si>
    <t>Osazení zahradního obrubníku betonového do lože z betonu s boční opěrou</t>
  </si>
  <si>
    <t>79610992</t>
  </si>
  <si>
    <t>Osazení zahradního obrubníku betonového s ložem tl. od 50 do 100 mm z betonu prostého tř. C 12/15 s boční opěrou z betonu prostého tř. C 12/15</t>
  </si>
  <si>
    <t>https://podminky.urs.cz/item/CS_URS_2022_02/916331112</t>
  </si>
  <si>
    <t>46</t>
  </si>
  <si>
    <t>59217001</t>
  </si>
  <si>
    <t>obrubník betonový zahradní 1000x50x250mm</t>
  </si>
  <si>
    <t>2073577218</t>
  </si>
  <si>
    <t>Ostatní konstrukce a práce, bourání</t>
  </si>
  <si>
    <t>47</t>
  </si>
  <si>
    <t>275313711</t>
  </si>
  <si>
    <t>Základové patky z betonu tř. C 20/25</t>
  </si>
  <si>
    <t>-1361594154</t>
  </si>
  <si>
    <t>Základy z betonu prostého patky a bloky z betonu kamenem neprokládaného tř. C 20/25</t>
  </si>
  <si>
    <t>https://podminky.urs.cz/item/CS_URS_2022_02/275313711</t>
  </si>
  <si>
    <t>48</t>
  </si>
  <si>
    <t>338171123</t>
  </si>
  <si>
    <t>Osazování sloupků a vzpěr plotových ocelových v do 2,60 m se zabetonováním</t>
  </si>
  <si>
    <t>1463310368</t>
  </si>
  <si>
    <t>Montáž sloupků a vzpěr plotových ocelových trubkových nebo profilovaných výšky do 2,60 m se zabetonováním do 0,08 m3 do připravených jamek</t>
  </si>
  <si>
    <t>https://podminky.urs.cz/item/CS_URS_2022_02/338171123</t>
  </si>
  <si>
    <t>Poznámka k položce:
Dokončovací práce inženýrských staveb</t>
  </si>
  <si>
    <t>49</t>
  </si>
  <si>
    <t>55342263</t>
  </si>
  <si>
    <t>sloupek plotový koncový Pz a komaxitový 2500/48x1,5mm</t>
  </si>
  <si>
    <t>-145210304</t>
  </si>
  <si>
    <t>50</t>
  </si>
  <si>
    <t>55342255</t>
  </si>
  <si>
    <t>sloupek plotový průběžný Pz a komaxitový 2500/38x1,5mm</t>
  </si>
  <si>
    <t>-131473057</t>
  </si>
  <si>
    <t>51</t>
  </si>
  <si>
    <t>348171310</t>
  </si>
  <si>
    <t>Montáž průběžného pletiva z profilové oceli do 15 kg na 1 m oplocení</t>
  </si>
  <si>
    <t>1383909507</t>
  </si>
  <si>
    <t>Montáž oplocení z dílců kovových z profilové oceli, trubek nebo tenkostěnných profilů hmotnosti 1 m oplocení do 15 kg</t>
  </si>
  <si>
    <t>https://podminky.urs.cz/item/CS_URS_2022_02/348171310</t>
  </si>
  <si>
    <t>52</t>
  </si>
  <si>
    <t>348401130</t>
  </si>
  <si>
    <t>Montáž oplocení ze strojového pletiva s napínacími dráty v přes 1,6 do 2,0 m</t>
  </si>
  <si>
    <t>1173551453</t>
  </si>
  <si>
    <t>Montáž oplocení z pletiva strojového s napínacími dráty přes 1,6 do 2,0 m</t>
  </si>
  <si>
    <t>https://podminky.urs.cz/item/CS_URS_2022_02/348401130</t>
  </si>
  <si>
    <t>53</t>
  </si>
  <si>
    <t>55342333</t>
  </si>
  <si>
    <t>branka plotová jednokřídlá Pz s PVC vrstvou 1000x1530mm</t>
  </si>
  <si>
    <t>815089905</t>
  </si>
  <si>
    <t>54</t>
  </si>
  <si>
    <t>15619100</t>
  </si>
  <si>
    <t>drát poplastovaný kruhový napínací 2,5/3,5mm</t>
  </si>
  <si>
    <t>1383365519</t>
  </si>
  <si>
    <t>55</t>
  </si>
  <si>
    <t>31324826</t>
  </si>
  <si>
    <t>napínák na drát bavoletu povrchová úprava žár. zinek</t>
  </si>
  <si>
    <t>1868522845</t>
  </si>
  <si>
    <t>56</t>
  </si>
  <si>
    <t>31324756</t>
  </si>
  <si>
    <t>pletivo drátěné se čtvercovými oky zapletené Pz 50x2x1600mm</t>
  </si>
  <si>
    <t>648613442</t>
  </si>
  <si>
    <t>57</t>
  </si>
  <si>
    <t>914111111</t>
  </si>
  <si>
    <t>Montáž svislé dopravní značky do velikosti 1 m2 objímkami na sloupek nebo konzolu</t>
  </si>
  <si>
    <t>772576644</t>
  </si>
  <si>
    <t>Montáž svislé dopravní značky základní velikosti do 1 m2 objímkami na sloupky nebo konzoly</t>
  </si>
  <si>
    <t>https://podminky.urs.cz/item/CS_URS_2022_02/914111111</t>
  </si>
  <si>
    <t>58</t>
  </si>
  <si>
    <t>40445611</t>
  </si>
  <si>
    <t>značky upravující přednost P2, P3, P8 500mm</t>
  </si>
  <si>
    <t>1936006227</t>
  </si>
  <si>
    <t>59</t>
  </si>
  <si>
    <t>40445615</t>
  </si>
  <si>
    <t>značky upravující přednost P6 700mm</t>
  </si>
  <si>
    <t>216977486</t>
  </si>
  <si>
    <t>60</t>
  </si>
  <si>
    <t>40445652</t>
  </si>
  <si>
    <t>informativní značky zónové IZ3 500x700mm</t>
  </si>
  <si>
    <t>2012018286</t>
  </si>
  <si>
    <t>61</t>
  </si>
  <si>
    <t>40445625</t>
  </si>
  <si>
    <t>informativní značky provozní IP8, IP9, IP11-IP13 500x700mm</t>
  </si>
  <si>
    <t>1749037712</t>
  </si>
  <si>
    <t>62</t>
  </si>
  <si>
    <t>40445608</t>
  </si>
  <si>
    <t>značky upravující přednost P1, P4 700mm</t>
  </si>
  <si>
    <t>-2146585545</t>
  </si>
  <si>
    <t>63</t>
  </si>
  <si>
    <t>914511111</t>
  </si>
  <si>
    <t>Montáž sloupku dopravních značek délky do 3,5 m s betonovým základem</t>
  </si>
  <si>
    <t>-253701986</t>
  </si>
  <si>
    <t>Montáž sloupku dopravních značek délky do 3,5 m do betonového základu</t>
  </si>
  <si>
    <t>https://podminky.urs.cz/item/CS_URS_2022_02/914511111</t>
  </si>
  <si>
    <t>64</t>
  </si>
  <si>
    <t>40445225</t>
  </si>
  <si>
    <t>sloupek pro dopravní značku Zn D 60mm v 3,5m</t>
  </si>
  <si>
    <t>168055271</t>
  </si>
  <si>
    <t>65</t>
  </si>
  <si>
    <t>915211115</t>
  </si>
  <si>
    <t>Vodorovné dopravní značení dělící čáry souvislé š 125 mm žlutý plast</t>
  </si>
  <si>
    <t>1864896346</t>
  </si>
  <si>
    <t>Vodorovné dopravní značení stříkaným plastem dělící čára šířky 125 mm souvislá žlutá základní</t>
  </si>
  <si>
    <t>https://podminky.urs.cz/item/CS_URS_2022_02/915211115</t>
  </si>
  <si>
    <t>998</t>
  </si>
  <si>
    <t>Přesun hmot</t>
  </si>
  <si>
    <t>67</t>
  </si>
  <si>
    <t>998223094</t>
  </si>
  <si>
    <t>Příplatek k přesunu hmot pro pozemní komunikace s krytem dlážděným za zvětšený přesun do 5000 m</t>
  </si>
  <si>
    <t>-492554121</t>
  </si>
  <si>
    <t>Přesun hmot pro pozemní komunikace s krytem dlážděným Příplatek k ceně za zvětšený přesun přes vymezenou největší dopravní vzdálenost do 5000 m</t>
  </si>
  <si>
    <t>https://podminky.urs.cz/item/CS_URS_2022_02/998223094</t>
  </si>
  <si>
    <t>68</t>
  </si>
  <si>
    <t>998223095</t>
  </si>
  <si>
    <t>Příplatek k přesunu hmot pro pozemní komunikace s krytem dlážděným za zvětšený přesun ZKD 5000 m</t>
  </si>
  <si>
    <t>-2049303820</t>
  </si>
  <si>
    <t>Přesun hmot pro pozemní komunikace s krytem dlážděným Příplatek k ceně za zvětšený přesun přes vymezenou největší dopravní vzdálenost za každých dalších 5000 m přes 5000 m</t>
  </si>
  <si>
    <t>https://podminky.urs.cz/item/CS_URS_2022_02/998223095</t>
  </si>
  <si>
    <t>83,741*15</t>
  </si>
  <si>
    <t>70</t>
  </si>
  <si>
    <t>998225195</t>
  </si>
  <si>
    <t>Příplatek k přesunu hmot pro pozemní komunikace s krytem z kamene, živičným, betonovým ZKD 5000 m</t>
  </si>
  <si>
    <t>-441858425</t>
  </si>
  <si>
    <t>Přesun hmot pro komunikace s krytem z kameniva, monolitickým betonovým nebo živičným Příplatek k ceně za zvětšený přesun přes vymezenou největší dopravní vzdálenost za každých dalších 5000 m přes 5000 m</t>
  </si>
  <si>
    <t>https://podminky.urs.cz/item/CS_URS_2022_02/998225195</t>
  </si>
  <si>
    <t>69</t>
  </si>
  <si>
    <t>998225194</t>
  </si>
  <si>
    <t>Příplatek k přesunu hmot pro pozemní komunikace s krytem z kamene, živičným, betonovým do 5000 m</t>
  </si>
  <si>
    <t>1932610676</t>
  </si>
  <si>
    <t>Přesun hmot pro komunikace s krytem z kameniva, monolitickým betonovým nebo živičným Příplatek k ceně za zvětšený přesun přes vymezenou největší dopravní vzdálenost do 5000 m</t>
  </si>
  <si>
    <t>https://podminky.urs.cz/item/CS_URS_2022_02/998225194</t>
  </si>
  <si>
    <t>193,410*15</t>
  </si>
  <si>
    <t>PSV</t>
  </si>
  <si>
    <t>Práce a dodávky PSV</t>
  </si>
  <si>
    <t>766</t>
  </si>
  <si>
    <t>Konstrukce truhlářské</t>
  </si>
  <si>
    <t>66</t>
  </si>
  <si>
    <t>766699211</t>
  </si>
  <si>
    <t>Dodávka a montáž venkovního nábytku</t>
  </si>
  <si>
    <t>soubor</t>
  </si>
  <si>
    <t>117970552</t>
  </si>
  <si>
    <t xml:space="preserve">Poznámka k položce:
3x stůl 1950x500mm, výška pracovní desky 760mm
6x lavice, výška sedáku 460mm
</t>
  </si>
  <si>
    <t>02 -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</si>
  <si>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</si>
  <si>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</si>
  <si>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</si>
  <si>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</si>
  <si>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</si>
  <si>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</si>
  <si>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</si>
  <si>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</si>
  <si>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011002000</t>
  </si>
  <si>
    <t>Průzkumné práce</t>
  </si>
  <si>
    <t>…</t>
  </si>
  <si>
    <t>1024</t>
  </si>
  <si>
    <t>1189603641</t>
  </si>
  <si>
    <t>012002000</t>
  </si>
  <si>
    <t>Geodetické práce</t>
  </si>
  <si>
    <t>-252534923</t>
  </si>
  <si>
    <t>012303000</t>
  </si>
  <si>
    <t>Geodetické práce po výstavbě-GP</t>
  </si>
  <si>
    <t>-680995687</t>
  </si>
  <si>
    <t>VRN3</t>
  </si>
  <si>
    <t>Zařízení staveniště</t>
  </si>
  <si>
    <t>030001000</t>
  </si>
  <si>
    <t>1697720328</t>
  </si>
  <si>
    <t>VRN4</t>
  </si>
  <si>
    <t>Inženýrská činnost</t>
  </si>
  <si>
    <t>043002000</t>
  </si>
  <si>
    <t>Zkoušky a ostatní měření</t>
  </si>
  <si>
    <t>1565855877</t>
  </si>
  <si>
    <t>044002000</t>
  </si>
  <si>
    <t>Revize</t>
  </si>
  <si>
    <t>-1119058280</t>
  </si>
  <si>
    <t>045002000</t>
  </si>
  <si>
    <t>Kompletační a koordinační činnost</t>
  </si>
  <si>
    <t>-1995536178</t>
  </si>
  <si>
    <t>VRN7</t>
  </si>
  <si>
    <t>Provozní vlivy</t>
  </si>
  <si>
    <t>070001000</t>
  </si>
  <si>
    <t>-1845116329</t>
  </si>
  <si>
    <t>072002000</t>
  </si>
  <si>
    <t>Silniční provoz</t>
  </si>
  <si>
    <t>-822112703</t>
  </si>
  <si>
    <t>SEZNAM FIGUR</t>
  </si>
  <si>
    <t>Výměra</t>
  </si>
  <si>
    <t>F0001</t>
  </si>
  <si>
    <t>D2D1VPIII - DL 80 mm, L 40 mm, ŠD 150+200 mm</t>
  </si>
  <si>
    <t>F0002</t>
  </si>
  <si>
    <t>DEK Základ ZS.2002A</t>
  </si>
  <si>
    <t xml:space="preserve"> 01</t>
  </si>
  <si>
    <t>Použití figury: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</si>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</sst>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202111" TargetMode="External" /><Relationship Id="rId2" Type="http://schemas.openxmlformats.org/officeDocument/2006/relationships/hyperlink" Target="https://podminky.urs.cz/item/CS_URS_2022_02/564851111" TargetMode="External" /><Relationship Id="rId3" Type="http://schemas.openxmlformats.org/officeDocument/2006/relationships/hyperlink" Target="https://podminky.urs.cz/item/CS_URS_2022_02/564861111" TargetMode="External" /><Relationship Id="rId4" Type="http://schemas.openxmlformats.org/officeDocument/2006/relationships/hyperlink" Target="https://podminky.urs.cz/item/CS_URS_2022_02/596212211" TargetMode="External" /><Relationship Id="rId5" Type="http://schemas.openxmlformats.org/officeDocument/2006/relationships/hyperlink" Target="https://podminky.urs.cz/item/CS_URS_2022_02/916131213" TargetMode="External" /><Relationship Id="rId6" Type="http://schemas.openxmlformats.org/officeDocument/2006/relationships/hyperlink" Target="https://podminky.urs.cz/item/CS_URS_2022_02/919122132" TargetMode="External" /><Relationship Id="rId7" Type="http://schemas.openxmlformats.org/officeDocument/2006/relationships/hyperlink" Target="https://podminky.urs.cz/item/CS_URS_2022_02/919731123" TargetMode="External" /><Relationship Id="rId8" Type="http://schemas.openxmlformats.org/officeDocument/2006/relationships/hyperlink" Target="https://podminky.urs.cz/item/CS_URS_2022_02/919735114" TargetMode="External" /><Relationship Id="rId9" Type="http://schemas.openxmlformats.org/officeDocument/2006/relationships/hyperlink" Target="https://podminky.urs.cz/item/CS_URS_2022_02/132251101" TargetMode="External" /><Relationship Id="rId10" Type="http://schemas.openxmlformats.org/officeDocument/2006/relationships/hyperlink" Target="https://podminky.urs.cz/item/CS_URS_2022_02/162751117" TargetMode="External" /><Relationship Id="rId11" Type="http://schemas.openxmlformats.org/officeDocument/2006/relationships/hyperlink" Target="https://podminky.urs.cz/item/CS_URS_2022_02/162751119" TargetMode="External" /><Relationship Id="rId12" Type="http://schemas.openxmlformats.org/officeDocument/2006/relationships/hyperlink" Target="https://podminky.urs.cz/item/CS_URS_2022_02/167151101" TargetMode="External" /><Relationship Id="rId13" Type="http://schemas.openxmlformats.org/officeDocument/2006/relationships/hyperlink" Target="https://podminky.urs.cz/item/CS_URS_2022_02/171201221" TargetMode="External" /><Relationship Id="rId14" Type="http://schemas.openxmlformats.org/officeDocument/2006/relationships/hyperlink" Target="https://podminky.urs.cz/item/CS_URS_2022_02/171251201" TargetMode="External" /><Relationship Id="rId15" Type="http://schemas.openxmlformats.org/officeDocument/2006/relationships/hyperlink" Target="https://podminky.urs.cz/item/CS_URS_2022_02/181951112" TargetMode="External" /><Relationship Id="rId16" Type="http://schemas.openxmlformats.org/officeDocument/2006/relationships/hyperlink" Target="https://podminky.urs.cz/item/CS_URS_2022_02/274313811" TargetMode="External" /><Relationship Id="rId17" Type="http://schemas.openxmlformats.org/officeDocument/2006/relationships/hyperlink" Target="https://podminky.urs.cz/item/CS_URS_2022_02/274361821" TargetMode="External" /><Relationship Id="rId18" Type="http://schemas.openxmlformats.org/officeDocument/2006/relationships/hyperlink" Target="https://podminky.urs.cz/item/CS_URS_2022_02/121151113" TargetMode="External" /><Relationship Id="rId19" Type="http://schemas.openxmlformats.org/officeDocument/2006/relationships/hyperlink" Target="https://podminky.urs.cz/item/CS_URS_2022_02/122251103" TargetMode="External" /><Relationship Id="rId20" Type="http://schemas.openxmlformats.org/officeDocument/2006/relationships/hyperlink" Target="https://podminky.urs.cz/item/CS_URS_2022_02/174111101" TargetMode="External" /><Relationship Id="rId21" Type="http://schemas.openxmlformats.org/officeDocument/2006/relationships/hyperlink" Target="https://podminky.urs.cz/item/CS_URS_2022_02/175111201" TargetMode="External" /><Relationship Id="rId22" Type="http://schemas.openxmlformats.org/officeDocument/2006/relationships/hyperlink" Target="https://podminky.urs.cz/item/CS_URS_2022_02/181111112" TargetMode="External" /><Relationship Id="rId23" Type="http://schemas.openxmlformats.org/officeDocument/2006/relationships/hyperlink" Target="https://podminky.urs.cz/item/CS_URS_2022_02/181311103" TargetMode="External" /><Relationship Id="rId24" Type="http://schemas.openxmlformats.org/officeDocument/2006/relationships/hyperlink" Target="https://podminky.urs.cz/item/CS_URS_2022_02/181411131" TargetMode="External" /><Relationship Id="rId25" Type="http://schemas.openxmlformats.org/officeDocument/2006/relationships/hyperlink" Target="https://podminky.urs.cz/item/CS_URS_2022_02/211971110" TargetMode="External" /><Relationship Id="rId26" Type="http://schemas.openxmlformats.org/officeDocument/2006/relationships/hyperlink" Target="https://podminky.urs.cz/item/CS_URS_2022_02/212751104" TargetMode="External" /><Relationship Id="rId27" Type="http://schemas.openxmlformats.org/officeDocument/2006/relationships/hyperlink" Target="https://podminky.urs.cz/item/CS_URS_2022_02/279361821" TargetMode="External" /><Relationship Id="rId28" Type="http://schemas.openxmlformats.org/officeDocument/2006/relationships/hyperlink" Target="https://podminky.urs.cz/item/CS_URS_2022_02/311113214" TargetMode="External" /><Relationship Id="rId29" Type="http://schemas.openxmlformats.org/officeDocument/2006/relationships/hyperlink" Target="https://podminky.urs.cz/item/CS_URS_2022_02/348262424" TargetMode="External" /><Relationship Id="rId30" Type="http://schemas.openxmlformats.org/officeDocument/2006/relationships/hyperlink" Target="https://podminky.urs.cz/item/CS_URS_2022_02/564751115" TargetMode="External" /><Relationship Id="rId31" Type="http://schemas.openxmlformats.org/officeDocument/2006/relationships/hyperlink" Target="https://podminky.urs.cz/item/CS_URS_2022_02/576136121" TargetMode="External" /><Relationship Id="rId32" Type="http://schemas.openxmlformats.org/officeDocument/2006/relationships/hyperlink" Target="https://podminky.urs.cz/item/CS_URS_2022_02/576146321" TargetMode="External" /><Relationship Id="rId33" Type="http://schemas.openxmlformats.org/officeDocument/2006/relationships/hyperlink" Target="https://podminky.urs.cz/item/CS_URS_2022_02/579231316" TargetMode="External" /><Relationship Id="rId34" Type="http://schemas.openxmlformats.org/officeDocument/2006/relationships/hyperlink" Target="https://podminky.urs.cz/item/CS_URS_2022_02/579291111" TargetMode="External" /><Relationship Id="rId35" Type="http://schemas.openxmlformats.org/officeDocument/2006/relationships/hyperlink" Target="https://podminky.urs.cz/item/CS_URS_2022_02/916331112" TargetMode="External" /><Relationship Id="rId36" Type="http://schemas.openxmlformats.org/officeDocument/2006/relationships/hyperlink" Target="https://podminky.urs.cz/item/CS_URS_2022_02/275313711" TargetMode="External" /><Relationship Id="rId37" Type="http://schemas.openxmlformats.org/officeDocument/2006/relationships/hyperlink" Target="https://podminky.urs.cz/item/CS_URS_2022_02/338171123" TargetMode="External" /><Relationship Id="rId38" Type="http://schemas.openxmlformats.org/officeDocument/2006/relationships/hyperlink" Target="https://podminky.urs.cz/item/CS_URS_2022_02/348171310" TargetMode="External" /><Relationship Id="rId39" Type="http://schemas.openxmlformats.org/officeDocument/2006/relationships/hyperlink" Target="https://podminky.urs.cz/item/CS_URS_2022_02/348401130" TargetMode="External" /><Relationship Id="rId40" Type="http://schemas.openxmlformats.org/officeDocument/2006/relationships/hyperlink" Target="https://podminky.urs.cz/item/CS_URS_2022_02/914111111" TargetMode="External" /><Relationship Id="rId41" Type="http://schemas.openxmlformats.org/officeDocument/2006/relationships/hyperlink" Target="https://podminky.urs.cz/item/CS_URS_2022_02/914511111" TargetMode="External" /><Relationship Id="rId42" Type="http://schemas.openxmlformats.org/officeDocument/2006/relationships/hyperlink" Target="https://podminky.urs.cz/item/CS_URS_2022_02/915211115" TargetMode="External" /><Relationship Id="rId43" Type="http://schemas.openxmlformats.org/officeDocument/2006/relationships/hyperlink" Target="https://podminky.urs.cz/item/CS_URS_2022_02/998223094" TargetMode="External" /><Relationship Id="rId44" Type="http://schemas.openxmlformats.org/officeDocument/2006/relationships/hyperlink" Target="https://podminky.urs.cz/item/CS_URS_2022_02/998223095" TargetMode="External" /><Relationship Id="rId45" Type="http://schemas.openxmlformats.org/officeDocument/2006/relationships/hyperlink" Target="https://podminky.urs.cz/item/CS_URS_2022_02/998225195" TargetMode="External" /><Relationship Id="rId46" Type="http://schemas.openxmlformats.org/officeDocument/2006/relationships/hyperlink" Target="https://podminky.urs.cz/item/CS_URS_2022_02/998225194" TargetMode="External" /><Relationship Id="rId4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Stonava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Multifunkční hřiště u MŠ Hořany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parc. č. 853/2, k.ú. Stonava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11. 10. 2022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50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33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51</v>
      </c>
      <c r="D52" s="86"/>
      <c r="E52" s="86"/>
      <c r="F52" s="86"/>
      <c r="G52" s="86"/>
      <c r="H52" s="87"/>
      <c r="I52" s="88" t="s">
        <v>52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53</v>
      </c>
      <c r="AH52" s="86"/>
      <c r="AI52" s="86"/>
      <c r="AJ52" s="86"/>
      <c r="AK52" s="86"/>
      <c r="AL52" s="86"/>
      <c r="AM52" s="86"/>
      <c r="AN52" s="88" t="s">
        <v>54</v>
      </c>
      <c r="AO52" s="86"/>
      <c r="AP52" s="86"/>
      <c r="AQ52" s="90" t="s">
        <v>55</v>
      </c>
      <c r="AR52" s="43"/>
      <c r="AS52" s="91" t="s">
        <v>56</v>
      </c>
      <c r="AT52" s="92" t="s">
        <v>57</v>
      </c>
      <c r="AU52" s="92" t="s">
        <v>58</v>
      </c>
      <c r="AV52" s="92" t="s">
        <v>59</v>
      </c>
      <c r="AW52" s="92" t="s">
        <v>60</v>
      </c>
      <c r="AX52" s="92" t="s">
        <v>61</v>
      </c>
      <c r="AY52" s="92" t="s">
        <v>62</v>
      </c>
      <c r="AZ52" s="92" t="s">
        <v>63</v>
      </c>
      <c r="BA52" s="92" t="s">
        <v>64</v>
      </c>
      <c r="BB52" s="92" t="s">
        <v>65</v>
      </c>
      <c r="BC52" s="92" t="s">
        <v>66</v>
      </c>
      <c r="BD52" s="93" t="s">
        <v>67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68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ROUND(SUM(AG55:AG56),2)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ROUND(SUM(AS55:AS56),2)</f>
        <v>0</v>
      </c>
      <c r="AT54" s="105">
        <f>ROUND(SUM(AV54:AW54),2)</f>
        <v>0</v>
      </c>
      <c r="AU54" s="106">
        <f>ROUND(SUM(AU55:AU56),5)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ROUND(SUM(AZ55:AZ56),2)</f>
        <v>0</v>
      </c>
      <c r="BA54" s="105">
        <f>ROUND(SUM(BA55:BA56),2)</f>
        <v>0</v>
      </c>
      <c r="BB54" s="105">
        <f>ROUND(SUM(BB55:BB56),2)</f>
        <v>0</v>
      </c>
      <c r="BC54" s="105">
        <f>ROUND(SUM(BC55:BC56),2)</f>
        <v>0</v>
      </c>
      <c r="BD54" s="107">
        <f>ROUND(SUM(BD55:BD56),2)</f>
        <v>0</v>
      </c>
      <c r="BE54" s="6"/>
      <c r="BS54" s="108" t="s">
        <v>69</v>
      </c>
      <c r="BT54" s="108" t="s">
        <v>70</v>
      </c>
      <c r="BU54" s="109" t="s">
        <v>71</v>
      </c>
      <c r="BV54" s="108" t="s">
        <v>72</v>
      </c>
      <c r="BW54" s="108" t="s">
        <v>5</v>
      </c>
      <c r="BX54" s="108" t="s">
        <v>73</v>
      </c>
      <c r="CL54" s="108" t="s">
        <v>19</v>
      </c>
    </row>
    <row r="55" spans="1:91" s="7" customFormat="1" ht="24.75" customHeight="1">
      <c r="A55" s="110" t="s">
        <v>74</v>
      </c>
      <c r="B55" s="111"/>
      <c r="C55" s="112"/>
      <c r="D55" s="113" t="s">
        <v>75</v>
      </c>
      <c r="E55" s="113"/>
      <c r="F55" s="113"/>
      <c r="G55" s="113"/>
      <c r="H55" s="113"/>
      <c r="I55" s="114"/>
      <c r="J55" s="113" t="s">
        <v>76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'01 - Stavba multifunkčníh...'!J30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77</v>
      </c>
      <c r="AR55" s="117"/>
      <c r="AS55" s="118">
        <v>0</v>
      </c>
      <c r="AT55" s="119">
        <f>ROUND(SUM(AV55:AW55),2)</f>
        <v>0</v>
      </c>
      <c r="AU55" s="120">
        <f>'01 - Stavba multifunkčníh...'!P91</f>
        <v>0</v>
      </c>
      <c r="AV55" s="119">
        <f>'01 - Stavba multifunkčníh...'!J33</f>
        <v>0</v>
      </c>
      <c r="AW55" s="119">
        <f>'01 - Stavba multifunkčníh...'!J34</f>
        <v>0</v>
      </c>
      <c r="AX55" s="119">
        <f>'01 - Stavba multifunkčníh...'!J35</f>
        <v>0</v>
      </c>
      <c r="AY55" s="119">
        <f>'01 - Stavba multifunkčníh...'!J36</f>
        <v>0</v>
      </c>
      <c r="AZ55" s="119">
        <f>'01 - Stavba multifunkčníh...'!F33</f>
        <v>0</v>
      </c>
      <c r="BA55" s="119">
        <f>'01 - Stavba multifunkčníh...'!F34</f>
        <v>0</v>
      </c>
      <c r="BB55" s="119">
        <f>'01 - Stavba multifunkčníh...'!F35</f>
        <v>0</v>
      </c>
      <c r="BC55" s="119">
        <f>'01 - Stavba multifunkčníh...'!F36</f>
        <v>0</v>
      </c>
      <c r="BD55" s="121">
        <f>'01 - Stavba multifunkčníh...'!F37</f>
        <v>0</v>
      </c>
      <c r="BE55" s="7"/>
      <c r="BT55" s="122" t="s">
        <v>78</v>
      </c>
      <c r="BV55" s="122" t="s">
        <v>72</v>
      </c>
      <c r="BW55" s="122" t="s">
        <v>79</v>
      </c>
      <c r="BX55" s="122" t="s">
        <v>5</v>
      </c>
      <c r="CL55" s="122" t="s">
        <v>19</v>
      </c>
      <c r="CM55" s="122" t="s">
        <v>80</v>
      </c>
    </row>
    <row r="56" spans="1:91" s="7" customFormat="1" ht="16.5" customHeight="1">
      <c r="A56" s="110" t="s">
        <v>74</v>
      </c>
      <c r="B56" s="111"/>
      <c r="C56" s="112"/>
      <c r="D56" s="113" t="s">
        <v>81</v>
      </c>
      <c r="E56" s="113"/>
      <c r="F56" s="113"/>
      <c r="G56" s="113"/>
      <c r="H56" s="113"/>
      <c r="I56" s="114"/>
      <c r="J56" s="113" t="s">
        <v>82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'02 - VRN'!J30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77</v>
      </c>
      <c r="AR56" s="117"/>
      <c r="AS56" s="123">
        <v>0</v>
      </c>
      <c r="AT56" s="124">
        <f>ROUND(SUM(AV56:AW56),2)</f>
        <v>0</v>
      </c>
      <c r="AU56" s="125">
        <f>'02 - VRN'!P84</f>
        <v>0</v>
      </c>
      <c r="AV56" s="124">
        <f>'02 - VRN'!J33</f>
        <v>0</v>
      </c>
      <c r="AW56" s="124">
        <f>'02 - VRN'!J34</f>
        <v>0</v>
      </c>
      <c r="AX56" s="124">
        <f>'02 - VRN'!J35</f>
        <v>0</v>
      </c>
      <c r="AY56" s="124">
        <f>'02 - VRN'!J36</f>
        <v>0</v>
      </c>
      <c r="AZ56" s="124">
        <f>'02 - VRN'!F33</f>
        <v>0</v>
      </c>
      <c r="BA56" s="124">
        <f>'02 - VRN'!F34</f>
        <v>0</v>
      </c>
      <c r="BB56" s="124">
        <f>'02 - VRN'!F35</f>
        <v>0</v>
      </c>
      <c r="BC56" s="124">
        <f>'02 - VRN'!F36</f>
        <v>0</v>
      </c>
      <c r="BD56" s="126">
        <f>'02 - VRN'!F37</f>
        <v>0</v>
      </c>
      <c r="BE56" s="7"/>
      <c r="BT56" s="122" t="s">
        <v>78</v>
      </c>
      <c r="BV56" s="122" t="s">
        <v>72</v>
      </c>
      <c r="BW56" s="122" t="s">
        <v>83</v>
      </c>
      <c r="BX56" s="122" t="s">
        <v>5</v>
      </c>
      <c r="CL56" s="122" t="s">
        <v>19</v>
      </c>
      <c r="CM56" s="122" t="s">
        <v>80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Stavba multifunkčníh...'!C2" display="/"/>
    <hyperlink ref="A56" location="'02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79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84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Multifunkční hřiště u MŠ Hořany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85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86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11. 10. 2022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tr">
        <f>IF('Rekapitulace stavby'!AN10="","",'Rekapitulace stavby'!AN10)</f>
        <v/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tr">
        <f>IF('Rekapitulace stavby'!E11="","",'Rekapitulace stavby'!E11)</f>
        <v xml:space="preserve"> </v>
      </c>
      <c r="F15" s="37"/>
      <c r="G15" s="37"/>
      <c r="H15" s="37"/>
      <c r="I15" s="131" t="s">
        <v>28</v>
      </c>
      <c r="J15" s="135" t="str">
        <f>IF('Rekapitulace stavby'!AN11="","",'Rekapitulace stavby'!AN11)</f>
        <v/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ROUND(J91,2)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ROUND((SUM(BE91:BE320)),2)</f>
        <v>0</v>
      </c>
      <c r="G33" s="37"/>
      <c r="H33" s="37"/>
      <c r="I33" s="147">
        <v>0.21</v>
      </c>
      <c r="J33" s="146">
        <f>ROUND(((SUM(BE91:BE320))*I33),2)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ROUND((SUM(BF91:BF320)),2)</f>
        <v>0</v>
      </c>
      <c r="G34" s="37"/>
      <c r="H34" s="37"/>
      <c r="I34" s="147">
        <v>0.15</v>
      </c>
      <c r="J34" s="146">
        <f>ROUND(((SUM(BF91:BF320))*I34),2)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ROUND((SUM(BG91:BG320)),2)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ROUND((SUM(BH91:BH320)),2)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ROUND((SUM(BI91:BI320)),2)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87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Multifunkční hřiště u MŠ Hořany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85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01 - Stavba multifunkčního hřiště a zpevněných ploch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parc. č. 853/2, k.ú. Stonava</v>
      </c>
      <c r="G52" s="39"/>
      <c r="H52" s="39"/>
      <c r="I52" s="31" t="s">
        <v>23</v>
      </c>
      <c r="J52" s="71" t="str">
        <f>IF(J12="","",J12)</f>
        <v>11. 10. 2022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88</v>
      </c>
      <c r="D57" s="161"/>
      <c r="E57" s="161"/>
      <c r="F57" s="161"/>
      <c r="G57" s="161"/>
      <c r="H57" s="161"/>
      <c r="I57" s="161"/>
      <c r="J57" s="162" t="s">
        <v>89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J91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90</v>
      </c>
    </row>
    <row r="60" spans="1:31" s="9" customFormat="1" ht="24.95" customHeight="1">
      <c r="A60" s="9"/>
      <c r="B60" s="164"/>
      <c r="C60" s="165"/>
      <c r="D60" s="166" t="s">
        <v>91</v>
      </c>
      <c r="E60" s="167"/>
      <c r="F60" s="167"/>
      <c r="G60" s="167"/>
      <c r="H60" s="167"/>
      <c r="I60" s="167"/>
      <c r="J60" s="168">
        <f>J92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4"/>
      <c r="C61" s="165"/>
      <c r="D61" s="166" t="s">
        <v>92</v>
      </c>
      <c r="E61" s="167"/>
      <c r="F61" s="167"/>
      <c r="G61" s="167"/>
      <c r="H61" s="167"/>
      <c r="I61" s="167"/>
      <c r="J61" s="168">
        <f>J126</f>
        <v>0</v>
      </c>
      <c r="K61" s="165"/>
      <c r="L61" s="16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4"/>
      <c r="C62" s="165"/>
      <c r="D62" s="166" t="s">
        <v>93</v>
      </c>
      <c r="E62" s="167"/>
      <c r="F62" s="167"/>
      <c r="G62" s="167"/>
      <c r="H62" s="167"/>
      <c r="I62" s="167"/>
      <c r="J62" s="168">
        <f>J148</f>
        <v>0</v>
      </c>
      <c r="K62" s="165"/>
      <c r="L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4"/>
      <c r="C63" s="165"/>
      <c r="D63" s="166" t="s">
        <v>94</v>
      </c>
      <c r="E63" s="167"/>
      <c r="F63" s="167"/>
      <c r="G63" s="167"/>
      <c r="H63" s="167"/>
      <c r="I63" s="167"/>
      <c r="J63" s="168">
        <f>J155</f>
        <v>0</v>
      </c>
      <c r="K63" s="165"/>
      <c r="L63" s="16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0"/>
      <c r="C64" s="171"/>
      <c r="D64" s="172" t="s">
        <v>95</v>
      </c>
      <c r="E64" s="173"/>
      <c r="F64" s="173"/>
      <c r="G64" s="173"/>
      <c r="H64" s="173"/>
      <c r="I64" s="173"/>
      <c r="J64" s="174">
        <f>J156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0"/>
      <c r="C65" s="171"/>
      <c r="D65" s="172" t="s">
        <v>96</v>
      </c>
      <c r="E65" s="173"/>
      <c r="F65" s="173"/>
      <c r="G65" s="173"/>
      <c r="H65" s="173"/>
      <c r="I65" s="173"/>
      <c r="J65" s="174">
        <f>J189</f>
        <v>0</v>
      </c>
      <c r="K65" s="171"/>
      <c r="L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0"/>
      <c r="C66" s="171"/>
      <c r="D66" s="172" t="s">
        <v>97</v>
      </c>
      <c r="E66" s="173"/>
      <c r="F66" s="173"/>
      <c r="G66" s="173"/>
      <c r="H66" s="173"/>
      <c r="I66" s="173"/>
      <c r="J66" s="174">
        <f>J206</f>
        <v>0</v>
      </c>
      <c r="K66" s="171"/>
      <c r="L66" s="17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0"/>
      <c r="C67" s="171"/>
      <c r="D67" s="172" t="s">
        <v>98</v>
      </c>
      <c r="E67" s="173"/>
      <c r="F67" s="173"/>
      <c r="G67" s="173"/>
      <c r="H67" s="173"/>
      <c r="I67" s="173"/>
      <c r="J67" s="174">
        <f>J217</f>
        <v>0</v>
      </c>
      <c r="K67" s="171"/>
      <c r="L67" s="17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0"/>
      <c r="C68" s="171"/>
      <c r="D68" s="172" t="s">
        <v>99</v>
      </c>
      <c r="E68" s="173"/>
      <c r="F68" s="173"/>
      <c r="G68" s="173"/>
      <c r="H68" s="173"/>
      <c r="I68" s="173"/>
      <c r="J68" s="174">
        <f>J247</f>
        <v>0</v>
      </c>
      <c r="K68" s="171"/>
      <c r="L68" s="17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0"/>
      <c r="C69" s="171"/>
      <c r="D69" s="172" t="s">
        <v>100</v>
      </c>
      <c r="E69" s="173"/>
      <c r="F69" s="173"/>
      <c r="G69" s="173"/>
      <c r="H69" s="173"/>
      <c r="I69" s="173"/>
      <c r="J69" s="174">
        <f>J301</f>
        <v>0</v>
      </c>
      <c r="K69" s="171"/>
      <c r="L69" s="17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4"/>
      <c r="C70" s="165"/>
      <c r="D70" s="166" t="s">
        <v>101</v>
      </c>
      <c r="E70" s="167"/>
      <c r="F70" s="167"/>
      <c r="G70" s="167"/>
      <c r="H70" s="167"/>
      <c r="I70" s="167"/>
      <c r="J70" s="168">
        <f>J316</f>
        <v>0</v>
      </c>
      <c r="K70" s="165"/>
      <c r="L70" s="16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0"/>
      <c r="C71" s="171"/>
      <c r="D71" s="172" t="s">
        <v>102</v>
      </c>
      <c r="E71" s="173"/>
      <c r="F71" s="173"/>
      <c r="G71" s="173"/>
      <c r="H71" s="173"/>
      <c r="I71" s="173"/>
      <c r="J71" s="174">
        <f>J317</f>
        <v>0</v>
      </c>
      <c r="K71" s="171"/>
      <c r="L71" s="17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7" spans="1:31" s="2" customFormat="1" ht="6.95" customHeight="1">
      <c r="A77" s="37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4.95" customHeight="1">
      <c r="A78" s="37"/>
      <c r="B78" s="38"/>
      <c r="C78" s="22" t="s">
        <v>103</v>
      </c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16</v>
      </c>
      <c r="D80" s="39"/>
      <c r="E80" s="39"/>
      <c r="F80" s="39"/>
      <c r="G80" s="39"/>
      <c r="H80" s="39"/>
      <c r="I80" s="39"/>
      <c r="J80" s="39"/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159" t="str">
        <f>E7</f>
        <v>Multifunkční hřiště u MŠ Hořany</v>
      </c>
      <c r="F81" s="31"/>
      <c r="G81" s="31"/>
      <c r="H81" s="31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85</v>
      </c>
      <c r="D82" s="39"/>
      <c r="E82" s="39"/>
      <c r="F82" s="39"/>
      <c r="G82" s="39"/>
      <c r="H82" s="39"/>
      <c r="I82" s="39"/>
      <c r="J82" s="39"/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68" t="str">
        <f>E9</f>
        <v>01 - Stavba multifunkčního hřiště a zpevněných ploch</v>
      </c>
      <c r="F83" s="39"/>
      <c r="G83" s="39"/>
      <c r="H83" s="39"/>
      <c r="I83" s="39"/>
      <c r="J83" s="39"/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1" t="s">
        <v>21</v>
      </c>
      <c r="D85" s="39"/>
      <c r="E85" s="39"/>
      <c r="F85" s="26" t="str">
        <f>F12</f>
        <v>parc. č. 853/2, k.ú. Stonava</v>
      </c>
      <c r="G85" s="39"/>
      <c r="H85" s="39"/>
      <c r="I85" s="31" t="s">
        <v>23</v>
      </c>
      <c r="J85" s="71" t="str">
        <f>IF(J12="","",J12)</f>
        <v>11. 10. 2022</v>
      </c>
      <c r="K85" s="39"/>
      <c r="L85" s="13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3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15" customHeight="1">
      <c r="A87" s="37"/>
      <c r="B87" s="38"/>
      <c r="C87" s="31" t="s">
        <v>25</v>
      </c>
      <c r="D87" s="39"/>
      <c r="E87" s="39"/>
      <c r="F87" s="26" t="str">
        <f>E15</f>
        <v xml:space="preserve"> </v>
      </c>
      <c r="G87" s="39"/>
      <c r="H87" s="39"/>
      <c r="I87" s="31" t="s">
        <v>31</v>
      </c>
      <c r="J87" s="35" t="str">
        <f>E21</f>
        <v xml:space="preserve"> </v>
      </c>
      <c r="K87" s="39"/>
      <c r="L87" s="13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5.15" customHeight="1">
      <c r="A88" s="37"/>
      <c r="B88" s="38"/>
      <c r="C88" s="31" t="s">
        <v>29</v>
      </c>
      <c r="D88" s="39"/>
      <c r="E88" s="39"/>
      <c r="F88" s="26" t="str">
        <f>IF(E18="","",E18)</f>
        <v>Vyplň údaj</v>
      </c>
      <c r="G88" s="39"/>
      <c r="H88" s="39"/>
      <c r="I88" s="31" t="s">
        <v>33</v>
      </c>
      <c r="J88" s="35" t="str">
        <f>E24</f>
        <v xml:space="preserve"> </v>
      </c>
      <c r="K88" s="39"/>
      <c r="L88" s="13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0.3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3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11" customFormat="1" ht="29.25" customHeight="1">
      <c r="A90" s="176"/>
      <c r="B90" s="177"/>
      <c r="C90" s="178" t="s">
        <v>104</v>
      </c>
      <c r="D90" s="179" t="s">
        <v>55</v>
      </c>
      <c r="E90" s="179" t="s">
        <v>51</v>
      </c>
      <c r="F90" s="179" t="s">
        <v>52</v>
      </c>
      <c r="G90" s="179" t="s">
        <v>105</v>
      </c>
      <c r="H90" s="179" t="s">
        <v>106</v>
      </c>
      <c r="I90" s="179" t="s">
        <v>107</v>
      </c>
      <c r="J90" s="179" t="s">
        <v>89</v>
      </c>
      <c r="K90" s="180" t="s">
        <v>108</v>
      </c>
      <c r="L90" s="181"/>
      <c r="M90" s="91" t="s">
        <v>19</v>
      </c>
      <c r="N90" s="92" t="s">
        <v>40</v>
      </c>
      <c r="O90" s="92" t="s">
        <v>109</v>
      </c>
      <c r="P90" s="92" t="s">
        <v>110</v>
      </c>
      <c r="Q90" s="92" t="s">
        <v>111</v>
      </c>
      <c r="R90" s="92" t="s">
        <v>112</v>
      </c>
      <c r="S90" s="92" t="s">
        <v>113</v>
      </c>
      <c r="T90" s="93" t="s">
        <v>114</v>
      </c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</row>
    <row r="91" spans="1:63" s="2" customFormat="1" ht="22.8" customHeight="1">
      <c r="A91" s="37"/>
      <c r="B91" s="38"/>
      <c r="C91" s="98" t="s">
        <v>115</v>
      </c>
      <c r="D91" s="39"/>
      <c r="E91" s="39"/>
      <c r="F91" s="39"/>
      <c r="G91" s="39"/>
      <c r="H91" s="39"/>
      <c r="I91" s="39"/>
      <c r="J91" s="182">
        <f>BK91</f>
        <v>0</v>
      </c>
      <c r="K91" s="39"/>
      <c r="L91" s="43"/>
      <c r="M91" s="94"/>
      <c r="N91" s="183"/>
      <c r="O91" s="95"/>
      <c r="P91" s="184">
        <f>P92+P126+P148+P155+P316</f>
        <v>0</v>
      </c>
      <c r="Q91" s="95"/>
      <c r="R91" s="184">
        <f>R92+R126+R148+R155+R316</f>
        <v>117.3944159</v>
      </c>
      <c r="S91" s="95"/>
      <c r="T91" s="185">
        <f>T92+T126+T148+T155+T316</f>
        <v>2.255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69</v>
      </c>
      <c r="AU91" s="16" t="s">
        <v>90</v>
      </c>
      <c r="BK91" s="186">
        <f>BK92+BK126+BK148+BK155+BK316</f>
        <v>0</v>
      </c>
    </row>
    <row r="92" spans="1:63" s="12" customFormat="1" ht="25.9" customHeight="1">
      <c r="A92" s="12"/>
      <c r="B92" s="187"/>
      <c r="C92" s="188"/>
      <c r="D92" s="189" t="s">
        <v>69</v>
      </c>
      <c r="E92" s="190" t="s">
        <v>116</v>
      </c>
      <c r="F92" s="190" t="s">
        <v>117</v>
      </c>
      <c r="G92" s="188"/>
      <c r="H92" s="188"/>
      <c r="I92" s="191"/>
      <c r="J92" s="192">
        <f>BK92</f>
        <v>0</v>
      </c>
      <c r="K92" s="188"/>
      <c r="L92" s="193"/>
      <c r="M92" s="194"/>
      <c r="N92" s="195"/>
      <c r="O92" s="195"/>
      <c r="P92" s="196">
        <f>SUM(P93:P125)</f>
        <v>0</v>
      </c>
      <c r="Q92" s="195"/>
      <c r="R92" s="196">
        <f>SUM(R93:R125)</f>
        <v>26.185530000000004</v>
      </c>
      <c r="S92" s="195"/>
      <c r="T92" s="197">
        <f>SUM(T93:T125)</f>
        <v>2.255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8" t="s">
        <v>78</v>
      </c>
      <c r="AT92" s="199" t="s">
        <v>69</v>
      </c>
      <c r="AU92" s="199" t="s">
        <v>70</v>
      </c>
      <c r="AY92" s="198" t="s">
        <v>118</v>
      </c>
      <c r="BK92" s="200">
        <f>SUM(BK93:BK125)</f>
        <v>0</v>
      </c>
    </row>
    <row r="93" spans="1:65" s="2" customFormat="1" ht="16.5" customHeight="1">
      <c r="A93" s="37"/>
      <c r="B93" s="38"/>
      <c r="C93" s="201" t="s">
        <v>78</v>
      </c>
      <c r="D93" s="201" t="s">
        <v>119</v>
      </c>
      <c r="E93" s="202" t="s">
        <v>120</v>
      </c>
      <c r="F93" s="203" t="s">
        <v>121</v>
      </c>
      <c r="G93" s="204" t="s">
        <v>122</v>
      </c>
      <c r="H93" s="205">
        <v>11</v>
      </c>
      <c r="I93" s="206"/>
      <c r="J93" s="207">
        <f>ROUND(I93*H93,2)</f>
        <v>0</v>
      </c>
      <c r="K93" s="203" t="s">
        <v>123</v>
      </c>
      <c r="L93" s="43"/>
      <c r="M93" s="208" t="s">
        <v>19</v>
      </c>
      <c r="N93" s="209" t="s">
        <v>41</v>
      </c>
      <c r="O93" s="83"/>
      <c r="P93" s="210">
        <f>O93*H93</f>
        <v>0</v>
      </c>
      <c r="Q93" s="210">
        <v>0</v>
      </c>
      <c r="R93" s="210">
        <f>Q93*H93</f>
        <v>0</v>
      </c>
      <c r="S93" s="210">
        <v>0.205</v>
      </c>
      <c r="T93" s="211">
        <f>S93*H93</f>
        <v>2.255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2" t="s">
        <v>124</v>
      </c>
      <c r="AT93" s="212" t="s">
        <v>119</v>
      </c>
      <c r="AU93" s="212" t="s">
        <v>78</v>
      </c>
      <c r="AY93" s="16" t="s">
        <v>118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16" t="s">
        <v>78</v>
      </c>
      <c r="BK93" s="213">
        <f>ROUND(I93*H93,2)</f>
        <v>0</v>
      </c>
      <c r="BL93" s="16" t="s">
        <v>124</v>
      </c>
      <c r="BM93" s="212" t="s">
        <v>125</v>
      </c>
    </row>
    <row r="94" spans="1:47" s="2" customFormat="1" ht="12">
      <c r="A94" s="37"/>
      <c r="B94" s="38"/>
      <c r="C94" s="39"/>
      <c r="D94" s="214" t="s">
        <v>126</v>
      </c>
      <c r="E94" s="39"/>
      <c r="F94" s="215" t="s">
        <v>127</v>
      </c>
      <c r="G94" s="39"/>
      <c r="H94" s="39"/>
      <c r="I94" s="216"/>
      <c r="J94" s="39"/>
      <c r="K94" s="39"/>
      <c r="L94" s="43"/>
      <c r="M94" s="217"/>
      <c r="N94" s="218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126</v>
      </c>
      <c r="AU94" s="16" t="s">
        <v>78</v>
      </c>
    </row>
    <row r="95" spans="1:47" s="2" customFormat="1" ht="12">
      <c r="A95" s="37"/>
      <c r="B95" s="38"/>
      <c r="C95" s="39"/>
      <c r="D95" s="219" t="s">
        <v>128</v>
      </c>
      <c r="E95" s="39"/>
      <c r="F95" s="220" t="s">
        <v>129</v>
      </c>
      <c r="G95" s="39"/>
      <c r="H95" s="39"/>
      <c r="I95" s="216"/>
      <c r="J95" s="39"/>
      <c r="K95" s="39"/>
      <c r="L95" s="43"/>
      <c r="M95" s="217"/>
      <c r="N95" s="218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128</v>
      </c>
      <c r="AU95" s="16" t="s">
        <v>78</v>
      </c>
    </row>
    <row r="96" spans="1:65" s="2" customFormat="1" ht="16.5" customHeight="1">
      <c r="A96" s="37"/>
      <c r="B96" s="38"/>
      <c r="C96" s="201" t="s">
        <v>80</v>
      </c>
      <c r="D96" s="201" t="s">
        <v>119</v>
      </c>
      <c r="E96" s="202" t="s">
        <v>130</v>
      </c>
      <c r="F96" s="203" t="s">
        <v>131</v>
      </c>
      <c r="G96" s="204" t="s">
        <v>132</v>
      </c>
      <c r="H96" s="205">
        <v>22</v>
      </c>
      <c r="I96" s="206"/>
      <c r="J96" s="207">
        <f>ROUND(I96*H96,2)</f>
        <v>0</v>
      </c>
      <c r="K96" s="203" t="s">
        <v>123</v>
      </c>
      <c r="L96" s="43"/>
      <c r="M96" s="208" t="s">
        <v>19</v>
      </c>
      <c r="N96" s="209" t="s">
        <v>41</v>
      </c>
      <c r="O96" s="83"/>
      <c r="P96" s="210">
        <f>O96*H96</f>
        <v>0</v>
      </c>
      <c r="Q96" s="210">
        <v>0.345</v>
      </c>
      <c r="R96" s="210">
        <f>Q96*H96</f>
        <v>7.59</v>
      </c>
      <c r="S96" s="210">
        <v>0</v>
      </c>
      <c r="T96" s="211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2" t="s">
        <v>124</v>
      </c>
      <c r="AT96" s="212" t="s">
        <v>119</v>
      </c>
      <c r="AU96" s="212" t="s">
        <v>78</v>
      </c>
      <c r="AY96" s="16" t="s">
        <v>118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16" t="s">
        <v>78</v>
      </c>
      <c r="BK96" s="213">
        <f>ROUND(I96*H96,2)</f>
        <v>0</v>
      </c>
      <c r="BL96" s="16" t="s">
        <v>124</v>
      </c>
      <c r="BM96" s="212" t="s">
        <v>133</v>
      </c>
    </row>
    <row r="97" spans="1:47" s="2" customFormat="1" ht="12">
      <c r="A97" s="37"/>
      <c r="B97" s="38"/>
      <c r="C97" s="39"/>
      <c r="D97" s="214" t="s">
        <v>126</v>
      </c>
      <c r="E97" s="39"/>
      <c r="F97" s="215" t="s">
        <v>131</v>
      </c>
      <c r="G97" s="39"/>
      <c r="H97" s="39"/>
      <c r="I97" s="216"/>
      <c r="J97" s="39"/>
      <c r="K97" s="39"/>
      <c r="L97" s="43"/>
      <c r="M97" s="217"/>
      <c r="N97" s="218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126</v>
      </c>
      <c r="AU97" s="16" t="s">
        <v>78</v>
      </c>
    </row>
    <row r="98" spans="1:47" s="2" customFormat="1" ht="12">
      <c r="A98" s="37"/>
      <c r="B98" s="38"/>
      <c r="C98" s="39"/>
      <c r="D98" s="219" t="s">
        <v>128</v>
      </c>
      <c r="E98" s="39"/>
      <c r="F98" s="220" t="s">
        <v>134</v>
      </c>
      <c r="G98" s="39"/>
      <c r="H98" s="39"/>
      <c r="I98" s="216"/>
      <c r="J98" s="39"/>
      <c r="K98" s="39"/>
      <c r="L98" s="43"/>
      <c r="M98" s="217"/>
      <c r="N98" s="218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128</v>
      </c>
      <c r="AU98" s="16" t="s">
        <v>78</v>
      </c>
    </row>
    <row r="99" spans="1:65" s="2" customFormat="1" ht="16.5" customHeight="1">
      <c r="A99" s="37"/>
      <c r="B99" s="38"/>
      <c r="C99" s="201" t="s">
        <v>135</v>
      </c>
      <c r="D99" s="201" t="s">
        <v>119</v>
      </c>
      <c r="E99" s="202" t="s">
        <v>136</v>
      </c>
      <c r="F99" s="203" t="s">
        <v>137</v>
      </c>
      <c r="G99" s="204" t="s">
        <v>132</v>
      </c>
      <c r="H99" s="205">
        <v>22</v>
      </c>
      <c r="I99" s="206"/>
      <c r="J99" s="207">
        <f>ROUND(I99*H99,2)</f>
        <v>0</v>
      </c>
      <c r="K99" s="203" t="s">
        <v>123</v>
      </c>
      <c r="L99" s="43"/>
      <c r="M99" s="208" t="s">
        <v>19</v>
      </c>
      <c r="N99" s="209" t="s">
        <v>41</v>
      </c>
      <c r="O99" s="83"/>
      <c r="P99" s="210">
        <f>O99*H99</f>
        <v>0</v>
      </c>
      <c r="Q99" s="210">
        <v>0.46</v>
      </c>
      <c r="R99" s="210">
        <f>Q99*H99</f>
        <v>10.120000000000001</v>
      </c>
      <c r="S99" s="210">
        <v>0</v>
      </c>
      <c r="T99" s="211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2" t="s">
        <v>124</v>
      </c>
      <c r="AT99" s="212" t="s">
        <v>119</v>
      </c>
      <c r="AU99" s="212" t="s">
        <v>78</v>
      </c>
      <c r="AY99" s="16" t="s">
        <v>118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16" t="s">
        <v>78</v>
      </c>
      <c r="BK99" s="213">
        <f>ROUND(I99*H99,2)</f>
        <v>0</v>
      </c>
      <c r="BL99" s="16" t="s">
        <v>124</v>
      </c>
      <c r="BM99" s="212" t="s">
        <v>138</v>
      </c>
    </row>
    <row r="100" spans="1:47" s="2" customFormat="1" ht="12">
      <c r="A100" s="37"/>
      <c r="B100" s="38"/>
      <c r="C100" s="39"/>
      <c r="D100" s="214" t="s">
        <v>126</v>
      </c>
      <c r="E100" s="39"/>
      <c r="F100" s="215" t="s">
        <v>137</v>
      </c>
      <c r="G100" s="39"/>
      <c r="H100" s="39"/>
      <c r="I100" s="216"/>
      <c r="J100" s="39"/>
      <c r="K100" s="39"/>
      <c r="L100" s="43"/>
      <c r="M100" s="217"/>
      <c r="N100" s="218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126</v>
      </c>
      <c r="AU100" s="16" t="s">
        <v>78</v>
      </c>
    </row>
    <row r="101" spans="1:47" s="2" customFormat="1" ht="12">
      <c r="A101" s="37"/>
      <c r="B101" s="38"/>
      <c r="C101" s="39"/>
      <c r="D101" s="219" t="s">
        <v>128</v>
      </c>
      <c r="E101" s="39"/>
      <c r="F101" s="220" t="s">
        <v>139</v>
      </c>
      <c r="G101" s="39"/>
      <c r="H101" s="39"/>
      <c r="I101" s="216"/>
      <c r="J101" s="39"/>
      <c r="K101" s="39"/>
      <c r="L101" s="43"/>
      <c r="M101" s="217"/>
      <c r="N101" s="218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128</v>
      </c>
      <c r="AU101" s="16" t="s">
        <v>78</v>
      </c>
    </row>
    <row r="102" spans="1:65" s="2" customFormat="1" ht="21.75" customHeight="1">
      <c r="A102" s="37"/>
      <c r="B102" s="38"/>
      <c r="C102" s="201" t="s">
        <v>124</v>
      </c>
      <c r="D102" s="201" t="s">
        <v>119</v>
      </c>
      <c r="E102" s="202" t="s">
        <v>140</v>
      </c>
      <c r="F102" s="203" t="s">
        <v>141</v>
      </c>
      <c r="G102" s="204" t="s">
        <v>132</v>
      </c>
      <c r="H102" s="205">
        <v>21</v>
      </c>
      <c r="I102" s="206"/>
      <c r="J102" s="207">
        <f>ROUND(I102*H102,2)</f>
        <v>0</v>
      </c>
      <c r="K102" s="203" t="s">
        <v>123</v>
      </c>
      <c r="L102" s="43"/>
      <c r="M102" s="208" t="s">
        <v>19</v>
      </c>
      <c r="N102" s="209" t="s">
        <v>41</v>
      </c>
      <c r="O102" s="83"/>
      <c r="P102" s="210">
        <f>O102*H102</f>
        <v>0</v>
      </c>
      <c r="Q102" s="210">
        <v>0.11162</v>
      </c>
      <c r="R102" s="210">
        <f>Q102*H102</f>
        <v>2.34402</v>
      </c>
      <c r="S102" s="210">
        <v>0</v>
      </c>
      <c r="T102" s="211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2" t="s">
        <v>124</v>
      </c>
      <c r="AT102" s="212" t="s">
        <v>119</v>
      </c>
      <c r="AU102" s="212" t="s">
        <v>78</v>
      </c>
      <c r="AY102" s="16" t="s">
        <v>118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16" t="s">
        <v>78</v>
      </c>
      <c r="BK102" s="213">
        <f>ROUND(I102*H102,2)</f>
        <v>0</v>
      </c>
      <c r="BL102" s="16" t="s">
        <v>124</v>
      </c>
      <c r="BM102" s="212" t="s">
        <v>142</v>
      </c>
    </row>
    <row r="103" spans="1:47" s="2" customFormat="1" ht="12">
      <c r="A103" s="37"/>
      <c r="B103" s="38"/>
      <c r="C103" s="39"/>
      <c r="D103" s="214" t="s">
        <v>126</v>
      </c>
      <c r="E103" s="39"/>
      <c r="F103" s="215" t="s">
        <v>141</v>
      </c>
      <c r="G103" s="39"/>
      <c r="H103" s="39"/>
      <c r="I103" s="216"/>
      <c r="J103" s="39"/>
      <c r="K103" s="39"/>
      <c r="L103" s="43"/>
      <c r="M103" s="217"/>
      <c r="N103" s="218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126</v>
      </c>
      <c r="AU103" s="16" t="s">
        <v>78</v>
      </c>
    </row>
    <row r="104" spans="1:47" s="2" customFormat="1" ht="12">
      <c r="A104" s="37"/>
      <c r="B104" s="38"/>
      <c r="C104" s="39"/>
      <c r="D104" s="219" t="s">
        <v>128</v>
      </c>
      <c r="E104" s="39"/>
      <c r="F104" s="220" t="s">
        <v>143</v>
      </c>
      <c r="G104" s="39"/>
      <c r="H104" s="39"/>
      <c r="I104" s="216"/>
      <c r="J104" s="39"/>
      <c r="K104" s="39"/>
      <c r="L104" s="43"/>
      <c r="M104" s="217"/>
      <c r="N104" s="218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128</v>
      </c>
      <c r="AU104" s="16" t="s">
        <v>78</v>
      </c>
    </row>
    <row r="105" spans="1:65" s="2" customFormat="1" ht="16.5" customHeight="1">
      <c r="A105" s="37"/>
      <c r="B105" s="38"/>
      <c r="C105" s="221" t="s">
        <v>144</v>
      </c>
      <c r="D105" s="221" t="s">
        <v>145</v>
      </c>
      <c r="E105" s="222" t="s">
        <v>146</v>
      </c>
      <c r="F105" s="223" t="s">
        <v>147</v>
      </c>
      <c r="G105" s="224" t="s">
        <v>132</v>
      </c>
      <c r="H105" s="225">
        <v>21</v>
      </c>
      <c r="I105" s="226"/>
      <c r="J105" s="227">
        <f>ROUND(I105*H105,2)</f>
        <v>0</v>
      </c>
      <c r="K105" s="223" t="s">
        <v>123</v>
      </c>
      <c r="L105" s="228"/>
      <c r="M105" s="229" t="s">
        <v>19</v>
      </c>
      <c r="N105" s="230" t="s">
        <v>41</v>
      </c>
      <c r="O105" s="83"/>
      <c r="P105" s="210">
        <f>O105*H105</f>
        <v>0</v>
      </c>
      <c r="Q105" s="210">
        <v>0.176</v>
      </c>
      <c r="R105" s="210">
        <f>Q105*H105</f>
        <v>3.6959999999999997</v>
      </c>
      <c r="S105" s="210">
        <v>0</v>
      </c>
      <c r="T105" s="211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2" t="s">
        <v>148</v>
      </c>
      <c r="AT105" s="212" t="s">
        <v>145</v>
      </c>
      <c r="AU105" s="212" t="s">
        <v>78</v>
      </c>
      <c r="AY105" s="16" t="s">
        <v>118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16" t="s">
        <v>78</v>
      </c>
      <c r="BK105" s="213">
        <f>ROUND(I105*H105,2)</f>
        <v>0</v>
      </c>
      <c r="BL105" s="16" t="s">
        <v>124</v>
      </c>
      <c r="BM105" s="212" t="s">
        <v>149</v>
      </c>
    </row>
    <row r="106" spans="1:47" s="2" customFormat="1" ht="12">
      <c r="A106" s="37"/>
      <c r="B106" s="38"/>
      <c r="C106" s="39"/>
      <c r="D106" s="214" t="s">
        <v>126</v>
      </c>
      <c r="E106" s="39"/>
      <c r="F106" s="215" t="s">
        <v>147</v>
      </c>
      <c r="G106" s="39"/>
      <c r="H106" s="39"/>
      <c r="I106" s="216"/>
      <c r="J106" s="39"/>
      <c r="K106" s="39"/>
      <c r="L106" s="43"/>
      <c r="M106" s="217"/>
      <c r="N106" s="218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126</v>
      </c>
      <c r="AU106" s="16" t="s">
        <v>78</v>
      </c>
    </row>
    <row r="107" spans="1:65" s="2" customFormat="1" ht="16.5" customHeight="1">
      <c r="A107" s="37"/>
      <c r="B107" s="38"/>
      <c r="C107" s="201" t="s">
        <v>150</v>
      </c>
      <c r="D107" s="201" t="s">
        <v>119</v>
      </c>
      <c r="E107" s="202" t="s">
        <v>151</v>
      </c>
      <c r="F107" s="203" t="s">
        <v>152</v>
      </c>
      <c r="G107" s="204" t="s">
        <v>122</v>
      </c>
      <c r="H107" s="205">
        <v>11</v>
      </c>
      <c r="I107" s="206"/>
      <c r="J107" s="207">
        <f>ROUND(I107*H107,2)</f>
        <v>0</v>
      </c>
      <c r="K107" s="203" t="s">
        <v>123</v>
      </c>
      <c r="L107" s="43"/>
      <c r="M107" s="208" t="s">
        <v>19</v>
      </c>
      <c r="N107" s="209" t="s">
        <v>41</v>
      </c>
      <c r="O107" s="83"/>
      <c r="P107" s="210">
        <f>O107*H107</f>
        <v>0</v>
      </c>
      <c r="Q107" s="210">
        <v>0.1554</v>
      </c>
      <c r="R107" s="210">
        <f>Q107*H107</f>
        <v>1.7094</v>
      </c>
      <c r="S107" s="210">
        <v>0</v>
      </c>
      <c r="T107" s="211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2" t="s">
        <v>124</v>
      </c>
      <c r="AT107" s="212" t="s">
        <v>119</v>
      </c>
      <c r="AU107" s="212" t="s">
        <v>78</v>
      </c>
      <c r="AY107" s="16" t="s">
        <v>118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16" t="s">
        <v>78</v>
      </c>
      <c r="BK107" s="213">
        <f>ROUND(I107*H107,2)</f>
        <v>0</v>
      </c>
      <c r="BL107" s="16" t="s">
        <v>124</v>
      </c>
      <c r="BM107" s="212" t="s">
        <v>153</v>
      </c>
    </row>
    <row r="108" spans="1:47" s="2" customFormat="1" ht="12">
      <c r="A108" s="37"/>
      <c r="B108" s="38"/>
      <c r="C108" s="39"/>
      <c r="D108" s="214" t="s">
        <v>126</v>
      </c>
      <c r="E108" s="39"/>
      <c r="F108" s="215" t="s">
        <v>154</v>
      </c>
      <c r="G108" s="39"/>
      <c r="H108" s="39"/>
      <c r="I108" s="216"/>
      <c r="J108" s="39"/>
      <c r="K108" s="39"/>
      <c r="L108" s="43"/>
      <c r="M108" s="217"/>
      <c r="N108" s="218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126</v>
      </c>
      <c r="AU108" s="16" t="s">
        <v>78</v>
      </c>
    </row>
    <row r="109" spans="1:47" s="2" customFormat="1" ht="12">
      <c r="A109" s="37"/>
      <c r="B109" s="38"/>
      <c r="C109" s="39"/>
      <c r="D109" s="219" t="s">
        <v>128</v>
      </c>
      <c r="E109" s="39"/>
      <c r="F109" s="220" t="s">
        <v>155</v>
      </c>
      <c r="G109" s="39"/>
      <c r="H109" s="39"/>
      <c r="I109" s="216"/>
      <c r="J109" s="39"/>
      <c r="K109" s="39"/>
      <c r="L109" s="43"/>
      <c r="M109" s="217"/>
      <c r="N109" s="218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128</v>
      </c>
      <c r="AU109" s="16" t="s">
        <v>78</v>
      </c>
    </row>
    <row r="110" spans="1:47" s="2" customFormat="1" ht="12">
      <c r="A110" s="37"/>
      <c r="B110" s="38"/>
      <c r="C110" s="39"/>
      <c r="D110" s="214" t="s">
        <v>156</v>
      </c>
      <c r="E110" s="39"/>
      <c r="F110" s="231" t="s">
        <v>157</v>
      </c>
      <c r="G110" s="39"/>
      <c r="H110" s="39"/>
      <c r="I110" s="216"/>
      <c r="J110" s="39"/>
      <c r="K110" s="39"/>
      <c r="L110" s="43"/>
      <c r="M110" s="217"/>
      <c r="N110" s="218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156</v>
      </c>
      <c r="AU110" s="16" t="s">
        <v>78</v>
      </c>
    </row>
    <row r="111" spans="1:65" s="2" customFormat="1" ht="16.5" customHeight="1">
      <c r="A111" s="37"/>
      <c r="B111" s="38"/>
      <c r="C111" s="221" t="s">
        <v>158</v>
      </c>
      <c r="D111" s="221" t="s">
        <v>145</v>
      </c>
      <c r="E111" s="222" t="s">
        <v>159</v>
      </c>
      <c r="F111" s="223" t="s">
        <v>160</v>
      </c>
      <c r="G111" s="224" t="s">
        <v>122</v>
      </c>
      <c r="H111" s="225">
        <v>11</v>
      </c>
      <c r="I111" s="226"/>
      <c r="J111" s="227">
        <f>ROUND(I111*H111,2)</f>
        <v>0</v>
      </c>
      <c r="K111" s="223" t="s">
        <v>123</v>
      </c>
      <c r="L111" s="228"/>
      <c r="M111" s="229" t="s">
        <v>19</v>
      </c>
      <c r="N111" s="230" t="s">
        <v>41</v>
      </c>
      <c r="O111" s="83"/>
      <c r="P111" s="210">
        <f>O111*H111</f>
        <v>0</v>
      </c>
      <c r="Q111" s="210">
        <v>0.06567</v>
      </c>
      <c r="R111" s="210">
        <f>Q111*H111</f>
        <v>0.7223700000000001</v>
      </c>
      <c r="S111" s="210">
        <v>0</v>
      </c>
      <c r="T111" s="211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12" t="s">
        <v>148</v>
      </c>
      <c r="AT111" s="212" t="s">
        <v>145</v>
      </c>
      <c r="AU111" s="212" t="s">
        <v>78</v>
      </c>
      <c r="AY111" s="16" t="s">
        <v>118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16" t="s">
        <v>78</v>
      </c>
      <c r="BK111" s="213">
        <f>ROUND(I111*H111,2)</f>
        <v>0</v>
      </c>
      <c r="BL111" s="16" t="s">
        <v>124</v>
      </c>
      <c r="BM111" s="212" t="s">
        <v>161</v>
      </c>
    </row>
    <row r="112" spans="1:47" s="2" customFormat="1" ht="12">
      <c r="A112" s="37"/>
      <c r="B112" s="38"/>
      <c r="C112" s="39"/>
      <c r="D112" s="214" t="s">
        <v>126</v>
      </c>
      <c r="E112" s="39"/>
      <c r="F112" s="215" t="s">
        <v>160</v>
      </c>
      <c r="G112" s="39"/>
      <c r="H112" s="39"/>
      <c r="I112" s="216"/>
      <c r="J112" s="39"/>
      <c r="K112" s="39"/>
      <c r="L112" s="43"/>
      <c r="M112" s="217"/>
      <c r="N112" s="218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126</v>
      </c>
      <c r="AU112" s="16" t="s">
        <v>78</v>
      </c>
    </row>
    <row r="113" spans="1:47" s="2" customFormat="1" ht="12">
      <c r="A113" s="37"/>
      <c r="B113" s="38"/>
      <c r="C113" s="39"/>
      <c r="D113" s="214" t="s">
        <v>156</v>
      </c>
      <c r="E113" s="39"/>
      <c r="F113" s="231" t="s">
        <v>157</v>
      </c>
      <c r="G113" s="39"/>
      <c r="H113" s="39"/>
      <c r="I113" s="216"/>
      <c r="J113" s="39"/>
      <c r="K113" s="39"/>
      <c r="L113" s="43"/>
      <c r="M113" s="217"/>
      <c r="N113" s="218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156</v>
      </c>
      <c r="AU113" s="16" t="s">
        <v>78</v>
      </c>
    </row>
    <row r="114" spans="1:65" s="2" customFormat="1" ht="16.5" customHeight="1">
      <c r="A114" s="37"/>
      <c r="B114" s="38"/>
      <c r="C114" s="201" t="s">
        <v>148</v>
      </c>
      <c r="D114" s="201" t="s">
        <v>119</v>
      </c>
      <c r="E114" s="202" t="s">
        <v>162</v>
      </c>
      <c r="F114" s="203" t="s">
        <v>163</v>
      </c>
      <c r="G114" s="204" t="s">
        <v>122</v>
      </c>
      <c r="H114" s="205">
        <v>11</v>
      </c>
      <c r="I114" s="206"/>
      <c r="J114" s="207">
        <f>ROUND(I114*H114,2)</f>
        <v>0</v>
      </c>
      <c r="K114" s="203" t="s">
        <v>123</v>
      </c>
      <c r="L114" s="43"/>
      <c r="M114" s="208" t="s">
        <v>19</v>
      </c>
      <c r="N114" s="209" t="s">
        <v>41</v>
      </c>
      <c r="O114" s="83"/>
      <c r="P114" s="210">
        <f>O114*H114</f>
        <v>0</v>
      </c>
      <c r="Q114" s="210">
        <v>0.00034</v>
      </c>
      <c r="R114" s="210">
        <f>Q114*H114</f>
        <v>0.0037400000000000003</v>
      </c>
      <c r="S114" s="210">
        <v>0</v>
      </c>
      <c r="T114" s="211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12" t="s">
        <v>124</v>
      </c>
      <c r="AT114" s="212" t="s">
        <v>119</v>
      </c>
      <c r="AU114" s="212" t="s">
        <v>78</v>
      </c>
      <c r="AY114" s="16" t="s">
        <v>118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16" t="s">
        <v>78</v>
      </c>
      <c r="BK114" s="213">
        <f>ROUND(I114*H114,2)</f>
        <v>0</v>
      </c>
      <c r="BL114" s="16" t="s">
        <v>124</v>
      </c>
      <c r="BM114" s="212" t="s">
        <v>164</v>
      </c>
    </row>
    <row r="115" spans="1:47" s="2" customFormat="1" ht="12">
      <c r="A115" s="37"/>
      <c r="B115" s="38"/>
      <c r="C115" s="39"/>
      <c r="D115" s="214" t="s">
        <v>126</v>
      </c>
      <c r="E115" s="39"/>
      <c r="F115" s="215" t="s">
        <v>165</v>
      </c>
      <c r="G115" s="39"/>
      <c r="H115" s="39"/>
      <c r="I115" s="216"/>
      <c r="J115" s="39"/>
      <c r="K115" s="39"/>
      <c r="L115" s="43"/>
      <c r="M115" s="217"/>
      <c r="N115" s="218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126</v>
      </c>
      <c r="AU115" s="16" t="s">
        <v>78</v>
      </c>
    </row>
    <row r="116" spans="1:47" s="2" customFormat="1" ht="12">
      <c r="A116" s="37"/>
      <c r="B116" s="38"/>
      <c r="C116" s="39"/>
      <c r="D116" s="219" t="s">
        <v>128</v>
      </c>
      <c r="E116" s="39"/>
      <c r="F116" s="220" t="s">
        <v>166</v>
      </c>
      <c r="G116" s="39"/>
      <c r="H116" s="39"/>
      <c r="I116" s="216"/>
      <c r="J116" s="39"/>
      <c r="K116" s="39"/>
      <c r="L116" s="43"/>
      <c r="M116" s="217"/>
      <c r="N116" s="218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128</v>
      </c>
      <c r="AU116" s="16" t="s">
        <v>78</v>
      </c>
    </row>
    <row r="117" spans="1:47" s="2" customFormat="1" ht="12">
      <c r="A117" s="37"/>
      <c r="B117" s="38"/>
      <c r="C117" s="39"/>
      <c r="D117" s="214" t="s">
        <v>156</v>
      </c>
      <c r="E117" s="39"/>
      <c r="F117" s="231" t="s">
        <v>157</v>
      </c>
      <c r="G117" s="39"/>
      <c r="H117" s="39"/>
      <c r="I117" s="216"/>
      <c r="J117" s="39"/>
      <c r="K117" s="39"/>
      <c r="L117" s="43"/>
      <c r="M117" s="217"/>
      <c r="N117" s="218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156</v>
      </c>
      <c r="AU117" s="16" t="s">
        <v>78</v>
      </c>
    </row>
    <row r="118" spans="1:65" s="2" customFormat="1" ht="16.5" customHeight="1">
      <c r="A118" s="37"/>
      <c r="B118" s="38"/>
      <c r="C118" s="201" t="s">
        <v>167</v>
      </c>
      <c r="D118" s="201" t="s">
        <v>119</v>
      </c>
      <c r="E118" s="202" t="s">
        <v>168</v>
      </c>
      <c r="F118" s="203" t="s">
        <v>169</v>
      </c>
      <c r="G118" s="204" t="s">
        <v>122</v>
      </c>
      <c r="H118" s="205">
        <v>11</v>
      </c>
      <c r="I118" s="206"/>
      <c r="J118" s="207">
        <f>ROUND(I118*H118,2)</f>
        <v>0</v>
      </c>
      <c r="K118" s="203" t="s">
        <v>123</v>
      </c>
      <c r="L118" s="43"/>
      <c r="M118" s="208" t="s">
        <v>19</v>
      </c>
      <c r="N118" s="209" t="s">
        <v>41</v>
      </c>
      <c r="O118" s="83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12" t="s">
        <v>124</v>
      </c>
      <c r="AT118" s="212" t="s">
        <v>119</v>
      </c>
      <c r="AU118" s="212" t="s">
        <v>78</v>
      </c>
      <c r="AY118" s="16" t="s">
        <v>118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6" t="s">
        <v>78</v>
      </c>
      <c r="BK118" s="213">
        <f>ROUND(I118*H118,2)</f>
        <v>0</v>
      </c>
      <c r="BL118" s="16" t="s">
        <v>124</v>
      </c>
      <c r="BM118" s="212" t="s">
        <v>170</v>
      </c>
    </row>
    <row r="119" spans="1:47" s="2" customFormat="1" ht="12">
      <c r="A119" s="37"/>
      <c r="B119" s="38"/>
      <c r="C119" s="39"/>
      <c r="D119" s="214" t="s">
        <v>126</v>
      </c>
      <c r="E119" s="39"/>
      <c r="F119" s="215" t="s">
        <v>171</v>
      </c>
      <c r="G119" s="39"/>
      <c r="H119" s="39"/>
      <c r="I119" s="216"/>
      <c r="J119" s="39"/>
      <c r="K119" s="39"/>
      <c r="L119" s="43"/>
      <c r="M119" s="217"/>
      <c r="N119" s="218"/>
      <c r="O119" s="83"/>
      <c r="P119" s="83"/>
      <c r="Q119" s="83"/>
      <c r="R119" s="83"/>
      <c r="S119" s="83"/>
      <c r="T119" s="8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126</v>
      </c>
      <c r="AU119" s="16" t="s">
        <v>78</v>
      </c>
    </row>
    <row r="120" spans="1:47" s="2" customFormat="1" ht="12">
      <c r="A120" s="37"/>
      <c r="B120" s="38"/>
      <c r="C120" s="39"/>
      <c r="D120" s="219" t="s">
        <v>128</v>
      </c>
      <c r="E120" s="39"/>
      <c r="F120" s="220" t="s">
        <v>172</v>
      </c>
      <c r="G120" s="39"/>
      <c r="H120" s="39"/>
      <c r="I120" s="216"/>
      <c r="J120" s="39"/>
      <c r="K120" s="39"/>
      <c r="L120" s="43"/>
      <c r="M120" s="217"/>
      <c r="N120" s="218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128</v>
      </c>
      <c r="AU120" s="16" t="s">
        <v>78</v>
      </c>
    </row>
    <row r="121" spans="1:47" s="2" customFormat="1" ht="12">
      <c r="A121" s="37"/>
      <c r="B121" s="38"/>
      <c r="C121" s="39"/>
      <c r="D121" s="214" t="s">
        <v>156</v>
      </c>
      <c r="E121" s="39"/>
      <c r="F121" s="231" t="s">
        <v>157</v>
      </c>
      <c r="G121" s="39"/>
      <c r="H121" s="39"/>
      <c r="I121" s="216"/>
      <c r="J121" s="39"/>
      <c r="K121" s="39"/>
      <c r="L121" s="43"/>
      <c r="M121" s="217"/>
      <c r="N121" s="218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156</v>
      </c>
      <c r="AU121" s="16" t="s">
        <v>78</v>
      </c>
    </row>
    <row r="122" spans="1:65" s="2" customFormat="1" ht="16.5" customHeight="1">
      <c r="A122" s="37"/>
      <c r="B122" s="38"/>
      <c r="C122" s="201" t="s">
        <v>173</v>
      </c>
      <c r="D122" s="201" t="s">
        <v>119</v>
      </c>
      <c r="E122" s="202" t="s">
        <v>174</v>
      </c>
      <c r="F122" s="203" t="s">
        <v>175</v>
      </c>
      <c r="G122" s="204" t="s">
        <v>122</v>
      </c>
      <c r="H122" s="205">
        <v>11</v>
      </c>
      <c r="I122" s="206"/>
      <c r="J122" s="207">
        <f>ROUND(I122*H122,2)</f>
        <v>0</v>
      </c>
      <c r="K122" s="203" t="s">
        <v>123</v>
      </c>
      <c r="L122" s="43"/>
      <c r="M122" s="208" t="s">
        <v>19</v>
      </c>
      <c r="N122" s="209" t="s">
        <v>41</v>
      </c>
      <c r="O122" s="83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12" t="s">
        <v>124</v>
      </c>
      <c r="AT122" s="212" t="s">
        <v>119</v>
      </c>
      <c r="AU122" s="212" t="s">
        <v>78</v>
      </c>
      <c r="AY122" s="16" t="s">
        <v>118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6" t="s">
        <v>78</v>
      </c>
      <c r="BK122" s="213">
        <f>ROUND(I122*H122,2)</f>
        <v>0</v>
      </c>
      <c r="BL122" s="16" t="s">
        <v>124</v>
      </c>
      <c r="BM122" s="212" t="s">
        <v>176</v>
      </c>
    </row>
    <row r="123" spans="1:47" s="2" customFormat="1" ht="12">
      <c r="A123" s="37"/>
      <c r="B123" s="38"/>
      <c r="C123" s="39"/>
      <c r="D123" s="214" t="s">
        <v>126</v>
      </c>
      <c r="E123" s="39"/>
      <c r="F123" s="215" t="s">
        <v>177</v>
      </c>
      <c r="G123" s="39"/>
      <c r="H123" s="39"/>
      <c r="I123" s="216"/>
      <c r="J123" s="39"/>
      <c r="K123" s="39"/>
      <c r="L123" s="43"/>
      <c r="M123" s="217"/>
      <c r="N123" s="218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126</v>
      </c>
      <c r="AU123" s="16" t="s">
        <v>78</v>
      </c>
    </row>
    <row r="124" spans="1:47" s="2" customFormat="1" ht="12">
      <c r="A124" s="37"/>
      <c r="B124" s="38"/>
      <c r="C124" s="39"/>
      <c r="D124" s="219" t="s">
        <v>128</v>
      </c>
      <c r="E124" s="39"/>
      <c r="F124" s="220" t="s">
        <v>178</v>
      </c>
      <c r="G124" s="39"/>
      <c r="H124" s="39"/>
      <c r="I124" s="216"/>
      <c r="J124" s="39"/>
      <c r="K124" s="39"/>
      <c r="L124" s="43"/>
      <c r="M124" s="217"/>
      <c r="N124" s="218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128</v>
      </c>
      <c r="AU124" s="16" t="s">
        <v>78</v>
      </c>
    </row>
    <row r="125" spans="1:47" s="2" customFormat="1" ht="12">
      <c r="A125" s="37"/>
      <c r="B125" s="38"/>
      <c r="C125" s="39"/>
      <c r="D125" s="214" t="s">
        <v>156</v>
      </c>
      <c r="E125" s="39"/>
      <c r="F125" s="231" t="s">
        <v>157</v>
      </c>
      <c r="G125" s="39"/>
      <c r="H125" s="39"/>
      <c r="I125" s="216"/>
      <c r="J125" s="39"/>
      <c r="K125" s="39"/>
      <c r="L125" s="43"/>
      <c r="M125" s="217"/>
      <c r="N125" s="218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156</v>
      </c>
      <c r="AU125" s="16" t="s">
        <v>78</v>
      </c>
    </row>
    <row r="126" spans="1:63" s="12" customFormat="1" ht="25.9" customHeight="1">
      <c r="A126" s="12"/>
      <c r="B126" s="187"/>
      <c r="C126" s="188"/>
      <c r="D126" s="189" t="s">
        <v>69</v>
      </c>
      <c r="E126" s="190" t="s">
        <v>179</v>
      </c>
      <c r="F126" s="190" t="s">
        <v>180</v>
      </c>
      <c r="G126" s="188"/>
      <c r="H126" s="188"/>
      <c r="I126" s="191"/>
      <c r="J126" s="192">
        <f>BK126</f>
        <v>0</v>
      </c>
      <c r="K126" s="188"/>
      <c r="L126" s="193"/>
      <c r="M126" s="194"/>
      <c r="N126" s="195"/>
      <c r="O126" s="195"/>
      <c r="P126" s="196">
        <f>SUM(P127:P147)</f>
        <v>0</v>
      </c>
      <c r="Q126" s="195"/>
      <c r="R126" s="196">
        <f>SUM(R127:R147)</f>
        <v>0</v>
      </c>
      <c r="S126" s="195"/>
      <c r="T126" s="197">
        <f>SUM(T127:T147)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98" t="s">
        <v>78</v>
      </c>
      <c r="AT126" s="199" t="s">
        <v>69</v>
      </c>
      <c r="AU126" s="199" t="s">
        <v>70</v>
      </c>
      <c r="AY126" s="198" t="s">
        <v>118</v>
      </c>
      <c r="BK126" s="200">
        <f>SUM(BK127:BK147)</f>
        <v>0</v>
      </c>
    </row>
    <row r="127" spans="1:65" s="2" customFormat="1" ht="21.75" customHeight="1">
      <c r="A127" s="37"/>
      <c r="B127" s="38"/>
      <c r="C127" s="201" t="s">
        <v>181</v>
      </c>
      <c r="D127" s="201" t="s">
        <v>119</v>
      </c>
      <c r="E127" s="202" t="s">
        <v>182</v>
      </c>
      <c r="F127" s="203" t="s">
        <v>183</v>
      </c>
      <c r="G127" s="204" t="s">
        <v>184</v>
      </c>
      <c r="H127" s="205">
        <v>3</v>
      </c>
      <c r="I127" s="206"/>
      <c r="J127" s="207">
        <f>ROUND(I127*H127,2)</f>
        <v>0</v>
      </c>
      <c r="K127" s="203" t="s">
        <v>123</v>
      </c>
      <c r="L127" s="43"/>
      <c r="M127" s="208" t="s">
        <v>19</v>
      </c>
      <c r="N127" s="209" t="s">
        <v>41</v>
      </c>
      <c r="O127" s="83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12" t="s">
        <v>124</v>
      </c>
      <c r="AT127" s="212" t="s">
        <v>119</v>
      </c>
      <c r="AU127" s="212" t="s">
        <v>78</v>
      </c>
      <c r="AY127" s="16" t="s">
        <v>118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6" t="s">
        <v>78</v>
      </c>
      <c r="BK127" s="213">
        <f>ROUND(I127*H127,2)</f>
        <v>0</v>
      </c>
      <c r="BL127" s="16" t="s">
        <v>124</v>
      </c>
      <c r="BM127" s="212" t="s">
        <v>185</v>
      </c>
    </row>
    <row r="128" spans="1:47" s="2" customFormat="1" ht="12">
      <c r="A128" s="37"/>
      <c r="B128" s="38"/>
      <c r="C128" s="39"/>
      <c r="D128" s="214" t="s">
        <v>126</v>
      </c>
      <c r="E128" s="39"/>
      <c r="F128" s="215" t="s">
        <v>183</v>
      </c>
      <c r="G128" s="39"/>
      <c r="H128" s="39"/>
      <c r="I128" s="216"/>
      <c r="J128" s="39"/>
      <c r="K128" s="39"/>
      <c r="L128" s="43"/>
      <c r="M128" s="217"/>
      <c r="N128" s="218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126</v>
      </c>
      <c r="AU128" s="16" t="s">
        <v>78</v>
      </c>
    </row>
    <row r="129" spans="1:47" s="2" customFormat="1" ht="12">
      <c r="A129" s="37"/>
      <c r="B129" s="38"/>
      <c r="C129" s="39"/>
      <c r="D129" s="219" t="s">
        <v>128</v>
      </c>
      <c r="E129" s="39"/>
      <c r="F129" s="220" t="s">
        <v>186</v>
      </c>
      <c r="G129" s="39"/>
      <c r="H129" s="39"/>
      <c r="I129" s="216"/>
      <c r="J129" s="39"/>
      <c r="K129" s="39"/>
      <c r="L129" s="43"/>
      <c r="M129" s="217"/>
      <c r="N129" s="218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128</v>
      </c>
      <c r="AU129" s="16" t="s">
        <v>78</v>
      </c>
    </row>
    <row r="130" spans="1:65" s="2" customFormat="1" ht="21.75" customHeight="1">
      <c r="A130" s="37"/>
      <c r="B130" s="38"/>
      <c r="C130" s="201" t="s">
        <v>187</v>
      </c>
      <c r="D130" s="201" t="s">
        <v>119</v>
      </c>
      <c r="E130" s="202" t="s">
        <v>188</v>
      </c>
      <c r="F130" s="203" t="s">
        <v>189</v>
      </c>
      <c r="G130" s="204" t="s">
        <v>184</v>
      </c>
      <c r="H130" s="205">
        <v>10</v>
      </c>
      <c r="I130" s="206"/>
      <c r="J130" s="207">
        <f>ROUND(I130*H130,2)</f>
        <v>0</v>
      </c>
      <c r="K130" s="203" t="s">
        <v>123</v>
      </c>
      <c r="L130" s="43"/>
      <c r="M130" s="208" t="s">
        <v>19</v>
      </c>
      <c r="N130" s="209" t="s">
        <v>41</v>
      </c>
      <c r="O130" s="83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12" t="s">
        <v>124</v>
      </c>
      <c r="AT130" s="212" t="s">
        <v>119</v>
      </c>
      <c r="AU130" s="212" t="s">
        <v>78</v>
      </c>
      <c r="AY130" s="16" t="s">
        <v>118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6" t="s">
        <v>78</v>
      </c>
      <c r="BK130" s="213">
        <f>ROUND(I130*H130,2)</f>
        <v>0</v>
      </c>
      <c r="BL130" s="16" t="s">
        <v>124</v>
      </c>
      <c r="BM130" s="212" t="s">
        <v>190</v>
      </c>
    </row>
    <row r="131" spans="1:47" s="2" customFormat="1" ht="12">
      <c r="A131" s="37"/>
      <c r="B131" s="38"/>
      <c r="C131" s="39"/>
      <c r="D131" s="214" t="s">
        <v>126</v>
      </c>
      <c r="E131" s="39"/>
      <c r="F131" s="215" t="s">
        <v>189</v>
      </c>
      <c r="G131" s="39"/>
      <c r="H131" s="39"/>
      <c r="I131" s="216"/>
      <c r="J131" s="39"/>
      <c r="K131" s="39"/>
      <c r="L131" s="43"/>
      <c r="M131" s="217"/>
      <c r="N131" s="218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126</v>
      </c>
      <c r="AU131" s="16" t="s">
        <v>78</v>
      </c>
    </row>
    <row r="132" spans="1:47" s="2" customFormat="1" ht="12">
      <c r="A132" s="37"/>
      <c r="B132" s="38"/>
      <c r="C132" s="39"/>
      <c r="D132" s="219" t="s">
        <v>128</v>
      </c>
      <c r="E132" s="39"/>
      <c r="F132" s="220" t="s">
        <v>191</v>
      </c>
      <c r="G132" s="39"/>
      <c r="H132" s="39"/>
      <c r="I132" s="216"/>
      <c r="J132" s="39"/>
      <c r="K132" s="39"/>
      <c r="L132" s="43"/>
      <c r="M132" s="217"/>
      <c r="N132" s="218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128</v>
      </c>
      <c r="AU132" s="16" t="s">
        <v>78</v>
      </c>
    </row>
    <row r="133" spans="1:65" s="2" customFormat="1" ht="24.15" customHeight="1">
      <c r="A133" s="37"/>
      <c r="B133" s="38"/>
      <c r="C133" s="201" t="s">
        <v>192</v>
      </c>
      <c r="D133" s="201" t="s">
        <v>119</v>
      </c>
      <c r="E133" s="202" t="s">
        <v>193</v>
      </c>
      <c r="F133" s="203" t="s">
        <v>194</v>
      </c>
      <c r="G133" s="204" t="s">
        <v>184</v>
      </c>
      <c r="H133" s="205">
        <v>10</v>
      </c>
      <c r="I133" s="206"/>
      <c r="J133" s="207">
        <f>ROUND(I133*H133,2)</f>
        <v>0</v>
      </c>
      <c r="K133" s="203" t="s">
        <v>123</v>
      </c>
      <c r="L133" s="43"/>
      <c r="M133" s="208" t="s">
        <v>19</v>
      </c>
      <c r="N133" s="209" t="s">
        <v>41</v>
      </c>
      <c r="O133" s="83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12" t="s">
        <v>124</v>
      </c>
      <c r="AT133" s="212" t="s">
        <v>119</v>
      </c>
      <c r="AU133" s="212" t="s">
        <v>78</v>
      </c>
      <c r="AY133" s="16" t="s">
        <v>118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6" t="s">
        <v>78</v>
      </c>
      <c r="BK133" s="213">
        <f>ROUND(I133*H133,2)</f>
        <v>0</v>
      </c>
      <c r="BL133" s="16" t="s">
        <v>124</v>
      </c>
      <c r="BM133" s="212" t="s">
        <v>195</v>
      </c>
    </row>
    <row r="134" spans="1:47" s="2" customFormat="1" ht="12">
      <c r="A134" s="37"/>
      <c r="B134" s="38"/>
      <c r="C134" s="39"/>
      <c r="D134" s="214" t="s">
        <v>126</v>
      </c>
      <c r="E134" s="39"/>
      <c r="F134" s="215" t="s">
        <v>194</v>
      </c>
      <c r="G134" s="39"/>
      <c r="H134" s="39"/>
      <c r="I134" s="216"/>
      <c r="J134" s="39"/>
      <c r="K134" s="39"/>
      <c r="L134" s="43"/>
      <c r="M134" s="217"/>
      <c r="N134" s="218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126</v>
      </c>
      <c r="AU134" s="16" t="s">
        <v>78</v>
      </c>
    </row>
    <row r="135" spans="1:47" s="2" customFormat="1" ht="12">
      <c r="A135" s="37"/>
      <c r="B135" s="38"/>
      <c r="C135" s="39"/>
      <c r="D135" s="219" t="s">
        <v>128</v>
      </c>
      <c r="E135" s="39"/>
      <c r="F135" s="220" t="s">
        <v>196</v>
      </c>
      <c r="G135" s="39"/>
      <c r="H135" s="39"/>
      <c r="I135" s="216"/>
      <c r="J135" s="39"/>
      <c r="K135" s="39"/>
      <c r="L135" s="43"/>
      <c r="M135" s="217"/>
      <c r="N135" s="218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128</v>
      </c>
      <c r="AU135" s="16" t="s">
        <v>78</v>
      </c>
    </row>
    <row r="136" spans="1:65" s="2" customFormat="1" ht="16.5" customHeight="1">
      <c r="A136" s="37"/>
      <c r="B136" s="38"/>
      <c r="C136" s="201" t="s">
        <v>197</v>
      </c>
      <c r="D136" s="201" t="s">
        <v>119</v>
      </c>
      <c r="E136" s="202" t="s">
        <v>198</v>
      </c>
      <c r="F136" s="203" t="s">
        <v>199</v>
      </c>
      <c r="G136" s="204" t="s">
        <v>184</v>
      </c>
      <c r="H136" s="205">
        <v>10</v>
      </c>
      <c r="I136" s="206"/>
      <c r="J136" s="207">
        <f>ROUND(I136*H136,2)</f>
        <v>0</v>
      </c>
      <c r="K136" s="203" t="s">
        <v>123</v>
      </c>
      <c r="L136" s="43"/>
      <c r="M136" s="208" t="s">
        <v>19</v>
      </c>
      <c r="N136" s="209" t="s">
        <v>41</v>
      </c>
      <c r="O136" s="83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12" t="s">
        <v>124</v>
      </c>
      <c r="AT136" s="212" t="s">
        <v>119</v>
      </c>
      <c r="AU136" s="212" t="s">
        <v>78</v>
      </c>
      <c r="AY136" s="16" t="s">
        <v>118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6" t="s">
        <v>78</v>
      </c>
      <c r="BK136" s="213">
        <f>ROUND(I136*H136,2)</f>
        <v>0</v>
      </c>
      <c r="BL136" s="16" t="s">
        <v>124</v>
      </c>
      <c r="BM136" s="212" t="s">
        <v>200</v>
      </c>
    </row>
    <row r="137" spans="1:47" s="2" customFormat="1" ht="12">
      <c r="A137" s="37"/>
      <c r="B137" s="38"/>
      <c r="C137" s="39"/>
      <c r="D137" s="214" t="s">
        <v>126</v>
      </c>
      <c r="E137" s="39"/>
      <c r="F137" s="215" t="s">
        <v>199</v>
      </c>
      <c r="G137" s="39"/>
      <c r="H137" s="39"/>
      <c r="I137" s="216"/>
      <c r="J137" s="39"/>
      <c r="K137" s="39"/>
      <c r="L137" s="43"/>
      <c r="M137" s="217"/>
      <c r="N137" s="218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126</v>
      </c>
      <c r="AU137" s="16" t="s">
        <v>78</v>
      </c>
    </row>
    <row r="138" spans="1:47" s="2" customFormat="1" ht="12">
      <c r="A138" s="37"/>
      <c r="B138" s="38"/>
      <c r="C138" s="39"/>
      <c r="D138" s="219" t="s">
        <v>128</v>
      </c>
      <c r="E138" s="39"/>
      <c r="F138" s="220" t="s">
        <v>201</v>
      </c>
      <c r="G138" s="39"/>
      <c r="H138" s="39"/>
      <c r="I138" s="216"/>
      <c r="J138" s="39"/>
      <c r="K138" s="39"/>
      <c r="L138" s="43"/>
      <c r="M138" s="217"/>
      <c r="N138" s="218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128</v>
      </c>
      <c r="AU138" s="16" t="s">
        <v>78</v>
      </c>
    </row>
    <row r="139" spans="1:65" s="2" customFormat="1" ht="16.5" customHeight="1">
      <c r="A139" s="37"/>
      <c r="B139" s="38"/>
      <c r="C139" s="201" t="s">
        <v>8</v>
      </c>
      <c r="D139" s="201" t="s">
        <v>119</v>
      </c>
      <c r="E139" s="202" t="s">
        <v>202</v>
      </c>
      <c r="F139" s="203" t="s">
        <v>203</v>
      </c>
      <c r="G139" s="204" t="s">
        <v>204</v>
      </c>
      <c r="H139" s="205">
        <v>16</v>
      </c>
      <c r="I139" s="206"/>
      <c r="J139" s="207">
        <f>ROUND(I139*H139,2)</f>
        <v>0</v>
      </c>
      <c r="K139" s="203" t="s">
        <v>123</v>
      </c>
      <c r="L139" s="43"/>
      <c r="M139" s="208" t="s">
        <v>19</v>
      </c>
      <c r="N139" s="209" t="s">
        <v>41</v>
      </c>
      <c r="O139" s="83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12" t="s">
        <v>124</v>
      </c>
      <c r="AT139" s="212" t="s">
        <v>119</v>
      </c>
      <c r="AU139" s="212" t="s">
        <v>78</v>
      </c>
      <c r="AY139" s="16" t="s">
        <v>118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6" t="s">
        <v>78</v>
      </c>
      <c r="BK139" s="213">
        <f>ROUND(I139*H139,2)</f>
        <v>0</v>
      </c>
      <c r="BL139" s="16" t="s">
        <v>124</v>
      </c>
      <c r="BM139" s="212" t="s">
        <v>205</v>
      </c>
    </row>
    <row r="140" spans="1:47" s="2" customFormat="1" ht="12">
      <c r="A140" s="37"/>
      <c r="B140" s="38"/>
      <c r="C140" s="39"/>
      <c r="D140" s="214" t="s">
        <v>126</v>
      </c>
      <c r="E140" s="39"/>
      <c r="F140" s="215" t="s">
        <v>203</v>
      </c>
      <c r="G140" s="39"/>
      <c r="H140" s="39"/>
      <c r="I140" s="216"/>
      <c r="J140" s="39"/>
      <c r="K140" s="39"/>
      <c r="L140" s="43"/>
      <c r="M140" s="217"/>
      <c r="N140" s="218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126</v>
      </c>
      <c r="AU140" s="16" t="s">
        <v>78</v>
      </c>
    </row>
    <row r="141" spans="1:47" s="2" customFormat="1" ht="12">
      <c r="A141" s="37"/>
      <c r="B141" s="38"/>
      <c r="C141" s="39"/>
      <c r="D141" s="219" t="s">
        <v>128</v>
      </c>
      <c r="E141" s="39"/>
      <c r="F141" s="220" t="s">
        <v>206</v>
      </c>
      <c r="G141" s="39"/>
      <c r="H141" s="39"/>
      <c r="I141" s="216"/>
      <c r="J141" s="39"/>
      <c r="K141" s="39"/>
      <c r="L141" s="43"/>
      <c r="M141" s="217"/>
      <c r="N141" s="218"/>
      <c r="O141" s="83"/>
      <c r="P141" s="83"/>
      <c r="Q141" s="83"/>
      <c r="R141" s="83"/>
      <c r="S141" s="83"/>
      <c r="T141" s="84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128</v>
      </c>
      <c r="AU141" s="16" t="s">
        <v>78</v>
      </c>
    </row>
    <row r="142" spans="1:65" s="2" customFormat="1" ht="16.5" customHeight="1">
      <c r="A142" s="37"/>
      <c r="B142" s="38"/>
      <c r="C142" s="201" t="s">
        <v>207</v>
      </c>
      <c r="D142" s="201" t="s">
        <v>119</v>
      </c>
      <c r="E142" s="202" t="s">
        <v>208</v>
      </c>
      <c r="F142" s="203" t="s">
        <v>209</v>
      </c>
      <c r="G142" s="204" t="s">
        <v>184</v>
      </c>
      <c r="H142" s="205">
        <v>10</v>
      </c>
      <c r="I142" s="206"/>
      <c r="J142" s="207">
        <f>ROUND(I142*H142,2)</f>
        <v>0</v>
      </c>
      <c r="K142" s="203" t="s">
        <v>123</v>
      </c>
      <c r="L142" s="43"/>
      <c r="M142" s="208" t="s">
        <v>19</v>
      </c>
      <c r="N142" s="209" t="s">
        <v>41</v>
      </c>
      <c r="O142" s="83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12" t="s">
        <v>124</v>
      </c>
      <c r="AT142" s="212" t="s">
        <v>119</v>
      </c>
      <c r="AU142" s="212" t="s">
        <v>78</v>
      </c>
      <c r="AY142" s="16" t="s">
        <v>118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6" t="s">
        <v>78</v>
      </c>
      <c r="BK142" s="213">
        <f>ROUND(I142*H142,2)</f>
        <v>0</v>
      </c>
      <c r="BL142" s="16" t="s">
        <v>124</v>
      </c>
      <c r="BM142" s="212" t="s">
        <v>210</v>
      </c>
    </row>
    <row r="143" spans="1:47" s="2" customFormat="1" ht="12">
      <c r="A143" s="37"/>
      <c r="B143" s="38"/>
      <c r="C143" s="39"/>
      <c r="D143" s="214" t="s">
        <v>126</v>
      </c>
      <c r="E143" s="39"/>
      <c r="F143" s="215" t="s">
        <v>209</v>
      </c>
      <c r="G143" s="39"/>
      <c r="H143" s="39"/>
      <c r="I143" s="216"/>
      <c r="J143" s="39"/>
      <c r="K143" s="39"/>
      <c r="L143" s="43"/>
      <c r="M143" s="217"/>
      <c r="N143" s="218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126</v>
      </c>
      <c r="AU143" s="16" t="s">
        <v>78</v>
      </c>
    </row>
    <row r="144" spans="1:47" s="2" customFormat="1" ht="12">
      <c r="A144" s="37"/>
      <c r="B144" s="38"/>
      <c r="C144" s="39"/>
      <c r="D144" s="219" t="s">
        <v>128</v>
      </c>
      <c r="E144" s="39"/>
      <c r="F144" s="220" t="s">
        <v>211</v>
      </c>
      <c r="G144" s="39"/>
      <c r="H144" s="39"/>
      <c r="I144" s="216"/>
      <c r="J144" s="39"/>
      <c r="K144" s="39"/>
      <c r="L144" s="43"/>
      <c r="M144" s="217"/>
      <c r="N144" s="218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128</v>
      </c>
      <c r="AU144" s="16" t="s">
        <v>78</v>
      </c>
    </row>
    <row r="145" spans="1:65" s="2" customFormat="1" ht="16.5" customHeight="1">
      <c r="A145" s="37"/>
      <c r="B145" s="38"/>
      <c r="C145" s="201" t="s">
        <v>212</v>
      </c>
      <c r="D145" s="201" t="s">
        <v>119</v>
      </c>
      <c r="E145" s="202" t="s">
        <v>213</v>
      </c>
      <c r="F145" s="203" t="s">
        <v>214</v>
      </c>
      <c r="G145" s="204" t="s">
        <v>132</v>
      </c>
      <c r="H145" s="205">
        <v>22</v>
      </c>
      <c r="I145" s="206"/>
      <c r="J145" s="207">
        <f>ROUND(I145*H145,2)</f>
        <v>0</v>
      </c>
      <c r="K145" s="203" t="s">
        <v>123</v>
      </c>
      <c r="L145" s="43"/>
      <c r="M145" s="208" t="s">
        <v>19</v>
      </c>
      <c r="N145" s="209" t="s">
        <v>41</v>
      </c>
      <c r="O145" s="83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12" t="s">
        <v>124</v>
      </c>
      <c r="AT145" s="212" t="s">
        <v>119</v>
      </c>
      <c r="AU145" s="212" t="s">
        <v>78</v>
      </c>
      <c r="AY145" s="16" t="s">
        <v>118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6" t="s">
        <v>78</v>
      </c>
      <c r="BK145" s="213">
        <f>ROUND(I145*H145,2)</f>
        <v>0</v>
      </c>
      <c r="BL145" s="16" t="s">
        <v>124</v>
      </c>
      <c r="BM145" s="212" t="s">
        <v>215</v>
      </c>
    </row>
    <row r="146" spans="1:47" s="2" customFormat="1" ht="12">
      <c r="A146" s="37"/>
      <c r="B146" s="38"/>
      <c r="C146" s="39"/>
      <c r="D146" s="214" t="s">
        <v>126</v>
      </c>
      <c r="E146" s="39"/>
      <c r="F146" s="215" t="s">
        <v>214</v>
      </c>
      <c r="G146" s="39"/>
      <c r="H146" s="39"/>
      <c r="I146" s="216"/>
      <c r="J146" s="39"/>
      <c r="K146" s="39"/>
      <c r="L146" s="43"/>
      <c r="M146" s="217"/>
      <c r="N146" s="218"/>
      <c r="O146" s="83"/>
      <c r="P146" s="83"/>
      <c r="Q146" s="83"/>
      <c r="R146" s="83"/>
      <c r="S146" s="83"/>
      <c r="T146" s="84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126</v>
      </c>
      <c r="AU146" s="16" t="s">
        <v>78</v>
      </c>
    </row>
    <row r="147" spans="1:47" s="2" customFormat="1" ht="12">
      <c r="A147" s="37"/>
      <c r="B147" s="38"/>
      <c r="C147" s="39"/>
      <c r="D147" s="219" t="s">
        <v>128</v>
      </c>
      <c r="E147" s="39"/>
      <c r="F147" s="220" t="s">
        <v>216</v>
      </c>
      <c r="G147" s="39"/>
      <c r="H147" s="39"/>
      <c r="I147" s="216"/>
      <c r="J147" s="39"/>
      <c r="K147" s="39"/>
      <c r="L147" s="43"/>
      <c r="M147" s="217"/>
      <c r="N147" s="218"/>
      <c r="O147" s="83"/>
      <c r="P147" s="83"/>
      <c r="Q147" s="83"/>
      <c r="R147" s="83"/>
      <c r="S147" s="83"/>
      <c r="T147" s="84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128</v>
      </c>
      <c r="AU147" s="16" t="s">
        <v>78</v>
      </c>
    </row>
    <row r="148" spans="1:63" s="12" customFormat="1" ht="25.9" customHeight="1">
      <c r="A148" s="12"/>
      <c r="B148" s="187"/>
      <c r="C148" s="188"/>
      <c r="D148" s="189" t="s">
        <v>69</v>
      </c>
      <c r="E148" s="190" t="s">
        <v>217</v>
      </c>
      <c r="F148" s="190" t="s">
        <v>218</v>
      </c>
      <c r="G148" s="188"/>
      <c r="H148" s="188"/>
      <c r="I148" s="191"/>
      <c r="J148" s="192">
        <f>BK148</f>
        <v>0</v>
      </c>
      <c r="K148" s="188"/>
      <c r="L148" s="193"/>
      <c r="M148" s="194"/>
      <c r="N148" s="195"/>
      <c r="O148" s="195"/>
      <c r="P148" s="196">
        <f>SUM(P149:P154)</f>
        <v>0</v>
      </c>
      <c r="Q148" s="195"/>
      <c r="R148" s="196">
        <f>SUM(R149:R154)</f>
        <v>7.760158799999999</v>
      </c>
      <c r="S148" s="195"/>
      <c r="T148" s="197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8" t="s">
        <v>78</v>
      </c>
      <c r="AT148" s="199" t="s">
        <v>69</v>
      </c>
      <c r="AU148" s="199" t="s">
        <v>70</v>
      </c>
      <c r="AY148" s="198" t="s">
        <v>118</v>
      </c>
      <c r="BK148" s="200">
        <f>SUM(BK149:BK154)</f>
        <v>0</v>
      </c>
    </row>
    <row r="149" spans="1:65" s="2" customFormat="1" ht="16.5" customHeight="1">
      <c r="A149" s="37"/>
      <c r="B149" s="38"/>
      <c r="C149" s="201" t="s">
        <v>219</v>
      </c>
      <c r="D149" s="201" t="s">
        <v>119</v>
      </c>
      <c r="E149" s="202" t="s">
        <v>220</v>
      </c>
      <c r="F149" s="203" t="s">
        <v>221</v>
      </c>
      <c r="G149" s="204" t="s">
        <v>184</v>
      </c>
      <c r="H149" s="205">
        <v>3</v>
      </c>
      <c r="I149" s="206"/>
      <c r="J149" s="207">
        <f>ROUND(I149*H149,2)</f>
        <v>0</v>
      </c>
      <c r="K149" s="203" t="s">
        <v>123</v>
      </c>
      <c r="L149" s="43"/>
      <c r="M149" s="208" t="s">
        <v>19</v>
      </c>
      <c r="N149" s="209" t="s">
        <v>41</v>
      </c>
      <c r="O149" s="83"/>
      <c r="P149" s="210">
        <f>O149*H149</f>
        <v>0</v>
      </c>
      <c r="Q149" s="210">
        <v>2.50187</v>
      </c>
      <c r="R149" s="210">
        <f>Q149*H149</f>
        <v>7.505609999999999</v>
      </c>
      <c r="S149" s="210">
        <v>0</v>
      </c>
      <c r="T149" s="21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12" t="s">
        <v>124</v>
      </c>
      <c r="AT149" s="212" t="s">
        <v>119</v>
      </c>
      <c r="AU149" s="212" t="s">
        <v>78</v>
      </c>
      <c r="AY149" s="16" t="s">
        <v>118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6" t="s">
        <v>78</v>
      </c>
      <c r="BK149" s="213">
        <f>ROUND(I149*H149,2)</f>
        <v>0</v>
      </c>
      <c r="BL149" s="16" t="s">
        <v>124</v>
      </c>
      <c r="BM149" s="212" t="s">
        <v>222</v>
      </c>
    </row>
    <row r="150" spans="1:47" s="2" customFormat="1" ht="12">
      <c r="A150" s="37"/>
      <c r="B150" s="38"/>
      <c r="C150" s="39"/>
      <c r="D150" s="214" t="s">
        <v>126</v>
      </c>
      <c r="E150" s="39"/>
      <c r="F150" s="215" t="s">
        <v>221</v>
      </c>
      <c r="G150" s="39"/>
      <c r="H150" s="39"/>
      <c r="I150" s="216"/>
      <c r="J150" s="39"/>
      <c r="K150" s="39"/>
      <c r="L150" s="43"/>
      <c r="M150" s="217"/>
      <c r="N150" s="218"/>
      <c r="O150" s="83"/>
      <c r="P150" s="83"/>
      <c r="Q150" s="83"/>
      <c r="R150" s="83"/>
      <c r="S150" s="83"/>
      <c r="T150" s="84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126</v>
      </c>
      <c r="AU150" s="16" t="s">
        <v>78</v>
      </c>
    </row>
    <row r="151" spans="1:47" s="2" customFormat="1" ht="12">
      <c r="A151" s="37"/>
      <c r="B151" s="38"/>
      <c r="C151" s="39"/>
      <c r="D151" s="219" t="s">
        <v>128</v>
      </c>
      <c r="E151" s="39"/>
      <c r="F151" s="220" t="s">
        <v>223</v>
      </c>
      <c r="G151" s="39"/>
      <c r="H151" s="39"/>
      <c r="I151" s="216"/>
      <c r="J151" s="39"/>
      <c r="K151" s="39"/>
      <c r="L151" s="43"/>
      <c r="M151" s="217"/>
      <c r="N151" s="218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128</v>
      </c>
      <c r="AU151" s="16" t="s">
        <v>78</v>
      </c>
    </row>
    <row r="152" spans="1:65" s="2" customFormat="1" ht="16.5" customHeight="1">
      <c r="A152" s="37"/>
      <c r="B152" s="38"/>
      <c r="C152" s="201" t="s">
        <v>224</v>
      </c>
      <c r="D152" s="201" t="s">
        <v>119</v>
      </c>
      <c r="E152" s="202" t="s">
        <v>225</v>
      </c>
      <c r="F152" s="203" t="s">
        <v>226</v>
      </c>
      <c r="G152" s="204" t="s">
        <v>204</v>
      </c>
      <c r="H152" s="205">
        <v>0.24</v>
      </c>
      <c r="I152" s="206"/>
      <c r="J152" s="207">
        <f>ROUND(I152*H152,2)</f>
        <v>0</v>
      </c>
      <c r="K152" s="203" t="s">
        <v>123</v>
      </c>
      <c r="L152" s="43"/>
      <c r="M152" s="208" t="s">
        <v>19</v>
      </c>
      <c r="N152" s="209" t="s">
        <v>41</v>
      </c>
      <c r="O152" s="83"/>
      <c r="P152" s="210">
        <f>O152*H152</f>
        <v>0</v>
      </c>
      <c r="Q152" s="210">
        <v>1.06062</v>
      </c>
      <c r="R152" s="210">
        <f>Q152*H152</f>
        <v>0.25454879999999996</v>
      </c>
      <c r="S152" s="210">
        <v>0</v>
      </c>
      <c r="T152" s="21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12" t="s">
        <v>124</v>
      </c>
      <c r="AT152" s="212" t="s">
        <v>119</v>
      </c>
      <c r="AU152" s="212" t="s">
        <v>78</v>
      </c>
      <c r="AY152" s="16" t="s">
        <v>118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6" t="s">
        <v>78</v>
      </c>
      <c r="BK152" s="213">
        <f>ROUND(I152*H152,2)</f>
        <v>0</v>
      </c>
      <c r="BL152" s="16" t="s">
        <v>124</v>
      </c>
      <c r="BM152" s="212" t="s">
        <v>227</v>
      </c>
    </row>
    <row r="153" spans="1:47" s="2" customFormat="1" ht="12">
      <c r="A153" s="37"/>
      <c r="B153" s="38"/>
      <c r="C153" s="39"/>
      <c r="D153" s="214" t="s">
        <v>126</v>
      </c>
      <c r="E153" s="39"/>
      <c r="F153" s="215" t="s">
        <v>226</v>
      </c>
      <c r="G153" s="39"/>
      <c r="H153" s="39"/>
      <c r="I153" s="216"/>
      <c r="J153" s="39"/>
      <c r="K153" s="39"/>
      <c r="L153" s="43"/>
      <c r="M153" s="217"/>
      <c r="N153" s="218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126</v>
      </c>
      <c r="AU153" s="16" t="s">
        <v>78</v>
      </c>
    </row>
    <row r="154" spans="1:47" s="2" customFormat="1" ht="12">
      <c r="A154" s="37"/>
      <c r="B154" s="38"/>
      <c r="C154" s="39"/>
      <c r="D154" s="219" t="s">
        <v>128</v>
      </c>
      <c r="E154" s="39"/>
      <c r="F154" s="220" t="s">
        <v>228</v>
      </c>
      <c r="G154" s="39"/>
      <c r="H154" s="39"/>
      <c r="I154" s="216"/>
      <c r="J154" s="39"/>
      <c r="K154" s="39"/>
      <c r="L154" s="43"/>
      <c r="M154" s="217"/>
      <c r="N154" s="218"/>
      <c r="O154" s="83"/>
      <c r="P154" s="83"/>
      <c r="Q154" s="83"/>
      <c r="R154" s="83"/>
      <c r="S154" s="83"/>
      <c r="T154" s="84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128</v>
      </c>
      <c r="AU154" s="16" t="s">
        <v>78</v>
      </c>
    </row>
    <row r="155" spans="1:63" s="12" customFormat="1" ht="25.9" customHeight="1">
      <c r="A155" s="12"/>
      <c r="B155" s="187"/>
      <c r="C155" s="188"/>
      <c r="D155" s="189" t="s">
        <v>69</v>
      </c>
      <c r="E155" s="190" t="s">
        <v>229</v>
      </c>
      <c r="F155" s="190" t="s">
        <v>230</v>
      </c>
      <c r="G155" s="188"/>
      <c r="H155" s="188"/>
      <c r="I155" s="191"/>
      <c r="J155" s="192">
        <f>BK155</f>
        <v>0</v>
      </c>
      <c r="K155" s="188"/>
      <c r="L155" s="193"/>
      <c r="M155" s="194"/>
      <c r="N155" s="195"/>
      <c r="O155" s="195"/>
      <c r="P155" s="196">
        <f>P156+P189+P206+P217+P247+P301</f>
        <v>0</v>
      </c>
      <c r="Q155" s="195"/>
      <c r="R155" s="196">
        <f>R156+R189+R206+R217+R247+R301</f>
        <v>83.4487271</v>
      </c>
      <c r="S155" s="195"/>
      <c r="T155" s="197">
        <f>T156+T189+T206+T217+T247+T301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98" t="s">
        <v>78</v>
      </c>
      <c r="AT155" s="199" t="s">
        <v>69</v>
      </c>
      <c r="AU155" s="199" t="s">
        <v>70</v>
      </c>
      <c r="AY155" s="198" t="s">
        <v>118</v>
      </c>
      <c r="BK155" s="200">
        <f>BK156+BK189+BK206+BK217+BK247+BK301</f>
        <v>0</v>
      </c>
    </row>
    <row r="156" spans="1:63" s="12" customFormat="1" ht="22.8" customHeight="1">
      <c r="A156" s="12"/>
      <c r="B156" s="187"/>
      <c r="C156" s="188"/>
      <c r="D156" s="189" t="s">
        <v>69</v>
      </c>
      <c r="E156" s="232" t="s">
        <v>78</v>
      </c>
      <c r="F156" s="232" t="s">
        <v>180</v>
      </c>
      <c r="G156" s="188"/>
      <c r="H156" s="188"/>
      <c r="I156" s="191"/>
      <c r="J156" s="233">
        <f>BK156</f>
        <v>0</v>
      </c>
      <c r="K156" s="188"/>
      <c r="L156" s="193"/>
      <c r="M156" s="194"/>
      <c r="N156" s="195"/>
      <c r="O156" s="195"/>
      <c r="P156" s="196">
        <f>SUM(P157:P188)</f>
        <v>0</v>
      </c>
      <c r="Q156" s="195"/>
      <c r="R156" s="196">
        <f>SUM(R157:R188)</f>
        <v>4.002</v>
      </c>
      <c r="S156" s="195"/>
      <c r="T156" s="197">
        <f>SUM(T157:T188)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8" t="s">
        <v>78</v>
      </c>
      <c r="AT156" s="199" t="s">
        <v>69</v>
      </c>
      <c r="AU156" s="199" t="s">
        <v>78</v>
      </c>
      <c r="AY156" s="198" t="s">
        <v>118</v>
      </c>
      <c r="BK156" s="200">
        <f>SUM(BK157:BK188)</f>
        <v>0</v>
      </c>
    </row>
    <row r="157" spans="1:65" s="2" customFormat="1" ht="16.5" customHeight="1">
      <c r="A157" s="37"/>
      <c r="B157" s="38"/>
      <c r="C157" s="201" t="s">
        <v>231</v>
      </c>
      <c r="D157" s="201" t="s">
        <v>119</v>
      </c>
      <c r="E157" s="202" t="s">
        <v>232</v>
      </c>
      <c r="F157" s="203" t="s">
        <v>233</v>
      </c>
      <c r="G157" s="204" t="s">
        <v>132</v>
      </c>
      <c r="H157" s="205">
        <v>320</v>
      </c>
      <c r="I157" s="206"/>
      <c r="J157" s="207">
        <f>ROUND(I157*H157,2)</f>
        <v>0</v>
      </c>
      <c r="K157" s="203" t="s">
        <v>123</v>
      </c>
      <c r="L157" s="43"/>
      <c r="M157" s="208" t="s">
        <v>19</v>
      </c>
      <c r="N157" s="209" t="s">
        <v>41</v>
      </c>
      <c r="O157" s="83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12" t="s">
        <v>124</v>
      </c>
      <c r="AT157" s="212" t="s">
        <v>119</v>
      </c>
      <c r="AU157" s="212" t="s">
        <v>80</v>
      </c>
      <c r="AY157" s="16" t="s">
        <v>118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6" t="s">
        <v>78</v>
      </c>
      <c r="BK157" s="213">
        <f>ROUND(I157*H157,2)</f>
        <v>0</v>
      </c>
      <c r="BL157" s="16" t="s">
        <v>124</v>
      </c>
      <c r="BM157" s="212" t="s">
        <v>234</v>
      </c>
    </row>
    <row r="158" spans="1:47" s="2" customFormat="1" ht="12">
      <c r="A158" s="37"/>
      <c r="B158" s="38"/>
      <c r="C158" s="39"/>
      <c r="D158" s="214" t="s">
        <v>126</v>
      </c>
      <c r="E158" s="39"/>
      <c r="F158" s="215" t="s">
        <v>235</v>
      </c>
      <c r="G158" s="39"/>
      <c r="H158" s="39"/>
      <c r="I158" s="216"/>
      <c r="J158" s="39"/>
      <c r="K158" s="39"/>
      <c r="L158" s="43"/>
      <c r="M158" s="217"/>
      <c r="N158" s="218"/>
      <c r="O158" s="83"/>
      <c r="P158" s="83"/>
      <c r="Q158" s="83"/>
      <c r="R158" s="83"/>
      <c r="S158" s="83"/>
      <c r="T158" s="84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126</v>
      </c>
      <c r="AU158" s="16" t="s">
        <v>80</v>
      </c>
    </row>
    <row r="159" spans="1:47" s="2" customFormat="1" ht="12">
      <c r="A159" s="37"/>
      <c r="B159" s="38"/>
      <c r="C159" s="39"/>
      <c r="D159" s="219" t="s">
        <v>128</v>
      </c>
      <c r="E159" s="39"/>
      <c r="F159" s="220" t="s">
        <v>236</v>
      </c>
      <c r="G159" s="39"/>
      <c r="H159" s="39"/>
      <c r="I159" s="216"/>
      <c r="J159" s="39"/>
      <c r="K159" s="39"/>
      <c r="L159" s="43"/>
      <c r="M159" s="217"/>
      <c r="N159" s="218"/>
      <c r="O159" s="83"/>
      <c r="P159" s="83"/>
      <c r="Q159" s="83"/>
      <c r="R159" s="83"/>
      <c r="S159" s="83"/>
      <c r="T159" s="84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128</v>
      </c>
      <c r="AU159" s="16" t="s">
        <v>80</v>
      </c>
    </row>
    <row r="160" spans="1:65" s="2" customFormat="1" ht="21.75" customHeight="1">
      <c r="A160" s="37"/>
      <c r="B160" s="38"/>
      <c r="C160" s="201" t="s">
        <v>7</v>
      </c>
      <c r="D160" s="201" t="s">
        <v>119</v>
      </c>
      <c r="E160" s="202" t="s">
        <v>237</v>
      </c>
      <c r="F160" s="203" t="s">
        <v>238</v>
      </c>
      <c r="G160" s="204" t="s">
        <v>184</v>
      </c>
      <c r="H160" s="205">
        <v>64</v>
      </c>
      <c r="I160" s="206"/>
      <c r="J160" s="207">
        <f>ROUND(I160*H160,2)</f>
        <v>0</v>
      </c>
      <c r="K160" s="203" t="s">
        <v>123</v>
      </c>
      <c r="L160" s="43"/>
      <c r="M160" s="208" t="s">
        <v>19</v>
      </c>
      <c r="N160" s="209" t="s">
        <v>41</v>
      </c>
      <c r="O160" s="83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12" t="s">
        <v>124</v>
      </c>
      <c r="AT160" s="212" t="s">
        <v>119</v>
      </c>
      <c r="AU160" s="212" t="s">
        <v>80</v>
      </c>
      <c r="AY160" s="16" t="s">
        <v>118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6" t="s">
        <v>78</v>
      </c>
      <c r="BK160" s="213">
        <f>ROUND(I160*H160,2)</f>
        <v>0</v>
      </c>
      <c r="BL160" s="16" t="s">
        <v>124</v>
      </c>
      <c r="BM160" s="212" t="s">
        <v>239</v>
      </c>
    </row>
    <row r="161" spans="1:47" s="2" customFormat="1" ht="12">
      <c r="A161" s="37"/>
      <c r="B161" s="38"/>
      <c r="C161" s="39"/>
      <c r="D161" s="214" t="s">
        <v>126</v>
      </c>
      <c r="E161" s="39"/>
      <c r="F161" s="215" t="s">
        <v>240</v>
      </c>
      <c r="G161" s="39"/>
      <c r="H161" s="39"/>
      <c r="I161" s="216"/>
      <c r="J161" s="39"/>
      <c r="K161" s="39"/>
      <c r="L161" s="43"/>
      <c r="M161" s="217"/>
      <c r="N161" s="218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126</v>
      </c>
      <c r="AU161" s="16" t="s">
        <v>80</v>
      </c>
    </row>
    <row r="162" spans="1:47" s="2" customFormat="1" ht="12">
      <c r="A162" s="37"/>
      <c r="B162" s="38"/>
      <c r="C162" s="39"/>
      <c r="D162" s="219" t="s">
        <v>128</v>
      </c>
      <c r="E162" s="39"/>
      <c r="F162" s="220" t="s">
        <v>241</v>
      </c>
      <c r="G162" s="39"/>
      <c r="H162" s="39"/>
      <c r="I162" s="216"/>
      <c r="J162" s="39"/>
      <c r="K162" s="39"/>
      <c r="L162" s="43"/>
      <c r="M162" s="217"/>
      <c r="N162" s="218"/>
      <c r="O162" s="83"/>
      <c r="P162" s="83"/>
      <c r="Q162" s="83"/>
      <c r="R162" s="83"/>
      <c r="S162" s="83"/>
      <c r="T162" s="84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128</v>
      </c>
      <c r="AU162" s="16" t="s">
        <v>80</v>
      </c>
    </row>
    <row r="163" spans="1:51" s="13" customFormat="1" ht="12">
      <c r="A163" s="13"/>
      <c r="B163" s="234"/>
      <c r="C163" s="235"/>
      <c r="D163" s="214" t="s">
        <v>242</v>
      </c>
      <c r="E163" s="236" t="s">
        <v>19</v>
      </c>
      <c r="F163" s="237" t="s">
        <v>243</v>
      </c>
      <c r="G163" s="235"/>
      <c r="H163" s="238">
        <v>64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242</v>
      </c>
      <c r="AU163" s="244" t="s">
        <v>80</v>
      </c>
      <c r="AV163" s="13" t="s">
        <v>80</v>
      </c>
      <c r="AW163" s="13" t="s">
        <v>32</v>
      </c>
      <c r="AX163" s="13" t="s">
        <v>78</v>
      </c>
      <c r="AY163" s="244" t="s">
        <v>118</v>
      </c>
    </row>
    <row r="164" spans="1:65" s="2" customFormat="1" ht="16.5" customHeight="1">
      <c r="A164" s="37"/>
      <c r="B164" s="38"/>
      <c r="C164" s="201" t="s">
        <v>244</v>
      </c>
      <c r="D164" s="201" t="s">
        <v>119</v>
      </c>
      <c r="E164" s="202" t="s">
        <v>245</v>
      </c>
      <c r="F164" s="203" t="s">
        <v>246</v>
      </c>
      <c r="G164" s="204" t="s">
        <v>247</v>
      </c>
      <c r="H164" s="205">
        <v>4</v>
      </c>
      <c r="I164" s="206"/>
      <c r="J164" s="207">
        <f>ROUND(I164*H164,2)</f>
        <v>0</v>
      </c>
      <c r="K164" s="203" t="s">
        <v>19</v>
      </c>
      <c r="L164" s="43"/>
      <c r="M164" s="208" t="s">
        <v>19</v>
      </c>
      <c r="N164" s="209" t="s">
        <v>41</v>
      </c>
      <c r="O164" s="83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12" t="s">
        <v>124</v>
      </c>
      <c r="AT164" s="212" t="s">
        <v>119</v>
      </c>
      <c r="AU164" s="212" t="s">
        <v>80</v>
      </c>
      <c r="AY164" s="16" t="s">
        <v>118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6" t="s">
        <v>78</v>
      </c>
      <c r="BK164" s="213">
        <f>ROUND(I164*H164,2)</f>
        <v>0</v>
      </c>
      <c r="BL164" s="16" t="s">
        <v>124</v>
      </c>
      <c r="BM164" s="212" t="s">
        <v>248</v>
      </c>
    </row>
    <row r="165" spans="1:47" s="2" customFormat="1" ht="12">
      <c r="A165" s="37"/>
      <c r="B165" s="38"/>
      <c r="C165" s="39"/>
      <c r="D165" s="214" t="s">
        <v>126</v>
      </c>
      <c r="E165" s="39"/>
      <c r="F165" s="215" t="s">
        <v>246</v>
      </c>
      <c r="G165" s="39"/>
      <c r="H165" s="39"/>
      <c r="I165" s="216"/>
      <c r="J165" s="39"/>
      <c r="K165" s="39"/>
      <c r="L165" s="43"/>
      <c r="M165" s="217"/>
      <c r="N165" s="218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126</v>
      </c>
      <c r="AU165" s="16" t="s">
        <v>80</v>
      </c>
    </row>
    <row r="166" spans="1:65" s="2" customFormat="1" ht="16.5" customHeight="1">
      <c r="A166" s="37"/>
      <c r="B166" s="38"/>
      <c r="C166" s="201" t="s">
        <v>249</v>
      </c>
      <c r="D166" s="201" t="s">
        <v>119</v>
      </c>
      <c r="E166" s="202" t="s">
        <v>250</v>
      </c>
      <c r="F166" s="203" t="s">
        <v>251</v>
      </c>
      <c r="G166" s="204" t="s">
        <v>184</v>
      </c>
      <c r="H166" s="205">
        <v>2</v>
      </c>
      <c r="I166" s="206"/>
      <c r="J166" s="207">
        <f>ROUND(I166*H166,2)</f>
        <v>0</v>
      </c>
      <c r="K166" s="203" t="s">
        <v>123</v>
      </c>
      <c r="L166" s="43"/>
      <c r="M166" s="208" t="s">
        <v>19</v>
      </c>
      <c r="N166" s="209" t="s">
        <v>41</v>
      </c>
      <c r="O166" s="83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12" t="s">
        <v>124</v>
      </c>
      <c r="AT166" s="212" t="s">
        <v>119</v>
      </c>
      <c r="AU166" s="212" t="s">
        <v>80</v>
      </c>
      <c r="AY166" s="16" t="s">
        <v>118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6" t="s">
        <v>78</v>
      </c>
      <c r="BK166" s="213">
        <f>ROUND(I166*H166,2)</f>
        <v>0</v>
      </c>
      <c r="BL166" s="16" t="s">
        <v>124</v>
      </c>
      <c r="BM166" s="212" t="s">
        <v>252</v>
      </c>
    </row>
    <row r="167" spans="1:47" s="2" customFormat="1" ht="12">
      <c r="A167" s="37"/>
      <c r="B167" s="38"/>
      <c r="C167" s="39"/>
      <c r="D167" s="214" t="s">
        <v>126</v>
      </c>
      <c r="E167" s="39"/>
      <c r="F167" s="215" t="s">
        <v>253</v>
      </c>
      <c r="G167" s="39"/>
      <c r="H167" s="39"/>
      <c r="I167" s="216"/>
      <c r="J167" s="39"/>
      <c r="K167" s="39"/>
      <c r="L167" s="43"/>
      <c r="M167" s="217"/>
      <c r="N167" s="218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126</v>
      </c>
      <c r="AU167" s="16" t="s">
        <v>80</v>
      </c>
    </row>
    <row r="168" spans="1:47" s="2" customFormat="1" ht="12">
      <c r="A168" s="37"/>
      <c r="B168" s="38"/>
      <c r="C168" s="39"/>
      <c r="D168" s="219" t="s">
        <v>128</v>
      </c>
      <c r="E168" s="39"/>
      <c r="F168" s="220" t="s">
        <v>254</v>
      </c>
      <c r="G168" s="39"/>
      <c r="H168" s="39"/>
      <c r="I168" s="216"/>
      <c r="J168" s="39"/>
      <c r="K168" s="39"/>
      <c r="L168" s="43"/>
      <c r="M168" s="217"/>
      <c r="N168" s="218"/>
      <c r="O168" s="83"/>
      <c r="P168" s="83"/>
      <c r="Q168" s="83"/>
      <c r="R168" s="83"/>
      <c r="S168" s="83"/>
      <c r="T168" s="84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128</v>
      </c>
      <c r="AU168" s="16" t="s">
        <v>80</v>
      </c>
    </row>
    <row r="169" spans="1:65" s="2" customFormat="1" ht="21.75" customHeight="1">
      <c r="A169" s="37"/>
      <c r="B169" s="38"/>
      <c r="C169" s="201" t="s">
        <v>255</v>
      </c>
      <c r="D169" s="201" t="s">
        <v>119</v>
      </c>
      <c r="E169" s="202" t="s">
        <v>256</v>
      </c>
      <c r="F169" s="203" t="s">
        <v>257</v>
      </c>
      <c r="G169" s="204" t="s">
        <v>184</v>
      </c>
      <c r="H169" s="205">
        <v>2</v>
      </c>
      <c r="I169" s="206"/>
      <c r="J169" s="207">
        <f>ROUND(I169*H169,2)</f>
        <v>0</v>
      </c>
      <c r="K169" s="203" t="s">
        <v>123</v>
      </c>
      <c r="L169" s="43"/>
      <c r="M169" s="208" t="s">
        <v>19</v>
      </c>
      <c r="N169" s="209" t="s">
        <v>41</v>
      </c>
      <c r="O169" s="83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12" t="s">
        <v>124</v>
      </c>
      <c r="AT169" s="212" t="s">
        <v>119</v>
      </c>
      <c r="AU169" s="212" t="s">
        <v>80</v>
      </c>
      <c r="AY169" s="16" t="s">
        <v>118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6" t="s">
        <v>78</v>
      </c>
      <c r="BK169" s="213">
        <f>ROUND(I169*H169,2)</f>
        <v>0</v>
      </c>
      <c r="BL169" s="16" t="s">
        <v>124</v>
      </c>
      <c r="BM169" s="212" t="s">
        <v>258</v>
      </c>
    </row>
    <row r="170" spans="1:47" s="2" customFormat="1" ht="12">
      <c r="A170" s="37"/>
      <c r="B170" s="38"/>
      <c r="C170" s="39"/>
      <c r="D170" s="214" t="s">
        <v>126</v>
      </c>
      <c r="E170" s="39"/>
      <c r="F170" s="215" t="s">
        <v>259</v>
      </c>
      <c r="G170" s="39"/>
      <c r="H170" s="39"/>
      <c r="I170" s="216"/>
      <c r="J170" s="39"/>
      <c r="K170" s="39"/>
      <c r="L170" s="43"/>
      <c r="M170" s="217"/>
      <c r="N170" s="218"/>
      <c r="O170" s="83"/>
      <c r="P170" s="83"/>
      <c r="Q170" s="83"/>
      <c r="R170" s="83"/>
      <c r="S170" s="83"/>
      <c r="T170" s="84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126</v>
      </c>
      <c r="AU170" s="16" t="s">
        <v>80</v>
      </c>
    </row>
    <row r="171" spans="1:47" s="2" customFormat="1" ht="12">
      <c r="A171" s="37"/>
      <c r="B171" s="38"/>
      <c r="C171" s="39"/>
      <c r="D171" s="219" t="s">
        <v>128</v>
      </c>
      <c r="E171" s="39"/>
      <c r="F171" s="220" t="s">
        <v>260</v>
      </c>
      <c r="G171" s="39"/>
      <c r="H171" s="39"/>
      <c r="I171" s="216"/>
      <c r="J171" s="39"/>
      <c r="K171" s="39"/>
      <c r="L171" s="43"/>
      <c r="M171" s="217"/>
      <c r="N171" s="218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128</v>
      </c>
      <c r="AU171" s="16" t="s">
        <v>80</v>
      </c>
    </row>
    <row r="172" spans="1:65" s="2" customFormat="1" ht="16.5" customHeight="1">
      <c r="A172" s="37"/>
      <c r="B172" s="38"/>
      <c r="C172" s="221" t="s">
        <v>261</v>
      </c>
      <c r="D172" s="221" t="s">
        <v>145</v>
      </c>
      <c r="E172" s="222" t="s">
        <v>262</v>
      </c>
      <c r="F172" s="223" t="s">
        <v>263</v>
      </c>
      <c r="G172" s="224" t="s">
        <v>204</v>
      </c>
      <c r="H172" s="225">
        <v>4</v>
      </c>
      <c r="I172" s="226"/>
      <c r="J172" s="227">
        <f>ROUND(I172*H172,2)</f>
        <v>0</v>
      </c>
      <c r="K172" s="223" t="s">
        <v>123</v>
      </c>
      <c r="L172" s="228"/>
      <c r="M172" s="229" t="s">
        <v>19</v>
      </c>
      <c r="N172" s="230" t="s">
        <v>41</v>
      </c>
      <c r="O172" s="83"/>
      <c r="P172" s="210">
        <f>O172*H172</f>
        <v>0</v>
      </c>
      <c r="Q172" s="210">
        <v>1</v>
      </c>
      <c r="R172" s="210">
        <f>Q172*H172</f>
        <v>4</v>
      </c>
      <c r="S172" s="210">
        <v>0</v>
      </c>
      <c r="T172" s="21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12" t="s">
        <v>148</v>
      </c>
      <c r="AT172" s="212" t="s">
        <v>145</v>
      </c>
      <c r="AU172" s="212" t="s">
        <v>80</v>
      </c>
      <c r="AY172" s="16" t="s">
        <v>118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6" t="s">
        <v>78</v>
      </c>
      <c r="BK172" s="213">
        <f>ROUND(I172*H172,2)</f>
        <v>0</v>
      </c>
      <c r="BL172" s="16" t="s">
        <v>124</v>
      </c>
      <c r="BM172" s="212" t="s">
        <v>264</v>
      </c>
    </row>
    <row r="173" spans="1:47" s="2" customFormat="1" ht="12">
      <c r="A173" s="37"/>
      <c r="B173" s="38"/>
      <c r="C173" s="39"/>
      <c r="D173" s="214" t="s">
        <v>126</v>
      </c>
      <c r="E173" s="39"/>
      <c r="F173" s="215" t="s">
        <v>263</v>
      </c>
      <c r="G173" s="39"/>
      <c r="H173" s="39"/>
      <c r="I173" s="216"/>
      <c r="J173" s="39"/>
      <c r="K173" s="39"/>
      <c r="L173" s="43"/>
      <c r="M173" s="217"/>
      <c r="N173" s="218"/>
      <c r="O173" s="83"/>
      <c r="P173" s="83"/>
      <c r="Q173" s="83"/>
      <c r="R173" s="83"/>
      <c r="S173" s="83"/>
      <c r="T173" s="84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126</v>
      </c>
      <c r="AU173" s="16" t="s">
        <v>80</v>
      </c>
    </row>
    <row r="174" spans="1:51" s="13" customFormat="1" ht="12">
      <c r="A174" s="13"/>
      <c r="B174" s="234"/>
      <c r="C174" s="235"/>
      <c r="D174" s="214" t="s">
        <v>242</v>
      </c>
      <c r="E174" s="235"/>
      <c r="F174" s="237" t="s">
        <v>265</v>
      </c>
      <c r="G174" s="235"/>
      <c r="H174" s="238">
        <v>4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242</v>
      </c>
      <c r="AU174" s="244" t="s">
        <v>80</v>
      </c>
      <c r="AV174" s="13" t="s">
        <v>80</v>
      </c>
      <c r="AW174" s="13" t="s">
        <v>4</v>
      </c>
      <c r="AX174" s="13" t="s">
        <v>78</v>
      </c>
      <c r="AY174" s="244" t="s">
        <v>118</v>
      </c>
    </row>
    <row r="175" spans="1:65" s="2" customFormat="1" ht="24.15" customHeight="1">
      <c r="A175" s="37"/>
      <c r="B175" s="38"/>
      <c r="C175" s="201" t="s">
        <v>266</v>
      </c>
      <c r="D175" s="201" t="s">
        <v>119</v>
      </c>
      <c r="E175" s="202" t="s">
        <v>267</v>
      </c>
      <c r="F175" s="203" t="s">
        <v>268</v>
      </c>
      <c r="G175" s="204" t="s">
        <v>132</v>
      </c>
      <c r="H175" s="205">
        <v>100</v>
      </c>
      <c r="I175" s="206"/>
      <c r="J175" s="207">
        <f>ROUND(I175*H175,2)</f>
        <v>0</v>
      </c>
      <c r="K175" s="203" t="s">
        <v>123</v>
      </c>
      <c r="L175" s="43"/>
      <c r="M175" s="208" t="s">
        <v>19</v>
      </c>
      <c r="N175" s="209" t="s">
        <v>41</v>
      </c>
      <c r="O175" s="83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12" t="s">
        <v>124</v>
      </c>
      <c r="AT175" s="212" t="s">
        <v>119</v>
      </c>
      <c r="AU175" s="212" t="s">
        <v>80</v>
      </c>
      <c r="AY175" s="16" t="s">
        <v>118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6" t="s">
        <v>78</v>
      </c>
      <c r="BK175" s="213">
        <f>ROUND(I175*H175,2)</f>
        <v>0</v>
      </c>
      <c r="BL175" s="16" t="s">
        <v>124</v>
      </c>
      <c r="BM175" s="212" t="s">
        <v>269</v>
      </c>
    </row>
    <row r="176" spans="1:47" s="2" customFormat="1" ht="12">
      <c r="A176" s="37"/>
      <c r="B176" s="38"/>
      <c r="C176" s="39"/>
      <c r="D176" s="214" t="s">
        <v>126</v>
      </c>
      <c r="E176" s="39"/>
      <c r="F176" s="215" t="s">
        <v>270</v>
      </c>
      <c r="G176" s="39"/>
      <c r="H176" s="39"/>
      <c r="I176" s="216"/>
      <c r="J176" s="39"/>
      <c r="K176" s="39"/>
      <c r="L176" s="43"/>
      <c r="M176" s="217"/>
      <c r="N176" s="218"/>
      <c r="O176" s="83"/>
      <c r="P176" s="83"/>
      <c r="Q176" s="83"/>
      <c r="R176" s="83"/>
      <c r="S176" s="83"/>
      <c r="T176" s="84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126</v>
      </c>
      <c r="AU176" s="16" t="s">
        <v>80</v>
      </c>
    </row>
    <row r="177" spans="1:47" s="2" customFormat="1" ht="12">
      <c r="A177" s="37"/>
      <c r="B177" s="38"/>
      <c r="C177" s="39"/>
      <c r="D177" s="219" t="s">
        <v>128</v>
      </c>
      <c r="E177" s="39"/>
      <c r="F177" s="220" t="s">
        <v>271</v>
      </c>
      <c r="G177" s="39"/>
      <c r="H177" s="39"/>
      <c r="I177" s="216"/>
      <c r="J177" s="39"/>
      <c r="K177" s="39"/>
      <c r="L177" s="43"/>
      <c r="M177" s="217"/>
      <c r="N177" s="218"/>
      <c r="O177" s="83"/>
      <c r="P177" s="83"/>
      <c r="Q177" s="83"/>
      <c r="R177" s="83"/>
      <c r="S177" s="83"/>
      <c r="T177" s="84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128</v>
      </c>
      <c r="AU177" s="16" t="s">
        <v>80</v>
      </c>
    </row>
    <row r="178" spans="1:47" s="2" customFormat="1" ht="12">
      <c r="A178" s="37"/>
      <c r="B178" s="38"/>
      <c r="C178" s="39"/>
      <c r="D178" s="214" t="s">
        <v>156</v>
      </c>
      <c r="E178" s="39"/>
      <c r="F178" s="231" t="s">
        <v>272</v>
      </c>
      <c r="G178" s="39"/>
      <c r="H178" s="39"/>
      <c r="I178" s="216"/>
      <c r="J178" s="39"/>
      <c r="K178" s="39"/>
      <c r="L178" s="43"/>
      <c r="M178" s="217"/>
      <c r="N178" s="218"/>
      <c r="O178" s="83"/>
      <c r="P178" s="83"/>
      <c r="Q178" s="83"/>
      <c r="R178" s="83"/>
      <c r="S178" s="83"/>
      <c r="T178" s="84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156</v>
      </c>
      <c r="AU178" s="16" t="s">
        <v>80</v>
      </c>
    </row>
    <row r="179" spans="1:65" s="2" customFormat="1" ht="24.15" customHeight="1">
      <c r="A179" s="37"/>
      <c r="B179" s="38"/>
      <c r="C179" s="201" t="s">
        <v>273</v>
      </c>
      <c r="D179" s="201" t="s">
        <v>119</v>
      </c>
      <c r="E179" s="202" t="s">
        <v>274</v>
      </c>
      <c r="F179" s="203" t="s">
        <v>275</v>
      </c>
      <c r="G179" s="204" t="s">
        <v>132</v>
      </c>
      <c r="H179" s="205">
        <v>100</v>
      </c>
      <c r="I179" s="206"/>
      <c r="J179" s="207">
        <f>ROUND(I179*H179,2)</f>
        <v>0</v>
      </c>
      <c r="K179" s="203" t="s">
        <v>123</v>
      </c>
      <c r="L179" s="43"/>
      <c r="M179" s="208" t="s">
        <v>19</v>
      </c>
      <c r="N179" s="209" t="s">
        <v>41</v>
      </c>
      <c r="O179" s="83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12" t="s">
        <v>124</v>
      </c>
      <c r="AT179" s="212" t="s">
        <v>119</v>
      </c>
      <c r="AU179" s="212" t="s">
        <v>80</v>
      </c>
      <c r="AY179" s="16" t="s">
        <v>118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6" t="s">
        <v>78</v>
      </c>
      <c r="BK179" s="213">
        <f>ROUND(I179*H179,2)</f>
        <v>0</v>
      </c>
      <c r="BL179" s="16" t="s">
        <v>124</v>
      </c>
      <c r="BM179" s="212" t="s">
        <v>276</v>
      </c>
    </row>
    <row r="180" spans="1:47" s="2" customFormat="1" ht="12">
      <c r="A180" s="37"/>
      <c r="B180" s="38"/>
      <c r="C180" s="39"/>
      <c r="D180" s="214" t="s">
        <v>126</v>
      </c>
      <c r="E180" s="39"/>
      <c r="F180" s="215" t="s">
        <v>275</v>
      </c>
      <c r="G180" s="39"/>
      <c r="H180" s="39"/>
      <c r="I180" s="216"/>
      <c r="J180" s="39"/>
      <c r="K180" s="39"/>
      <c r="L180" s="43"/>
      <c r="M180" s="217"/>
      <c r="N180" s="218"/>
      <c r="O180" s="83"/>
      <c r="P180" s="83"/>
      <c r="Q180" s="83"/>
      <c r="R180" s="83"/>
      <c r="S180" s="83"/>
      <c r="T180" s="84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126</v>
      </c>
      <c r="AU180" s="16" t="s">
        <v>80</v>
      </c>
    </row>
    <row r="181" spans="1:47" s="2" customFormat="1" ht="12">
      <c r="A181" s="37"/>
      <c r="B181" s="38"/>
      <c r="C181" s="39"/>
      <c r="D181" s="219" t="s">
        <v>128</v>
      </c>
      <c r="E181" s="39"/>
      <c r="F181" s="220" t="s">
        <v>277</v>
      </c>
      <c r="G181" s="39"/>
      <c r="H181" s="39"/>
      <c r="I181" s="216"/>
      <c r="J181" s="39"/>
      <c r="K181" s="39"/>
      <c r="L181" s="43"/>
      <c r="M181" s="217"/>
      <c r="N181" s="218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128</v>
      </c>
      <c r="AU181" s="16" t="s">
        <v>80</v>
      </c>
    </row>
    <row r="182" spans="1:47" s="2" customFormat="1" ht="12">
      <c r="A182" s="37"/>
      <c r="B182" s="38"/>
      <c r="C182" s="39"/>
      <c r="D182" s="214" t="s">
        <v>156</v>
      </c>
      <c r="E182" s="39"/>
      <c r="F182" s="231" t="s">
        <v>272</v>
      </c>
      <c r="G182" s="39"/>
      <c r="H182" s="39"/>
      <c r="I182" s="216"/>
      <c r="J182" s="39"/>
      <c r="K182" s="39"/>
      <c r="L182" s="43"/>
      <c r="M182" s="217"/>
      <c r="N182" s="218"/>
      <c r="O182" s="83"/>
      <c r="P182" s="83"/>
      <c r="Q182" s="83"/>
      <c r="R182" s="83"/>
      <c r="S182" s="83"/>
      <c r="T182" s="84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156</v>
      </c>
      <c r="AU182" s="16" t="s">
        <v>80</v>
      </c>
    </row>
    <row r="183" spans="1:65" s="2" customFormat="1" ht="16.5" customHeight="1">
      <c r="A183" s="37"/>
      <c r="B183" s="38"/>
      <c r="C183" s="201" t="s">
        <v>278</v>
      </c>
      <c r="D183" s="201" t="s">
        <v>119</v>
      </c>
      <c r="E183" s="202" t="s">
        <v>279</v>
      </c>
      <c r="F183" s="203" t="s">
        <v>280</v>
      </c>
      <c r="G183" s="204" t="s">
        <v>132</v>
      </c>
      <c r="H183" s="205">
        <v>100</v>
      </c>
      <c r="I183" s="206"/>
      <c r="J183" s="207">
        <f>ROUND(I183*H183,2)</f>
        <v>0</v>
      </c>
      <c r="K183" s="203" t="s">
        <v>123</v>
      </c>
      <c r="L183" s="43"/>
      <c r="M183" s="208" t="s">
        <v>19</v>
      </c>
      <c r="N183" s="209" t="s">
        <v>41</v>
      </c>
      <c r="O183" s="83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12" t="s">
        <v>124</v>
      </c>
      <c r="AT183" s="212" t="s">
        <v>119</v>
      </c>
      <c r="AU183" s="212" t="s">
        <v>80</v>
      </c>
      <c r="AY183" s="16" t="s">
        <v>118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6" t="s">
        <v>78</v>
      </c>
      <c r="BK183" s="213">
        <f>ROUND(I183*H183,2)</f>
        <v>0</v>
      </c>
      <c r="BL183" s="16" t="s">
        <v>124</v>
      </c>
      <c r="BM183" s="212" t="s">
        <v>281</v>
      </c>
    </row>
    <row r="184" spans="1:47" s="2" customFormat="1" ht="12">
      <c r="A184" s="37"/>
      <c r="B184" s="38"/>
      <c r="C184" s="39"/>
      <c r="D184" s="214" t="s">
        <v>126</v>
      </c>
      <c r="E184" s="39"/>
      <c r="F184" s="215" t="s">
        <v>282</v>
      </c>
      <c r="G184" s="39"/>
      <c r="H184" s="39"/>
      <c r="I184" s="216"/>
      <c r="J184" s="39"/>
      <c r="K184" s="39"/>
      <c r="L184" s="43"/>
      <c r="M184" s="217"/>
      <c r="N184" s="218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126</v>
      </c>
      <c r="AU184" s="16" t="s">
        <v>80</v>
      </c>
    </row>
    <row r="185" spans="1:47" s="2" customFormat="1" ht="12">
      <c r="A185" s="37"/>
      <c r="B185" s="38"/>
      <c r="C185" s="39"/>
      <c r="D185" s="219" t="s">
        <v>128</v>
      </c>
      <c r="E185" s="39"/>
      <c r="F185" s="220" t="s">
        <v>283</v>
      </c>
      <c r="G185" s="39"/>
      <c r="H185" s="39"/>
      <c r="I185" s="216"/>
      <c r="J185" s="39"/>
      <c r="K185" s="39"/>
      <c r="L185" s="43"/>
      <c r="M185" s="217"/>
      <c r="N185" s="218"/>
      <c r="O185" s="83"/>
      <c r="P185" s="83"/>
      <c r="Q185" s="83"/>
      <c r="R185" s="83"/>
      <c r="S185" s="83"/>
      <c r="T185" s="84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128</v>
      </c>
      <c r="AU185" s="16" t="s">
        <v>80</v>
      </c>
    </row>
    <row r="186" spans="1:65" s="2" customFormat="1" ht="16.5" customHeight="1">
      <c r="A186" s="37"/>
      <c r="B186" s="38"/>
      <c r="C186" s="221" t="s">
        <v>284</v>
      </c>
      <c r="D186" s="221" t="s">
        <v>145</v>
      </c>
      <c r="E186" s="222" t="s">
        <v>285</v>
      </c>
      <c r="F186" s="223" t="s">
        <v>286</v>
      </c>
      <c r="G186" s="224" t="s">
        <v>287</v>
      </c>
      <c r="H186" s="225">
        <v>2</v>
      </c>
      <c r="I186" s="226"/>
      <c r="J186" s="227">
        <f>ROUND(I186*H186,2)</f>
        <v>0</v>
      </c>
      <c r="K186" s="223" t="s">
        <v>123</v>
      </c>
      <c r="L186" s="228"/>
      <c r="M186" s="229" t="s">
        <v>19</v>
      </c>
      <c r="N186" s="230" t="s">
        <v>41</v>
      </c>
      <c r="O186" s="83"/>
      <c r="P186" s="210">
        <f>O186*H186</f>
        <v>0</v>
      </c>
      <c r="Q186" s="210">
        <v>0.001</v>
      </c>
      <c r="R186" s="210">
        <f>Q186*H186</f>
        <v>0.002</v>
      </c>
      <c r="S186" s="210">
        <v>0</v>
      </c>
      <c r="T186" s="21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12" t="s">
        <v>148</v>
      </c>
      <c r="AT186" s="212" t="s">
        <v>145</v>
      </c>
      <c r="AU186" s="212" t="s">
        <v>80</v>
      </c>
      <c r="AY186" s="16" t="s">
        <v>118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6" t="s">
        <v>78</v>
      </c>
      <c r="BK186" s="213">
        <f>ROUND(I186*H186,2)</f>
        <v>0</v>
      </c>
      <c r="BL186" s="16" t="s">
        <v>124</v>
      </c>
      <c r="BM186" s="212" t="s">
        <v>288</v>
      </c>
    </row>
    <row r="187" spans="1:47" s="2" customFormat="1" ht="12">
      <c r="A187" s="37"/>
      <c r="B187" s="38"/>
      <c r="C187" s="39"/>
      <c r="D187" s="214" t="s">
        <v>126</v>
      </c>
      <c r="E187" s="39"/>
      <c r="F187" s="215" t="s">
        <v>286</v>
      </c>
      <c r="G187" s="39"/>
      <c r="H187" s="39"/>
      <c r="I187" s="216"/>
      <c r="J187" s="39"/>
      <c r="K187" s="39"/>
      <c r="L187" s="43"/>
      <c r="M187" s="217"/>
      <c r="N187" s="218"/>
      <c r="O187" s="83"/>
      <c r="P187" s="83"/>
      <c r="Q187" s="83"/>
      <c r="R187" s="83"/>
      <c r="S187" s="83"/>
      <c r="T187" s="84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126</v>
      </c>
      <c r="AU187" s="16" t="s">
        <v>80</v>
      </c>
    </row>
    <row r="188" spans="1:51" s="13" customFormat="1" ht="12">
      <c r="A188" s="13"/>
      <c r="B188" s="234"/>
      <c r="C188" s="235"/>
      <c r="D188" s="214" t="s">
        <v>242</v>
      </c>
      <c r="E188" s="235"/>
      <c r="F188" s="237" t="s">
        <v>289</v>
      </c>
      <c r="G188" s="235"/>
      <c r="H188" s="238">
        <v>2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242</v>
      </c>
      <c r="AU188" s="244" t="s">
        <v>80</v>
      </c>
      <c r="AV188" s="13" t="s">
        <v>80</v>
      </c>
      <c r="AW188" s="13" t="s">
        <v>4</v>
      </c>
      <c r="AX188" s="13" t="s">
        <v>78</v>
      </c>
      <c r="AY188" s="244" t="s">
        <v>118</v>
      </c>
    </row>
    <row r="189" spans="1:63" s="12" customFormat="1" ht="22.8" customHeight="1">
      <c r="A189" s="12"/>
      <c r="B189" s="187"/>
      <c r="C189" s="188"/>
      <c r="D189" s="189" t="s">
        <v>69</v>
      </c>
      <c r="E189" s="232" t="s">
        <v>80</v>
      </c>
      <c r="F189" s="232" t="s">
        <v>290</v>
      </c>
      <c r="G189" s="188"/>
      <c r="H189" s="188"/>
      <c r="I189" s="191"/>
      <c r="J189" s="233">
        <f>BK189</f>
        <v>0</v>
      </c>
      <c r="K189" s="188"/>
      <c r="L189" s="193"/>
      <c r="M189" s="194"/>
      <c r="N189" s="195"/>
      <c r="O189" s="195"/>
      <c r="P189" s="196">
        <f>SUM(P190:P205)</f>
        <v>0</v>
      </c>
      <c r="Q189" s="195"/>
      <c r="R189" s="196">
        <f>SUM(R190:R205)</f>
        <v>36.9378</v>
      </c>
      <c r="S189" s="195"/>
      <c r="T189" s="197">
        <f>SUM(T190:T205)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8" t="s">
        <v>78</v>
      </c>
      <c r="AT189" s="199" t="s">
        <v>69</v>
      </c>
      <c r="AU189" s="199" t="s">
        <v>78</v>
      </c>
      <c r="AY189" s="198" t="s">
        <v>118</v>
      </c>
      <c r="BK189" s="200">
        <f>SUM(BK190:BK205)</f>
        <v>0</v>
      </c>
    </row>
    <row r="190" spans="1:65" s="2" customFormat="1" ht="16.5" customHeight="1">
      <c r="A190" s="37"/>
      <c r="B190" s="38"/>
      <c r="C190" s="201" t="s">
        <v>291</v>
      </c>
      <c r="D190" s="201" t="s">
        <v>119</v>
      </c>
      <c r="E190" s="202" t="s">
        <v>292</v>
      </c>
      <c r="F190" s="203" t="s">
        <v>293</v>
      </c>
      <c r="G190" s="204" t="s">
        <v>132</v>
      </c>
      <c r="H190" s="205">
        <v>180</v>
      </c>
      <c r="I190" s="206"/>
      <c r="J190" s="207">
        <f>ROUND(I190*H190,2)</f>
        <v>0</v>
      </c>
      <c r="K190" s="203" t="s">
        <v>123</v>
      </c>
      <c r="L190" s="43"/>
      <c r="M190" s="208" t="s">
        <v>19</v>
      </c>
      <c r="N190" s="209" t="s">
        <v>41</v>
      </c>
      <c r="O190" s="83"/>
      <c r="P190" s="210">
        <f>O190*H190</f>
        <v>0</v>
      </c>
      <c r="Q190" s="210">
        <v>0.00017</v>
      </c>
      <c r="R190" s="210">
        <f>Q190*H190</f>
        <v>0.030600000000000002</v>
      </c>
      <c r="S190" s="210">
        <v>0</v>
      </c>
      <c r="T190" s="21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12" t="s">
        <v>124</v>
      </c>
      <c r="AT190" s="212" t="s">
        <v>119</v>
      </c>
      <c r="AU190" s="212" t="s">
        <v>80</v>
      </c>
      <c r="AY190" s="16" t="s">
        <v>118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6" t="s">
        <v>78</v>
      </c>
      <c r="BK190" s="213">
        <f>ROUND(I190*H190,2)</f>
        <v>0</v>
      </c>
      <c r="BL190" s="16" t="s">
        <v>124</v>
      </c>
      <c r="BM190" s="212" t="s">
        <v>294</v>
      </c>
    </row>
    <row r="191" spans="1:47" s="2" customFormat="1" ht="12">
      <c r="A191" s="37"/>
      <c r="B191" s="38"/>
      <c r="C191" s="39"/>
      <c r="D191" s="214" t="s">
        <v>126</v>
      </c>
      <c r="E191" s="39"/>
      <c r="F191" s="215" t="s">
        <v>295</v>
      </c>
      <c r="G191" s="39"/>
      <c r="H191" s="39"/>
      <c r="I191" s="216"/>
      <c r="J191" s="39"/>
      <c r="K191" s="39"/>
      <c r="L191" s="43"/>
      <c r="M191" s="217"/>
      <c r="N191" s="218"/>
      <c r="O191" s="83"/>
      <c r="P191" s="83"/>
      <c r="Q191" s="83"/>
      <c r="R191" s="83"/>
      <c r="S191" s="83"/>
      <c r="T191" s="84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126</v>
      </c>
      <c r="AU191" s="16" t="s">
        <v>80</v>
      </c>
    </row>
    <row r="192" spans="1:47" s="2" customFormat="1" ht="12">
      <c r="A192" s="37"/>
      <c r="B192" s="38"/>
      <c r="C192" s="39"/>
      <c r="D192" s="219" t="s">
        <v>128</v>
      </c>
      <c r="E192" s="39"/>
      <c r="F192" s="220" t="s">
        <v>296</v>
      </c>
      <c r="G192" s="39"/>
      <c r="H192" s="39"/>
      <c r="I192" s="216"/>
      <c r="J192" s="39"/>
      <c r="K192" s="39"/>
      <c r="L192" s="43"/>
      <c r="M192" s="217"/>
      <c r="N192" s="218"/>
      <c r="O192" s="83"/>
      <c r="P192" s="83"/>
      <c r="Q192" s="83"/>
      <c r="R192" s="83"/>
      <c r="S192" s="83"/>
      <c r="T192" s="84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128</v>
      </c>
      <c r="AU192" s="16" t="s">
        <v>80</v>
      </c>
    </row>
    <row r="193" spans="1:47" s="2" customFormat="1" ht="12">
      <c r="A193" s="37"/>
      <c r="B193" s="38"/>
      <c r="C193" s="39"/>
      <c r="D193" s="214" t="s">
        <v>156</v>
      </c>
      <c r="E193" s="39"/>
      <c r="F193" s="231" t="s">
        <v>297</v>
      </c>
      <c r="G193" s="39"/>
      <c r="H193" s="39"/>
      <c r="I193" s="216"/>
      <c r="J193" s="39"/>
      <c r="K193" s="39"/>
      <c r="L193" s="43"/>
      <c r="M193" s="217"/>
      <c r="N193" s="218"/>
      <c r="O193" s="83"/>
      <c r="P193" s="83"/>
      <c r="Q193" s="83"/>
      <c r="R193" s="83"/>
      <c r="S193" s="83"/>
      <c r="T193" s="84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156</v>
      </c>
      <c r="AU193" s="16" t="s">
        <v>80</v>
      </c>
    </row>
    <row r="194" spans="1:51" s="13" customFormat="1" ht="12">
      <c r="A194" s="13"/>
      <c r="B194" s="234"/>
      <c r="C194" s="235"/>
      <c r="D194" s="214" t="s">
        <v>242</v>
      </c>
      <c r="E194" s="236" t="s">
        <v>19</v>
      </c>
      <c r="F194" s="237" t="s">
        <v>207</v>
      </c>
      <c r="G194" s="235"/>
      <c r="H194" s="238">
        <v>16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242</v>
      </c>
      <c r="AU194" s="244" t="s">
        <v>80</v>
      </c>
      <c r="AV194" s="13" t="s">
        <v>80</v>
      </c>
      <c r="AW194" s="13" t="s">
        <v>32</v>
      </c>
      <c r="AX194" s="13" t="s">
        <v>70</v>
      </c>
      <c r="AY194" s="244" t="s">
        <v>118</v>
      </c>
    </row>
    <row r="195" spans="1:51" s="13" customFormat="1" ht="12">
      <c r="A195" s="13"/>
      <c r="B195" s="234"/>
      <c r="C195" s="235"/>
      <c r="D195" s="214" t="s">
        <v>242</v>
      </c>
      <c r="E195" s="236" t="s">
        <v>19</v>
      </c>
      <c r="F195" s="237" t="s">
        <v>298</v>
      </c>
      <c r="G195" s="235"/>
      <c r="H195" s="238">
        <v>180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242</v>
      </c>
      <c r="AU195" s="244" t="s">
        <v>80</v>
      </c>
      <c r="AV195" s="13" t="s">
        <v>80</v>
      </c>
      <c r="AW195" s="13" t="s">
        <v>32</v>
      </c>
      <c r="AX195" s="13" t="s">
        <v>78</v>
      </c>
      <c r="AY195" s="244" t="s">
        <v>118</v>
      </c>
    </row>
    <row r="196" spans="1:65" s="2" customFormat="1" ht="16.5" customHeight="1">
      <c r="A196" s="37"/>
      <c r="B196" s="38"/>
      <c r="C196" s="221" t="s">
        <v>299</v>
      </c>
      <c r="D196" s="221" t="s">
        <v>145</v>
      </c>
      <c r="E196" s="222" t="s">
        <v>300</v>
      </c>
      <c r="F196" s="223" t="s">
        <v>301</v>
      </c>
      <c r="G196" s="224" t="s">
        <v>132</v>
      </c>
      <c r="H196" s="225">
        <v>90</v>
      </c>
      <c r="I196" s="226"/>
      <c r="J196" s="227">
        <f>ROUND(I196*H196,2)</f>
        <v>0</v>
      </c>
      <c r="K196" s="223" t="s">
        <v>123</v>
      </c>
      <c r="L196" s="228"/>
      <c r="M196" s="229" t="s">
        <v>19</v>
      </c>
      <c r="N196" s="230" t="s">
        <v>41</v>
      </c>
      <c r="O196" s="83"/>
      <c r="P196" s="210">
        <f>O196*H196</f>
        <v>0</v>
      </c>
      <c r="Q196" s="210">
        <v>0.0003</v>
      </c>
      <c r="R196" s="210">
        <f>Q196*H196</f>
        <v>0.026999999999999996</v>
      </c>
      <c r="S196" s="210">
        <v>0</v>
      </c>
      <c r="T196" s="21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12" t="s">
        <v>148</v>
      </c>
      <c r="AT196" s="212" t="s">
        <v>145</v>
      </c>
      <c r="AU196" s="212" t="s">
        <v>80</v>
      </c>
      <c r="AY196" s="16" t="s">
        <v>118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6" t="s">
        <v>78</v>
      </c>
      <c r="BK196" s="213">
        <f>ROUND(I196*H196,2)</f>
        <v>0</v>
      </c>
      <c r="BL196" s="16" t="s">
        <v>124</v>
      </c>
      <c r="BM196" s="212" t="s">
        <v>302</v>
      </c>
    </row>
    <row r="197" spans="1:47" s="2" customFormat="1" ht="12">
      <c r="A197" s="37"/>
      <c r="B197" s="38"/>
      <c r="C197" s="39"/>
      <c r="D197" s="214" t="s">
        <v>126</v>
      </c>
      <c r="E197" s="39"/>
      <c r="F197" s="215" t="s">
        <v>301</v>
      </c>
      <c r="G197" s="39"/>
      <c r="H197" s="39"/>
      <c r="I197" s="216"/>
      <c r="J197" s="39"/>
      <c r="K197" s="39"/>
      <c r="L197" s="43"/>
      <c r="M197" s="217"/>
      <c r="N197" s="218"/>
      <c r="O197" s="83"/>
      <c r="P197" s="83"/>
      <c r="Q197" s="83"/>
      <c r="R197" s="83"/>
      <c r="S197" s="83"/>
      <c r="T197" s="84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126</v>
      </c>
      <c r="AU197" s="16" t="s">
        <v>80</v>
      </c>
    </row>
    <row r="198" spans="1:47" s="2" customFormat="1" ht="12">
      <c r="A198" s="37"/>
      <c r="B198" s="38"/>
      <c r="C198" s="39"/>
      <c r="D198" s="214" t="s">
        <v>156</v>
      </c>
      <c r="E198" s="39"/>
      <c r="F198" s="231" t="s">
        <v>297</v>
      </c>
      <c r="G198" s="39"/>
      <c r="H198" s="39"/>
      <c r="I198" s="216"/>
      <c r="J198" s="39"/>
      <c r="K198" s="39"/>
      <c r="L198" s="43"/>
      <c r="M198" s="217"/>
      <c r="N198" s="218"/>
      <c r="O198" s="83"/>
      <c r="P198" s="83"/>
      <c r="Q198" s="83"/>
      <c r="R198" s="83"/>
      <c r="S198" s="83"/>
      <c r="T198" s="84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156</v>
      </c>
      <c r="AU198" s="16" t="s">
        <v>80</v>
      </c>
    </row>
    <row r="199" spans="1:65" s="2" customFormat="1" ht="24.15" customHeight="1">
      <c r="A199" s="37"/>
      <c r="B199" s="38"/>
      <c r="C199" s="201" t="s">
        <v>303</v>
      </c>
      <c r="D199" s="201" t="s">
        <v>119</v>
      </c>
      <c r="E199" s="202" t="s">
        <v>304</v>
      </c>
      <c r="F199" s="203" t="s">
        <v>305</v>
      </c>
      <c r="G199" s="204" t="s">
        <v>122</v>
      </c>
      <c r="H199" s="205">
        <v>180</v>
      </c>
      <c r="I199" s="206"/>
      <c r="J199" s="207">
        <f>ROUND(I199*H199,2)</f>
        <v>0</v>
      </c>
      <c r="K199" s="203" t="s">
        <v>123</v>
      </c>
      <c r="L199" s="43"/>
      <c r="M199" s="208" t="s">
        <v>19</v>
      </c>
      <c r="N199" s="209" t="s">
        <v>41</v>
      </c>
      <c r="O199" s="83"/>
      <c r="P199" s="210">
        <f>O199*H199</f>
        <v>0</v>
      </c>
      <c r="Q199" s="210">
        <v>0.20449</v>
      </c>
      <c r="R199" s="210">
        <f>Q199*H199</f>
        <v>36.8082</v>
      </c>
      <c r="S199" s="210">
        <v>0</v>
      </c>
      <c r="T199" s="21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12" t="s">
        <v>124</v>
      </c>
      <c r="AT199" s="212" t="s">
        <v>119</v>
      </c>
      <c r="AU199" s="212" t="s">
        <v>80</v>
      </c>
      <c r="AY199" s="16" t="s">
        <v>118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6" t="s">
        <v>78</v>
      </c>
      <c r="BK199" s="213">
        <f>ROUND(I199*H199,2)</f>
        <v>0</v>
      </c>
      <c r="BL199" s="16" t="s">
        <v>124</v>
      </c>
      <c r="BM199" s="212" t="s">
        <v>306</v>
      </c>
    </row>
    <row r="200" spans="1:47" s="2" customFormat="1" ht="12">
      <c r="A200" s="37"/>
      <c r="B200" s="38"/>
      <c r="C200" s="39"/>
      <c r="D200" s="214" t="s">
        <v>126</v>
      </c>
      <c r="E200" s="39"/>
      <c r="F200" s="215" t="s">
        <v>307</v>
      </c>
      <c r="G200" s="39"/>
      <c r="H200" s="39"/>
      <c r="I200" s="216"/>
      <c r="J200" s="39"/>
      <c r="K200" s="39"/>
      <c r="L200" s="43"/>
      <c r="M200" s="217"/>
      <c r="N200" s="218"/>
      <c r="O200" s="83"/>
      <c r="P200" s="83"/>
      <c r="Q200" s="83"/>
      <c r="R200" s="83"/>
      <c r="S200" s="83"/>
      <c r="T200" s="84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126</v>
      </c>
      <c r="AU200" s="16" t="s">
        <v>80</v>
      </c>
    </row>
    <row r="201" spans="1:47" s="2" customFormat="1" ht="12">
      <c r="A201" s="37"/>
      <c r="B201" s="38"/>
      <c r="C201" s="39"/>
      <c r="D201" s="219" t="s">
        <v>128</v>
      </c>
      <c r="E201" s="39"/>
      <c r="F201" s="220" t="s">
        <v>308</v>
      </c>
      <c r="G201" s="39"/>
      <c r="H201" s="39"/>
      <c r="I201" s="216"/>
      <c r="J201" s="39"/>
      <c r="K201" s="39"/>
      <c r="L201" s="43"/>
      <c r="M201" s="217"/>
      <c r="N201" s="218"/>
      <c r="O201" s="83"/>
      <c r="P201" s="83"/>
      <c r="Q201" s="83"/>
      <c r="R201" s="83"/>
      <c r="S201" s="83"/>
      <c r="T201" s="84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128</v>
      </c>
      <c r="AU201" s="16" t="s">
        <v>80</v>
      </c>
    </row>
    <row r="202" spans="1:47" s="2" customFormat="1" ht="12">
      <c r="A202" s="37"/>
      <c r="B202" s="38"/>
      <c r="C202" s="39"/>
      <c r="D202" s="214" t="s">
        <v>156</v>
      </c>
      <c r="E202" s="39"/>
      <c r="F202" s="231" t="s">
        <v>297</v>
      </c>
      <c r="G202" s="39"/>
      <c r="H202" s="39"/>
      <c r="I202" s="216"/>
      <c r="J202" s="39"/>
      <c r="K202" s="39"/>
      <c r="L202" s="43"/>
      <c r="M202" s="217"/>
      <c r="N202" s="218"/>
      <c r="O202" s="83"/>
      <c r="P202" s="83"/>
      <c r="Q202" s="83"/>
      <c r="R202" s="83"/>
      <c r="S202" s="83"/>
      <c r="T202" s="84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156</v>
      </c>
      <c r="AU202" s="16" t="s">
        <v>80</v>
      </c>
    </row>
    <row r="203" spans="1:65" s="2" customFormat="1" ht="16.5" customHeight="1">
      <c r="A203" s="37"/>
      <c r="B203" s="38"/>
      <c r="C203" s="221" t="s">
        <v>309</v>
      </c>
      <c r="D203" s="221" t="s">
        <v>145</v>
      </c>
      <c r="E203" s="222" t="s">
        <v>310</v>
      </c>
      <c r="F203" s="223" t="s">
        <v>311</v>
      </c>
      <c r="G203" s="224" t="s">
        <v>122</v>
      </c>
      <c r="H203" s="225">
        <v>180</v>
      </c>
      <c r="I203" s="226"/>
      <c r="J203" s="227">
        <f>ROUND(I203*H203,2)</f>
        <v>0</v>
      </c>
      <c r="K203" s="223" t="s">
        <v>123</v>
      </c>
      <c r="L203" s="228"/>
      <c r="M203" s="229" t="s">
        <v>19</v>
      </c>
      <c r="N203" s="230" t="s">
        <v>41</v>
      </c>
      <c r="O203" s="83"/>
      <c r="P203" s="210">
        <f>O203*H203</f>
        <v>0</v>
      </c>
      <c r="Q203" s="210">
        <v>0.0004</v>
      </c>
      <c r="R203" s="210">
        <f>Q203*H203</f>
        <v>0.07200000000000001</v>
      </c>
      <c r="S203" s="210">
        <v>0</v>
      </c>
      <c r="T203" s="21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12" t="s">
        <v>148</v>
      </c>
      <c r="AT203" s="212" t="s">
        <v>145</v>
      </c>
      <c r="AU203" s="212" t="s">
        <v>80</v>
      </c>
      <c r="AY203" s="16" t="s">
        <v>118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6" t="s">
        <v>78</v>
      </c>
      <c r="BK203" s="213">
        <f>ROUND(I203*H203,2)</f>
        <v>0</v>
      </c>
      <c r="BL203" s="16" t="s">
        <v>124</v>
      </c>
      <c r="BM203" s="212" t="s">
        <v>312</v>
      </c>
    </row>
    <row r="204" spans="1:47" s="2" customFormat="1" ht="12">
      <c r="A204" s="37"/>
      <c r="B204" s="38"/>
      <c r="C204" s="39"/>
      <c r="D204" s="214" t="s">
        <v>126</v>
      </c>
      <c r="E204" s="39"/>
      <c r="F204" s="215" t="s">
        <v>311</v>
      </c>
      <c r="G204" s="39"/>
      <c r="H204" s="39"/>
      <c r="I204" s="216"/>
      <c r="J204" s="39"/>
      <c r="K204" s="39"/>
      <c r="L204" s="43"/>
      <c r="M204" s="217"/>
      <c r="N204" s="218"/>
      <c r="O204" s="83"/>
      <c r="P204" s="83"/>
      <c r="Q204" s="83"/>
      <c r="R204" s="83"/>
      <c r="S204" s="83"/>
      <c r="T204" s="84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126</v>
      </c>
      <c r="AU204" s="16" t="s">
        <v>80</v>
      </c>
    </row>
    <row r="205" spans="1:47" s="2" customFormat="1" ht="12">
      <c r="A205" s="37"/>
      <c r="B205" s="38"/>
      <c r="C205" s="39"/>
      <c r="D205" s="214" t="s">
        <v>156</v>
      </c>
      <c r="E205" s="39"/>
      <c r="F205" s="231" t="s">
        <v>297</v>
      </c>
      <c r="G205" s="39"/>
      <c r="H205" s="39"/>
      <c r="I205" s="216"/>
      <c r="J205" s="39"/>
      <c r="K205" s="39"/>
      <c r="L205" s="43"/>
      <c r="M205" s="217"/>
      <c r="N205" s="218"/>
      <c r="O205" s="83"/>
      <c r="P205" s="83"/>
      <c r="Q205" s="83"/>
      <c r="R205" s="83"/>
      <c r="S205" s="83"/>
      <c r="T205" s="84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156</v>
      </c>
      <c r="AU205" s="16" t="s">
        <v>80</v>
      </c>
    </row>
    <row r="206" spans="1:63" s="12" customFormat="1" ht="22.8" customHeight="1">
      <c r="A206" s="12"/>
      <c r="B206" s="187"/>
      <c r="C206" s="188"/>
      <c r="D206" s="189" t="s">
        <v>69</v>
      </c>
      <c r="E206" s="232" t="s">
        <v>135</v>
      </c>
      <c r="F206" s="232" t="s">
        <v>313</v>
      </c>
      <c r="G206" s="188"/>
      <c r="H206" s="188"/>
      <c r="I206" s="191"/>
      <c r="J206" s="233">
        <f>BK206</f>
        <v>0</v>
      </c>
      <c r="K206" s="188"/>
      <c r="L206" s="193"/>
      <c r="M206" s="194"/>
      <c r="N206" s="195"/>
      <c r="O206" s="195"/>
      <c r="P206" s="196">
        <f>SUM(P207:P216)</f>
        <v>0</v>
      </c>
      <c r="Q206" s="195"/>
      <c r="R206" s="196">
        <f>SUM(R207:R216)</f>
        <v>12.5553296</v>
      </c>
      <c r="S206" s="195"/>
      <c r="T206" s="197">
        <f>SUM(T207:T216)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98" t="s">
        <v>78</v>
      </c>
      <c r="AT206" s="199" t="s">
        <v>69</v>
      </c>
      <c r="AU206" s="199" t="s">
        <v>78</v>
      </c>
      <c r="AY206" s="198" t="s">
        <v>118</v>
      </c>
      <c r="BK206" s="200">
        <f>SUM(BK207:BK216)</f>
        <v>0</v>
      </c>
    </row>
    <row r="207" spans="1:65" s="2" customFormat="1" ht="16.5" customHeight="1">
      <c r="A207" s="37"/>
      <c r="B207" s="38"/>
      <c r="C207" s="201" t="s">
        <v>314</v>
      </c>
      <c r="D207" s="201" t="s">
        <v>119</v>
      </c>
      <c r="E207" s="202" t="s">
        <v>315</v>
      </c>
      <c r="F207" s="203" t="s">
        <v>316</v>
      </c>
      <c r="G207" s="204" t="s">
        <v>204</v>
      </c>
      <c r="H207" s="205">
        <v>0.384</v>
      </c>
      <c r="I207" s="206"/>
      <c r="J207" s="207">
        <f>ROUND(I207*H207,2)</f>
        <v>0</v>
      </c>
      <c r="K207" s="203" t="s">
        <v>123</v>
      </c>
      <c r="L207" s="43"/>
      <c r="M207" s="208" t="s">
        <v>19</v>
      </c>
      <c r="N207" s="209" t="s">
        <v>41</v>
      </c>
      <c r="O207" s="83"/>
      <c r="P207" s="210">
        <f>O207*H207</f>
        <v>0</v>
      </c>
      <c r="Q207" s="210">
        <v>1.0594</v>
      </c>
      <c r="R207" s="210">
        <f>Q207*H207</f>
        <v>0.4068096</v>
      </c>
      <c r="S207" s="210">
        <v>0</v>
      </c>
      <c r="T207" s="21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12" t="s">
        <v>124</v>
      </c>
      <c r="AT207" s="212" t="s">
        <v>119</v>
      </c>
      <c r="AU207" s="212" t="s">
        <v>80</v>
      </c>
      <c r="AY207" s="16" t="s">
        <v>118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6" t="s">
        <v>78</v>
      </c>
      <c r="BK207" s="213">
        <f>ROUND(I207*H207,2)</f>
        <v>0</v>
      </c>
      <c r="BL207" s="16" t="s">
        <v>124</v>
      </c>
      <c r="BM207" s="212" t="s">
        <v>317</v>
      </c>
    </row>
    <row r="208" spans="1:47" s="2" customFormat="1" ht="12">
      <c r="A208" s="37"/>
      <c r="B208" s="38"/>
      <c r="C208" s="39"/>
      <c r="D208" s="214" t="s">
        <v>126</v>
      </c>
      <c r="E208" s="39"/>
      <c r="F208" s="215" t="s">
        <v>318</v>
      </c>
      <c r="G208" s="39"/>
      <c r="H208" s="39"/>
      <c r="I208" s="216"/>
      <c r="J208" s="39"/>
      <c r="K208" s="39"/>
      <c r="L208" s="43"/>
      <c r="M208" s="217"/>
      <c r="N208" s="218"/>
      <c r="O208" s="83"/>
      <c r="P208" s="83"/>
      <c r="Q208" s="83"/>
      <c r="R208" s="83"/>
      <c r="S208" s="83"/>
      <c r="T208" s="84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126</v>
      </c>
      <c r="AU208" s="16" t="s">
        <v>80</v>
      </c>
    </row>
    <row r="209" spans="1:47" s="2" customFormat="1" ht="12">
      <c r="A209" s="37"/>
      <c r="B209" s="38"/>
      <c r="C209" s="39"/>
      <c r="D209" s="219" t="s">
        <v>128</v>
      </c>
      <c r="E209" s="39"/>
      <c r="F209" s="220" t="s">
        <v>319</v>
      </c>
      <c r="G209" s="39"/>
      <c r="H209" s="39"/>
      <c r="I209" s="216"/>
      <c r="J209" s="39"/>
      <c r="K209" s="39"/>
      <c r="L209" s="43"/>
      <c r="M209" s="217"/>
      <c r="N209" s="218"/>
      <c r="O209" s="83"/>
      <c r="P209" s="83"/>
      <c r="Q209" s="83"/>
      <c r="R209" s="83"/>
      <c r="S209" s="83"/>
      <c r="T209" s="84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128</v>
      </c>
      <c r="AU209" s="16" t="s">
        <v>80</v>
      </c>
    </row>
    <row r="210" spans="1:51" s="13" customFormat="1" ht="12">
      <c r="A210" s="13"/>
      <c r="B210" s="234"/>
      <c r="C210" s="235"/>
      <c r="D210" s="214" t="s">
        <v>242</v>
      </c>
      <c r="E210" s="236" t="s">
        <v>19</v>
      </c>
      <c r="F210" s="237" t="s">
        <v>320</v>
      </c>
      <c r="G210" s="235"/>
      <c r="H210" s="238">
        <v>0.384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242</v>
      </c>
      <c r="AU210" s="244" t="s">
        <v>80</v>
      </c>
      <c r="AV210" s="13" t="s">
        <v>80</v>
      </c>
      <c r="AW210" s="13" t="s">
        <v>32</v>
      </c>
      <c r="AX210" s="13" t="s">
        <v>78</v>
      </c>
      <c r="AY210" s="244" t="s">
        <v>118</v>
      </c>
    </row>
    <row r="211" spans="1:65" s="2" customFormat="1" ht="21.75" customHeight="1">
      <c r="A211" s="37"/>
      <c r="B211" s="38"/>
      <c r="C211" s="201" t="s">
        <v>321</v>
      </c>
      <c r="D211" s="201" t="s">
        <v>119</v>
      </c>
      <c r="E211" s="202" t="s">
        <v>322</v>
      </c>
      <c r="F211" s="203" t="s">
        <v>323</v>
      </c>
      <c r="G211" s="204" t="s">
        <v>132</v>
      </c>
      <c r="H211" s="205">
        <v>16</v>
      </c>
      <c r="I211" s="206"/>
      <c r="J211" s="207">
        <f>ROUND(I211*H211,2)</f>
        <v>0</v>
      </c>
      <c r="K211" s="203" t="s">
        <v>123</v>
      </c>
      <c r="L211" s="43"/>
      <c r="M211" s="208" t="s">
        <v>19</v>
      </c>
      <c r="N211" s="209" t="s">
        <v>41</v>
      </c>
      <c r="O211" s="83"/>
      <c r="P211" s="210">
        <f>O211*H211</f>
        <v>0</v>
      </c>
      <c r="Q211" s="210">
        <v>0.68272</v>
      </c>
      <c r="R211" s="210">
        <f>Q211*H211</f>
        <v>10.92352</v>
      </c>
      <c r="S211" s="210">
        <v>0</v>
      </c>
      <c r="T211" s="21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12" t="s">
        <v>124</v>
      </c>
      <c r="AT211" s="212" t="s">
        <v>119</v>
      </c>
      <c r="AU211" s="212" t="s">
        <v>80</v>
      </c>
      <c r="AY211" s="16" t="s">
        <v>118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6" t="s">
        <v>78</v>
      </c>
      <c r="BK211" s="213">
        <f>ROUND(I211*H211,2)</f>
        <v>0</v>
      </c>
      <c r="BL211" s="16" t="s">
        <v>124</v>
      </c>
      <c r="BM211" s="212" t="s">
        <v>324</v>
      </c>
    </row>
    <row r="212" spans="1:47" s="2" customFormat="1" ht="12">
      <c r="A212" s="37"/>
      <c r="B212" s="38"/>
      <c r="C212" s="39"/>
      <c r="D212" s="214" t="s">
        <v>126</v>
      </c>
      <c r="E212" s="39"/>
      <c r="F212" s="215" t="s">
        <v>325</v>
      </c>
      <c r="G212" s="39"/>
      <c r="H212" s="39"/>
      <c r="I212" s="216"/>
      <c r="J212" s="39"/>
      <c r="K212" s="39"/>
      <c r="L212" s="43"/>
      <c r="M212" s="217"/>
      <c r="N212" s="218"/>
      <c r="O212" s="83"/>
      <c r="P212" s="83"/>
      <c r="Q212" s="83"/>
      <c r="R212" s="83"/>
      <c r="S212" s="83"/>
      <c r="T212" s="84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126</v>
      </c>
      <c r="AU212" s="16" t="s">
        <v>80</v>
      </c>
    </row>
    <row r="213" spans="1:47" s="2" customFormat="1" ht="12">
      <c r="A213" s="37"/>
      <c r="B213" s="38"/>
      <c r="C213" s="39"/>
      <c r="D213" s="219" t="s">
        <v>128</v>
      </c>
      <c r="E213" s="39"/>
      <c r="F213" s="220" t="s">
        <v>326</v>
      </c>
      <c r="G213" s="39"/>
      <c r="H213" s="39"/>
      <c r="I213" s="216"/>
      <c r="J213" s="39"/>
      <c r="K213" s="39"/>
      <c r="L213" s="43"/>
      <c r="M213" s="217"/>
      <c r="N213" s="218"/>
      <c r="O213" s="83"/>
      <c r="P213" s="83"/>
      <c r="Q213" s="83"/>
      <c r="R213" s="83"/>
      <c r="S213" s="83"/>
      <c r="T213" s="84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128</v>
      </c>
      <c r="AU213" s="16" t="s">
        <v>80</v>
      </c>
    </row>
    <row r="214" spans="1:65" s="2" customFormat="1" ht="16.5" customHeight="1">
      <c r="A214" s="37"/>
      <c r="B214" s="38"/>
      <c r="C214" s="201" t="s">
        <v>327</v>
      </c>
      <c r="D214" s="201" t="s">
        <v>119</v>
      </c>
      <c r="E214" s="202" t="s">
        <v>328</v>
      </c>
      <c r="F214" s="203" t="s">
        <v>329</v>
      </c>
      <c r="G214" s="204" t="s">
        <v>247</v>
      </c>
      <c r="H214" s="205">
        <v>35</v>
      </c>
      <c r="I214" s="206"/>
      <c r="J214" s="207">
        <f>ROUND(I214*H214,2)</f>
        <v>0</v>
      </c>
      <c r="K214" s="203" t="s">
        <v>123</v>
      </c>
      <c r="L214" s="43"/>
      <c r="M214" s="208" t="s">
        <v>19</v>
      </c>
      <c r="N214" s="209" t="s">
        <v>41</v>
      </c>
      <c r="O214" s="83"/>
      <c r="P214" s="210">
        <f>O214*H214</f>
        <v>0</v>
      </c>
      <c r="Q214" s="210">
        <v>0.035</v>
      </c>
      <c r="R214" s="210">
        <f>Q214*H214</f>
        <v>1.225</v>
      </c>
      <c r="S214" s="210">
        <v>0</v>
      </c>
      <c r="T214" s="21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12" t="s">
        <v>124</v>
      </c>
      <c r="AT214" s="212" t="s">
        <v>119</v>
      </c>
      <c r="AU214" s="212" t="s">
        <v>80</v>
      </c>
      <c r="AY214" s="16" t="s">
        <v>118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16" t="s">
        <v>78</v>
      </c>
      <c r="BK214" s="213">
        <f>ROUND(I214*H214,2)</f>
        <v>0</v>
      </c>
      <c r="BL214" s="16" t="s">
        <v>124</v>
      </c>
      <c r="BM214" s="212" t="s">
        <v>330</v>
      </c>
    </row>
    <row r="215" spans="1:47" s="2" customFormat="1" ht="12">
      <c r="A215" s="37"/>
      <c r="B215" s="38"/>
      <c r="C215" s="39"/>
      <c r="D215" s="214" t="s">
        <v>126</v>
      </c>
      <c r="E215" s="39"/>
      <c r="F215" s="215" t="s">
        <v>331</v>
      </c>
      <c r="G215" s="39"/>
      <c r="H215" s="39"/>
      <c r="I215" s="216"/>
      <c r="J215" s="39"/>
      <c r="K215" s="39"/>
      <c r="L215" s="43"/>
      <c r="M215" s="217"/>
      <c r="N215" s="218"/>
      <c r="O215" s="83"/>
      <c r="P215" s="83"/>
      <c r="Q215" s="83"/>
      <c r="R215" s="83"/>
      <c r="S215" s="83"/>
      <c r="T215" s="84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126</v>
      </c>
      <c r="AU215" s="16" t="s">
        <v>80</v>
      </c>
    </row>
    <row r="216" spans="1:47" s="2" customFormat="1" ht="12">
      <c r="A216" s="37"/>
      <c r="B216" s="38"/>
      <c r="C216" s="39"/>
      <c r="D216" s="219" t="s">
        <v>128</v>
      </c>
      <c r="E216" s="39"/>
      <c r="F216" s="220" t="s">
        <v>332</v>
      </c>
      <c r="G216" s="39"/>
      <c r="H216" s="39"/>
      <c r="I216" s="216"/>
      <c r="J216" s="39"/>
      <c r="K216" s="39"/>
      <c r="L216" s="43"/>
      <c r="M216" s="217"/>
      <c r="N216" s="218"/>
      <c r="O216" s="83"/>
      <c r="P216" s="83"/>
      <c r="Q216" s="83"/>
      <c r="R216" s="83"/>
      <c r="S216" s="83"/>
      <c r="T216" s="84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128</v>
      </c>
      <c r="AU216" s="16" t="s">
        <v>80</v>
      </c>
    </row>
    <row r="217" spans="1:63" s="12" customFormat="1" ht="22.8" customHeight="1">
      <c r="A217" s="12"/>
      <c r="B217" s="187"/>
      <c r="C217" s="188"/>
      <c r="D217" s="189" t="s">
        <v>69</v>
      </c>
      <c r="E217" s="232" t="s">
        <v>144</v>
      </c>
      <c r="F217" s="232" t="s">
        <v>333</v>
      </c>
      <c r="G217" s="188"/>
      <c r="H217" s="188"/>
      <c r="I217" s="191"/>
      <c r="J217" s="233">
        <f>BK217</f>
        <v>0</v>
      </c>
      <c r="K217" s="188"/>
      <c r="L217" s="193"/>
      <c r="M217" s="194"/>
      <c r="N217" s="195"/>
      <c r="O217" s="195"/>
      <c r="P217" s="196">
        <f>SUM(P218:P246)</f>
        <v>0</v>
      </c>
      <c r="Q217" s="195"/>
      <c r="R217" s="196">
        <f>SUM(R218:R246)</f>
        <v>22.6826</v>
      </c>
      <c r="S217" s="195"/>
      <c r="T217" s="197">
        <f>SUM(T218:T246)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98" t="s">
        <v>78</v>
      </c>
      <c r="AT217" s="199" t="s">
        <v>69</v>
      </c>
      <c r="AU217" s="199" t="s">
        <v>78</v>
      </c>
      <c r="AY217" s="198" t="s">
        <v>118</v>
      </c>
      <c r="BK217" s="200">
        <f>SUM(BK218:BK246)</f>
        <v>0</v>
      </c>
    </row>
    <row r="218" spans="1:65" s="2" customFormat="1" ht="24.15" customHeight="1">
      <c r="A218" s="37"/>
      <c r="B218" s="38"/>
      <c r="C218" s="201" t="s">
        <v>334</v>
      </c>
      <c r="D218" s="201" t="s">
        <v>119</v>
      </c>
      <c r="E218" s="202" t="s">
        <v>335</v>
      </c>
      <c r="F218" s="203" t="s">
        <v>336</v>
      </c>
      <c r="G218" s="204" t="s">
        <v>132</v>
      </c>
      <c r="H218" s="205">
        <v>240</v>
      </c>
      <c r="I218" s="206"/>
      <c r="J218" s="207">
        <f>ROUND(I218*H218,2)</f>
        <v>0</v>
      </c>
      <c r="K218" s="203" t="s">
        <v>19</v>
      </c>
      <c r="L218" s="43"/>
      <c r="M218" s="208" t="s">
        <v>19</v>
      </c>
      <c r="N218" s="209" t="s">
        <v>41</v>
      </c>
      <c r="O218" s="83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12" t="s">
        <v>124</v>
      </c>
      <c r="AT218" s="212" t="s">
        <v>119</v>
      </c>
      <c r="AU218" s="212" t="s">
        <v>80</v>
      </c>
      <c r="AY218" s="16" t="s">
        <v>118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6" t="s">
        <v>78</v>
      </c>
      <c r="BK218" s="213">
        <f>ROUND(I218*H218,2)</f>
        <v>0</v>
      </c>
      <c r="BL218" s="16" t="s">
        <v>124</v>
      </c>
      <c r="BM218" s="212" t="s">
        <v>337</v>
      </c>
    </row>
    <row r="219" spans="1:47" s="2" customFormat="1" ht="12">
      <c r="A219" s="37"/>
      <c r="B219" s="38"/>
      <c r="C219" s="39"/>
      <c r="D219" s="214" t="s">
        <v>126</v>
      </c>
      <c r="E219" s="39"/>
      <c r="F219" s="215" t="s">
        <v>336</v>
      </c>
      <c r="G219" s="39"/>
      <c r="H219" s="39"/>
      <c r="I219" s="216"/>
      <c r="J219" s="39"/>
      <c r="K219" s="39"/>
      <c r="L219" s="43"/>
      <c r="M219" s="217"/>
      <c r="N219" s="218"/>
      <c r="O219" s="83"/>
      <c r="P219" s="83"/>
      <c r="Q219" s="83"/>
      <c r="R219" s="83"/>
      <c r="S219" s="83"/>
      <c r="T219" s="84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126</v>
      </c>
      <c r="AU219" s="16" t="s">
        <v>80</v>
      </c>
    </row>
    <row r="220" spans="1:47" s="2" customFormat="1" ht="12">
      <c r="A220" s="37"/>
      <c r="B220" s="38"/>
      <c r="C220" s="39"/>
      <c r="D220" s="214" t="s">
        <v>156</v>
      </c>
      <c r="E220" s="39"/>
      <c r="F220" s="231" t="s">
        <v>338</v>
      </c>
      <c r="G220" s="39"/>
      <c r="H220" s="39"/>
      <c r="I220" s="216"/>
      <c r="J220" s="39"/>
      <c r="K220" s="39"/>
      <c r="L220" s="43"/>
      <c r="M220" s="217"/>
      <c r="N220" s="218"/>
      <c r="O220" s="83"/>
      <c r="P220" s="83"/>
      <c r="Q220" s="83"/>
      <c r="R220" s="83"/>
      <c r="S220" s="83"/>
      <c r="T220" s="84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156</v>
      </c>
      <c r="AU220" s="16" t="s">
        <v>80</v>
      </c>
    </row>
    <row r="221" spans="1:65" s="2" customFormat="1" ht="21.75" customHeight="1">
      <c r="A221" s="37"/>
      <c r="B221" s="38"/>
      <c r="C221" s="201" t="s">
        <v>339</v>
      </c>
      <c r="D221" s="201" t="s">
        <v>119</v>
      </c>
      <c r="E221" s="202" t="s">
        <v>340</v>
      </c>
      <c r="F221" s="203" t="s">
        <v>341</v>
      </c>
      <c r="G221" s="204" t="s">
        <v>132</v>
      </c>
      <c r="H221" s="205">
        <v>240</v>
      </c>
      <c r="I221" s="206"/>
      <c r="J221" s="207">
        <f>ROUND(I221*H221,2)</f>
        <v>0</v>
      </c>
      <c r="K221" s="203" t="s">
        <v>19</v>
      </c>
      <c r="L221" s="43"/>
      <c r="M221" s="208" t="s">
        <v>19</v>
      </c>
      <c r="N221" s="209" t="s">
        <v>41</v>
      </c>
      <c r="O221" s="83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12" t="s">
        <v>124</v>
      </c>
      <c r="AT221" s="212" t="s">
        <v>119</v>
      </c>
      <c r="AU221" s="212" t="s">
        <v>80</v>
      </c>
      <c r="AY221" s="16" t="s">
        <v>118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6" t="s">
        <v>78</v>
      </c>
      <c r="BK221" s="213">
        <f>ROUND(I221*H221,2)</f>
        <v>0</v>
      </c>
      <c r="BL221" s="16" t="s">
        <v>124</v>
      </c>
      <c r="BM221" s="212" t="s">
        <v>342</v>
      </c>
    </row>
    <row r="222" spans="1:47" s="2" customFormat="1" ht="12">
      <c r="A222" s="37"/>
      <c r="B222" s="38"/>
      <c r="C222" s="39"/>
      <c r="D222" s="214" t="s">
        <v>126</v>
      </c>
      <c r="E222" s="39"/>
      <c r="F222" s="215" t="s">
        <v>341</v>
      </c>
      <c r="G222" s="39"/>
      <c r="H222" s="39"/>
      <c r="I222" s="216"/>
      <c r="J222" s="39"/>
      <c r="K222" s="39"/>
      <c r="L222" s="43"/>
      <c r="M222" s="217"/>
      <c r="N222" s="218"/>
      <c r="O222" s="83"/>
      <c r="P222" s="83"/>
      <c r="Q222" s="83"/>
      <c r="R222" s="83"/>
      <c r="S222" s="83"/>
      <c r="T222" s="84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126</v>
      </c>
      <c r="AU222" s="16" t="s">
        <v>80</v>
      </c>
    </row>
    <row r="223" spans="1:47" s="2" customFormat="1" ht="12">
      <c r="A223" s="37"/>
      <c r="B223" s="38"/>
      <c r="C223" s="39"/>
      <c r="D223" s="214" t="s">
        <v>156</v>
      </c>
      <c r="E223" s="39"/>
      <c r="F223" s="231" t="s">
        <v>343</v>
      </c>
      <c r="G223" s="39"/>
      <c r="H223" s="39"/>
      <c r="I223" s="216"/>
      <c r="J223" s="39"/>
      <c r="K223" s="39"/>
      <c r="L223" s="43"/>
      <c r="M223" s="217"/>
      <c r="N223" s="218"/>
      <c r="O223" s="83"/>
      <c r="P223" s="83"/>
      <c r="Q223" s="83"/>
      <c r="R223" s="83"/>
      <c r="S223" s="83"/>
      <c r="T223" s="84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156</v>
      </c>
      <c r="AU223" s="16" t="s">
        <v>80</v>
      </c>
    </row>
    <row r="224" spans="1:65" s="2" customFormat="1" ht="16.5" customHeight="1">
      <c r="A224" s="37"/>
      <c r="B224" s="38"/>
      <c r="C224" s="201" t="s">
        <v>344</v>
      </c>
      <c r="D224" s="201" t="s">
        <v>119</v>
      </c>
      <c r="E224" s="202" t="s">
        <v>345</v>
      </c>
      <c r="F224" s="203" t="s">
        <v>346</v>
      </c>
      <c r="G224" s="204" t="s">
        <v>132</v>
      </c>
      <c r="H224" s="205">
        <v>260</v>
      </c>
      <c r="I224" s="206"/>
      <c r="J224" s="207">
        <f>ROUND(I224*H224,2)</f>
        <v>0</v>
      </c>
      <c r="K224" s="203" t="s">
        <v>123</v>
      </c>
      <c r="L224" s="43"/>
      <c r="M224" s="208" t="s">
        <v>19</v>
      </c>
      <c r="N224" s="209" t="s">
        <v>41</v>
      </c>
      <c r="O224" s="83"/>
      <c r="P224" s="210">
        <f>O224*H224</f>
        <v>0</v>
      </c>
      <c r="Q224" s="210">
        <v>0</v>
      </c>
      <c r="R224" s="210">
        <f>Q224*H224</f>
        <v>0</v>
      </c>
      <c r="S224" s="210">
        <v>0</v>
      </c>
      <c r="T224" s="21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12" t="s">
        <v>124</v>
      </c>
      <c r="AT224" s="212" t="s">
        <v>119</v>
      </c>
      <c r="AU224" s="212" t="s">
        <v>80</v>
      </c>
      <c r="AY224" s="16" t="s">
        <v>118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16" t="s">
        <v>78</v>
      </c>
      <c r="BK224" s="213">
        <f>ROUND(I224*H224,2)</f>
        <v>0</v>
      </c>
      <c r="BL224" s="16" t="s">
        <v>124</v>
      </c>
      <c r="BM224" s="212" t="s">
        <v>347</v>
      </c>
    </row>
    <row r="225" spans="1:47" s="2" customFormat="1" ht="12">
      <c r="A225" s="37"/>
      <c r="B225" s="38"/>
      <c r="C225" s="39"/>
      <c r="D225" s="214" t="s">
        <v>126</v>
      </c>
      <c r="E225" s="39"/>
      <c r="F225" s="215" t="s">
        <v>348</v>
      </c>
      <c r="G225" s="39"/>
      <c r="H225" s="39"/>
      <c r="I225" s="216"/>
      <c r="J225" s="39"/>
      <c r="K225" s="39"/>
      <c r="L225" s="43"/>
      <c r="M225" s="217"/>
      <c r="N225" s="218"/>
      <c r="O225" s="83"/>
      <c r="P225" s="83"/>
      <c r="Q225" s="83"/>
      <c r="R225" s="83"/>
      <c r="S225" s="83"/>
      <c r="T225" s="84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126</v>
      </c>
      <c r="AU225" s="16" t="s">
        <v>80</v>
      </c>
    </row>
    <row r="226" spans="1:47" s="2" customFormat="1" ht="12">
      <c r="A226" s="37"/>
      <c r="B226" s="38"/>
      <c r="C226" s="39"/>
      <c r="D226" s="219" t="s">
        <v>128</v>
      </c>
      <c r="E226" s="39"/>
      <c r="F226" s="220" t="s">
        <v>349</v>
      </c>
      <c r="G226" s="39"/>
      <c r="H226" s="39"/>
      <c r="I226" s="216"/>
      <c r="J226" s="39"/>
      <c r="K226" s="39"/>
      <c r="L226" s="43"/>
      <c r="M226" s="217"/>
      <c r="N226" s="218"/>
      <c r="O226" s="83"/>
      <c r="P226" s="83"/>
      <c r="Q226" s="83"/>
      <c r="R226" s="83"/>
      <c r="S226" s="83"/>
      <c r="T226" s="84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128</v>
      </c>
      <c r="AU226" s="16" t="s">
        <v>80</v>
      </c>
    </row>
    <row r="227" spans="1:65" s="2" customFormat="1" ht="16.5" customHeight="1">
      <c r="A227" s="37"/>
      <c r="B227" s="38"/>
      <c r="C227" s="201" t="s">
        <v>350</v>
      </c>
      <c r="D227" s="201" t="s">
        <v>119</v>
      </c>
      <c r="E227" s="202" t="s">
        <v>351</v>
      </c>
      <c r="F227" s="203" t="s">
        <v>352</v>
      </c>
      <c r="G227" s="204" t="s">
        <v>132</v>
      </c>
      <c r="H227" s="205">
        <v>240</v>
      </c>
      <c r="I227" s="206"/>
      <c r="J227" s="207">
        <f>ROUND(I227*H227,2)</f>
        <v>0</v>
      </c>
      <c r="K227" s="203" t="s">
        <v>19</v>
      </c>
      <c r="L227" s="43"/>
      <c r="M227" s="208" t="s">
        <v>19</v>
      </c>
      <c r="N227" s="209" t="s">
        <v>41</v>
      </c>
      <c r="O227" s="83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12" t="s">
        <v>124</v>
      </c>
      <c r="AT227" s="212" t="s">
        <v>119</v>
      </c>
      <c r="AU227" s="212" t="s">
        <v>80</v>
      </c>
      <c r="AY227" s="16" t="s">
        <v>118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6" t="s">
        <v>78</v>
      </c>
      <c r="BK227" s="213">
        <f>ROUND(I227*H227,2)</f>
        <v>0</v>
      </c>
      <c r="BL227" s="16" t="s">
        <v>124</v>
      </c>
      <c r="BM227" s="212" t="s">
        <v>353</v>
      </c>
    </row>
    <row r="228" spans="1:47" s="2" customFormat="1" ht="12">
      <c r="A228" s="37"/>
      <c r="B228" s="38"/>
      <c r="C228" s="39"/>
      <c r="D228" s="214" t="s">
        <v>126</v>
      </c>
      <c r="E228" s="39"/>
      <c r="F228" s="215" t="s">
        <v>354</v>
      </c>
      <c r="G228" s="39"/>
      <c r="H228" s="39"/>
      <c r="I228" s="216"/>
      <c r="J228" s="39"/>
      <c r="K228" s="39"/>
      <c r="L228" s="43"/>
      <c r="M228" s="217"/>
      <c r="N228" s="218"/>
      <c r="O228" s="83"/>
      <c r="P228" s="83"/>
      <c r="Q228" s="83"/>
      <c r="R228" s="83"/>
      <c r="S228" s="83"/>
      <c r="T228" s="84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126</v>
      </c>
      <c r="AU228" s="16" t="s">
        <v>80</v>
      </c>
    </row>
    <row r="229" spans="1:47" s="2" customFormat="1" ht="12">
      <c r="A229" s="37"/>
      <c r="B229" s="38"/>
      <c r="C229" s="39"/>
      <c r="D229" s="214" t="s">
        <v>156</v>
      </c>
      <c r="E229" s="39"/>
      <c r="F229" s="231" t="s">
        <v>338</v>
      </c>
      <c r="G229" s="39"/>
      <c r="H229" s="39"/>
      <c r="I229" s="216"/>
      <c r="J229" s="39"/>
      <c r="K229" s="39"/>
      <c r="L229" s="43"/>
      <c r="M229" s="217"/>
      <c r="N229" s="218"/>
      <c r="O229" s="83"/>
      <c r="P229" s="83"/>
      <c r="Q229" s="83"/>
      <c r="R229" s="83"/>
      <c r="S229" s="83"/>
      <c r="T229" s="84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156</v>
      </c>
      <c r="AU229" s="16" t="s">
        <v>80</v>
      </c>
    </row>
    <row r="230" spans="1:65" s="2" customFormat="1" ht="16.5" customHeight="1">
      <c r="A230" s="37"/>
      <c r="B230" s="38"/>
      <c r="C230" s="201" t="s">
        <v>355</v>
      </c>
      <c r="D230" s="201" t="s">
        <v>119</v>
      </c>
      <c r="E230" s="202" t="s">
        <v>356</v>
      </c>
      <c r="F230" s="203" t="s">
        <v>357</v>
      </c>
      <c r="G230" s="204" t="s">
        <v>132</v>
      </c>
      <c r="H230" s="205">
        <v>240</v>
      </c>
      <c r="I230" s="206"/>
      <c r="J230" s="207">
        <f>ROUND(I230*H230,2)</f>
        <v>0</v>
      </c>
      <c r="K230" s="203" t="s">
        <v>123</v>
      </c>
      <c r="L230" s="43"/>
      <c r="M230" s="208" t="s">
        <v>19</v>
      </c>
      <c r="N230" s="209" t="s">
        <v>41</v>
      </c>
      <c r="O230" s="83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12" t="s">
        <v>124</v>
      </c>
      <c r="AT230" s="212" t="s">
        <v>119</v>
      </c>
      <c r="AU230" s="212" t="s">
        <v>80</v>
      </c>
      <c r="AY230" s="16" t="s">
        <v>118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6" t="s">
        <v>78</v>
      </c>
      <c r="BK230" s="213">
        <f>ROUND(I230*H230,2)</f>
        <v>0</v>
      </c>
      <c r="BL230" s="16" t="s">
        <v>124</v>
      </c>
      <c r="BM230" s="212" t="s">
        <v>358</v>
      </c>
    </row>
    <row r="231" spans="1:47" s="2" customFormat="1" ht="12">
      <c r="A231" s="37"/>
      <c r="B231" s="38"/>
      <c r="C231" s="39"/>
      <c r="D231" s="214" t="s">
        <v>126</v>
      </c>
      <c r="E231" s="39"/>
      <c r="F231" s="215" t="s">
        <v>359</v>
      </c>
      <c r="G231" s="39"/>
      <c r="H231" s="39"/>
      <c r="I231" s="216"/>
      <c r="J231" s="39"/>
      <c r="K231" s="39"/>
      <c r="L231" s="43"/>
      <c r="M231" s="217"/>
      <c r="N231" s="218"/>
      <c r="O231" s="83"/>
      <c r="P231" s="83"/>
      <c r="Q231" s="83"/>
      <c r="R231" s="83"/>
      <c r="S231" s="83"/>
      <c r="T231" s="84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126</v>
      </c>
      <c r="AU231" s="16" t="s">
        <v>80</v>
      </c>
    </row>
    <row r="232" spans="1:47" s="2" customFormat="1" ht="12">
      <c r="A232" s="37"/>
      <c r="B232" s="38"/>
      <c r="C232" s="39"/>
      <c r="D232" s="219" t="s">
        <v>128</v>
      </c>
      <c r="E232" s="39"/>
      <c r="F232" s="220" t="s">
        <v>360</v>
      </c>
      <c r="G232" s="39"/>
      <c r="H232" s="39"/>
      <c r="I232" s="216"/>
      <c r="J232" s="39"/>
      <c r="K232" s="39"/>
      <c r="L232" s="43"/>
      <c r="M232" s="217"/>
      <c r="N232" s="218"/>
      <c r="O232" s="83"/>
      <c r="P232" s="83"/>
      <c r="Q232" s="83"/>
      <c r="R232" s="83"/>
      <c r="S232" s="83"/>
      <c r="T232" s="84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128</v>
      </c>
      <c r="AU232" s="16" t="s">
        <v>80</v>
      </c>
    </row>
    <row r="233" spans="1:65" s="2" customFormat="1" ht="16.5" customHeight="1">
      <c r="A233" s="37"/>
      <c r="B233" s="38"/>
      <c r="C233" s="201" t="s">
        <v>361</v>
      </c>
      <c r="D233" s="201" t="s">
        <v>119</v>
      </c>
      <c r="E233" s="202" t="s">
        <v>362</v>
      </c>
      <c r="F233" s="203" t="s">
        <v>363</v>
      </c>
      <c r="G233" s="204" t="s">
        <v>132</v>
      </c>
      <c r="H233" s="205">
        <v>240</v>
      </c>
      <c r="I233" s="206"/>
      <c r="J233" s="207">
        <f>ROUND(I233*H233,2)</f>
        <v>0</v>
      </c>
      <c r="K233" s="203" t="s">
        <v>123</v>
      </c>
      <c r="L233" s="43"/>
      <c r="M233" s="208" t="s">
        <v>19</v>
      </c>
      <c r="N233" s="209" t="s">
        <v>41</v>
      </c>
      <c r="O233" s="83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12" t="s">
        <v>124</v>
      </c>
      <c r="AT233" s="212" t="s">
        <v>119</v>
      </c>
      <c r="AU233" s="212" t="s">
        <v>80</v>
      </c>
      <c r="AY233" s="16" t="s">
        <v>118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16" t="s">
        <v>78</v>
      </c>
      <c r="BK233" s="213">
        <f>ROUND(I233*H233,2)</f>
        <v>0</v>
      </c>
      <c r="BL233" s="16" t="s">
        <v>124</v>
      </c>
      <c r="BM233" s="212" t="s">
        <v>364</v>
      </c>
    </row>
    <row r="234" spans="1:47" s="2" customFormat="1" ht="12">
      <c r="A234" s="37"/>
      <c r="B234" s="38"/>
      <c r="C234" s="39"/>
      <c r="D234" s="214" t="s">
        <v>126</v>
      </c>
      <c r="E234" s="39"/>
      <c r="F234" s="215" t="s">
        <v>365</v>
      </c>
      <c r="G234" s="39"/>
      <c r="H234" s="39"/>
      <c r="I234" s="216"/>
      <c r="J234" s="39"/>
      <c r="K234" s="39"/>
      <c r="L234" s="43"/>
      <c r="M234" s="217"/>
      <c r="N234" s="218"/>
      <c r="O234" s="83"/>
      <c r="P234" s="83"/>
      <c r="Q234" s="83"/>
      <c r="R234" s="83"/>
      <c r="S234" s="83"/>
      <c r="T234" s="84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126</v>
      </c>
      <c r="AU234" s="16" t="s">
        <v>80</v>
      </c>
    </row>
    <row r="235" spans="1:47" s="2" customFormat="1" ht="12">
      <c r="A235" s="37"/>
      <c r="B235" s="38"/>
      <c r="C235" s="39"/>
      <c r="D235" s="219" t="s">
        <v>128</v>
      </c>
      <c r="E235" s="39"/>
      <c r="F235" s="220" t="s">
        <v>366</v>
      </c>
      <c r="G235" s="39"/>
      <c r="H235" s="39"/>
      <c r="I235" s="216"/>
      <c r="J235" s="39"/>
      <c r="K235" s="39"/>
      <c r="L235" s="43"/>
      <c r="M235" s="217"/>
      <c r="N235" s="218"/>
      <c r="O235" s="83"/>
      <c r="P235" s="83"/>
      <c r="Q235" s="83"/>
      <c r="R235" s="83"/>
      <c r="S235" s="83"/>
      <c r="T235" s="84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128</v>
      </c>
      <c r="AU235" s="16" t="s">
        <v>80</v>
      </c>
    </row>
    <row r="236" spans="1:65" s="2" customFormat="1" ht="16.5" customHeight="1">
      <c r="A236" s="37"/>
      <c r="B236" s="38"/>
      <c r="C236" s="201" t="s">
        <v>367</v>
      </c>
      <c r="D236" s="201" t="s">
        <v>119</v>
      </c>
      <c r="E236" s="202" t="s">
        <v>368</v>
      </c>
      <c r="F236" s="203" t="s">
        <v>369</v>
      </c>
      <c r="G236" s="204" t="s">
        <v>132</v>
      </c>
      <c r="H236" s="205">
        <v>240</v>
      </c>
      <c r="I236" s="206"/>
      <c r="J236" s="207">
        <f>ROUND(I236*H236,2)</f>
        <v>0</v>
      </c>
      <c r="K236" s="203" t="s">
        <v>123</v>
      </c>
      <c r="L236" s="43"/>
      <c r="M236" s="208" t="s">
        <v>19</v>
      </c>
      <c r="N236" s="209" t="s">
        <v>41</v>
      </c>
      <c r="O236" s="83"/>
      <c r="P236" s="210">
        <f>O236*H236</f>
        <v>0</v>
      </c>
      <c r="Q236" s="210">
        <v>0.05151</v>
      </c>
      <c r="R236" s="210">
        <f>Q236*H236</f>
        <v>12.362400000000001</v>
      </c>
      <c r="S236" s="210">
        <v>0</v>
      </c>
      <c r="T236" s="21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12" t="s">
        <v>124</v>
      </c>
      <c r="AT236" s="212" t="s">
        <v>119</v>
      </c>
      <c r="AU236" s="212" t="s">
        <v>80</v>
      </c>
      <c r="AY236" s="16" t="s">
        <v>118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6" t="s">
        <v>78</v>
      </c>
      <c r="BK236" s="213">
        <f>ROUND(I236*H236,2)</f>
        <v>0</v>
      </c>
      <c r="BL236" s="16" t="s">
        <v>124</v>
      </c>
      <c r="BM236" s="212" t="s">
        <v>370</v>
      </c>
    </row>
    <row r="237" spans="1:47" s="2" customFormat="1" ht="12">
      <c r="A237" s="37"/>
      <c r="B237" s="38"/>
      <c r="C237" s="39"/>
      <c r="D237" s="214" t="s">
        <v>126</v>
      </c>
      <c r="E237" s="39"/>
      <c r="F237" s="215" t="s">
        <v>371</v>
      </c>
      <c r="G237" s="39"/>
      <c r="H237" s="39"/>
      <c r="I237" s="216"/>
      <c r="J237" s="39"/>
      <c r="K237" s="39"/>
      <c r="L237" s="43"/>
      <c r="M237" s="217"/>
      <c r="N237" s="218"/>
      <c r="O237" s="83"/>
      <c r="P237" s="83"/>
      <c r="Q237" s="83"/>
      <c r="R237" s="83"/>
      <c r="S237" s="83"/>
      <c r="T237" s="84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126</v>
      </c>
      <c r="AU237" s="16" t="s">
        <v>80</v>
      </c>
    </row>
    <row r="238" spans="1:47" s="2" customFormat="1" ht="12">
      <c r="A238" s="37"/>
      <c r="B238" s="38"/>
      <c r="C238" s="39"/>
      <c r="D238" s="219" t="s">
        <v>128</v>
      </c>
      <c r="E238" s="39"/>
      <c r="F238" s="220" t="s">
        <v>372</v>
      </c>
      <c r="G238" s="39"/>
      <c r="H238" s="39"/>
      <c r="I238" s="216"/>
      <c r="J238" s="39"/>
      <c r="K238" s="39"/>
      <c r="L238" s="43"/>
      <c r="M238" s="217"/>
      <c r="N238" s="218"/>
      <c r="O238" s="83"/>
      <c r="P238" s="83"/>
      <c r="Q238" s="83"/>
      <c r="R238" s="83"/>
      <c r="S238" s="83"/>
      <c r="T238" s="84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128</v>
      </c>
      <c r="AU238" s="16" t="s">
        <v>80</v>
      </c>
    </row>
    <row r="239" spans="1:65" s="2" customFormat="1" ht="16.5" customHeight="1">
      <c r="A239" s="37"/>
      <c r="B239" s="38"/>
      <c r="C239" s="201" t="s">
        <v>373</v>
      </c>
      <c r="D239" s="201" t="s">
        <v>119</v>
      </c>
      <c r="E239" s="202" t="s">
        <v>374</v>
      </c>
      <c r="F239" s="203" t="s">
        <v>375</v>
      </c>
      <c r="G239" s="204" t="s">
        <v>122</v>
      </c>
      <c r="H239" s="205">
        <v>420</v>
      </c>
      <c r="I239" s="206"/>
      <c r="J239" s="207">
        <f>ROUND(I239*H239,2)</f>
        <v>0</v>
      </c>
      <c r="K239" s="203" t="s">
        <v>123</v>
      </c>
      <c r="L239" s="43"/>
      <c r="M239" s="208" t="s">
        <v>19</v>
      </c>
      <c r="N239" s="209" t="s">
        <v>41</v>
      </c>
      <c r="O239" s="83"/>
      <c r="P239" s="210">
        <f>O239*H239</f>
        <v>0</v>
      </c>
      <c r="Q239" s="210">
        <v>1E-05</v>
      </c>
      <c r="R239" s="210">
        <f>Q239*H239</f>
        <v>0.004200000000000001</v>
      </c>
      <c r="S239" s="210">
        <v>0</v>
      </c>
      <c r="T239" s="21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12" t="s">
        <v>124</v>
      </c>
      <c r="AT239" s="212" t="s">
        <v>119</v>
      </c>
      <c r="AU239" s="212" t="s">
        <v>80</v>
      </c>
      <c r="AY239" s="16" t="s">
        <v>118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6" t="s">
        <v>78</v>
      </c>
      <c r="BK239" s="213">
        <f>ROUND(I239*H239,2)</f>
        <v>0</v>
      </c>
      <c r="BL239" s="16" t="s">
        <v>124</v>
      </c>
      <c r="BM239" s="212" t="s">
        <v>376</v>
      </c>
    </row>
    <row r="240" spans="1:47" s="2" customFormat="1" ht="12">
      <c r="A240" s="37"/>
      <c r="B240" s="38"/>
      <c r="C240" s="39"/>
      <c r="D240" s="214" t="s">
        <v>126</v>
      </c>
      <c r="E240" s="39"/>
      <c r="F240" s="215" t="s">
        <v>377</v>
      </c>
      <c r="G240" s="39"/>
      <c r="H240" s="39"/>
      <c r="I240" s="216"/>
      <c r="J240" s="39"/>
      <c r="K240" s="39"/>
      <c r="L240" s="43"/>
      <c r="M240" s="217"/>
      <c r="N240" s="218"/>
      <c r="O240" s="83"/>
      <c r="P240" s="83"/>
      <c r="Q240" s="83"/>
      <c r="R240" s="83"/>
      <c r="S240" s="83"/>
      <c r="T240" s="84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126</v>
      </c>
      <c r="AU240" s="16" t="s">
        <v>80</v>
      </c>
    </row>
    <row r="241" spans="1:47" s="2" customFormat="1" ht="12">
      <c r="A241" s="37"/>
      <c r="B241" s="38"/>
      <c r="C241" s="39"/>
      <c r="D241" s="219" t="s">
        <v>128</v>
      </c>
      <c r="E241" s="39"/>
      <c r="F241" s="220" t="s">
        <v>378</v>
      </c>
      <c r="G241" s="39"/>
      <c r="H241" s="39"/>
      <c r="I241" s="216"/>
      <c r="J241" s="39"/>
      <c r="K241" s="39"/>
      <c r="L241" s="43"/>
      <c r="M241" s="217"/>
      <c r="N241" s="218"/>
      <c r="O241" s="83"/>
      <c r="P241" s="83"/>
      <c r="Q241" s="83"/>
      <c r="R241" s="83"/>
      <c r="S241" s="83"/>
      <c r="T241" s="84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128</v>
      </c>
      <c r="AU241" s="16" t="s">
        <v>80</v>
      </c>
    </row>
    <row r="242" spans="1:65" s="2" customFormat="1" ht="16.5" customHeight="1">
      <c r="A242" s="37"/>
      <c r="B242" s="38"/>
      <c r="C242" s="201" t="s">
        <v>379</v>
      </c>
      <c r="D242" s="201" t="s">
        <v>119</v>
      </c>
      <c r="E242" s="202" t="s">
        <v>380</v>
      </c>
      <c r="F242" s="203" t="s">
        <v>381</v>
      </c>
      <c r="G242" s="204" t="s">
        <v>122</v>
      </c>
      <c r="H242" s="205">
        <v>80</v>
      </c>
      <c r="I242" s="206"/>
      <c r="J242" s="207">
        <f>ROUND(I242*H242,2)</f>
        <v>0</v>
      </c>
      <c r="K242" s="203" t="s">
        <v>123</v>
      </c>
      <c r="L242" s="43"/>
      <c r="M242" s="208" t="s">
        <v>19</v>
      </c>
      <c r="N242" s="209" t="s">
        <v>41</v>
      </c>
      <c r="O242" s="83"/>
      <c r="P242" s="210">
        <f>O242*H242</f>
        <v>0</v>
      </c>
      <c r="Q242" s="210">
        <v>0.10095</v>
      </c>
      <c r="R242" s="210">
        <f>Q242*H242</f>
        <v>8.076</v>
      </c>
      <c r="S242" s="210">
        <v>0</v>
      </c>
      <c r="T242" s="21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12" t="s">
        <v>124</v>
      </c>
      <c r="AT242" s="212" t="s">
        <v>119</v>
      </c>
      <c r="AU242" s="212" t="s">
        <v>80</v>
      </c>
      <c r="AY242" s="16" t="s">
        <v>118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16" t="s">
        <v>78</v>
      </c>
      <c r="BK242" s="213">
        <f>ROUND(I242*H242,2)</f>
        <v>0</v>
      </c>
      <c r="BL242" s="16" t="s">
        <v>124</v>
      </c>
      <c r="BM242" s="212" t="s">
        <v>382</v>
      </c>
    </row>
    <row r="243" spans="1:47" s="2" customFormat="1" ht="12">
      <c r="A243" s="37"/>
      <c r="B243" s="38"/>
      <c r="C243" s="39"/>
      <c r="D243" s="214" t="s">
        <v>126</v>
      </c>
      <c r="E243" s="39"/>
      <c r="F243" s="215" t="s">
        <v>383</v>
      </c>
      <c r="G243" s="39"/>
      <c r="H243" s="39"/>
      <c r="I243" s="216"/>
      <c r="J243" s="39"/>
      <c r="K243" s="39"/>
      <c r="L243" s="43"/>
      <c r="M243" s="217"/>
      <c r="N243" s="218"/>
      <c r="O243" s="83"/>
      <c r="P243" s="83"/>
      <c r="Q243" s="83"/>
      <c r="R243" s="83"/>
      <c r="S243" s="83"/>
      <c r="T243" s="84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126</v>
      </c>
      <c r="AU243" s="16" t="s">
        <v>80</v>
      </c>
    </row>
    <row r="244" spans="1:47" s="2" customFormat="1" ht="12">
      <c r="A244" s="37"/>
      <c r="B244" s="38"/>
      <c r="C244" s="39"/>
      <c r="D244" s="219" t="s">
        <v>128</v>
      </c>
      <c r="E244" s="39"/>
      <c r="F244" s="220" t="s">
        <v>384</v>
      </c>
      <c r="G244" s="39"/>
      <c r="H244" s="39"/>
      <c r="I244" s="216"/>
      <c r="J244" s="39"/>
      <c r="K244" s="39"/>
      <c r="L244" s="43"/>
      <c r="M244" s="217"/>
      <c r="N244" s="218"/>
      <c r="O244" s="83"/>
      <c r="P244" s="83"/>
      <c r="Q244" s="83"/>
      <c r="R244" s="83"/>
      <c r="S244" s="83"/>
      <c r="T244" s="84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128</v>
      </c>
      <c r="AU244" s="16" t="s">
        <v>80</v>
      </c>
    </row>
    <row r="245" spans="1:65" s="2" customFormat="1" ht="16.5" customHeight="1">
      <c r="A245" s="37"/>
      <c r="B245" s="38"/>
      <c r="C245" s="221" t="s">
        <v>385</v>
      </c>
      <c r="D245" s="221" t="s">
        <v>145</v>
      </c>
      <c r="E245" s="222" t="s">
        <v>386</v>
      </c>
      <c r="F245" s="223" t="s">
        <v>387</v>
      </c>
      <c r="G245" s="224" t="s">
        <v>122</v>
      </c>
      <c r="H245" s="225">
        <v>80</v>
      </c>
      <c r="I245" s="226"/>
      <c r="J245" s="227">
        <f>ROUND(I245*H245,2)</f>
        <v>0</v>
      </c>
      <c r="K245" s="223" t="s">
        <v>123</v>
      </c>
      <c r="L245" s="228"/>
      <c r="M245" s="229" t="s">
        <v>19</v>
      </c>
      <c r="N245" s="230" t="s">
        <v>41</v>
      </c>
      <c r="O245" s="83"/>
      <c r="P245" s="210">
        <f>O245*H245</f>
        <v>0</v>
      </c>
      <c r="Q245" s="210">
        <v>0.028</v>
      </c>
      <c r="R245" s="210">
        <f>Q245*H245</f>
        <v>2.24</v>
      </c>
      <c r="S245" s="210">
        <v>0</v>
      </c>
      <c r="T245" s="21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12" t="s">
        <v>148</v>
      </c>
      <c r="AT245" s="212" t="s">
        <v>145</v>
      </c>
      <c r="AU245" s="212" t="s">
        <v>80</v>
      </c>
      <c r="AY245" s="16" t="s">
        <v>118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6" t="s">
        <v>78</v>
      </c>
      <c r="BK245" s="213">
        <f>ROUND(I245*H245,2)</f>
        <v>0</v>
      </c>
      <c r="BL245" s="16" t="s">
        <v>124</v>
      </c>
      <c r="BM245" s="212" t="s">
        <v>388</v>
      </c>
    </row>
    <row r="246" spans="1:47" s="2" customFormat="1" ht="12">
      <c r="A246" s="37"/>
      <c r="B246" s="38"/>
      <c r="C246" s="39"/>
      <c r="D246" s="214" t="s">
        <v>126</v>
      </c>
      <c r="E246" s="39"/>
      <c r="F246" s="215" t="s">
        <v>387</v>
      </c>
      <c r="G246" s="39"/>
      <c r="H246" s="39"/>
      <c r="I246" s="216"/>
      <c r="J246" s="39"/>
      <c r="K246" s="39"/>
      <c r="L246" s="43"/>
      <c r="M246" s="217"/>
      <c r="N246" s="218"/>
      <c r="O246" s="83"/>
      <c r="P246" s="83"/>
      <c r="Q246" s="83"/>
      <c r="R246" s="83"/>
      <c r="S246" s="83"/>
      <c r="T246" s="84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126</v>
      </c>
      <c r="AU246" s="16" t="s">
        <v>80</v>
      </c>
    </row>
    <row r="247" spans="1:63" s="12" customFormat="1" ht="22.8" customHeight="1">
      <c r="A247" s="12"/>
      <c r="B247" s="187"/>
      <c r="C247" s="188"/>
      <c r="D247" s="189" t="s">
        <v>69</v>
      </c>
      <c r="E247" s="232" t="s">
        <v>167</v>
      </c>
      <c r="F247" s="232" t="s">
        <v>389</v>
      </c>
      <c r="G247" s="188"/>
      <c r="H247" s="188"/>
      <c r="I247" s="191"/>
      <c r="J247" s="233">
        <f>BK247</f>
        <v>0</v>
      </c>
      <c r="K247" s="188"/>
      <c r="L247" s="193"/>
      <c r="M247" s="194"/>
      <c r="N247" s="195"/>
      <c r="O247" s="195"/>
      <c r="P247" s="196">
        <f>SUM(P248:P300)</f>
        <v>0</v>
      </c>
      <c r="Q247" s="195"/>
      <c r="R247" s="196">
        <f>SUM(R248:R300)</f>
        <v>7.270997499999998</v>
      </c>
      <c r="S247" s="195"/>
      <c r="T247" s="197">
        <f>SUM(T248:T300)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98" t="s">
        <v>78</v>
      </c>
      <c r="AT247" s="199" t="s">
        <v>69</v>
      </c>
      <c r="AU247" s="199" t="s">
        <v>78</v>
      </c>
      <c r="AY247" s="198" t="s">
        <v>118</v>
      </c>
      <c r="BK247" s="200">
        <f>SUM(BK248:BK300)</f>
        <v>0</v>
      </c>
    </row>
    <row r="248" spans="1:65" s="2" customFormat="1" ht="16.5" customHeight="1">
      <c r="A248" s="37"/>
      <c r="B248" s="38"/>
      <c r="C248" s="201" t="s">
        <v>390</v>
      </c>
      <c r="D248" s="201" t="s">
        <v>119</v>
      </c>
      <c r="E248" s="202" t="s">
        <v>391</v>
      </c>
      <c r="F248" s="203" t="s">
        <v>392</v>
      </c>
      <c r="G248" s="204" t="s">
        <v>184</v>
      </c>
      <c r="H248" s="205">
        <v>0.25</v>
      </c>
      <c r="I248" s="206"/>
      <c r="J248" s="207">
        <f>ROUND(I248*H248,2)</f>
        <v>0</v>
      </c>
      <c r="K248" s="203" t="s">
        <v>123</v>
      </c>
      <c r="L248" s="43"/>
      <c r="M248" s="208" t="s">
        <v>19</v>
      </c>
      <c r="N248" s="209" t="s">
        <v>41</v>
      </c>
      <c r="O248" s="83"/>
      <c r="P248" s="210">
        <f>O248*H248</f>
        <v>0</v>
      </c>
      <c r="Q248" s="210">
        <v>2.50187</v>
      </c>
      <c r="R248" s="210">
        <f>Q248*H248</f>
        <v>0.6254675</v>
      </c>
      <c r="S248" s="210">
        <v>0</v>
      </c>
      <c r="T248" s="211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12" t="s">
        <v>124</v>
      </c>
      <c r="AT248" s="212" t="s">
        <v>119</v>
      </c>
      <c r="AU248" s="212" t="s">
        <v>80</v>
      </c>
      <c r="AY248" s="16" t="s">
        <v>118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6" t="s">
        <v>78</v>
      </c>
      <c r="BK248" s="213">
        <f>ROUND(I248*H248,2)</f>
        <v>0</v>
      </c>
      <c r="BL248" s="16" t="s">
        <v>124</v>
      </c>
      <c r="BM248" s="212" t="s">
        <v>393</v>
      </c>
    </row>
    <row r="249" spans="1:47" s="2" customFormat="1" ht="12">
      <c r="A249" s="37"/>
      <c r="B249" s="38"/>
      <c r="C249" s="39"/>
      <c r="D249" s="214" t="s">
        <v>126</v>
      </c>
      <c r="E249" s="39"/>
      <c r="F249" s="215" t="s">
        <v>394</v>
      </c>
      <c r="G249" s="39"/>
      <c r="H249" s="39"/>
      <c r="I249" s="216"/>
      <c r="J249" s="39"/>
      <c r="K249" s="39"/>
      <c r="L249" s="43"/>
      <c r="M249" s="217"/>
      <c r="N249" s="218"/>
      <c r="O249" s="83"/>
      <c r="P249" s="83"/>
      <c r="Q249" s="83"/>
      <c r="R249" s="83"/>
      <c r="S249" s="83"/>
      <c r="T249" s="84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126</v>
      </c>
      <c r="AU249" s="16" t="s">
        <v>80</v>
      </c>
    </row>
    <row r="250" spans="1:47" s="2" customFormat="1" ht="12">
      <c r="A250" s="37"/>
      <c r="B250" s="38"/>
      <c r="C250" s="39"/>
      <c r="D250" s="219" t="s">
        <v>128</v>
      </c>
      <c r="E250" s="39"/>
      <c r="F250" s="220" t="s">
        <v>395</v>
      </c>
      <c r="G250" s="39"/>
      <c r="H250" s="39"/>
      <c r="I250" s="216"/>
      <c r="J250" s="39"/>
      <c r="K250" s="39"/>
      <c r="L250" s="43"/>
      <c r="M250" s="217"/>
      <c r="N250" s="218"/>
      <c r="O250" s="83"/>
      <c r="P250" s="83"/>
      <c r="Q250" s="83"/>
      <c r="R250" s="83"/>
      <c r="S250" s="83"/>
      <c r="T250" s="84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128</v>
      </c>
      <c r="AU250" s="16" t="s">
        <v>80</v>
      </c>
    </row>
    <row r="251" spans="1:65" s="2" customFormat="1" ht="16.5" customHeight="1">
      <c r="A251" s="37"/>
      <c r="B251" s="38"/>
      <c r="C251" s="201" t="s">
        <v>396</v>
      </c>
      <c r="D251" s="201" t="s">
        <v>119</v>
      </c>
      <c r="E251" s="202" t="s">
        <v>397</v>
      </c>
      <c r="F251" s="203" t="s">
        <v>398</v>
      </c>
      <c r="G251" s="204" t="s">
        <v>247</v>
      </c>
      <c r="H251" s="205">
        <v>25</v>
      </c>
      <c r="I251" s="206"/>
      <c r="J251" s="207">
        <f>ROUND(I251*H251,2)</f>
        <v>0</v>
      </c>
      <c r="K251" s="203" t="s">
        <v>123</v>
      </c>
      <c r="L251" s="43"/>
      <c r="M251" s="208" t="s">
        <v>19</v>
      </c>
      <c r="N251" s="209" t="s">
        <v>41</v>
      </c>
      <c r="O251" s="83"/>
      <c r="P251" s="210">
        <f>O251*H251</f>
        <v>0</v>
      </c>
      <c r="Q251" s="210">
        <v>0.17489</v>
      </c>
      <c r="R251" s="210">
        <f>Q251*H251</f>
        <v>4.372249999999999</v>
      </c>
      <c r="S251" s="210">
        <v>0</v>
      </c>
      <c r="T251" s="21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12" t="s">
        <v>124</v>
      </c>
      <c r="AT251" s="212" t="s">
        <v>119</v>
      </c>
      <c r="AU251" s="212" t="s">
        <v>80</v>
      </c>
      <c r="AY251" s="16" t="s">
        <v>118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16" t="s">
        <v>78</v>
      </c>
      <c r="BK251" s="213">
        <f>ROUND(I251*H251,2)</f>
        <v>0</v>
      </c>
      <c r="BL251" s="16" t="s">
        <v>124</v>
      </c>
      <c r="BM251" s="212" t="s">
        <v>399</v>
      </c>
    </row>
    <row r="252" spans="1:47" s="2" customFormat="1" ht="12">
      <c r="A252" s="37"/>
      <c r="B252" s="38"/>
      <c r="C252" s="39"/>
      <c r="D252" s="214" t="s">
        <v>126</v>
      </c>
      <c r="E252" s="39"/>
      <c r="F252" s="215" t="s">
        <v>400</v>
      </c>
      <c r="G252" s="39"/>
      <c r="H252" s="39"/>
      <c r="I252" s="216"/>
      <c r="J252" s="39"/>
      <c r="K252" s="39"/>
      <c r="L252" s="43"/>
      <c r="M252" s="217"/>
      <c r="N252" s="218"/>
      <c r="O252" s="83"/>
      <c r="P252" s="83"/>
      <c r="Q252" s="83"/>
      <c r="R252" s="83"/>
      <c r="S252" s="83"/>
      <c r="T252" s="84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126</v>
      </c>
      <c r="AU252" s="16" t="s">
        <v>80</v>
      </c>
    </row>
    <row r="253" spans="1:47" s="2" customFormat="1" ht="12">
      <c r="A253" s="37"/>
      <c r="B253" s="38"/>
      <c r="C253" s="39"/>
      <c r="D253" s="219" t="s">
        <v>128</v>
      </c>
      <c r="E253" s="39"/>
      <c r="F253" s="220" t="s">
        <v>401</v>
      </c>
      <c r="G253" s="39"/>
      <c r="H253" s="39"/>
      <c r="I253" s="216"/>
      <c r="J253" s="39"/>
      <c r="K253" s="39"/>
      <c r="L253" s="43"/>
      <c r="M253" s="217"/>
      <c r="N253" s="218"/>
      <c r="O253" s="83"/>
      <c r="P253" s="83"/>
      <c r="Q253" s="83"/>
      <c r="R253" s="83"/>
      <c r="S253" s="83"/>
      <c r="T253" s="84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128</v>
      </c>
      <c r="AU253" s="16" t="s">
        <v>80</v>
      </c>
    </row>
    <row r="254" spans="1:47" s="2" customFormat="1" ht="12">
      <c r="A254" s="37"/>
      <c r="B254" s="38"/>
      <c r="C254" s="39"/>
      <c r="D254" s="214" t="s">
        <v>156</v>
      </c>
      <c r="E254" s="39"/>
      <c r="F254" s="231" t="s">
        <v>402</v>
      </c>
      <c r="G254" s="39"/>
      <c r="H254" s="39"/>
      <c r="I254" s="216"/>
      <c r="J254" s="39"/>
      <c r="K254" s="39"/>
      <c r="L254" s="43"/>
      <c r="M254" s="217"/>
      <c r="N254" s="218"/>
      <c r="O254" s="83"/>
      <c r="P254" s="83"/>
      <c r="Q254" s="83"/>
      <c r="R254" s="83"/>
      <c r="S254" s="83"/>
      <c r="T254" s="84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156</v>
      </c>
      <c r="AU254" s="16" t="s">
        <v>80</v>
      </c>
    </row>
    <row r="255" spans="1:65" s="2" customFormat="1" ht="16.5" customHeight="1">
      <c r="A255" s="37"/>
      <c r="B255" s="38"/>
      <c r="C255" s="221" t="s">
        <v>403</v>
      </c>
      <c r="D255" s="221" t="s">
        <v>145</v>
      </c>
      <c r="E255" s="222" t="s">
        <v>404</v>
      </c>
      <c r="F255" s="223" t="s">
        <v>405</v>
      </c>
      <c r="G255" s="224" t="s">
        <v>247</v>
      </c>
      <c r="H255" s="225">
        <v>2</v>
      </c>
      <c r="I255" s="226"/>
      <c r="J255" s="227">
        <f>ROUND(I255*H255,2)</f>
        <v>0</v>
      </c>
      <c r="K255" s="223" t="s">
        <v>123</v>
      </c>
      <c r="L255" s="228"/>
      <c r="M255" s="229" t="s">
        <v>19</v>
      </c>
      <c r="N255" s="230" t="s">
        <v>41</v>
      </c>
      <c r="O255" s="83"/>
      <c r="P255" s="210">
        <f>O255*H255</f>
        <v>0</v>
      </c>
      <c r="Q255" s="210">
        <v>0.0043</v>
      </c>
      <c r="R255" s="210">
        <f>Q255*H255</f>
        <v>0.0086</v>
      </c>
      <c r="S255" s="210">
        <v>0</v>
      </c>
      <c r="T255" s="21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12" t="s">
        <v>148</v>
      </c>
      <c r="AT255" s="212" t="s">
        <v>145</v>
      </c>
      <c r="AU255" s="212" t="s">
        <v>80</v>
      </c>
      <c r="AY255" s="16" t="s">
        <v>118</v>
      </c>
      <c r="BE255" s="213">
        <f>IF(N255="základní",J255,0)</f>
        <v>0</v>
      </c>
      <c r="BF255" s="213">
        <f>IF(N255="snížená",J255,0)</f>
        <v>0</v>
      </c>
      <c r="BG255" s="213">
        <f>IF(N255="zákl. přenesená",J255,0)</f>
        <v>0</v>
      </c>
      <c r="BH255" s="213">
        <f>IF(N255="sníž. přenesená",J255,0)</f>
        <v>0</v>
      </c>
      <c r="BI255" s="213">
        <f>IF(N255="nulová",J255,0)</f>
        <v>0</v>
      </c>
      <c r="BJ255" s="16" t="s">
        <v>78</v>
      </c>
      <c r="BK255" s="213">
        <f>ROUND(I255*H255,2)</f>
        <v>0</v>
      </c>
      <c r="BL255" s="16" t="s">
        <v>124</v>
      </c>
      <c r="BM255" s="212" t="s">
        <v>406</v>
      </c>
    </row>
    <row r="256" spans="1:47" s="2" customFormat="1" ht="12">
      <c r="A256" s="37"/>
      <c r="B256" s="38"/>
      <c r="C256" s="39"/>
      <c r="D256" s="214" t="s">
        <v>126</v>
      </c>
      <c r="E256" s="39"/>
      <c r="F256" s="215" t="s">
        <v>405</v>
      </c>
      <c r="G256" s="39"/>
      <c r="H256" s="39"/>
      <c r="I256" s="216"/>
      <c r="J256" s="39"/>
      <c r="K256" s="39"/>
      <c r="L256" s="43"/>
      <c r="M256" s="217"/>
      <c r="N256" s="218"/>
      <c r="O256" s="83"/>
      <c r="P256" s="83"/>
      <c r="Q256" s="83"/>
      <c r="R256" s="83"/>
      <c r="S256" s="83"/>
      <c r="T256" s="84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126</v>
      </c>
      <c r="AU256" s="16" t="s">
        <v>80</v>
      </c>
    </row>
    <row r="257" spans="1:47" s="2" customFormat="1" ht="12">
      <c r="A257" s="37"/>
      <c r="B257" s="38"/>
      <c r="C257" s="39"/>
      <c r="D257" s="214" t="s">
        <v>156</v>
      </c>
      <c r="E257" s="39"/>
      <c r="F257" s="231" t="s">
        <v>402</v>
      </c>
      <c r="G257" s="39"/>
      <c r="H257" s="39"/>
      <c r="I257" s="216"/>
      <c r="J257" s="39"/>
      <c r="K257" s="39"/>
      <c r="L257" s="43"/>
      <c r="M257" s="217"/>
      <c r="N257" s="218"/>
      <c r="O257" s="83"/>
      <c r="P257" s="83"/>
      <c r="Q257" s="83"/>
      <c r="R257" s="83"/>
      <c r="S257" s="83"/>
      <c r="T257" s="84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156</v>
      </c>
      <c r="AU257" s="16" t="s">
        <v>80</v>
      </c>
    </row>
    <row r="258" spans="1:65" s="2" customFormat="1" ht="16.5" customHeight="1">
      <c r="A258" s="37"/>
      <c r="B258" s="38"/>
      <c r="C258" s="221" t="s">
        <v>407</v>
      </c>
      <c r="D258" s="221" t="s">
        <v>145</v>
      </c>
      <c r="E258" s="222" t="s">
        <v>408</v>
      </c>
      <c r="F258" s="223" t="s">
        <v>409</v>
      </c>
      <c r="G258" s="224" t="s">
        <v>247</v>
      </c>
      <c r="H258" s="225">
        <v>12</v>
      </c>
      <c r="I258" s="226"/>
      <c r="J258" s="227">
        <f>ROUND(I258*H258,2)</f>
        <v>0</v>
      </c>
      <c r="K258" s="223" t="s">
        <v>123</v>
      </c>
      <c r="L258" s="228"/>
      <c r="M258" s="229" t="s">
        <v>19</v>
      </c>
      <c r="N258" s="230" t="s">
        <v>41</v>
      </c>
      <c r="O258" s="83"/>
      <c r="P258" s="210">
        <f>O258*H258</f>
        <v>0</v>
      </c>
      <c r="Q258" s="210">
        <v>0.0035</v>
      </c>
      <c r="R258" s="210">
        <f>Q258*H258</f>
        <v>0.042</v>
      </c>
      <c r="S258" s="210">
        <v>0</v>
      </c>
      <c r="T258" s="211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12" t="s">
        <v>148</v>
      </c>
      <c r="AT258" s="212" t="s">
        <v>145</v>
      </c>
      <c r="AU258" s="212" t="s">
        <v>80</v>
      </c>
      <c r="AY258" s="16" t="s">
        <v>118</v>
      </c>
      <c r="BE258" s="213">
        <f>IF(N258="základní",J258,0)</f>
        <v>0</v>
      </c>
      <c r="BF258" s="213">
        <f>IF(N258="snížená",J258,0)</f>
        <v>0</v>
      </c>
      <c r="BG258" s="213">
        <f>IF(N258="zákl. přenesená",J258,0)</f>
        <v>0</v>
      </c>
      <c r="BH258" s="213">
        <f>IF(N258="sníž. přenesená",J258,0)</f>
        <v>0</v>
      </c>
      <c r="BI258" s="213">
        <f>IF(N258="nulová",J258,0)</f>
        <v>0</v>
      </c>
      <c r="BJ258" s="16" t="s">
        <v>78</v>
      </c>
      <c r="BK258" s="213">
        <f>ROUND(I258*H258,2)</f>
        <v>0</v>
      </c>
      <c r="BL258" s="16" t="s">
        <v>124</v>
      </c>
      <c r="BM258" s="212" t="s">
        <v>410</v>
      </c>
    </row>
    <row r="259" spans="1:47" s="2" customFormat="1" ht="12">
      <c r="A259" s="37"/>
      <c r="B259" s="38"/>
      <c r="C259" s="39"/>
      <c r="D259" s="214" t="s">
        <v>126</v>
      </c>
      <c r="E259" s="39"/>
      <c r="F259" s="215" t="s">
        <v>409</v>
      </c>
      <c r="G259" s="39"/>
      <c r="H259" s="39"/>
      <c r="I259" s="216"/>
      <c r="J259" s="39"/>
      <c r="K259" s="39"/>
      <c r="L259" s="43"/>
      <c r="M259" s="217"/>
      <c r="N259" s="218"/>
      <c r="O259" s="83"/>
      <c r="P259" s="83"/>
      <c r="Q259" s="83"/>
      <c r="R259" s="83"/>
      <c r="S259" s="83"/>
      <c r="T259" s="84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126</v>
      </c>
      <c r="AU259" s="16" t="s">
        <v>80</v>
      </c>
    </row>
    <row r="260" spans="1:47" s="2" customFormat="1" ht="12">
      <c r="A260" s="37"/>
      <c r="B260" s="38"/>
      <c r="C260" s="39"/>
      <c r="D260" s="214" t="s">
        <v>156</v>
      </c>
      <c r="E260" s="39"/>
      <c r="F260" s="231" t="s">
        <v>402</v>
      </c>
      <c r="G260" s="39"/>
      <c r="H260" s="39"/>
      <c r="I260" s="216"/>
      <c r="J260" s="39"/>
      <c r="K260" s="39"/>
      <c r="L260" s="43"/>
      <c r="M260" s="217"/>
      <c r="N260" s="218"/>
      <c r="O260" s="83"/>
      <c r="P260" s="83"/>
      <c r="Q260" s="83"/>
      <c r="R260" s="83"/>
      <c r="S260" s="83"/>
      <c r="T260" s="84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156</v>
      </c>
      <c r="AU260" s="16" t="s">
        <v>80</v>
      </c>
    </row>
    <row r="261" spans="1:65" s="2" customFormat="1" ht="16.5" customHeight="1">
      <c r="A261" s="37"/>
      <c r="B261" s="38"/>
      <c r="C261" s="201" t="s">
        <v>411</v>
      </c>
      <c r="D261" s="201" t="s">
        <v>119</v>
      </c>
      <c r="E261" s="202" t="s">
        <v>412</v>
      </c>
      <c r="F261" s="203" t="s">
        <v>413</v>
      </c>
      <c r="G261" s="204" t="s">
        <v>122</v>
      </c>
      <c r="H261" s="205">
        <v>25</v>
      </c>
      <c r="I261" s="206"/>
      <c r="J261" s="207">
        <f>ROUND(I261*H261,2)</f>
        <v>0</v>
      </c>
      <c r="K261" s="203" t="s">
        <v>123</v>
      </c>
      <c r="L261" s="43"/>
      <c r="M261" s="208" t="s">
        <v>19</v>
      </c>
      <c r="N261" s="209" t="s">
        <v>41</v>
      </c>
      <c r="O261" s="83"/>
      <c r="P261" s="210">
        <f>O261*H261</f>
        <v>0</v>
      </c>
      <c r="Q261" s="210">
        <v>0</v>
      </c>
      <c r="R261" s="210">
        <f>Q261*H261</f>
        <v>0</v>
      </c>
      <c r="S261" s="210">
        <v>0</v>
      </c>
      <c r="T261" s="211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12" t="s">
        <v>124</v>
      </c>
      <c r="AT261" s="212" t="s">
        <v>119</v>
      </c>
      <c r="AU261" s="212" t="s">
        <v>80</v>
      </c>
      <c r="AY261" s="16" t="s">
        <v>118</v>
      </c>
      <c r="BE261" s="213">
        <f>IF(N261="základní",J261,0)</f>
        <v>0</v>
      </c>
      <c r="BF261" s="213">
        <f>IF(N261="snížená",J261,0)</f>
        <v>0</v>
      </c>
      <c r="BG261" s="213">
        <f>IF(N261="zákl. přenesená",J261,0)</f>
        <v>0</v>
      </c>
      <c r="BH261" s="213">
        <f>IF(N261="sníž. přenesená",J261,0)</f>
        <v>0</v>
      </c>
      <c r="BI261" s="213">
        <f>IF(N261="nulová",J261,0)</f>
        <v>0</v>
      </c>
      <c r="BJ261" s="16" t="s">
        <v>78</v>
      </c>
      <c r="BK261" s="213">
        <f>ROUND(I261*H261,2)</f>
        <v>0</v>
      </c>
      <c r="BL261" s="16" t="s">
        <v>124</v>
      </c>
      <c r="BM261" s="212" t="s">
        <v>414</v>
      </c>
    </row>
    <row r="262" spans="1:47" s="2" customFormat="1" ht="12">
      <c r="A262" s="37"/>
      <c r="B262" s="38"/>
      <c r="C262" s="39"/>
      <c r="D262" s="214" t="s">
        <v>126</v>
      </c>
      <c r="E262" s="39"/>
      <c r="F262" s="215" t="s">
        <v>415</v>
      </c>
      <c r="G262" s="39"/>
      <c r="H262" s="39"/>
      <c r="I262" s="216"/>
      <c r="J262" s="39"/>
      <c r="K262" s="39"/>
      <c r="L262" s="43"/>
      <c r="M262" s="217"/>
      <c r="N262" s="218"/>
      <c r="O262" s="83"/>
      <c r="P262" s="83"/>
      <c r="Q262" s="83"/>
      <c r="R262" s="83"/>
      <c r="S262" s="83"/>
      <c r="T262" s="84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126</v>
      </c>
      <c r="AU262" s="16" t="s">
        <v>80</v>
      </c>
    </row>
    <row r="263" spans="1:47" s="2" customFormat="1" ht="12">
      <c r="A263" s="37"/>
      <c r="B263" s="38"/>
      <c r="C263" s="39"/>
      <c r="D263" s="219" t="s">
        <v>128</v>
      </c>
      <c r="E263" s="39"/>
      <c r="F263" s="220" t="s">
        <v>416</v>
      </c>
      <c r="G263" s="39"/>
      <c r="H263" s="39"/>
      <c r="I263" s="216"/>
      <c r="J263" s="39"/>
      <c r="K263" s="39"/>
      <c r="L263" s="43"/>
      <c r="M263" s="217"/>
      <c r="N263" s="218"/>
      <c r="O263" s="83"/>
      <c r="P263" s="83"/>
      <c r="Q263" s="83"/>
      <c r="R263" s="83"/>
      <c r="S263" s="83"/>
      <c r="T263" s="84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128</v>
      </c>
      <c r="AU263" s="16" t="s">
        <v>80</v>
      </c>
    </row>
    <row r="264" spans="1:47" s="2" customFormat="1" ht="12">
      <c r="A264" s="37"/>
      <c r="B264" s="38"/>
      <c r="C264" s="39"/>
      <c r="D264" s="214" t="s">
        <v>156</v>
      </c>
      <c r="E264" s="39"/>
      <c r="F264" s="231" t="s">
        <v>402</v>
      </c>
      <c r="G264" s="39"/>
      <c r="H264" s="39"/>
      <c r="I264" s="216"/>
      <c r="J264" s="39"/>
      <c r="K264" s="39"/>
      <c r="L264" s="43"/>
      <c r="M264" s="217"/>
      <c r="N264" s="218"/>
      <c r="O264" s="83"/>
      <c r="P264" s="83"/>
      <c r="Q264" s="83"/>
      <c r="R264" s="83"/>
      <c r="S264" s="83"/>
      <c r="T264" s="84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156</v>
      </c>
      <c r="AU264" s="16" t="s">
        <v>80</v>
      </c>
    </row>
    <row r="265" spans="1:65" s="2" customFormat="1" ht="16.5" customHeight="1">
      <c r="A265" s="37"/>
      <c r="B265" s="38"/>
      <c r="C265" s="201" t="s">
        <v>417</v>
      </c>
      <c r="D265" s="201" t="s">
        <v>119</v>
      </c>
      <c r="E265" s="202" t="s">
        <v>418</v>
      </c>
      <c r="F265" s="203" t="s">
        <v>419</v>
      </c>
      <c r="G265" s="204" t="s">
        <v>122</v>
      </c>
      <c r="H265" s="205">
        <v>25</v>
      </c>
      <c r="I265" s="206"/>
      <c r="J265" s="207">
        <f>ROUND(I265*H265,2)</f>
        <v>0</v>
      </c>
      <c r="K265" s="203" t="s">
        <v>123</v>
      </c>
      <c r="L265" s="43"/>
      <c r="M265" s="208" t="s">
        <v>19</v>
      </c>
      <c r="N265" s="209" t="s">
        <v>41</v>
      </c>
      <c r="O265" s="83"/>
      <c r="P265" s="210">
        <f>O265*H265</f>
        <v>0</v>
      </c>
      <c r="Q265" s="210">
        <v>0</v>
      </c>
      <c r="R265" s="210">
        <f>Q265*H265</f>
        <v>0</v>
      </c>
      <c r="S265" s="210">
        <v>0</v>
      </c>
      <c r="T265" s="211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12" t="s">
        <v>124</v>
      </c>
      <c r="AT265" s="212" t="s">
        <v>119</v>
      </c>
      <c r="AU265" s="212" t="s">
        <v>80</v>
      </c>
      <c r="AY265" s="16" t="s">
        <v>118</v>
      </c>
      <c r="BE265" s="213">
        <f>IF(N265="základní",J265,0)</f>
        <v>0</v>
      </c>
      <c r="BF265" s="213">
        <f>IF(N265="snížená",J265,0)</f>
        <v>0</v>
      </c>
      <c r="BG265" s="213">
        <f>IF(N265="zákl. přenesená",J265,0)</f>
        <v>0</v>
      </c>
      <c r="BH265" s="213">
        <f>IF(N265="sníž. přenesená",J265,0)</f>
        <v>0</v>
      </c>
      <c r="BI265" s="213">
        <f>IF(N265="nulová",J265,0)</f>
        <v>0</v>
      </c>
      <c r="BJ265" s="16" t="s">
        <v>78</v>
      </c>
      <c r="BK265" s="213">
        <f>ROUND(I265*H265,2)</f>
        <v>0</v>
      </c>
      <c r="BL265" s="16" t="s">
        <v>124</v>
      </c>
      <c r="BM265" s="212" t="s">
        <v>420</v>
      </c>
    </row>
    <row r="266" spans="1:47" s="2" customFormat="1" ht="12">
      <c r="A266" s="37"/>
      <c r="B266" s="38"/>
      <c r="C266" s="39"/>
      <c r="D266" s="214" t="s">
        <v>126</v>
      </c>
      <c r="E266" s="39"/>
      <c r="F266" s="215" t="s">
        <v>421</v>
      </c>
      <c r="G266" s="39"/>
      <c r="H266" s="39"/>
      <c r="I266" s="216"/>
      <c r="J266" s="39"/>
      <c r="K266" s="39"/>
      <c r="L266" s="43"/>
      <c r="M266" s="217"/>
      <c r="N266" s="218"/>
      <c r="O266" s="83"/>
      <c r="P266" s="83"/>
      <c r="Q266" s="83"/>
      <c r="R266" s="83"/>
      <c r="S266" s="83"/>
      <c r="T266" s="84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126</v>
      </c>
      <c r="AU266" s="16" t="s">
        <v>80</v>
      </c>
    </row>
    <row r="267" spans="1:47" s="2" customFormat="1" ht="12">
      <c r="A267" s="37"/>
      <c r="B267" s="38"/>
      <c r="C267" s="39"/>
      <c r="D267" s="219" t="s">
        <v>128</v>
      </c>
      <c r="E267" s="39"/>
      <c r="F267" s="220" t="s">
        <v>422</v>
      </c>
      <c r="G267" s="39"/>
      <c r="H267" s="39"/>
      <c r="I267" s="216"/>
      <c r="J267" s="39"/>
      <c r="K267" s="39"/>
      <c r="L267" s="43"/>
      <c r="M267" s="217"/>
      <c r="N267" s="218"/>
      <c r="O267" s="83"/>
      <c r="P267" s="83"/>
      <c r="Q267" s="83"/>
      <c r="R267" s="83"/>
      <c r="S267" s="83"/>
      <c r="T267" s="84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128</v>
      </c>
      <c r="AU267" s="16" t="s">
        <v>80</v>
      </c>
    </row>
    <row r="268" spans="1:47" s="2" customFormat="1" ht="12">
      <c r="A268" s="37"/>
      <c r="B268" s="38"/>
      <c r="C268" s="39"/>
      <c r="D268" s="214" t="s">
        <v>156</v>
      </c>
      <c r="E268" s="39"/>
      <c r="F268" s="231" t="s">
        <v>402</v>
      </c>
      <c r="G268" s="39"/>
      <c r="H268" s="39"/>
      <c r="I268" s="216"/>
      <c r="J268" s="39"/>
      <c r="K268" s="39"/>
      <c r="L268" s="43"/>
      <c r="M268" s="217"/>
      <c r="N268" s="218"/>
      <c r="O268" s="83"/>
      <c r="P268" s="83"/>
      <c r="Q268" s="83"/>
      <c r="R268" s="83"/>
      <c r="S268" s="83"/>
      <c r="T268" s="84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156</v>
      </c>
      <c r="AU268" s="16" t="s">
        <v>80</v>
      </c>
    </row>
    <row r="269" spans="1:65" s="2" customFormat="1" ht="16.5" customHeight="1">
      <c r="A269" s="37"/>
      <c r="B269" s="38"/>
      <c r="C269" s="221" t="s">
        <v>423</v>
      </c>
      <c r="D269" s="221" t="s">
        <v>145</v>
      </c>
      <c r="E269" s="222" t="s">
        <v>424</v>
      </c>
      <c r="F269" s="223" t="s">
        <v>425</v>
      </c>
      <c r="G269" s="224" t="s">
        <v>247</v>
      </c>
      <c r="H269" s="225">
        <v>1</v>
      </c>
      <c r="I269" s="226"/>
      <c r="J269" s="227">
        <f>ROUND(I269*H269,2)</f>
        <v>0</v>
      </c>
      <c r="K269" s="223" t="s">
        <v>123</v>
      </c>
      <c r="L269" s="228"/>
      <c r="M269" s="229" t="s">
        <v>19</v>
      </c>
      <c r="N269" s="230" t="s">
        <v>41</v>
      </c>
      <c r="O269" s="83"/>
      <c r="P269" s="210">
        <f>O269*H269</f>
        <v>0</v>
      </c>
      <c r="Q269" s="210">
        <v>0</v>
      </c>
      <c r="R269" s="210">
        <f>Q269*H269</f>
        <v>0</v>
      </c>
      <c r="S269" s="210">
        <v>0</v>
      </c>
      <c r="T269" s="211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12" t="s">
        <v>148</v>
      </c>
      <c r="AT269" s="212" t="s">
        <v>145</v>
      </c>
      <c r="AU269" s="212" t="s">
        <v>80</v>
      </c>
      <c r="AY269" s="16" t="s">
        <v>118</v>
      </c>
      <c r="BE269" s="213">
        <f>IF(N269="základní",J269,0)</f>
        <v>0</v>
      </c>
      <c r="BF269" s="213">
        <f>IF(N269="snížená",J269,0)</f>
        <v>0</v>
      </c>
      <c r="BG269" s="213">
        <f>IF(N269="zákl. přenesená",J269,0)</f>
        <v>0</v>
      </c>
      <c r="BH269" s="213">
        <f>IF(N269="sníž. přenesená",J269,0)</f>
        <v>0</v>
      </c>
      <c r="BI269" s="213">
        <f>IF(N269="nulová",J269,0)</f>
        <v>0</v>
      </c>
      <c r="BJ269" s="16" t="s">
        <v>78</v>
      </c>
      <c r="BK269" s="213">
        <f>ROUND(I269*H269,2)</f>
        <v>0</v>
      </c>
      <c r="BL269" s="16" t="s">
        <v>124</v>
      </c>
      <c r="BM269" s="212" t="s">
        <v>426</v>
      </c>
    </row>
    <row r="270" spans="1:47" s="2" customFormat="1" ht="12">
      <c r="A270" s="37"/>
      <c r="B270" s="38"/>
      <c r="C270" s="39"/>
      <c r="D270" s="214" t="s">
        <v>126</v>
      </c>
      <c r="E270" s="39"/>
      <c r="F270" s="215" t="s">
        <v>425</v>
      </c>
      <c r="G270" s="39"/>
      <c r="H270" s="39"/>
      <c r="I270" s="216"/>
      <c r="J270" s="39"/>
      <c r="K270" s="39"/>
      <c r="L270" s="43"/>
      <c r="M270" s="217"/>
      <c r="N270" s="218"/>
      <c r="O270" s="83"/>
      <c r="P270" s="83"/>
      <c r="Q270" s="83"/>
      <c r="R270" s="83"/>
      <c r="S270" s="83"/>
      <c r="T270" s="84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126</v>
      </c>
      <c r="AU270" s="16" t="s">
        <v>80</v>
      </c>
    </row>
    <row r="271" spans="1:65" s="2" customFormat="1" ht="16.5" customHeight="1">
      <c r="A271" s="37"/>
      <c r="B271" s="38"/>
      <c r="C271" s="221" t="s">
        <v>427</v>
      </c>
      <c r="D271" s="221" t="s">
        <v>145</v>
      </c>
      <c r="E271" s="222" t="s">
        <v>428</v>
      </c>
      <c r="F271" s="223" t="s">
        <v>429</v>
      </c>
      <c r="G271" s="224" t="s">
        <v>122</v>
      </c>
      <c r="H271" s="225">
        <v>100</v>
      </c>
      <c r="I271" s="226"/>
      <c r="J271" s="227">
        <f>ROUND(I271*H271,2)</f>
        <v>0</v>
      </c>
      <c r="K271" s="223" t="s">
        <v>123</v>
      </c>
      <c r="L271" s="228"/>
      <c r="M271" s="229" t="s">
        <v>19</v>
      </c>
      <c r="N271" s="230" t="s">
        <v>41</v>
      </c>
      <c r="O271" s="83"/>
      <c r="P271" s="210">
        <f>O271*H271</f>
        <v>0</v>
      </c>
      <c r="Q271" s="210">
        <v>4E-05</v>
      </c>
      <c r="R271" s="210">
        <f>Q271*H271</f>
        <v>0.004</v>
      </c>
      <c r="S271" s="210">
        <v>0</v>
      </c>
      <c r="T271" s="211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12" t="s">
        <v>148</v>
      </c>
      <c r="AT271" s="212" t="s">
        <v>145</v>
      </c>
      <c r="AU271" s="212" t="s">
        <v>80</v>
      </c>
      <c r="AY271" s="16" t="s">
        <v>118</v>
      </c>
      <c r="BE271" s="213">
        <f>IF(N271="základní",J271,0)</f>
        <v>0</v>
      </c>
      <c r="BF271" s="213">
        <f>IF(N271="snížená",J271,0)</f>
        <v>0</v>
      </c>
      <c r="BG271" s="213">
        <f>IF(N271="zákl. přenesená",J271,0)</f>
        <v>0</v>
      </c>
      <c r="BH271" s="213">
        <f>IF(N271="sníž. přenesená",J271,0)</f>
        <v>0</v>
      </c>
      <c r="BI271" s="213">
        <f>IF(N271="nulová",J271,0)</f>
        <v>0</v>
      </c>
      <c r="BJ271" s="16" t="s">
        <v>78</v>
      </c>
      <c r="BK271" s="213">
        <f>ROUND(I271*H271,2)</f>
        <v>0</v>
      </c>
      <c r="BL271" s="16" t="s">
        <v>124</v>
      </c>
      <c r="BM271" s="212" t="s">
        <v>430</v>
      </c>
    </row>
    <row r="272" spans="1:47" s="2" customFormat="1" ht="12">
      <c r="A272" s="37"/>
      <c r="B272" s="38"/>
      <c r="C272" s="39"/>
      <c r="D272" s="214" t="s">
        <v>126</v>
      </c>
      <c r="E272" s="39"/>
      <c r="F272" s="215" t="s">
        <v>429</v>
      </c>
      <c r="G272" s="39"/>
      <c r="H272" s="39"/>
      <c r="I272" s="216"/>
      <c r="J272" s="39"/>
      <c r="K272" s="39"/>
      <c r="L272" s="43"/>
      <c r="M272" s="217"/>
      <c r="N272" s="218"/>
      <c r="O272" s="83"/>
      <c r="P272" s="83"/>
      <c r="Q272" s="83"/>
      <c r="R272" s="83"/>
      <c r="S272" s="83"/>
      <c r="T272" s="84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126</v>
      </c>
      <c r="AU272" s="16" t="s">
        <v>80</v>
      </c>
    </row>
    <row r="273" spans="1:47" s="2" customFormat="1" ht="12">
      <c r="A273" s="37"/>
      <c r="B273" s="38"/>
      <c r="C273" s="39"/>
      <c r="D273" s="214" t="s">
        <v>156</v>
      </c>
      <c r="E273" s="39"/>
      <c r="F273" s="231" t="s">
        <v>402</v>
      </c>
      <c r="G273" s="39"/>
      <c r="H273" s="39"/>
      <c r="I273" s="216"/>
      <c r="J273" s="39"/>
      <c r="K273" s="39"/>
      <c r="L273" s="43"/>
      <c r="M273" s="217"/>
      <c r="N273" s="218"/>
      <c r="O273" s="83"/>
      <c r="P273" s="83"/>
      <c r="Q273" s="83"/>
      <c r="R273" s="83"/>
      <c r="S273" s="83"/>
      <c r="T273" s="84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156</v>
      </c>
      <c r="AU273" s="16" t="s">
        <v>80</v>
      </c>
    </row>
    <row r="274" spans="1:65" s="2" customFormat="1" ht="16.5" customHeight="1">
      <c r="A274" s="37"/>
      <c r="B274" s="38"/>
      <c r="C274" s="221" t="s">
        <v>431</v>
      </c>
      <c r="D274" s="221" t="s">
        <v>145</v>
      </c>
      <c r="E274" s="222" t="s">
        <v>432</v>
      </c>
      <c r="F274" s="223" t="s">
        <v>433</v>
      </c>
      <c r="G274" s="224" t="s">
        <v>247</v>
      </c>
      <c r="H274" s="225">
        <v>9</v>
      </c>
      <c r="I274" s="226"/>
      <c r="J274" s="227">
        <f>ROUND(I274*H274,2)</f>
        <v>0</v>
      </c>
      <c r="K274" s="223" t="s">
        <v>123</v>
      </c>
      <c r="L274" s="228"/>
      <c r="M274" s="229" t="s">
        <v>19</v>
      </c>
      <c r="N274" s="230" t="s">
        <v>41</v>
      </c>
      <c r="O274" s="83"/>
      <c r="P274" s="210">
        <f>O274*H274</f>
        <v>0</v>
      </c>
      <c r="Q274" s="210">
        <v>0.0001</v>
      </c>
      <c r="R274" s="210">
        <f>Q274*H274</f>
        <v>0.0009000000000000001</v>
      </c>
      <c r="S274" s="210">
        <v>0</v>
      </c>
      <c r="T274" s="21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12" t="s">
        <v>148</v>
      </c>
      <c r="AT274" s="212" t="s">
        <v>145</v>
      </c>
      <c r="AU274" s="212" t="s">
        <v>80</v>
      </c>
      <c r="AY274" s="16" t="s">
        <v>118</v>
      </c>
      <c r="BE274" s="213">
        <f>IF(N274="základní",J274,0)</f>
        <v>0</v>
      </c>
      <c r="BF274" s="213">
        <f>IF(N274="snížená",J274,0)</f>
        <v>0</v>
      </c>
      <c r="BG274" s="213">
        <f>IF(N274="zákl. přenesená",J274,0)</f>
        <v>0</v>
      </c>
      <c r="BH274" s="213">
        <f>IF(N274="sníž. přenesená",J274,0)</f>
        <v>0</v>
      </c>
      <c r="BI274" s="213">
        <f>IF(N274="nulová",J274,0)</f>
        <v>0</v>
      </c>
      <c r="BJ274" s="16" t="s">
        <v>78</v>
      </c>
      <c r="BK274" s="213">
        <f>ROUND(I274*H274,2)</f>
        <v>0</v>
      </c>
      <c r="BL274" s="16" t="s">
        <v>124</v>
      </c>
      <c r="BM274" s="212" t="s">
        <v>434</v>
      </c>
    </row>
    <row r="275" spans="1:47" s="2" customFormat="1" ht="12">
      <c r="A275" s="37"/>
      <c r="B275" s="38"/>
      <c r="C275" s="39"/>
      <c r="D275" s="214" t="s">
        <v>126</v>
      </c>
      <c r="E275" s="39"/>
      <c r="F275" s="215" t="s">
        <v>433</v>
      </c>
      <c r="G275" s="39"/>
      <c r="H275" s="39"/>
      <c r="I275" s="216"/>
      <c r="J275" s="39"/>
      <c r="K275" s="39"/>
      <c r="L275" s="43"/>
      <c r="M275" s="217"/>
      <c r="N275" s="218"/>
      <c r="O275" s="83"/>
      <c r="P275" s="83"/>
      <c r="Q275" s="83"/>
      <c r="R275" s="83"/>
      <c r="S275" s="83"/>
      <c r="T275" s="84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126</v>
      </c>
      <c r="AU275" s="16" t="s">
        <v>80</v>
      </c>
    </row>
    <row r="276" spans="1:47" s="2" customFormat="1" ht="12">
      <c r="A276" s="37"/>
      <c r="B276" s="38"/>
      <c r="C276" s="39"/>
      <c r="D276" s="214" t="s">
        <v>156</v>
      </c>
      <c r="E276" s="39"/>
      <c r="F276" s="231" t="s">
        <v>402</v>
      </c>
      <c r="G276" s="39"/>
      <c r="H276" s="39"/>
      <c r="I276" s="216"/>
      <c r="J276" s="39"/>
      <c r="K276" s="39"/>
      <c r="L276" s="43"/>
      <c r="M276" s="217"/>
      <c r="N276" s="218"/>
      <c r="O276" s="83"/>
      <c r="P276" s="83"/>
      <c r="Q276" s="83"/>
      <c r="R276" s="83"/>
      <c r="S276" s="83"/>
      <c r="T276" s="84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156</v>
      </c>
      <c r="AU276" s="16" t="s">
        <v>80</v>
      </c>
    </row>
    <row r="277" spans="1:65" s="2" customFormat="1" ht="16.5" customHeight="1">
      <c r="A277" s="37"/>
      <c r="B277" s="38"/>
      <c r="C277" s="221" t="s">
        <v>435</v>
      </c>
      <c r="D277" s="221" t="s">
        <v>145</v>
      </c>
      <c r="E277" s="222" t="s">
        <v>436</v>
      </c>
      <c r="F277" s="223" t="s">
        <v>437</v>
      </c>
      <c r="G277" s="224" t="s">
        <v>122</v>
      </c>
      <c r="H277" s="225">
        <v>25</v>
      </c>
      <c r="I277" s="226"/>
      <c r="J277" s="227">
        <f>ROUND(I277*H277,2)</f>
        <v>0</v>
      </c>
      <c r="K277" s="223" t="s">
        <v>123</v>
      </c>
      <c r="L277" s="228"/>
      <c r="M277" s="229" t="s">
        <v>19</v>
      </c>
      <c r="N277" s="230" t="s">
        <v>41</v>
      </c>
      <c r="O277" s="83"/>
      <c r="P277" s="210">
        <f>O277*H277</f>
        <v>0</v>
      </c>
      <c r="Q277" s="210">
        <v>0.00198</v>
      </c>
      <c r="R277" s="210">
        <f>Q277*H277</f>
        <v>0.0495</v>
      </c>
      <c r="S277" s="210">
        <v>0</v>
      </c>
      <c r="T277" s="21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12" t="s">
        <v>148</v>
      </c>
      <c r="AT277" s="212" t="s">
        <v>145</v>
      </c>
      <c r="AU277" s="212" t="s">
        <v>80</v>
      </c>
      <c r="AY277" s="16" t="s">
        <v>118</v>
      </c>
      <c r="BE277" s="213">
        <f>IF(N277="základní",J277,0)</f>
        <v>0</v>
      </c>
      <c r="BF277" s="213">
        <f>IF(N277="snížená",J277,0)</f>
        <v>0</v>
      </c>
      <c r="BG277" s="213">
        <f>IF(N277="zákl. přenesená",J277,0)</f>
        <v>0</v>
      </c>
      <c r="BH277" s="213">
        <f>IF(N277="sníž. přenesená",J277,0)</f>
        <v>0</v>
      </c>
      <c r="BI277" s="213">
        <f>IF(N277="nulová",J277,0)</f>
        <v>0</v>
      </c>
      <c r="BJ277" s="16" t="s">
        <v>78</v>
      </c>
      <c r="BK277" s="213">
        <f>ROUND(I277*H277,2)</f>
        <v>0</v>
      </c>
      <c r="BL277" s="16" t="s">
        <v>124</v>
      </c>
      <c r="BM277" s="212" t="s">
        <v>438</v>
      </c>
    </row>
    <row r="278" spans="1:47" s="2" customFormat="1" ht="12">
      <c r="A278" s="37"/>
      <c r="B278" s="38"/>
      <c r="C278" s="39"/>
      <c r="D278" s="214" t="s">
        <v>126</v>
      </c>
      <c r="E278" s="39"/>
      <c r="F278" s="215" t="s">
        <v>437</v>
      </c>
      <c r="G278" s="39"/>
      <c r="H278" s="39"/>
      <c r="I278" s="216"/>
      <c r="J278" s="39"/>
      <c r="K278" s="39"/>
      <c r="L278" s="43"/>
      <c r="M278" s="217"/>
      <c r="N278" s="218"/>
      <c r="O278" s="83"/>
      <c r="P278" s="83"/>
      <c r="Q278" s="83"/>
      <c r="R278" s="83"/>
      <c r="S278" s="83"/>
      <c r="T278" s="84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126</v>
      </c>
      <c r="AU278" s="16" t="s">
        <v>80</v>
      </c>
    </row>
    <row r="279" spans="1:47" s="2" customFormat="1" ht="12">
      <c r="A279" s="37"/>
      <c r="B279" s="38"/>
      <c r="C279" s="39"/>
      <c r="D279" s="214" t="s">
        <v>156</v>
      </c>
      <c r="E279" s="39"/>
      <c r="F279" s="231" t="s">
        <v>402</v>
      </c>
      <c r="G279" s="39"/>
      <c r="H279" s="39"/>
      <c r="I279" s="216"/>
      <c r="J279" s="39"/>
      <c r="K279" s="39"/>
      <c r="L279" s="43"/>
      <c r="M279" s="217"/>
      <c r="N279" s="218"/>
      <c r="O279" s="83"/>
      <c r="P279" s="83"/>
      <c r="Q279" s="83"/>
      <c r="R279" s="83"/>
      <c r="S279" s="83"/>
      <c r="T279" s="84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156</v>
      </c>
      <c r="AU279" s="16" t="s">
        <v>80</v>
      </c>
    </row>
    <row r="280" spans="1:65" s="2" customFormat="1" ht="16.5" customHeight="1">
      <c r="A280" s="37"/>
      <c r="B280" s="38"/>
      <c r="C280" s="201" t="s">
        <v>439</v>
      </c>
      <c r="D280" s="201" t="s">
        <v>119</v>
      </c>
      <c r="E280" s="202" t="s">
        <v>440</v>
      </c>
      <c r="F280" s="203" t="s">
        <v>441</v>
      </c>
      <c r="G280" s="204" t="s">
        <v>247</v>
      </c>
      <c r="H280" s="205">
        <v>18</v>
      </c>
      <c r="I280" s="206"/>
      <c r="J280" s="207">
        <f>ROUND(I280*H280,2)</f>
        <v>0</v>
      </c>
      <c r="K280" s="203" t="s">
        <v>123</v>
      </c>
      <c r="L280" s="43"/>
      <c r="M280" s="208" t="s">
        <v>19</v>
      </c>
      <c r="N280" s="209" t="s">
        <v>41</v>
      </c>
      <c r="O280" s="83"/>
      <c r="P280" s="210">
        <f>O280*H280</f>
        <v>0</v>
      </c>
      <c r="Q280" s="210">
        <v>0.0007</v>
      </c>
      <c r="R280" s="210">
        <f>Q280*H280</f>
        <v>0.0126</v>
      </c>
      <c r="S280" s="210">
        <v>0</v>
      </c>
      <c r="T280" s="211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12" t="s">
        <v>124</v>
      </c>
      <c r="AT280" s="212" t="s">
        <v>119</v>
      </c>
      <c r="AU280" s="212" t="s">
        <v>80</v>
      </c>
      <c r="AY280" s="16" t="s">
        <v>118</v>
      </c>
      <c r="BE280" s="213">
        <f>IF(N280="základní",J280,0)</f>
        <v>0</v>
      </c>
      <c r="BF280" s="213">
        <f>IF(N280="snížená",J280,0)</f>
        <v>0</v>
      </c>
      <c r="BG280" s="213">
        <f>IF(N280="zákl. přenesená",J280,0)</f>
        <v>0</v>
      </c>
      <c r="BH280" s="213">
        <f>IF(N280="sníž. přenesená",J280,0)</f>
        <v>0</v>
      </c>
      <c r="BI280" s="213">
        <f>IF(N280="nulová",J280,0)</f>
        <v>0</v>
      </c>
      <c r="BJ280" s="16" t="s">
        <v>78</v>
      </c>
      <c r="BK280" s="213">
        <f>ROUND(I280*H280,2)</f>
        <v>0</v>
      </c>
      <c r="BL280" s="16" t="s">
        <v>124</v>
      </c>
      <c r="BM280" s="212" t="s">
        <v>442</v>
      </c>
    </row>
    <row r="281" spans="1:47" s="2" customFormat="1" ht="12">
      <c r="A281" s="37"/>
      <c r="B281" s="38"/>
      <c r="C281" s="39"/>
      <c r="D281" s="214" t="s">
        <v>126</v>
      </c>
      <c r="E281" s="39"/>
      <c r="F281" s="215" t="s">
        <v>443</v>
      </c>
      <c r="G281" s="39"/>
      <c r="H281" s="39"/>
      <c r="I281" s="216"/>
      <c r="J281" s="39"/>
      <c r="K281" s="39"/>
      <c r="L281" s="43"/>
      <c r="M281" s="217"/>
      <c r="N281" s="218"/>
      <c r="O281" s="83"/>
      <c r="P281" s="83"/>
      <c r="Q281" s="83"/>
      <c r="R281" s="83"/>
      <c r="S281" s="83"/>
      <c r="T281" s="84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126</v>
      </c>
      <c r="AU281" s="16" t="s">
        <v>80</v>
      </c>
    </row>
    <row r="282" spans="1:47" s="2" customFormat="1" ht="12">
      <c r="A282" s="37"/>
      <c r="B282" s="38"/>
      <c r="C282" s="39"/>
      <c r="D282" s="219" t="s">
        <v>128</v>
      </c>
      <c r="E282" s="39"/>
      <c r="F282" s="220" t="s">
        <v>444</v>
      </c>
      <c r="G282" s="39"/>
      <c r="H282" s="39"/>
      <c r="I282" s="216"/>
      <c r="J282" s="39"/>
      <c r="K282" s="39"/>
      <c r="L282" s="43"/>
      <c r="M282" s="217"/>
      <c r="N282" s="218"/>
      <c r="O282" s="83"/>
      <c r="P282" s="83"/>
      <c r="Q282" s="83"/>
      <c r="R282" s="83"/>
      <c r="S282" s="83"/>
      <c r="T282" s="84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128</v>
      </c>
      <c r="AU282" s="16" t="s">
        <v>80</v>
      </c>
    </row>
    <row r="283" spans="1:65" s="2" customFormat="1" ht="16.5" customHeight="1">
      <c r="A283" s="37"/>
      <c r="B283" s="38"/>
      <c r="C283" s="221" t="s">
        <v>445</v>
      </c>
      <c r="D283" s="221" t="s">
        <v>145</v>
      </c>
      <c r="E283" s="222" t="s">
        <v>446</v>
      </c>
      <c r="F283" s="223" t="s">
        <v>447</v>
      </c>
      <c r="G283" s="224" t="s">
        <v>247</v>
      </c>
      <c r="H283" s="225">
        <v>5</v>
      </c>
      <c r="I283" s="226"/>
      <c r="J283" s="227">
        <f>ROUND(I283*H283,2)</f>
        <v>0</v>
      </c>
      <c r="K283" s="223" t="s">
        <v>123</v>
      </c>
      <c r="L283" s="228"/>
      <c r="M283" s="229" t="s">
        <v>19</v>
      </c>
      <c r="N283" s="230" t="s">
        <v>41</v>
      </c>
      <c r="O283" s="83"/>
      <c r="P283" s="210">
        <f>O283*H283</f>
        <v>0</v>
      </c>
      <c r="Q283" s="210">
        <v>0.0025</v>
      </c>
      <c r="R283" s="210">
        <f>Q283*H283</f>
        <v>0.0125</v>
      </c>
      <c r="S283" s="210">
        <v>0</v>
      </c>
      <c r="T283" s="21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12" t="s">
        <v>148</v>
      </c>
      <c r="AT283" s="212" t="s">
        <v>145</v>
      </c>
      <c r="AU283" s="212" t="s">
        <v>80</v>
      </c>
      <c r="AY283" s="16" t="s">
        <v>118</v>
      </c>
      <c r="BE283" s="213">
        <f>IF(N283="základní",J283,0)</f>
        <v>0</v>
      </c>
      <c r="BF283" s="213">
        <f>IF(N283="snížená",J283,0)</f>
        <v>0</v>
      </c>
      <c r="BG283" s="213">
        <f>IF(N283="zákl. přenesená",J283,0)</f>
        <v>0</v>
      </c>
      <c r="BH283" s="213">
        <f>IF(N283="sníž. přenesená",J283,0)</f>
        <v>0</v>
      </c>
      <c r="BI283" s="213">
        <f>IF(N283="nulová",J283,0)</f>
        <v>0</v>
      </c>
      <c r="BJ283" s="16" t="s">
        <v>78</v>
      </c>
      <c r="BK283" s="213">
        <f>ROUND(I283*H283,2)</f>
        <v>0</v>
      </c>
      <c r="BL283" s="16" t="s">
        <v>124</v>
      </c>
      <c r="BM283" s="212" t="s">
        <v>448</v>
      </c>
    </row>
    <row r="284" spans="1:47" s="2" customFormat="1" ht="12">
      <c r="A284" s="37"/>
      <c r="B284" s="38"/>
      <c r="C284" s="39"/>
      <c r="D284" s="214" t="s">
        <v>126</v>
      </c>
      <c r="E284" s="39"/>
      <c r="F284" s="215" t="s">
        <v>447</v>
      </c>
      <c r="G284" s="39"/>
      <c r="H284" s="39"/>
      <c r="I284" s="216"/>
      <c r="J284" s="39"/>
      <c r="K284" s="39"/>
      <c r="L284" s="43"/>
      <c r="M284" s="217"/>
      <c r="N284" s="218"/>
      <c r="O284" s="83"/>
      <c r="P284" s="83"/>
      <c r="Q284" s="83"/>
      <c r="R284" s="83"/>
      <c r="S284" s="83"/>
      <c r="T284" s="84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126</v>
      </c>
      <c r="AU284" s="16" t="s">
        <v>80</v>
      </c>
    </row>
    <row r="285" spans="1:65" s="2" customFormat="1" ht="16.5" customHeight="1">
      <c r="A285" s="37"/>
      <c r="B285" s="38"/>
      <c r="C285" s="221" t="s">
        <v>449</v>
      </c>
      <c r="D285" s="221" t="s">
        <v>145</v>
      </c>
      <c r="E285" s="222" t="s">
        <v>450</v>
      </c>
      <c r="F285" s="223" t="s">
        <v>451</v>
      </c>
      <c r="G285" s="224" t="s">
        <v>247</v>
      </c>
      <c r="H285" s="225">
        <v>8</v>
      </c>
      <c r="I285" s="226"/>
      <c r="J285" s="227">
        <f>ROUND(I285*H285,2)</f>
        <v>0</v>
      </c>
      <c r="K285" s="223" t="s">
        <v>123</v>
      </c>
      <c r="L285" s="228"/>
      <c r="M285" s="229" t="s">
        <v>19</v>
      </c>
      <c r="N285" s="230" t="s">
        <v>41</v>
      </c>
      <c r="O285" s="83"/>
      <c r="P285" s="210">
        <f>O285*H285</f>
        <v>0</v>
      </c>
      <c r="Q285" s="210">
        <v>0.005</v>
      </c>
      <c r="R285" s="210">
        <f>Q285*H285</f>
        <v>0.04</v>
      </c>
      <c r="S285" s="210">
        <v>0</v>
      </c>
      <c r="T285" s="211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12" t="s">
        <v>148</v>
      </c>
      <c r="AT285" s="212" t="s">
        <v>145</v>
      </c>
      <c r="AU285" s="212" t="s">
        <v>80</v>
      </c>
      <c r="AY285" s="16" t="s">
        <v>118</v>
      </c>
      <c r="BE285" s="213">
        <f>IF(N285="základní",J285,0)</f>
        <v>0</v>
      </c>
      <c r="BF285" s="213">
        <f>IF(N285="snížená",J285,0)</f>
        <v>0</v>
      </c>
      <c r="BG285" s="213">
        <f>IF(N285="zákl. přenesená",J285,0)</f>
        <v>0</v>
      </c>
      <c r="BH285" s="213">
        <f>IF(N285="sníž. přenesená",J285,0)</f>
        <v>0</v>
      </c>
      <c r="BI285" s="213">
        <f>IF(N285="nulová",J285,0)</f>
        <v>0</v>
      </c>
      <c r="BJ285" s="16" t="s">
        <v>78</v>
      </c>
      <c r="BK285" s="213">
        <f>ROUND(I285*H285,2)</f>
        <v>0</v>
      </c>
      <c r="BL285" s="16" t="s">
        <v>124</v>
      </c>
      <c r="BM285" s="212" t="s">
        <v>452</v>
      </c>
    </row>
    <row r="286" spans="1:47" s="2" customFormat="1" ht="12">
      <c r="A286" s="37"/>
      <c r="B286" s="38"/>
      <c r="C286" s="39"/>
      <c r="D286" s="214" t="s">
        <v>126</v>
      </c>
      <c r="E286" s="39"/>
      <c r="F286" s="215" t="s">
        <v>451</v>
      </c>
      <c r="G286" s="39"/>
      <c r="H286" s="39"/>
      <c r="I286" s="216"/>
      <c r="J286" s="39"/>
      <c r="K286" s="39"/>
      <c r="L286" s="43"/>
      <c r="M286" s="217"/>
      <c r="N286" s="218"/>
      <c r="O286" s="83"/>
      <c r="P286" s="83"/>
      <c r="Q286" s="83"/>
      <c r="R286" s="83"/>
      <c r="S286" s="83"/>
      <c r="T286" s="84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126</v>
      </c>
      <c r="AU286" s="16" t="s">
        <v>80</v>
      </c>
    </row>
    <row r="287" spans="1:65" s="2" customFormat="1" ht="16.5" customHeight="1">
      <c r="A287" s="37"/>
      <c r="B287" s="38"/>
      <c r="C287" s="221" t="s">
        <v>453</v>
      </c>
      <c r="D287" s="221" t="s">
        <v>145</v>
      </c>
      <c r="E287" s="222" t="s">
        <v>454</v>
      </c>
      <c r="F287" s="223" t="s">
        <v>455</v>
      </c>
      <c r="G287" s="224" t="s">
        <v>247</v>
      </c>
      <c r="H287" s="225">
        <v>1</v>
      </c>
      <c r="I287" s="226"/>
      <c r="J287" s="227">
        <f>ROUND(I287*H287,2)</f>
        <v>0</v>
      </c>
      <c r="K287" s="223" t="s">
        <v>123</v>
      </c>
      <c r="L287" s="228"/>
      <c r="M287" s="229" t="s">
        <v>19</v>
      </c>
      <c r="N287" s="230" t="s">
        <v>41</v>
      </c>
      <c r="O287" s="83"/>
      <c r="P287" s="210">
        <f>O287*H287</f>
        <v>0</v>
      </c>
      <c r="Q287" s="210">
        <v>0.0035</v>
      </c>
      <c r="R287" s="210">
        <f>Q287*H287</f>
        <v>0.0035</v>
      </c>
      <c r="S287" s="210">
        <v>0</v>
      </c>
      <c r="T287" s="211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12" t="s">
        <v>148</v>
      </c>
      <c r="AT287" s="212" t="s">
        <v>145</v>
      </c>
      <c r="AU287" s="212" t="s">
        <v>80</v>
      </c>
      <c r="AY287" s="16" t="s">
        <v>118</v>
      </c>
      <c r="BE287" s="213">
        <f>IF(N287="základní",J287,0)</f>
        <v>0</v>
      </c>
      <c r="BF287" s="213">
        <f>IF(N287="snížená",J287,0)</f>
        <v>0</v>
      </c>
      <c r="BG287" s="213">
        <f>IF(N287="zákl. přenesená",J287,0)</f>
        <v>0</v>
      </c>
      <c r="BH287" s="213">
        <f>IF(N287="sníž. přenesená",J287,0)</f>
        <v>0</v>
      </c>
      <c r="BI287" s="213">
        <f>IF(N287="nulová",J287,0)</f>
        <v>0</v>
      </c>
      <c r="BJ287" s="16" t="s">
        <v>78</v>
      </c>
      <c r="BK287" s="213">
        <f>ROUND(I287*H287,2)</f>
        <v>0</v>
      </c>
      <c r="BL287" s="16" t="s">
        <v>124</v>
      </c>
      <c r="BM287" s="212" t="s">
        <v>456</v>
      </c>
    </row>
    <row r="288" spans="1:47" s="2" customFormat="1" ht="12">
      <c r="A288" s="37"/>
      <c r="B288" s="38"/>
      <c r="C288" s="39"/>
      <c r="D288" s="214" t="s">
        <v>126</v>
      </c>
      <c r="E288" s="39"/>
      <c r="F288" s="215" t="s">
        <v>455</v>
      </c>
      <c r="G288" s="39"/>
      <c r="H288" s="39"/>
      <c r="I288" s="216"/>
      <c r="J288" s="39"/>
      <c r="K288" s="39"/>
      <c r="L288" s="43"/>
      <c r="M288" s="217"/>
      <c r="N288" s="218"/>
      <c r="O288" s="83"/>
      <c r="P288" s="83"/>
      <c r="Q288" s="83"/>
      <c r="R288" s="83"/>
      <c r="S288" s="83"/>
      <c r="T288" s="84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126</v>
      </c>
      <c r="AU288" s="16" t="s">
        <v>80</v>
      </c>
    </row>
    <row r="289" spans="1:65" s="2" customFormat="1" ht="16.5" customHeight="1">
      <c r="A289" s="37"/>
      <c r="B289" s="38"/>
      <c r="C289" s="221" t="s">
        <v>457</v>
      </c>
      <c r="D289" s="221" t="s">
        <v>145</v>
      </c>
      <c r="E289" s="222" t="s">
        <v>458</v>
      </c>
      <c r="F289" s="223" t="s">
        <v>459</v>
      </c>
      <c r="G289" s="224" t="s">
        <v>247</v>
      </c>
      <c r="H289" s="225">
        <v>1</v>
      </c>
      <c r="I289" s="226"/>
      <c r="J289" s="227">
        <f>ROUND(I289*H289,2)</f>
        <v>0</v>
      </c>
      <c r="K289" s="223" t="s">
        <v>123</v>
      </c>
      <c r="L289" s="228"/>
      <c r="M289" s="229" t="s">
        <v>19</v>
      </c>
      <c r="N289" s="230" t="s">
        <v>41</v>
      </c>
      <c r="O289" s="83"/>
      <c r="P289" s="210">
        <f>O289*H289</f>
        <v>0</v>
      </c>
      <c r="Q289" s="210">
        <v>0.0035</v>
      </c>
      <c r="R289" s="210">
        <f>Q289*H289</f>
        <v>0.0035</v>
      </c>
      <c r="S289" s="210">
        <v>0</v>
      </c>
      <c r="T289" s="21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12" t="s">
        <v>148</v>
      </c>
      <c r="AT289" s="212" t="s">
        <v>145</v>
      </c>
      <c r="AU289" s="212" t="s">
        <v>80</v>
      </c>
      <c r="AY289" s="16" t="s">
        <v>118</v>
      </c>
      <c r="BE289" s="213">
        <f>IF(N289="základní",J289,0)</f>
        <v>0</v>
      </c>
      <c r="BF289" s="213">
        <f>IF(N289="snížená",J289,0)</f>
        <v>0</v>
      </c>
      <c r="BG289" s="213">
        <f>IF(N289="zákl. přenesená",J289,0)</f>
        <v>0</v>
      </c>
      <c r="BH289" s="213">
        <f>IF(N289="sníž. přenesená",J289,0)</f>
        <v>0</v>
      </c>
      <c r="BI289" s="213">
        <f>IF(N289="nulová",J289,0)</f>
        <v>0</v>
      </c>
      <c r="BJ289" s="16" t="s">
        <v>78</v>
      </c>
      <c r="BK289" s="213">
        <f>ROUND(I289*H289,2)</f>
        <v>0</v>
      </c>
      <c r="BL289" s="16" t="s">
        <v>124</v>
      </c>
      <c r="BM289" s="212" t="s">
        <v>460</v>
      </c>
    </row>
    <row r="290" spans="1:47" s="2" customFormat="1" ht="12">
      <c r="A290" s="37"/>
      <c r="B290" s="38"/>
      <c r="C290" s="39"/>
      <c r="D290" s="214" t="s">
        <v>126</v>
      </c>
      <c r="E290" s="39"/>
      <c r="F290" s="215" t="s">
        <v>459</v>
      </c>
      <c r="G290" s="39"/>
      <c r="H290" s="39"/>
      <c r="I290" s="216"/>
      <c r="J290" s="39"/>
      <c r="K290" s="39"/>
      <c r="L290" s="43"/>
      <c r="M290" s="217"/>
      <c r="N290" s="218"/>
      <c r="O290" s="83"/>
      <c r="P290" s="83"/>
      <c r="Q290" s="83"/>
      <c r="R290" s="83"/>
      <c r="S290" s="83"/>
      <c r="T290" s="84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126</v>
      </c>
      <c r="AU290" s="16" t="s">
        <v>80</v>
      </c>
    </row>
    <row r="291" spans="1:65" s="2" customFormat="1" ht="16.5" customHeight="1">
      <c r="A291" s="37"/>
      <c r="B291" s="38"/>
      <c r="C291" s="221" t="s">
        <v>461</v>
      </c>
      <c r="D291" s="221" t="s">
        <v>145</v>
      </c>
      <c r="E291" s="222" t="s">
        <v>462</v>
      </c>
      <c r="F291" s="223" t="s">
        <v>463</v>
      </c>
      <c r="G291" s="224" t="s">
        <v>247</v>
      </c>
      <c r="H291" s="225">
        <v>3</v>
      </c>
      <c r="I291" s="226"/>
      <c r="J291" s="227">
        <f>ROUND(I291*H291,2)</f>
        <v>0</v>
      </c>
      <c r="K291" s="223" t="s">
        <v>123</v>
      </c>
      <c r="L291" s="228"/>
      <c r="M291" s="229" t="s">
        <v>19</v>
      </c>
      <c r="N291" s="230" t="s">
        <v>41</v>
      </c>
      <c r="O291" s="83"/>
      <c r="P291" s="210">
        <f>O291*H291</f>
        <v>0</v>
      </c>
      <c r="Q291" s="210">
        <v>0.004</v>
      </c>
      <c r="R291" s="210">
        <f>Q291*H291</f>
        <v>0.012</v>
      </c>
      <c r="S291" s="210">
        <v>0</v>
      </c>
      <c r="T291" s="21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12" t="s">
        <v>148</v>
      </c>
      <c r="AT291" s="212" t="s">
        <v>145</v>
      </c>
      <c r="AU291" s="212" t="s">
        <v>80</v>
      </c>
      <c r="AY291" s="16" t="s">
        <v>118</v>
      </c>
      <c r="BE291" s="213">
        <f>IF(N291="základní",J291,0)</f>
        <v>0</v>
      </c>
      <c r="BF291" s="213">
        <f>IF(N291="snížená",J291,0)</f>
        <v>0</v>
      </c>
      <c r="BG291" s="213">
        <f>IF(N291="zákl. přenesená",J291,0)</f>
        <v>0</v>
      </c>
      <c r="BH291" s="213">
        <f>IF(N291="sníž. přenesená",J291,0)</f>
        <v>0</v>
      </c>
      <c r="BI291" s="213">
        <f>IF(N291="nulová",J291,0)</f>
        <v>0</v>
      </c>
      <c r="BJ291" s="16" t="s">
        <v>78</v>
      </c>
      <c r="BK291" s="213">
        <f>ROUND(I291*H291,2)</f>
        <v>0</v>
      </c>
      <c r="BL291" s="16" t="s">
        <v>124</v>
      </c>
      <c r="BM291" s="212" t="s">
        <v>464</v>
      </c>
    </row>
    <row r="292" spans="1:47" s="2" customFormat="1" ht="12">
      <c r="A292" s="37"/>
      <c r="B292" s="38"/>
      <c r="C292" s="39"/>
      <c r="D292" s="214" t="s">
        <v>126</v>
      </c>
      <c r="E292" s="39"/>
      <c r="F292" s="215" t="s">
        <v>463</v>
      </c>
      <c r="G292" s="39"/>
      <c r="H292" s="39"/>
      <c r="I292" s="216"/>
      <c r="J292" s="39"/>
      <c r="K292" s="39"/>
      <c r="L292" s="43"/>
      <c r="M292" s="217"/>
      <c r="N292" s="218"/>
      <c r="O292" s="83"/>
      <c r="P292" s="83"/>
      <c r="Q292" s="83"/>
      <c r="R292" s="83"/>
      <c r="S292" s="83"/>
      <c r="T292" s="84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126</v>
      </c>
      <c r="AU292" s="16" t="s">
        <v>80</v>
      </c>
    </row>
    <row r="293" spans="1:65" s="2" customFormat="1" ht="16.5" customHeight="1">
      <c r="A293" s="37"/>
      <c r="B293" s="38"/>
      <c r="C293" s="201" t="s">
        <v>465</v>
      </c>
      <c r="D293" s="201" t="s">
        <v>119</v>
      </c>
      <c r="E293" s="202" t="s">
        <v>466</v>
      </c>
      <c r="F293" s="203" t="s">
        <v>467</v>
      </c>
      <c r="G293" s="204" t="s">
        <v>247</v>
      </c>
      <c r="H293" s="205">
        <v>18</v>
      </c>
      <c r="I293" s="206"/>
      <c r="J293" s="207">
        <f>ROUND(I293*H293,2)</f>
        <v>0</v>
      </c>
      <c r="K293" s="203" t="s">
        <v>123</v>
      </c>
      <c r="L293" s="43"/>
      <c r="M293" s="208" t="s">
        <v>19</v>
      </c>
      <c r="N293" s="209" t="s">
        <v>41</v>
      </c>
      <c r="O293" s="83"/>
      <c r="P293" s="210">
        <f>O293*H293</f>
        <v>0</v>
      </c>
      <c r="Q293" s="210">
        <v>0.10941</v>
      </c>
      <c r="R293" s="210">
        <f>Q293*H293</f>
        <v>1.96938</v>
      </c>
      <c r="S293" s="210">
        <v>0</v>
      </c>
      <c r="T293" s="211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12" t="s">
        <v>124</v>
      </c>
      <c r="AT293" s="212" t="s">
        <v>119</v>
      </c>
      <c r="AU293" s="212" t="s">
        <v>80</v>
      </c>
      <c r="AY293" s="16" t="s">
        <v>118</v>
      </c>
      <c r="BE293" s="213">
        <f>IF(N293="základní",J293,0)</f>
        <v>0</v>
      </c>
      <c r="BF293" s="213">
        <f>IF(N293="snížená",J293,0)</f>
        <v>0</v>
      </c>
      <c r="BG293" s="213">
        <f>IF(N293="zákl. přenesená",J293,0)</f>
        <v>0</v>
      </c>
      <c r="BH293" s="213">
        <f>IF(N293="sníž. přenesená",J293,0)</f>
        <v>0</v>
      </c>
      <c r="BI293" s="213">
        <f>IF(N293="nulová",J293,0)</f>
        <v>0</v>
      </c>
      <c r="BJ293" s="16" t="s">
        <v>78</v>
      </c>
      <c r="BK293" s="213">
        <f>ROUND(I293*H293,2)</f>
        <v>0</v>
      </c>
      <c r="BL293" s="16" t="s">
        <v>124</v>
      </c>
      <c r="BM293" s="212" t="s">
        <v>468</v>
      </c>
    </row>
    <row r="294" spans="1:47" s="2" customFormat="1" ht="12">
      <c r="A294" s="37"/>
      <c r="B294" s="38"/>
      <c r="C294" s="39"/>
      <c r="D294" s="214" t="s">
        <v>126</v>
      </c>
      <c r="E294" s="39"/>
      <c r="F294" s="215" t="s">
        <v>469</v>
      </c>
      <c r="G294" s="39"/>
      <c r="H294" s="39"/>
      <c r="I294" s="216"/>
      <c r="J294" s="39"/>
      <c r="K294" s="39"/>
      <c r="L294" s="43"/>
      <c r="M294" s="217"/>
      <c r="N294" s="218"/>
      <c r="O294" s="83"/>
      <c r="P294" s="83"/>
      <c r="Q294" s="83"/>
      <c r="R294" s="83"/>
      <c r="S294" s="83"/>
      <c r="T294" s="84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126</v>
      </c>
      <c r="AU294" s="16" t="s">
        <v>80</v>
      </c>
    </row>
    <row r="295" spans="1:47" s="2" customFormat="1" ht="12">
      <c r="A295" s="37"/>
      <c r="B295" s="38"/>
      <c r="C295" s="39"/>
      <c r="D295" s="219" t="s">
        <v>128</v>
      </c>
      <c r="E295" s="39"/>
      <c r="F295" s="220" t="s">
        <v>470</v>
      </c>
      <c r="G295" s="39"/>
      <c r="H295" s="39"/>
      <c r="I295" s="216"/>
      <c r="J295" s="39"/>
      <c r="K295" s="39"/>
      <c r="L295" s="43"/>
      <c r="M295" s="217"/>
      <c r="N295" s="218"/>
      <c r="O295" s="83"/>
      <c r="P295" s="83"/>
      <c r="Q295" s="83"/>
      <c r="R295" s="83"/>
      <c r="S295" s="83"/>
      <c r="T295" s="84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128</v>
      </c>
      <c r="AU295" s="16" t="s">
        <v>80</v>
      </c>
    </row>
    <row r="296" spans="1:65" s="2" customFormat="1" ht="16.5" customHeight="1">
      <c r="A296" s="37"/>
      <c r="B296" s="38"/>
      <c r="C296" s="221" t="s">
        <v>471</v>
      </c>
      <c r="D296" s="221" t="s">
        <v>145</v>
      </c>
      <c r="E296" s="222" t="s">
        <v>472</v>
      </c>
      <c r="F296" s="223" t="s">
        <v>473</v>
      </c>
      <c r="G296" s="224" t="s">
        <v>247</v>
      </c>
      <c r="H296" s="225">
        <v>18</v>
      </c>
      <c r="I296" s="226"/>
      <c r="J296" s="227">
        <f>ROUND(I296*H296,2)</f>
        <v>0</v>
      </c>
      <c r="K296" s="223" t="s">
        <v>123</v>
      </c>
      <c r="L296" s="228"/>
      <c r="M296" s="229" t="s">
        <v>19</v>
      </c>
      <c r="N296" s="230" t="s">
        <v>41</v>
      </c>
      <c r="O296" s="83"/>
      <c r="P296" s="210">
        <f>O296*H296</f>
        <v>0</v>
      </c>
      <c r="Q296" s="210">
        <v>0.0061</v>
      </c>
      <c r="R296" s="210">
        <f>Q296*H296</f>
        <v>0.10980000000000001</v>
      </c>
      <c r="S296" s="210">
        <v>0</v>
      </c>
      <c r="T296" s="211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12" t="s">
        <v>148</v>
      </c>
      <c r="AT296" s="212" t="s">
        <v>145</v>
      </c>
      <c r="AU296" s="212" t="s">
        <v>80</v>
      </c>
      <c r="AY296" s="16" t="s">
        <v>118</v>
      </c>
      <c r="BE296" s="213">
        <f>IF(N296="základní",J296,0)</f>
        <v>0</v>
      </c>
      <c r="BF296" s="213">
        <f>IF(N296="snížená",J296,0)</f>
        <v>0</v>
      </c>
      <c r="BG296" s="213">
        <f>IF(N296="zákl. přenesená",J296,0)</f>
        <v>0</v>
      </c>
      <c r="BH296" s="213">
        <f>IF(N296="sníž. přenesená",J296,0)</f>
        <v>0</v>
      </c>
      <c r="BI296" s="213">
        <f>IF(N296="nulová",J296,0)</f>
        <v>0</v>
      </c>
      <c r="BJ296" s="16" t="s">
        <v>78</v>
      </c>
      <c r="BK296" s="213">
        <f>ROUND(I296*H296,2)</f>
        <v>0</v>
      </c>
      <c r="BL296" s="16" t="s">
        <v>124</v>
      </c>
      <c r="BM296" s="212" t="s">
        <v>474</v>
      </c>
    </row>
    <row r="297" spans="1:47" s="2" customFormat="1" ht="12">
      <c r="A297" s="37"/>
      <c r="B297" s="38"/>
      <c r="C297" s="39"/>
      <c r="D297" s="214" t="s">
        <v>126</v>
      </c>
      <c r="E297" s="39"/>
      <c r="F297" s="215" t="s">
        <v>473</v>
      </c>
      <c r="G297" s="39"/>
      <c r="H297" s="39"/>
      <c r="I297" s="216"/>
      <c r="J297" s="39"/>
      <c r="K297" s="39"/>
      <c r="L297" s="43"/>
      <c r="M297" s="217"/>
      <c r="N297" s="218"/>
      <c r="O297" s="83"/>
      <c r="P297" s="83"/>
      <c r="Q297" s="83"/>
      <c r="R297" s="83"/>
      <c r="S297" s="83"/>
      <c r="T297" s="84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126</v>
      </c>
      <c r="AU297" s="16" t="s">
        <v>80</v>
      </c>
    </row>
    <row r="298" spans="1:65" s="2" customFormat="1" ht="16.5" customHeight="1">
      <c r="A298" s="37"/>
      <c r="B298" s="38"/>
      <c r="C298" s="201" t="s">
        <v>475</v>
      </c>
      <c r="D298" s="201" t="s">
        <v>119</v>
      </c>
      <c r="E298" s="202" t="s">
        <v>476</v>
      </c>
      <c r="F298" s="203" t="s">
        <v>477</v>
      </c>
      <c r="G298" s="204" t="s">
        <v>122</v>
      </c>
      <c r="H298" s="205">
        <v>25</v>
      </c>
      <c r="I298" s="206"/>
      <c r="J298" s="207">
        <f>ROUND(I298*H298,2)</f>
        <v>0</v>
      </c>
      <c r="K298" s="203" t="s">
        <v>123</v>
      </c>
      <c r="L298" s="43"/>
      <c r="M298" s="208" t="s">
        <v>19</v>
      </c>
      <c r="N298" s="209" t="s">
        <v>41</v>
      </c>
      <c r="O298" s="83"/>
      <c r="P298" s="210">
        <f>O298*H298</f>
        <v>0</v>
      </c>
      <c r="Q298" s="210">
        <v>0.0002</v>
      </c>
      <c r="R298" s="210">
        <f>Q298*H298</f>
        <v>0.005</v>
      </c>
      <c r="S298" s="210">
        <v>0</v>
      </c>
      <c r="T298" s="211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12" t="s">
        <v>124</v>
      </c>
      <c r="AT298" s="212" t="s">
        <v>119</v>
      </c>
      <c r="AU298" s="212" t="s">
        <v>80</v>
      </c>
      <c r="AY298" s="16" t="s">
        <v>118</v>
      </c>
      <c r="BE298" s="213">
        <f>IF(N298="základní",J298,0)</f>
        <v>0</v>
      </c>
      <c r="BF298" s="213">
        <f>IF(N298="snížená",J298,0)</f>
        <v>0</v>
      </c>
      <c r="BG298" s="213">
        <f>IF(N298="zákl. přenesená",J298,0)</f>
        <v>0</v>
      </c>
      <c r="BH298" s="213">
        <f>IF(N298="sníž. přenesená",J298,0)</f>
        <v>0</v>
      </c>
      <c r="BI298" s="213">
        <f>IF(N298="nulová",J298,0)</f>
        <v>0</v>
      </c>
      <c r="BJ298" s="16" t="s">
        <v>78</v>
      </c>
      <c r="BK298" s="213">
        <f>ROUND(I298*H298,2)</f>
        <v>0</v>
      </c>
      <c r="BL298" s="16" t="s">
        <v>124</v>
      </c>
      <c r="BM298" s="212" t="s">
        <v>478</v>
      </c>
    </row>
    <row r="299" spans="1:47" s="2" customFormat="1" ht="12">
      <c r="A299" s="37"/>
      <c r="B299" s="38"/>
      <c r="C299" s="39"/>
      <c r="D299" s="214" t="s">
        <v>126</v>
      </c>
      <c r="E299" s="39"/>
      <c r="F299" s="215" t="s">
        <v>479</v>
      </c>
      <c r="G299" s="39"/>
      <c r="H299" s="39"/>
      <c r="I299" s="216"/>
      <c r="J299" s="39"/>
      <c r="K299" s="39"/>
      <c r="L299" s="43"/>
      <c r="M299" s="217"/>
      <c r="N299" s="218"/>
      <c r="O299" s="83"/>
      <c r="P299" s="83"/>
      <c r="Q299" s="83"/>
      <c r="R299" s="83"/>
      <c r="S299" s="83"/>
      <c r="T299" s="84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126</v>
      </c>
      <c r="AU299" s="16" t="s">
        <v>80</v>
      </c>
    </row>
    <row r="300" spans="1:47" s="2" customFormat="1" ht="12">
      <c r="A300" s="37"/>
      <c r="B300" s="38"/>
      <c r="C300" s="39"/>
      <c r="D300" s="219" t="s">
        <v>128</v>
      </c>
      <c r="E300" s="39"/>
      <c r="F300" s="220" t="s">
        <v>480</v>
      </c>
      <c r="G300" s="39"/>
      <c r="H300" s="39"/>
      <c r="I300" s="216"/>
      <c r="J300" s="39"/>
      <c r="K300" s="39"/>
      <c r="L300" s="43"/>
      <c r="M300" s="217"/>
      <c r="N300" s="218"/>
      <c r="O300" s="83"/>
      <c r="P300" s="83"/>
      <c r="Q300" s="83"/>
      <c r="R300" s="83"/>
      <c r="S300" s="83"/>
      <c r="T300" s="84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128</v>
      </c>
      <c r="AU300" s="16" t="s">
        <v>80</v>
      </c>
    </row>
    <row r="301" spans="1:63" s="12" customFormat="1" ht="22.8" customHeight="1">
      <c r="A301" s="12"/>
      <c r="B301" s="187"/>
      <c r="C301" s="188"/>
      <c r="D301" s="189" t="s">
        <v>69</v>
      </c>
      <c r="E301" s="232" t="s">
        <v>481</v>
      </c>
      <c r="F301" s="232" t="s">
        <v>482</v>
      </c>
      <c r="G301" s="188"/>
      <c r="H301" s="188"/>
      <c r="I301" s="191"/>
      <c r="J301" s="233">
        <f>BK301</f>
        <v>0</v>
      </c>
      <c r="K301" s="188"/>
      <c r="L301" s="193"/>
      <c r="M301" s="194"/>
      <c r="N301" s="195"/>
      <c r="O301" s="195"/>
      <c r="P301" s="196">
        <f>SUM(P302:P315)</f>
        <v>0</v>
      </c>
      <c r="Q301" s="195"/>
      <c r="R301" s="196">
        <f>SUM(R302:R315)</f>
        <v>0</v>
      </c>
      <c r="S301" s="195"/>
      <c r="T301" s="197">
        <f>SUM(T302:T315)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198" t="s">
        <v>78</v>
      </c>
      <c r="AT301" s="199" t="s">
        <v>69</v>
      </c>
      <c r="AU301" s="199" t="s">
        <v>78</v>
      </c>
      <c r="AY301" s="198" t="s">
        <v>118</v>
      </c>
      <c r="BK301" s="200">
        <f>SUM(BK302:BK315)</f>
        <v>0</v>
      </c>
    </row>
    <row r="302" spans="1:65" s="2" customFormat="1" ht="21.75" customHeight="1">
      <c r="A302" s="37"/>
      <c r="B302" s="38"/>
      <c r="C302" s="201" t="s">
        <v>483</v>
      </c>
      <c r="D302" s="201" t="s">
        <v>119</v>
      </c>
      <c r="E302" s="202" t="s">
        <v>484</v>
      </c>
      <c r="F302" s="203" t="s">
        <v>485</v>
      </c>
      <c r="G302" s="204" t="s">
        <v>204</v>
      </c>
      <c r="H302" s="205">
        <v>83.741</v>
      </c>
      <c r="I302" s="206"/>
      <c r="J302" s="207">
        <f>ROUND(I302*H302,2)</f>
        <v>0</v>
      </c>
      <c r="K302" s="203" t="s">
        <v>123</v>
      </c>
      <c r="L302" s="43"/>
      <c r="M302" s="208" t="s">
        <v>19</v>
      </c>
      <c r="N302" s="209" t="s">
        <v>41</v>
      </c>
      <c r="O302" s="83"/>
      <c r="P302" s="210">
        <f>O302*H302</f>
        <v>0</v>
      </c>
      <c r="Q302" s="210">
        <v>0</v>
      </c>
      <c r="R302" s="210">
        <f>Q302*H302</f>
        <v>0</v>
      </c>
      <c r="S302" s="210">
        <v>0</v>
      </c>
      <c r="T302" s="211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12" t="s">
        <v>124</v>
      </c>
      <c r="AT302" s="212" t="s">
        <v>119</v>
      </c>
      <c r="AU302" s="212" t="s">
        <v>80</v>
      </c>
      <c r="AY302" s="16" t="s">
        <v>118</v>
      </c>
      <c r="BE302" s="213">
        <f>IF(N302="základní",J302,0)</f>
        <v>0</v>
      </c>
      <c r="BF302" s="213">
        <f>IF(N302="snížená",J302,0)</f>
        <v>0</v>
      </c>
      <c r="BG302" s="213">
        <f>IF(N302="zákl. přenesená",J302,0)</f>
        <v>0</v>
      </c>
      <c r="BH302" s="213">
        <f>IF(N302="sníž. přenesená",J302,0)</f>
        <v>0</v>
      </c>
      <c r="BI302" s="213">
        <f>IF(N302="nulová",J302,0)</f>
        <v>0</v>
      </c>
      <c r="BJ302" s="16" t="s">
        <v>78</v>
      </c>
      <c r="BK302" s="213">
        <f>ROUND(I302*H302,2)</f>
        <v>0</v>
      </c>
      <c r="BL302" s="16" t="s">
        <v>124</v>
      </c>
      <c r="BM302" s="212" t="s">
        <v>486</v>
      </c>
    </row>
    <row r="303" spans="1:47" s="2" customFormat="1" ht="12">
      <c r="A303" s="37"/>
      <c r="B303" s="38"/>
      <c r="C303" s="39"/>
      <c r="D303" s="214" t="s">
        <v>126</v>
      </c>
      <c r="E303" s="39"/>
      <c r="F303" s="215" t="s">
        <v>487</v>
      </c>
      <c r="G303" s="39"/>
      <c r="H303" s="39"/>
      <c r="I303" s="216"/>
      <c r="J303" s="39"/>
      <c r="K303" s="39"/>
      <c r="L303" s="43"/>
      <c r="M303" s="217"/>
      <c r="N303" s="218"/>
      <c r="O303" s="83"/>
      <c r="P303" s="83"/>
      <c r="Q303" s="83"/>
      <c r="R303" s="83"/>
      <c r="S303" s="83"/>
      <c r="T303" s="84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126</v>
      </c>
      <c r="AU303" s="16" t="s">
        <v>80</v>
      </c>
    </row>
    <row r="304" spans="1:47" s="2" customFormat="1" ht="12">
      <c r="A304" s="37"/>
      <c r="B304" s="38"/>
      <c r="C304" s="39"/>
      <c r="D304" s="219" t="s">
        <v>128</v>
      </c>
      <c r="E304" s="39"/>
      <c r="F304" s="220" t="s">
        <v>488</v>
      </c>
      <c r="G304" s="39"/>
      <c r="H304" s="39"/>
      <c r="I304" s="216"/>
      <c r="J304" s="39"/>
      <c r="K304" s="39"/>
      <c r="L304" s="43"/>
      <c r="M304" s="217"/>
      <c r="N304" s="218"/>
      <c r="O304" s="83"/>
      <c r="P304" s="83"/>
      <c r="Q304" s="83"/>
      <c r="R304" s="83"/>
      <c r="S304" s="83"/>
      <c r="T304" s="84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128</v>
      </c>
      <c r="AU304" s="16" t="s">
        <v>80</v>
      </c>
    </row>
    <row r="305" spans="1:65" s="2" customFormat="1" ht="21.75" customHeight="1">
      <c r="A305" s="37"/>
      <c r="B305" s="38"/>
      <c r="C305" s="201" t="s">
        <v>489</v>
      </c>
      <c r="D305" s="201" t="s">
        <v>119</v>
      </c>
      <c r="E305" s="202" t="s">
        <v>490</v>
      </c>
      <c r="F305" s="203" t="s">
        <v>491</v>
      </c>
      <c r="G305" s="204" t="s">
        <v>204</v>
      </c>
      <c r="H305" s="205">
        <v>1256.115</v>
      </c>
      <c r="I305" s="206"/>
      <c r="J305" s="207">
        <f>ROUND(I305*H305,2)</f>
        <v>0</v>
      </c>
      <c r="K305" s="203" t="s">
        <v>123</v>
      </c>
      <c r="L305" s="43"/>
      <c r="M305" s="208" t="s">
        <v>19</v>
      </c>
      <c r="N305" s="209" t="s">
        <v>41</v>
      </c>
      <c r="O305" s="83"/>
      <c r="P305" s="210">
        <f>O305*H305</f>
        <v>0</v>
      </c>
      <c r="Q305" s="210">
        <v>0</v>
      </c>
      <c r="R305" s="210">
        <f>Q305*H305</f>
        <v>0</v>
      </c>
      <c r="S305" s="210">
        <v>0</v>
      </c>
      <c r="T305" s="211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12" t="s">
        <v>124</v>
      </c>
      <c r="AT305" s="212" t="s">
        <v>119</v>
      </c>
      <c r="AU305" s="212" t="s">
        <v>80</v>
      </c>
      <c r="AY305" s="16" t="s">
        <v>118</v>
      </c>
      <c r="BE305" s="213">
        <f>IF(N305="základní",J305,0)</f>
        <v>0</v>
      </c>
      <c r="BF305" s="213">
        <f>IF(N305="snížená",J305,0)</f>
        <v>0</v>
      </c>
      <c r="BG305" s="213">
        <f>IF(N305="zákl. přenesená",J305,0)</f>
        <v>0</v>
      </c>
      <c r="BH305" s="213">
        <f>IF(N305="sníž. přenesená",J305,0)</f>
        <v>0</v>
      </c>
      <c r="BI305" s="213">
        <f>IF(N305="nulová",J305,0)</f>
        <v>0</v>
      </c>
      <c r="BJ305" s="16" t="s">
        <v>78</v>
      </c>
      <c r="BK305" s="213">
        <f>ROUND(I305*H305,2)</f>
        <v>0</v>
      </c>
      <c r="BL305" s="16" t="s">
        <v>124</v>
      </c>
      <c r="BM305" s="212" t="s">
        <v>492</v>
      </c>
    </row>
    <row r="306" spans="1:47" s="2" customFormat="1" ht="12">
      <c r="A306" s="37"/>
      <c r="B306" s="38"/>
      <c r="C306" s="39"/>
      <c r="D306" s="214" t="s">
        <v>126</v>
      </c>
      <c r="E306" s="39"/>
      <c r="F306" s="215" t="s">
        <v>493</v>
      </c>
      <c r="G306" s="39"/>
      <c r="H306" s="39"/>
      <c r="I306" s="216"/>
      <c r="J306" s="39"/>
      <c r="K306" s="39"/>
      <c r="L306" s="43"/>
      <c r="M306" s="217"/>
      <c r="N306" s="218"/>
      <c r="O306" s="83"/>
      <c r="P306" s="83"/>
      <c r="Q306" s="83"/>
      <c r="R306" s="83"/>
      <c r="S306" s="83"/>
      <c r="T306" s="84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126</v>
      </c>
      <c r="AU306" s="16" t="s">
        <v>80</v>
      </c>
    </row>
    <row r="307" spans="1:47" s="2" customFormat="1" ht="12">
      <c r="A307" s="37"/>
      <c r="B307" s="38"/>
      <c r="C307" s="39"/>
      <c r="D307" s="219" t="s">
        <v>128</v>
      </c>
      <c r="E307" s="39"/>
      <c r="F307" s="220" t="s">
        <v>494</v>
      </c>
      <c r="G307" s="39"/>
      <c r="H307" s="39"/>
      <c r="I307" s="216"/>
      <c r="J307" s="39"/>
      <c r="K307" s="39"/>
      <c r="L307" s="43"/>
      <c r="M307" s="217"/>
      <c r="N307" s="218"/>
      <c r="O307" s="83"/>
      <c r="P307" s="83"/>
      <c r="Q307" s="83"/>
      <c r="R307" s="83"/>
      <c r="S307" s="83"/>
      <c r="T307" s="84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128</v>
      </c>
      <c r="AU307" s="16" t="s">
        <v>80</v>
      </c>
    </row>
    <row r="308" spans="1:51" s="13" customFormat="1" ht="12">
      <c r="A308" s="13"/>
      <c r="B308" s="234"/>
      <c r="C308" s="235"/>
      <c r="D308" s="214" t="s">
        <v>242</v>
      </c>
      <c r="E308" s="236" t="s">
        <v>19</v>
      </c>
      <c r="F308" s="237" t="s">
        <v>495</v>
      </c>
      <c r="G308" s="235"/>
      <c r="H308" s="238">
        <v>1256.115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242</v>
      </c>
      <c r="AU308" s="244" t="s">
        <v>80</v>
      </c>
      <c r="AV308" s="13" t="s">
        <v>80</v>
      </c>
      <c r="AW308" s="13" t="s">
        <v>32</v>
      </c>
      <c r="AX308" s="13" t="s">
        <v>78</v>
      </c>
      <c r="AY308" s="244" t="s">
        <v>118</v>
      </c>
    </row>
    <row r="309" spans="1:65" s="2" customFormat="1" ht="21.75" customHeight="1">
      <c r="A309" s="37"/>
      <c r="B309" s="38"/>
      <c r="C309" s="201" t="s">
        <v>496</v>
      </c>
      <c r="D309" s="201" t="s">
        <v>119</v>
      </c>
      <c r="E309" s="202" t="s">
        <v>497</v>
      </c>
      <c r="F309" s="203" t="s">
        <v>498</v>
      </c>
      <c r="G309" s="204" t="s">
        <v>204</v>
      </c>
      <c r="H309" s="205">
        <v>193.41</v>
      </c>
      <c r="I309" s="206"/>
      <c r="J309" s="207">
        <f>ROUND(I309*H309,2)</f>
        <v>0</v>
      </c>
      <c r="K309" s="203" t="s">
        <v>123</v>
      </c>
      <c r="L309" s="43"/>
      <c r="M309" s="208" t="s">
        <v>19</v>
      </c>
      <c r="N309" s="209" t="s">
        <v>41</v>
      </c>
      <c r="O309" s="83"/>
      <c r="P309" s="210">
        <f>O309*H309</f>
        <v>0</v>
      </c>
      <c r="Q309" s="210">
        <v>0</v>
      </c>
      <c r="R309" s="210">
        <f>Q309*H309</f>
        <v>0</v>
      </c>
      <c r="S309" s="210">
        <v>0</v>
      </c>
      <c r="T309" s="211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12" t="s">
        <v>124</v>
      </c>
      <c r="AT309" s="212" t="s">
        <v>119</v>
      </c>
      <c r="AU309" s="212" t="s">
        <v>80</v>
      </c>
      <c r="AY309" s="16" t="s">
        <v>118</v>
      </c>
      <c r="BE309" s="213">
        <f>IF(N309="základní",J309,0)</f>
        <v>0</v>
      </c>
      <c r="BF309" s="213">
        <f>IF(N309="snížená",J309,0)</f>
        <v>0</v>
      </c>
      <c r="BG309" s="213">
        <f>IF(N309="zákl. přenesená",J309,0)</f>
        <v>0</v>
      </c>
      <c r="BH309" s="213">
        <f>IF(N309="sníž. přenesená",J309,0)</f>
        <v>0</v>
      </c>
      <c r="BI309" s="213">
        <f>IF(N309="nulová",J309,0)</f>
        <v>0</v>
      </c>
      <c r="BJ309" s="16" t="s">
        <v>78</v>
      </c>
      <c r="BK309" s="213">
        <f>ROUND(I309*H309,2)</f>
        <v>0</v>
      </c>
      <c r="BL309" s="16" t="s">
        <v>124</v>
      </c>
      <c r="BM309" s="212" t="s">
        <v>499</v>
      </c>
    </row>
    <row r="310" spans="1:47" s="2" customFormat="1" ht="12">
      <c r="A310" s="37"/>
      <c r="B310" s="38"/>
      <c r="C310" s="39"/>
      <c r="D310" s="214" t="s">
        <v>126</v>
      </c>
      <c r="E310" s="39"/>
      <c r="F310" s="215" t="s">
        <v>500</v>
      </c>
      <c r="G310" s="39"/>
      <c r="H310" s="39"/>
      <c r="I310" s="216"/>
      <c r="J310" s="39"/>
      <c r="K310" s="39"/>
      <c r="L310" s="43"/>
      <c r="M310" s="217"/>
      <c r="N310" s="218"/>
      <c r="O310" s="83"/>
      <c r="P310" s="83"/>
      <c r="Q310" s="83"/>
      <c r="R310" s="83"/>
      <c r="S310" s="83"/>
      <c r="T310" s="84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126</v>
      </c>
      <c r="AU310" s="16" t="s">
        <v>80</v>
      </c>
    </row>
    <row r="311" spans="1:47" s="2" customFormat="1" ht="12">
      <c r="A311" s="37"/>
      <c r="B311" s="38"/>
      <c r="C311" s="39"/>
      <c r="D311" s="219" t="s">
        <v>128</v>
      </c>
      <c r="E311" s="39"/>
      <c r="F311" s="220" t="s">
        <v>501</v>
      </c>
      <c r="G311" s="39"/>
      <c r="H311" s="39"/>
      <c r="I311" s="216"/>
      <c r="J311" s="39"/>
      <c r="K311" s="39"/>
      <c r="L311" s="43"/>
      <c r="M311" s="217"/>
      <c r="N311" s="218"/>
      <c r="O311" s="83"/>
      <c r="P311" s="83"/>
      <c r="Q311" s="83"/>
      <c r="R311" s="83"/>
      <c r="S311" s="83"/>
      <c r="T311" s="84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128</v>
      </c>
      <c r="AU311" s="16" t="s">
        <v>80</v>
      </c>
    </row>
    <row r="312" spans="1:65" s="2" customFormat="1" ht="21.75" customHeight="1">
      <c r="A312" s="37"/>
      <c r="B312" s="38"/>
      <c r="C312" s="201" t="s">
        <v>502</v>
      </c>
      <c r="D312" s="201" t="s">
        <v>119</v>
      </c>
      <c r="E312" s="202" t="s">
        <v>503</v>
      </c>
      <c r="F312" s="203" t="s">
        <v>504</v>
      </c>
      <c r="G312" s="204" t="s">
        <v>204</v>
      </c>
      <c r="H312" s="205">
        <v>2901.15</v>
      </c>
      <c r="I312" s="206"/>
      <c r="J312" s="207">
        <f>ROUND(I312*H312,2)</f>
        <v>0</v>
      </c>
      <c r="K312" s="203" t="s">
        <v>123</v>
      </c>
      <c r="L312" s="43"/>
      <c r="M312" s="208" t="s">
        <v>19</v>
      </c>
      <c r="N312" s="209" t="s">
        <v>41</v>
      </c>
      <c r="O312" s="83"/>
      <c r="P312" s="210">
        <f>O312*H312</f>
        <v>0</v>
      </c>
      <c r="Q312" s="210">
        <v>0</v>
      </c>
      <c r="R312" s="210">
        <f>Q312*H312</f>
        <v>0</v>
      </c>
      <c r="S312" s="210">
        <v>0</v>
      </c>
      <c r="T312" s="211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12" t="s">
        <v>124</v>
      </c>
      <c r="AT312" s="212" t="s">
        <v>119</v>
      </c>
      <c r="AU312" s="212" t="s">
        <v>80</v>
      </c>
      <c r="AY312" s="16" t="s">
        <v>118</v>
      </c>
      <c r="BE312" s="213">
        <f>IF(N312="základní",J312,0)</f>
        <v>0</v>
      </c>
      <c r="BF312" s="213">
        <f>IF(N312="snížená",J312,0)</f>
        <v>0</v>
      </c>
      <c r="BG312" s="213">
        <f>IF(N312="zákl. přenesená",J312,0)</f>
        <v>0</v>
      </c>
      <c r="BH312" s="213">
        <f>IF(N312="sníž. přenesená",J312,0)</f>
        <v>0</v>
      </c>
      <c r="BI312" s="213">
        <f>IF(N312="nulová",J312,0)</f>
        <v>0</v>
      </c>
      <c r="BJ312" s="16" t="s">
        <v>78</v>
      </c>
      <c r="BK312" s="213">
        <f>ROUND(I312*H312,2)</f>
        <v>0</v>
      </c>
      <c r="BL312" s="16" t="s">
        <v>124</v>
      </c>
      <c r="BM312" s="212" t="s">
        <v>505</v>
      </c>
    </row>
    <row r="313" spans="1:47" s="2" customFormat="1" ht="12">
      <c r="A313" s="37"/>
      <c r="B313" s="38"/>
      <c r="C313" s="39"/>
      <c r="D313" s="214" t="s">
        <v>126</v>
      </c>
      <c r="E313" s="39"/>
      <c r="F313" s="215" t="s">
        <v>506</v>
      </c>
      <c r="G313" s="39"/>
      <c r="H313" s="39"/>
      <c r="I313" s="216"/>
      <c r="J313" s="39"/>
      <c r="K313" s="39"/>
      <c r="L313" s="43"/>
      <c r="M313" s="217"/>
      <c r="N313" s="218"/>
      <c r="O313" s="83"/>
      <c r="P313" s="83"/>
      <c r="Q313" s="83"/>
      <c r="R313" s="83"/>
      <c r="S313" s="83"/>
      <c r="T313" s="84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126</v>
      </c>
      <c r="AU313" s="16" t="s">
        <v>80</v>
      </c>
    </row>
    <row r="314" spans="1:47" s="2" customFormat="1" ht="12">
      <c r="A314" s="37"/>
      <c r="B314" s="38"/>
      <c r="C314" s="39"/>
      <c r="D314" s="219" t="s">
        <v>128</v>
      </c>
      <c r="E314" s="39"/>
      <c r="F314" s="220" t="s">
        <v>507</v>
      </c>
      <c r="G314" s="39"/>
      <c r="H314" s="39"/>
      <c r="I314" s="216"/>
      <c r="J314" s="39"/>
      <c r="K314" s="39"/>
      <c r="L314" s="43"/>
      <c r="M314" s="217"/>
      <c r="N314" s="218"/>
      <c r="O314" s="83"/>
      <c r="P314" s="83"/>
      <c r="Q314" s="83"/>
      <c r="R314" s="83"/>
      <c r="S314" s="83"/>
      <c r="T314" s="84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128</v>
      </c>
      <c r="AU314" s="16" t="s">
        <v>80</v>
      </c>
    </row>
    <row r="315" spans="1:51" s="13" customFormat="1" ht="12">
      <c r="A315" s="13"/>
      <c r="B315" s="234"/>
      <c r="C315" s="235"/>
      <c r="D315" s="214" t="s">
        <v>242</v>
      </c>
      <c r="E315" s="236" t="s">
        <v>19</v>
      </c>
      <c r="F315" s="237" t="s">
        <v>508</v>
      </c>
      <c r="G315" s="235"/>
      <c r="H315" s="238">
        <v>2901.15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242</v>
      </c>
      <c r="AU315" s="244" t="s">
        <v>80</v>
      </c>
      <c r="AV315" s="13" t="s">
        <v>80</v>
      </c>
      <c r="AW315" s="13" t="s">
        <v>32</v>
      </c>
      <c r="AX315" s="13" t="s">
        <v>78</v>
      </c>
      <c r="AY315" s="244" t="s">
        <v>118</v>
      </c>
    </row>
    <row r="316" spans="1:63" s="12" customFormat="1" ht="25.9" customHeight="1">
      <c r="A316" s="12"/>
      <c r="B316" s="187"/>
      <c r="C316" s="188"/>
      <c r="D316" s="189" t="s">
        <v>69</v>
      </c>
      <c r="E316" s="190" t="s">
        <v>509</v>
      </c>
      <c r="F316" s="190" t="s">
        <v>510</v>
      </c>
      <c r="G316" s="188"/>
      <c r="H316" s="188"/>
      <c r="I316" s="191"/>
      <c r="J316" s="192">
        <f>BK316</f>
        <v>0</v>
      </c>
      <c r="K316" s="188"/>
      <c r="L316" s="193"/>
      <c r="M316" s="194"/>
      <c r="N316" s="195"/>
      <c r="O316" s="195"/>
      <c r="P316" s="196">
        <f>P317</f>
        <v>0</v>
      </c>
      <c r="Q316" s="195"/>
      <c r="R316" s="196">
        <f>R317</f>
        <v>0</v>
      </c>
      <c r="S316" s="195"/>
      <c r="T316" s="197">
        <f>T317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198" t="s">
        <v>80</v>
      </c>
      <c r="AT316" s="199" t="s">
        <v>69</v>
      </c>
      <c r="AU316" s="199" t="s">
        <v>70</v>
      </c>
      <c r="AY316" s="198" t="s">
        <v>118</v>
      </c>
      <c r="BK316" s="200">
        <f>BK317</f>
        <v>0</v>
      </c>
    </row>
    <row r="317" spans="1:63" s="12" customFormat="1" ht="22.8" customHeight="1">
      <c r="A317" s="12"/>
      <c r="B317" s="187"/>
      <c r="C317" s="188"/>
      <c r="D317" s="189" t="s">
        <v>69</v>
      </c>
      <c r="E317" s="232" t="s">
        <v>511</v>
      </c>
      <c r="F317" s="232" t="s">
        <v>512</v>
      </c>
      <c r="G317" s="188"/>
      <c r="H317" s="188"/>
      <c r="I317" s="191"/>
      <c r="J317" s="233">
        <f>BK317</f>
        <v>0</v>
      </c>
      <c r="K317" s="188"/>
      <c r="L317" s="193"/>
      <c r="M317" s="194"/>
      <c r="N317" s="195"/>
      <c r="O317" s="195"/>
      <c r="P317" s="196">
        <f>SUM(P318:P320)</f>
        <v>0</v>
      </c>
      <c r="Q317" s="195"/>
      <c r="R317" s="196">
        <f>SUM(R318:R320)</f>
        <v>0</v>
      </c>
      <c r="S317" s="195"/>
      <c r="T317" s="197">
        <f>SUM(T318:T320)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198" t="s">
        <v>80</v>
      </c>
      <c r="AT317" s="199" t="s">
        <v>69</v>
      </c>
      <c r="AU317" s="199" t="s">
        <v>78</v>
      </c>
      <c r="AY317" s="198" t="s">
        <v>118</v>
      </c>
      <c r="BK317" s="200">
        <f>SUM(BK318:BK320)</f>
        <v>0</v>
      </c>
    </row>
    <row r="318" spans="1:65" s="2" customFormat="1" ht="16.5" customHeight="1">
      <c r="A318" s="37"/>
      <c r="B318" s="38"/>
      <c r="C318" s="201" t="s">
        <v>513</v>
      </c>
      <c r="D318" s="201" t="s">
        <v>119</v>
      </c>
      <c r="E318" s="202" t="s">
        <v>514</v>
      </c>
      <c r="F318" s="203" t="s">
        <v>515</v>
      </c>
      <c r="G318" s="204" t="s">
        <v>516</v>
      </c>
      <c r="H318" s="205">
        <v>1</v>
      </c>
      <c r="I318" s="206"/>
      <c r="J318" s="207">
        <f>ROUND(I318*H318,2)</f>
        <v>0</v>
      </c>
      <c r="K318" s="203" t="s">
        <v>19</v>
      </c>
      <c r="L318" s="43"/>
      <c r="M318" s="208" t="s">
        <v>19</v>
      </c>
      <c r="N318" s="209" t="s">
        <v>41</v>
      </c>
      <c r="O318" s="83"/>
      <c r="P318" s="210">
        <f>O318*H318</f>
        <v>0</v>
      </c>
      <c r="Q318" s="210">
        <v>0</v>
      </c>
      <c r="R318" s="210">
        <f>Q318*H318</f>
        <v>0</v>
      </c>
      <c r="S318" s="210">
        <v>0</v>
      </c>
      <c r="T318" s="211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12" t="s">
        <v>207</v>
      </c>
      <c r="AT318" s="212" t="s">
        <v>119</v>
      </c>
      <c r="AU318" s="212" t="s">
        <v>80</v>
      </c>
      <c r="AY318" s="16" t="s">
        <v>118</v>
      </c>
      <c r="BE318" s="213">
        <f>IF(N318="základní",J318,0)</f>
        <v>0</v>
      </c>
      <c r="BF318" s="213">
        <f>IF(N318="snížená",J318,0)</f>
        <v>0</v>
      </c>
      <c r="BG318" s="213">
        <f>IF(N318="zákl. přenesená",J318,0)</f>
        <v>0</v>
      </c>
      <c r="BH318" s="213">
        <f>IF(N318="sníž. přenesená",J318,0)</f>
        <v>0</v>
      </c>
      <c r="BI318" s="213">
        <f>IF(N318="nulová",J318,0)</f>
        <v>0</v>
      </c>
      <c r="BJ318" s="16" t="s">
        <v>78</v>
      </c>
      <c r="BK318" s="213">
        <f>ROUND(I318*H318,2)</f>
        <v>0</v>
      </c>
      <c r="BL318" s="16" t="s">
        <v>207</v>
      </c>
      <c r="BM318" s="212" t="s">
        <v>517</v>
      </c>
    </row>
    <row r="319" spans="1:47" s="2" customFormat="1" ht="12">
      <c r="A319" s="37"/>
      <c r="B319" s="38"/>
      <c r="C319" s="39"/>
      <c r="D319" s="214" t="s">
        <v>126</v>
      </c>
      <c r="E319" s="39"/>
      <c r="F319" s="215" t="s">
        <v>515</v>
      </c>
      <c r="G319" s="39"/>
      <c r="H319" s="39"/>
      <c r="I319" s="216"/>
      <c r="J319" s="39"/>
      <c r="K319" s="39"/>
      <c r="L319" s="43"/>
      <c r="M319" s="217"/>
      <c r="N319" s="218"/>
      <c r="O319" s="83"/>
      <c r="P319" s="83"/>
      <c r="Q319" s="83"/>
      <c r="R319" s="83"/>
      <c r="S319" s="83"/>
      <c r="T319" s="84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126</v>
      </c>
      <c r="AU319" s="16" t="s">
        <v>80</v>
      </c>
    </row>
    <row r="320" spans="1:47" s="2" customFormat="1" ht="12">
      <c r="A320" s="37"/>
      <c r="B320" s="38"/>
      <c r="C320" s="39"/>
      <c r="D320" s="214" t="s">
        <v>156</v>
      </c>
      <c r="E320" s="39"/>
      <c r="F320" s="231" t="s">
        <v>518</v>
      </c>
      <c r="G320" s="39"/>
      <c r="H320" s="39"/>
      <c r="I320" s="216"/>
      <c r="J320" s="39"/>
      <c r="K320" s="39"/>
      <c r="L320" s="43"/>
      <c r="M320" s="245"/>
      <c r="N320" s="246"/>
      <c r="O320" s="247"/>
      <c r="P320" s="247"/>
      <c r="Q320" s="247"/>
      <c r="R320" s="247"/>
      <c r="S320" s="247"/>
      <c r="T320" s="248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156</v>
      </c>
      <c r="AU320" s="16" t="s">
        <v>80</v>
      </c>
    </row>
    <row r="321" spans="1:31" s="2" customFormat="1" ht="6.95" customHeight="1">
      <c r="A321" s="37"/>
      <c r="B321" s="58"/>
      <c r="C321" s="59"/>
      <c r="D321" s="59"/>
      <c r="E321" s="59"/>
      <c r="F321" s="59"/>
      <c r="G321" s="59"/>
      <c r="H321" s="59"/>
      <c r="I321" s="59"/>
      <c r="J321" s="59"/>
      <c r="K321" s="59"/>
      <c r="L321" s="43"/>
      <c r="M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</row>
  </sheetData>
  <sheetProtection password="CC35" sheet="1" objects="1" scenarios="1" formatColumns="0" formatRows="0" autoFilter="0"/>
  <autoFilter ref="C90:K320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2/113202111"/>
    <hyperlink ref="F98" r:id="rId2" display="https://podminky.urs.cz/item/CS_URS_2022_02/564851111"/>
    <hyperlink ref="F101" r:id="rId3" display="https://podminky.urs.cz/item/CS_URS_2022_02/564861111"/>
    <hyperlink ref="F104" r:id="rId4" display="https://podminky.urs.cz/item/CS_URS_2022_02/596212211"/>
    <hyperlink ref="F109" r:id="rId5" display="https://podminky.urs.cz/item/CS_URS_2022_02/916131213"/>
    <hyperlink ref="F116" r:id="rId6" display="https://podminky.urs.cz/item/CS_URS_2022_02/919122132"/>
    <hyperlink ref="F120" r:id="rId7" display="https://podminky.urs.cz/item/CS_URS_2022_02/919731123"/>
    <hyperlink ref="F124" r:id="rId8" display="https://podminky.urs.cz/item/CS_URS_2022_02/919735114"/>
    <hyperlink ref="F129" r:id="rId9" display="https://podminky.urs.cz/item/CS_URS_2022_02/132251101"/>
    <hyperlink ref="F132" r:id="rId10" display="https://podminky.urs.cz/item/CS_URS_2022_02/162751117"/>
    <hyperlink ref="F135" r:id="rId11" display="https://podminky.urs.cz/item/CS_URS_2022_02/162751119"/>
    <hyperlink ref="F138" r:id="rId12" display="https://podminky.urs.cz/item/CS_URS_2022_02/167151101"/>
    <hyperlink ref="F141" r:id="rId13" display="https://podminky.urs.cz/item/CS_URS_2022_02/171201221"/>
    <hyperlink ref="F144" r:id="rId14" display="https://podminky.urs.cz/item/CS_URS_2022_02/171251201"/>
    <hyperlink ref="F147" r:id="rId15" display="https://podminky.urs.cz/item/CS_URS_2022_02/181951112"/>
    <hyperlink ref="F151" r:id="rId16" display="https://podminky.urs.cz/item/CS_URS_2022_02/274313811"/>
    <hyperlink ref="F154" r:id="rId17" display="https://podminky.urs.cz/item/CS_URS_2022_02/274361821"/>
    <hyperlink ref="F159" r:id="rId18" display="https://podminky.urs.cz/item/CS_URS_2022_02/121151113"/>
    <hyperlink ref="F162" r:id="rId19" display="https://podminky.urs.cz/item/CS_URS_2022_02/122251103"/>
    <hyperlink ref="F168" r:id="rId20" display="https://podminky.urs.cz/item/CS_URS_2022_02/174111101"/>
    <hyperlink ref="F171" r:id="rId21" display="https://podminky.urs.cz/item/CS_URS_2022_02/175111201"/>
    <hyperlink ref="F177" r:id="rId22" display="https://podminky.urs.cz/item/CS_URS_2022_02/181111112"/>
    <hyperlink ref="F181" r:id="rId23" display="https://podminky.urs.cz/item/CS_URS_2022_02/181311103"/>
    <hyperlink ref="F185" r:id="rId24" display="https://podminky.urs.cz/item/CS_URS_2022_02/181411131"/>
    <hyperlink ref="F192" r:id="rId25" display="https://podminky.urs.cz/item/CS_URS_2022_02/211971110"/>
    <hyperlink ref="F201" r:id="rId26" display="https://podminky.urs.cz/item/CS_URS_2022_02/212751104"/>
    <hyperlink ref="F209" r:id="rId27" display="https://podminky.urs.cz/item/CS_URS_2022_02/279361821"/>
    <hyperlink ref="F213" r:id="rId28" display="https://podminky.urs.cz/item/CS_URS_2022_02/311113214"/>
    <hyperlink ref="F216" r:id="rId29" display="https://podminky.urs.cz/item/CS_URS_2022_02/348262424"/>
    <hyperlink ref="F226" r:id="rId30" display="https://podminky.urs.cz/item/CS_URS_2022_02/564751115"/>
    <hyperlink ref="F232" r:id="rId31" display="https://podminky.urs.cz/item/CS_URS_2022_02/576136121"/>
    <hyperlink ref="F235" r:id="rId32" display="https://podminky.urs.cz/item/CS_URS_2022_02/576146321"/>
    <hyperlink ref="F238" r:id="rId33" display="https://podminky.urs.cz/item/CS_URS_2022_02/579231316"/>
    <hyperlink ref="F241" r:id="rId34" display="https://podminky.urs.cz/item/CS_URS_2022_02/579291111"/>
    <hyperlink ref="F244" r:id="rId35" display="https://podminky.urs.cz/item/CS_URS_2022_02/916331112"/>
    <hyperlink ref="F250" r:id="rId36" display="https://podminky.urs.cz/item/CS_URS_2022_02/275313711"/>
    <hyperlink ref="F253" r:id="rId37" display="https://podminky.urs.cz/item/CS_URS_2022_02/338171123"/>
    <hyperlink ref="F263" r:id="rId38" display="https://podminky.urs.cz/item/CS_URS_2022_02/348171310"/>
    <hyperlink ref="F267" r:id="rId39" display="https://podminky.urs.cz/item/CS_URS_2022_02/348401130"/>
    <hyperlink ref="F282" r:id="rId40" display="https://podminky.urs.cz/item/CS_URS_2022_02/914111111"/>
    <hyperlink ref="F295" r:id="rId41" display="https://podminky.urs.cz/item/CS_URS_2022_02/914511111"/>
    <hyperlink ref="F300" r:id="rId42" display="https://podminky.urs.cz/item/CS_URS_2022_02/915211115"/>
    <hyperlink ref="F304" r:id="rId43" display="https://podminky.urs.cz/item/CS_URS_2022_02/998223094"/>
    <hyperlink ref="F307" r:id="rId44" display="https://podminky.urs.cz/item/CS_URS_2022_02/998223095"/>
    <hyperlink ref="F311" r:id="rId45" display="https://podminky.urs.cz/item/CS_URS_2022_02/998225195"/>
    <hyperlink ref="F314" r:id="rId46" display="https://podminky.urs.cz/item/CS_URS_2022_02/99822519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84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Multifunkční hřiště u MŠ Hořany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85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519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11. 10. 2022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tr">
        <f>IF('Rekapitulace stavby'!AN10="","",'Rekapitulace stavby'!AN10)</f>
        <v/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tr">
        <f>IF('Rekapitulace stavby'!E11="","",'Rekapitulace stavby'!E11)</f>
        <v xml:space="preserve"> </v>
      </c>
      <c r="F15" s="37"/>
      <c r="G15" s="37"/>
      <c r="H15" s="37"/>
      <c r="I15" s="131" t="s">
        <v>28</v>
      </c>
      <c r="J15" s="135" t="str">
        <f>IF('Rekapitulace stavby'!AN11="","",'Rekapitulace stavby'!AN11)</f>
        <v/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ROUND(J84,2)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ROUND((SUM(BE84:BE107)),2)</f>
        <v>0</v>
      </c>
      <c r="G33" s="37"/>
      <c r="H33" s="37"/>
      <c r="I33" s="147">
        <v>0.21</v>
      </c>
      <c r="J33" s="146">
        <f>ROUND(((SUM(BE84:BE107))*I33),2)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ROUND((SUM(BF84:BF107)),2)</f>
        <v>0</v>
      </c>
      <c r="G34" s="37"/>
      <c r="H34" s="37"/>
      <c r="I34" s="147">
        <v>0.15</v>
      </c>
      <c r="J34" s="146">
        <f>ROUND(((SUM(BF84:BF107))*I34),2)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ROUND((SUM(BG84:BG107)),2)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ROUND((SUM(BH84:BH107)),2)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ROUND((SUM(BI84:BI107)),2)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87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Multifunkční hřiště u MŠ Hořany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85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02 - VRN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parc. č. 853/2, k.ú. Stonava</v>
      </c>
      <c r="G52" s="39"/>
      <c r="H52" s="39"/>
      <c r="I52" s="31" t="s">
        <v>23</v>
      </c>
      <c r="J52" s="71" t="str">
        <f>IF(J12="","",J12)</f>
        <v>11. 10. 2022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88</v>
      </c>
      <c r="D57" s="161"/>
      <c r="E57" s="161"/>
      <c r="F57" s="161"/>
      <c r="G57" s="161"/>
      <c r="H57" s="161"/>
      <c r="I57" s="161"/>
      <c r="J57" s="162" t="s">
        <v>89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J84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90</v>
      </c>
    </row>
    <row r="60" spans="1:31" s="9" customFormat="1" ht="24.95" customHeight="1">
      <c r="A60" s="9"/>
      <c r="B60" s="164"/>
      <c r="C60" s="165"/>
      <c r="D60" s="166" t="s">
        <v>520</v>
      </c>
      <c r="E60" s="167"/>
      <c r="F60" s="167"/>
      <c r="G60" s="167"/>
      <c r="H60" s="167"/>
      <c r="I60" s="167"/>
      <c r="J60" s="168">
        <f>J85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521</v>
      </c>
      <c r="E61" s="173"/>
      <c r="F61" s="173"/>
      <c r="G61" s="173"/>
      <c r="H61" s="173"/>
      <c r="I61" s="173"/>
      <c r="J61" s="174">
        <f>J86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522</v>
      </c>
      <c r="E62" s="173"/>
      <c r="F62" s="173"/>
      <c r="G62" s="173"/>
      <c r="H62" s="173"/>
      <c r="I62" s="173"/>
      <c r="J62" s="174">
        <f>J93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523</v>
      </c>
      <c r="E63" s="173"/>
      <c r="F63" s="173"/>
      <c r="G63" s="173"/>
      <c r="H63" s="173"/>
      <c r="I63" s="173"/>
      <c r="J63" s="174">
        <f>J96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0"/>
      <c r="C64" s="171"/>
      <c r="D64" s="172" t="s">
        <v>524</v>
      </c>
      <c r="E64" s="173"/>
      <c r="F64" s="173"/>
      <c r="G64" s="173"/>
      <c r="H64" s="173"/>
      <c r="I64" s="173"/>
      <c r="J64" s="174">
        <f>J103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5" customHeight="1">
      <c r="A66" s="37"/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133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5" customHeight="1">
      <c r="A70" s="37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5" customHeight="1">
      <c r="A71" s="37"/>
      <c r="B71" s="38"/>
      <c r="C71" s="22" t="s">
        <v>103</v>
      </c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16</v>
      </c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159" t="str">
        <f>E7</f>
        <v>Multifunkční hřiště u MŠ Hořany</v>
      </c>
      <c r="F74" s="31"/>
      <c r="G74" s="31"/>
      <c r="H74" s="31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85</v>
      </c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68" t="str">
        <f>E9</f>
        <v>02 - VRN</v>
      </c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21</v>
      </c>
      <c r="D78" s="39"/>
      <c r="E78" s="39"/>
      <c r="F78" s="26" t="str">
        <f>F12</f>
        <v>parc. č. 853/2, k.ú. Stonava</v>
      </c>
      <c r="G78" s="39"/>
      <c r="H78" s="39"/>
      <c r="I78" s="31" t="s">
        <v>23</v>
      </c>
      <c r="J78" s="71" t="str">
        <f>IF(J12="","",J12)</f>
        <v>11. 10. 2022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25</v>
      </c>
      <c r="D80" s="39"/>
      <c r="E80" s="39"/>
      <c r="F80" s="26" t="str">
        <f>E15</f>
        <v xml:space="preserve"> </v>
      </c>
      <c r="G80" s="39"/>
      <c r="H80" s="39"/>
      <c r="I80" s="31" t="s">
        <v>31</v>
      </c>
      <c r="J80" s="35" t="str">
        <f>E21</f>
        <v xml:space="preserve"> 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29</v>
      </c>
      <c r="D81" s="39"/>
      <c r="E81" s="39"/>
      <c r="F81" s="26" t="str">
        <f>IF(E18="","",E18)</f>
        <v>Vyplň údaj</v>
      </c>
      <c r="G81" s="39"/>
      <c r="H81" s="39"/>
      <c r="I81" s="31" t="s">
        <v>33</v>
      </c>
      <c r="J81" s="35" t="str">
        <f>E24</f>
        <v xml:space="preserve"> </v>
      </c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76"/>
      <c r="B83" s="177"/>
      <c r="C83" s="178" t="s">
        <v>104</v>
      </c>
      <c r="D83" s="179" t="s">
        <v>55</v>
      </c>
      <c r="E83" s="179" t="s">
        <v>51</v>
      </c>
      <c r="F83" s="179" t="s">
        <v>52</v>
      </c>
      <c r="G83" s="179" t="s">
        <v>105</v>
      </c>
      <c r="H83" s="179" t="s">
        <v>106</v>
      </c>
      <c r="I83" s="179" t="s">
        <v>107</v>
      </c>
      <c r="J83" s="179" t="s">
        <v>89</v>
      </c>
      <c r="K83" s="180" t="s">
        <v>108</v>
      </c>
      <c r="L83" s="181"/>
      <c r="M83" s="91" t="s">
        <v>19</v>
      </c>
      <c r="N83" s="92" t="s">
        <v>40</v>
      </c>
      <c r="O83" s="92" t="s">
        <v>109</v>
      </c>
      <c r="P83" s="92" t="s">
        <v>110</v>
      </c>
      <c r="Q83" s="92" t="s">
        <v>111</v>
      </c>
      <c r="R83" s="92" t="s">
        <v>112</v>
      </c>
      <c r="S83" s="92" t="s">
        <v>113</v>
      </c>
      <c r="T83" s="93" t="s">
        <v>114</v>
      </c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</row>
    <row r="84" spans="1:63" s="2" customFormat="1" ht="22.8" customHeight="1">
      <c r="A84" s="37"/>
      <c r="B84" s="38"/>
      <c r="C84" s="98" t="s">
        <v>115</v>
      </c>
      <c r="D84" s="39"/>
      <c r="E84" s="39"/>
      <c r="F84" s="39"/>
      <c r="G84" s="39"/>
      <c r="H84" s="39"/>
      <c r="I84" s="39"/>
      <c r="J84" s="182">
        <f>BK84</f>
        <v>0</v>
      </c>
      <c r="K84" s="39"/>
      <c r="L84" s="43"/>
      <c r="M84" s="94"/>
      <c r="N84" s="183"/>
      <c r="O84" s="95"/>
      <c r="P84" s="184">
        <f>P85</f>
        <v>0</v>
      </c>
      <c r="Q84" s="95"/>
      <c r="R84" s="184">
        <f>R85</f>
        <v>0</v>
      </c>
      <c r="S84" s="95"/>
      <c r="T84" s="185">
        <f>T85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69</v>
      </c>
      <c r="AU84" s="16" t="s">
        <v>90</v>
      </c>
      <c r="BK84" s="186">
        <f>BK85</f>
        <v>0</v>
      </c>
    </row>
    <row r="85" spans="1:63" s="12" customFormat="1" ht="25.9" customHeight="1">
      <c r="A85" s="12"/>
      <c r="B85" s="187"/>
      <c r="C85" s="188"/>
      <c r="D85" s="189" t="s">
        <v>69</v>
      </c>
      <c r="E85" s="190" t="s">
        <v>82</v>
      </c>
      <c r="F85" s="190" t="s">
        <v>525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P86+P93+P96+P103</f>
        <v>0</v>
      </c>
      <c r="Q85" s="195"/>
      <c r="R85" s="196">
        <f>R86+R93+R96+R103</f>
        <v>0</v>
      </c>
      <c r="S85" s="195"/>
      <c r="T85" s="197">
        <f>T86+T93+T96+T103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8" t="s">
        <v>144</v>
      </c>
      <c r="AT85" s="199" t="s">
        <v>69</v>
      </c>
      <c r="AU85" s="199" t="s">
        <v>70</v>
      </c>
      <c r="AY85" s="198" t="s">
        <v>118</v>
      </c>
      <c r="BK85" s="200">
        <f>BK86+BK93+BK96+BK103</f>
        <v>0</v>
      </c>
    </row>
    <row r="86" spans="1:63" s="12" customFormat="1" ht="22.8" customHeight="1">
      <c r="A86" s="12"/>
      <c r="B86" s="187"/>
      <c r="C86" s="188"/>
      <c r="D86" s="189" t="s">
        <v>69</v>
      </c>
      <c r="E86" s="232" t="s">
        <v>526</v>
      </c>
      <c r="F86" s="232" t="s">
        <v>527</v>
      </c>
      <c r="G86" s="188"/>
      <c r="H86" s="188"/>
      <c r="I86" s="191"/>
      <c r="J86" s="233">
        <f>BK86</f>
        <v>0</v>
      </c>
      <c r="K86" s="188"/>
      <c r="L86" s="193"/>
      <c r="M86" s="194"/>
      <c r="N86" s="195"/>
      <c r="O86" s="195"/>
      <c r="P86" s="196">
        <f>SUM(P87:P92)</f>
        <v>0</v>
      </c>
      <c r="Q86" s="195"/>
      <c r="R86" s="196">
        <f>SUM(R87:R92)</f>
        <v>0</v>
      </c>
      <c r="S86" s="195"/>
      <c r="T86" s="197">
        <f>SUM(T87:T92)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8" t="s">
        <v>144</v>
      </c>
      <c r="AT86" s="199" t="s">
        <v>69</v>
      </c>
      <c r="AU86" s="199" t="s">
        <v>78</v>
      </c>
      <c r="AY86" s="198" t="s">
        <v>118</v>
      </c>
      <c r="BK86" s="200">
        <f>SUM(BK87:BK92)</f>
        <v>0</v>
      </c>
    </row>
    <row r="87" spans="1:65" s="2" customFormat="1" ht="16.5" customHeight="1">
      <c r="A87" s="37"/>
      <c r="B87" s="38"/>
      <c r="C87" s="201" t="s">
        <v>78</v>
      </c>
      <c r="D87" s="201" t="s">
        <v>119</v>
      </c>
      <c r="E87" s="202" t="s">
        <v>528</v>
      </c>
      <c r="F87" s="203" t="s">
        <v>529</v>
      </c>
      <c r="G87" s="204" t="s">
        <v>530</v>
      </c>
      <c r="H87" s="205">
        <v>1</v>
      </c>
      <c r="I87" s="206"/>
      <c r="J87" s="207">
        <f>ROUND(I87*H87,2)</f>
        <v>0</v>
      </c>
      <c r="K87" s="203" t="s">
        <v>19</v>
      </c>
      <c r="L87" s="43"/>
      <c r="M87" s="208" t="s">
        <v>19</v>
      </c>
      <c r="N87" s="209" t="s">
        <v>41</v>
      </c>
      <c r="O87" s="83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2" t="s">
        <v>531</v>
      </c>
      <c r="AT87" s="212" t="s">
        <v>119</v>
      </c>
      <c r="AU87" s="212" t="s">
        <v>80</v>
      </c>
      <c r="AY87" s="16" t="s">
        <v>118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16" t="s">
        <v>78</v>
      </c>
      <c r="BK87" s="213">
        <f>ROUND(I87*H87,2)</f>
        <v>0</v>
      </c>
      <c r="BL87" s="16" t="s">
        <v>531</v>
      </c>
      <c r="BM87" s="212" t="s">
        <v>532</v>
      </c>
    </row>
    <row r="88" spans="1:47" s="2" customFormat="1" ht="12">
      <c r="A88" s="37"/>
      <c r="B88" s="38"/>
      <c r="C88" s="39"/>
      <c r="D88" s="214" t="s">
        <v>126</v>
      </c>
      <c r="E88" s="39"/>
      <c r="F88" s="215" t="s">
        <v>529</v>
      </c>
      <c r="G88" s="39"/>
      <c r="H88" s="39"/>
      <c r="I88" s="216"/>
      <c r="J88" s="39"/>
      <c r="K88" s="39"/>
      <c r="L88" s="43"/>
      <c r="M88" s="217"/>
      <c r="N88" s="218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126</v>
      </c>
      <c r="AU88" s="16" t="s">
        <v>80</v>
      </c>
    </row>
    <row r="89" spans="1:65" s="2" customFormat="1" ht="16.5" customHeight="1">
      <c r="A89" s="37"/>
      <c r="B89" s="38"/>
      <c r="C89" s="201" t="s">
        <v>80</v>
      </c>
      <c r="D89" s="201" t="s">
        <v>119</v>
      </c>
      <c r="E89" s="202" t="s">
        <v>533</v>
      </c>
      <c r="F89" s="203" t="s">
        <v>534</v>
      </c>
      <c r="G89" s="204" t="s">
        <v>530</v>
      </c>
      <c r="H89" s="205">
        <v>1</v>
      </c>
      <c r="I89" s="206"/>
      <c r="J89" s="207">
        <f>ROUND(I89*H89,2)</f>
        <v>0</v>
      </c>
      <c r="K89" s="203" t="s">
        <v>19</v>
      </c>
      <c r="L89" s="43"/>
      <c r="M89" s="208" t="s">
        <v>19</v>
      </c>
      <c r="N89" s="209" t="s">
        <v>41</v>
      </c>
      <c r="O89" s="83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2" t="s">
        <v>531</v>
      </c>
      <c r="AT89" s="212" t="s">
        <v>119</v>
      </c>
      <c r="AU89" s="212" t="s">
        <v>80</v>
      </c>
      <c r="AY89" s="16" t="s">
        <v>118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16" t="s">
        <v>78</v>
      </c>
      <c r="BK89" s="213">
        <f>ROUND(I89*H89,2)</f>
        <v>0</v>
      </c>
      <c r="BL89" s="16" t="s">
        <v>531</v>
      </c>
      <c r="BM89" s="212" t="s">
        <v>535</v>
      </c>
    </row>
    <row r="90" spans="1:47" s="2" customFormat="1" ht="12">
      <c r="A90" s="37"/>
      <c r="B90" s="38"/>
      <c r="C90" s="39"/>
      <c r="D90" s="214" t="s">
        <v>126</v>
      </c>
      <c r="E90" s="39"/>
      <c r="F90" s="215" t="s">
        <v>534</v>
      </c>
      <c r="G90" s="39"/>
      <c r="H90" s="39"/>
      <c r="I90" s="216"/>
      <c r="J90" s="39"/>
      <c r="K90" s="39"/>
      <c r="L90" s="43"/>
      <c r="M90" s="217"/>
      <c r="N90" s="218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126</v>
      </c>
      <c r="AU90" s="16" t="s">
        <v>80</v>
      </c>
    </row>
    <row r="91" spans="1:65" s="2" customFormat="1" ht="16.5" customHeight="1">
      <c r="A91" s="37"/>
      <c r="B91" s="38"/>
      <c r="C91" s="201" t="s">
        <v>135</v>
      </c>
      <c r="D91" s="201" t="s">
        <v>119</v>
      </c>
      <c r="E91" s="202" t="s">
        <v>536</v>
      </c>
      <c r="F91" s="203" t="s">
        <v>537</v>
      </c>
      <c r="G91" s="204" t="s">
        <v>530</v>
      </c>
      <c r="H91" s="205">
        <v>1</v>
      </c>
      <c r="I91" s="206"/>
      <c r="J91" s="207">
        <f>ROUND(I91*H91,2)</f>
        <v>0</v>
      </c>
      <c r="K91" s="203" t="s">
        <v>19</v>
      </c>
      <c r="L91" s="43"/>
      <c r="M91" s="208" t="s">
        <v>19</v>
      </c>
      <c r="N91" s="209" t="s">
        <v>41</v>
      </c>
      <c r="O91" s="83"/>
      <c r="P91" s="210">
        <f>O91*H91</f>
        <v>0</v>
      </c>
      <c r="Q91" s="210">
        <v>0</v>
      </c>
      <c r="R91" s="210">
        <f>Q91*H91</f>
        <v>0</v>
      </c>
      <c r="S91" s="210">
        <v>0</v>
      </c>
      <c r="T91" s="211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12" t="s">
        <v>531</v>
      </c>
      <c r="AT91" s="212" t="s">
        <v>119</v>
      </c>
      <c r="AU91" s="212" t="s">
        <v>80</v>
      </c>
      <c r="AY91" s="16" t="s">
        <v>118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16" t="s">
        <v>78</v>
      </c>
      <c r="BK91" s="213">
        <f>ROUND(I91*H91,2)</f>
        <v>0</v>
      </c>
      <c r="BL91" s="16" t="s">
        <v>531</v>
      </c>
      <c r="BM91" s="212" t="s">
        <v>538</v>
      </c>
    </row>
    <row r="92" spans="1:47" s="2" customFormat="1" ht="12">
      <c r="A92" s="37"/>
      <c r="B92" s="38"/>
      <c r="C92" s="39"/>
      <c r="D92" s="214" t="s">
        <v>126</v>
      </c>
      <c r="E92" s="39"/>
      <c r="F92" s="215" t="s">
        <v>537</v>
      </c>
      <c r="G92" s="39"/>
      <c r="H92" s="39"/>
      <c r="I92" s="216"/>
      <c r="J92" s="39"/>
      <c r="K92" s="39"/>
      <c r="L92" s="43"/>
      <c r="M92" s="217"/>
      <c r="N92" s="218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126</v>
      </c>
      <c r="AU92" s="16" t="s">
        <v>80</v>
      </c>
    </row>
    <row r="93" spans="1:63" s="12" customFormat="1" ht="22.8" customHeight="1">
      <c r="A93" s="12"/>
      <c r="B93" s="187"/>
      <c r="C93" s="188"/>
      <c r="D93" s="189" t="s">
        <v>69</v>
      </c>
      <c r="E93" s="232" t="s">
        <v>539</v>
      </c>
      <c r="F93" s="232" t="s">
        <v>540</v>
      </c>
      <c r="G93" s="188"/>
      <c r="H93" s="188"/>
      <c r="I93" s="191"/>
      <c r="J93" s="233">
        <f>BK93</f>
        <v>0</v>
      </c>
      <c r="K93" s="188"/>
      <c r="L93" s="193"/>
      <c r="M93" s="194"/>
      <c r="N93" s="195"/>
      <c r="O93" s="195"/>
      <c r="P93" s="196">
        <f>SUM(P94:P95)</f>
        <v>0</v>
      </c>
      <c r="Q93" s="195"/>
      <c r="R93" s="196">
        <f>SUM(R94:R95)</f>
        <v>0</v>
      </c>
      <c r="S93" s="195"/>
      <c r="T93" s="197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8" t="s">
        <v>144</v>
      </c>
      <c r="AT93" s="199" t="s">
        <v>69</v>
      </c>
      <c r="AU93" s="199" t="s">
        <v>78</v>
      </c>
      <c r="AY93" s="198" t="s">
        <v>118</v>
      </c>
      <c r="BK93" s="200">
        <f>SUM(BK94:BK95)</f>
        <v>0</v>
      </c>
    </row>
    <row r="94" spans="1:65" s="2" customFormat="1" ht="16.5" customHeight="1">
      <c r="A94" s="37"/>
      <c r="B94" s="38"/>
      <c r="C94" s="201" t="s">
        <v>124</v>
      </c>
      <c r="D94" s="201" t="s">
        <v>119</v>
      </c>
      <c r="E94" s="202" t="s">
        <v>541</v>
      </c>
      <c r="F94" s="203" t="s">
        <v>540</v>
      </c>
      <c r="G94" s="204" t="s">
        <v>530</v>
      </c>
      <c r="H94" s="205">
        <v>1</v>
      </c>
      <c r="I94" s="206"/>
      <c r="J94" s="207">
        <f>ROUND(I94*H94,2)</f>
        <v>0</v>
      </c>
      <c r="K94" s="203" t="s">
        <v>19</v>
      </c>
      <c r="L94" s="43"/>
      <c r="M94" s="208" t="s">
        <v>19</v>
      </c>
      <c r="N94" s="209" t="s">
        <v>41</v>
      </c>
      <c r="O94" s="83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2" t="s">
        <v>531</v>
      </c>
      <c r="AT94" s="212" t="s">
        <v>119</v>
      </c>
      <c r="AU94" s="212" t="s">
        <v>80</v>
      </c>
      <c r="AY94" s="16" t="s">
        <v>118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16" t="s">
        <v>78</v>
      </c>
      <c r="BK94" s="213">
        <f>ROUND(I94*H94,2)</f>
        <v>0</v>
      </c>
      <c r="BL94" s="16" t="s">
        <v>531</v>
      </c>
      <c r="BM94" s="212" t="s">
        <v>542</v>
      </c>
    </row>
    <row r="95" spans="1:47" s="2" customFormat="1" ht="12">
      <c r="A95" s="37"/>
      <c r="B95" s="38"/>
      <c r="C95" s="39"/>
      <c r="D95" s="214" t="s">
        <v>126</v>
      </c>
      <c r="E95" s="39"/>
      <c r="F95" s="215" t="s">
        <v>540</v>
      </c>
      <c r="G95" s="39"/>
      <c r="H95" s="39"/>
      <c r="I95" s="216"/>
      <c r="J95" s="39"/>
      <c r="K95" s="39"/>
      <c r="L95" s="43"/>
      <c r="M95" s="217"/>
      <c r="N95" s="218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126</v>
      </c>
      <c r="AU95" s="16" t="s">
        <v>80</v>
      </c>
    </row>
    <row r="96" spans="1:63" s="12" customFormat="1" ht="22.8" customHeight="1">
      <c r="A96" s="12"/>
      <c r="B96" s="187"/>
      <c r="C96" s="188"/>
      <c r="D96" s="189" t="s">
        <v>69</v>
      </c>
      <c r="E96" s="232" t="s">
        <v>543</v>
      </c>
      <c r="F96" s="232" t="s">
        <v>544</v>
      </c>
      <c r="G96" s="188"/>
      <c r="H96" s="188"/>
      <c r="I96" s="191"/>
      <c r="J96" s="233">
        <f>BK96</f>
        <v>0</v>
      </c>
      <c r="K96" s="188"/>
      <c r="L96" s="193"/>
      <c r="M96" s="194"/>
      <c r="N96" s="195"/>
      <c r="O96" s="195"/>
      <c r="P96" s="196">
        <f>SUM(P97:P102)</f>
        <v>0</v>
      </c>
      <c r="Q96" s="195"/>
      <c r="R96" s="196">
        <f>SUM(R97:R102)</f>
        <v>0</v>
      </c>
      <c r="S96" s="195"/>
      <c r="T96" s="197">
        <f>SUM(T97:T102)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8" t="s">
        <v>144</v>
      </c>
      <c r="AT96" s="199" t="s">
        <v>69</v>
      </c>
      <c r="AU96" s="199" t="s">
        <v>78</v>
      </c>
      <c r="AY96" s="198" t="s">
        <v>118</v>
      </c>
      <c r="BK96" s="200">
        <f>SUM(BK97:BK102)</f>
        <v>0</v>
      </c>
    </row>
    <row r="97" spans="1:65" s="2" customFormat="1" ht="16.5" customHeight="1">
      <c r="A97" s="37"/>
      <c r="B97" s="38"/>
      <c r="C97" s="201" t="s">
        <v>144</v>
      </c>
      <c r="D97" s="201" t="s">
        <v>119</v>
      </c>
      <c r="E97" s="202" t="s">
        <v>545</v>
      </c>
      <c r="F97" s="203" t="s">
        <v>546</v>
      </c>
      <c r="G97" s="204" t="s">
        <v>530</v>
      </c>
      <c r="H97" s="205">
        <v>1</v>
      </c>
      <c r="I97" s="206"/>
      <c r="J97" s="207">
        <f>ROUND(I97*H97,2)</f>
        <v>0</v>
      </c>
      <c r="K97" s="203" t="s">
        <v>19</v>
      </c>
      <c r="L97" s="43"/>
      <c r="M97" s="208" t="s">
        <v>19</v>
      </c>
      <c r="N97" s="209" t="s">
        <v>41</v>
      </c>
      <c r="O97" s="83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2" t="s">
        <v>531</v>
      </c>
      <c r="AT97" s="212" t="s">
        <v>119</v>
      </c>
      <c r="AU97" s="212" t="s">
        <v>80</v>
      </c>
      <c r="AY97" s="16" t="s">
        <v>118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16" t="s">
        <v>78</v>
      </c>
      <c r="BK97" s="213">
        <f>ROUND(I97*H97,2)</f>
        <v>0</v>
      </c>
      <c r="BL97" s="16" t="s">
        <v>531</v>
      </c>
      <c r="BM97" s="212" t="s">
        <v>547</v>
      </c>
    </row>
    <row r="98" spans="1:47" s="2" customFormat="1" ht="12">
      <c r="A98" s="37"/>
      <c r="B98" s="38"/>
      <c r="C98" s="39"/>
      <c r="D98" s="214" t="s">
        <v>126</v>
      </c>
      <c r="E98" s="39"/>
      <c r="F98" s="215" t="s">
        <v>546</v>
      </c>
      <c r="G98" s="39"/>
      <c r="H98" s="39"/>
      <c r="I98" s="216"/>
      <c r="J98" s="39"/>
      <c r="K98" s="39"/>
      <c r="L98" s="43"/>
      <c r="M98" s="217"/>
      <c r="N98" s="218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126</v>
      </c>
      <c r="AU98" s="16" t="s">
        <v>80</v>
      </c>
    </row>
    <row r="99" spans="1:65" s="2" customFormat="1" ht="16.5" customHeight="1">
      <c r="A99" s="37"/>
      <c r="B99" s="38"/>
      <c r="C99" s="201" t="s">
        <v>150</v>
      </c>
      <c r="D99" s="201" t="s">
        <v>119</v>
      </c>
      <c r="E99" s="202" t="s">
        <v>548</v>
      </c>
      <c r="F99" s="203" t="s">
        <v>549</v>
      </c>
      <c r="G99" s="204" t="s">
        <v>530</v>
      </c>
      <c r="H99" s="205">
        <v>1</v>
      </c>
      <c r="I99" s="206"/>
      <c r="J99" s="207">
        <f>ROUND(I99*H99,2)</f>
        <v>0</v>
      </c>
      <c r="K99" s="203" t="s">
        <v>19</v>
      </c>
      <c r="L99" s="43"/>
      <c r="M99" s="208" t="s">
        <v>19</v>
      </c>
      <c r="N99" s="209" t="s">
        <v>41</v>
      </c>
      <c r="O99" s="83"/>
      <c r="P99" s="210">
        <f>O99*H99</f>
        <v>0</v>
      </c>
      <c r="Q99" s="210">
        <v>0</v>
      </c>
      <c r="R99" s="210">
        <f>Q99*H99</f>
        <v>0</v>
      </c>
      <c r="S99" s="210">
        <v>0</v>
      </c>
      <c r="T99" s="211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2" t="s">
        <v>531</v>
      </c>
      <c r="AT99" s="212" t="s">
        <v>119</v>
      </c>
      <c r="AU99" s="212" t="s">
        <v>80</v>
      </c>
      <c r="AY99" s="16" t="s">
        <v>118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16" t="s">
        <v>78</v>
      </c>
      <c r="BK99" s="213">
        <f>ROUND(I99*H99,2)</f>
        <v>0</v>
      </c>
      <c r="BL99" s="16" t="s">
        <v>531</v>
      </c>
      <c r="BM99" s="212" t="s">
        <v>550</v>
      </c>
    </row>
    <row r="100" spans="1:47" s="2" customFormat="1" ht="12">
      <c r="A100" s="37"/>
      <c r="B100" s="38"/>
      <c r="C100" s="39"/>
      <c r="D100" s="214" t="s">
        <v>126</v>
      </c>
      <c r="E100" s="39"/>
      <c r="F100" s="215" t="s">
        <v>549</v>
      </c>
      <c r="G100" s="39"/>
      <c r="H100" s="39"/>
      <c r="I100" s="216"/>
      <c r="J100" s="39"/>
      <c r="K100" s="39"/>
      <c r="L100" s="43"/>
      <c r="M100" s="217"/>
      <c r="N100" s="218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126</v>
      </c>
      <c r="AU100" s="16" t="s">
        <v>80</v>
      </c>
    </row>
    <row r="101" spans="1:65" s="2" customFormat="1" ht="16.5" customHeight="1">
      <c r="A101" s="37"/>
      <c r="B101" s="38"/>
      <c r="C101" s="201" t="s">
        <v>158</v>
      </c>
      <c r="D101" s="201" t="s">
        <v>119</v>
      </c>
      <c r="E101" s="202" t="s">
        <v>551</v>
      </c>
      <c r="F101" s="203" t="s">
        <v>552</v>
      </c>
      <c r="G101" s="204" t="s">
        <v>530</v>
      </c>
      <c r="H101" s="205">
        <v>1</v>
      </c>
      <c r="I101" s="206"/>
      <c r="J101" s="207">
        <f>ROUND(I101*H101,2)</f>
        <v>0</v>
      </c>
      <c r="K101" s="203" t="s">
        <v>19</v>
      </c>
      <c r="L101" s="43"/>
      <c r="M101" s="208" t="s">
        <v>19</v>
      </c>
      <c r="N101" s="209" t="s">
        <v>41</v>
      </c>
      <c r="O101" s="83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2" t="s">
        <v>531</v>
      </c>
      <c r="AT101" s="212" t="s">
        <v>119</v>
      </c>
      <c r="AU101" s="212" t="s">
        <v>80</v>
      </c>
      <c r="AY101" s="16" t="s">
        <v>118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16" t="s">
        <v>78</v>
      </c>
      <c r="BK101" s="213">
        <f>ROUND(I101*H101,2)</f>
        <v>0</v>
      </c>
      <c r="BL101" s="16" t="s">
        <v>531</v>
      </c>
      <c r="BM101" s="212" t="s">
        <v>553</v>
      </c>
    </row>
    <row r="102" spans="1:47" s="2" customFormat="1" ht="12">
      <c r="A102" s="37"/>
      <c r="B102" s="38"/>
      <c r="C102" s="39"/>
      <c r="D102" s="214" t="s">
        <v>126</v>
      </c>
      <c r="E102" s="39"/>
      <c r="F102" s="215" t="s">
        <v>552</v>
      </c>
      <c r="G102" s="39"/>
      <c r="H102" s="39"/>
      <c r="I102" s="216"/>
      <c r="J102" s="39"/>
      <c r="K102" s="39"/>
      <c r="L102" s="43"/>
      <c r="M102" s="217"/>
      <c r="N102" s="218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126</v>
      </c>
      <c r="AU102" s="16" t="s">
        <v>80</v>
      </c>
    </row>
    <row r="103" spans="1:63" s="12" customFormat="1" ht="22.8" customHeight="1">
      <c r="A103" s="12"/>
      <c r="B103" s="187"/>
      <c r="C103" s="188"/>
      <c r="D103" s="189" t="s">
        <v>69</v>
      </c>
      <c r="E103" s="232" t="s">
        <v>554</v>
      </c>
      <c r="F103" s="232" t="s">
        <v>555</v>
      </c>
      <c r="G103" s="188"/>
      <c r="H103" s="188"/>
      <c r="I103" s="191"/>
      <c r="J103" s="233">
        <f>BK103</f>
        <v>0</v>
      </c>
      <c r="K103" s="188"/>
      <c r="L103" s="193"/>
      <c r="M103" s="194"/>
      <c r="N103" s="195"/>
      <c r="O103" s="195"/>
      <c r="P103" s="196">
        <f>SUM(P104:P107)</f>
        <v>0</v>
      </c>
      <c r="Q103" s="195"/>
      <c r="R103" s="196">
        <f>SUM(R104:R107)</f>
        <v>0</v>
      </c>
      <c r="S103" s="195"/>
      <c r="T103" s="197">
        <f>SUM(T104:T107)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8" t="s">
        <v>144</v>
      </c>
      <c r="AT103" s="199" t="s">
        <v>69</v>
      </c>
      <c r="AU103" s="199" t="s">
        <v>78</v>
      </c>
      <c r="AY103" s="198" t="s">
        <v>118</v>
      </c>
      <c r="BK103" s="200">
        <f>SUM(BK104:BK107)</f>
        <v>0</v>
      </c>
    </row>
    <row r="104" spans="1:65" s="2" customFormat="1" ht="16.5" customHeight="1">
      <c r="A104" s="37"/>
      <c r="B104" s="38"/>
      <c r="C104" s="201" t="s">
        <v>173</v>
      </c>
      <c r="D104" s="201" t="s">
        <v>119</v>
      </c>
      <c r="E104" s="202" t="s">
        <v>556</v>
      </c>
      <c r="F104" s="203" t="s">
        <v>555</v>
      </c>
      <c r="G104" s="204" t="s">
        <v>530</v>
      </c>
      <c r="H104" s="205">
        <v>1</v>
      </c>
      <c r="I104" s="206"/>
      <c r="J104" s="207">
        <f>ROUND(I104*H104,2)</f>
        <v>0</v>
      </c>
      <c r="K104" s="203" t="s">
        <v>19</v>
      </c>
      <c r="L104" s="43"/>
      <c r="M104" s="208" t="s">
        <v>19</v>
      </c>
      <c r="N104" s="209" t="s">
        <v>41</v>
      </c>
      <c r="O104" s="83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2" t="s">
        <v>531</v>
      </c>
      <c r="AT104" s="212" t="s">
        <v>119</v>
      </c>
      <c r="AU104" s="212" t="s">
        <v>80</v>
      </c>
      <c r="AY104" s="16" t="s">
        <v>118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16" t="s">
        <v>78</v>
      </c>
      <c r="BK104" s="213">
        <f>ROUND(I104*H104,2)</f>
        <v>0</v>
      </c>
      <c r="BL104" s="16" t="s">
        <v>531</v>
      </c>
      <c r="BM104" s="212" t="s">
        <v>557</v>
      </c>
    </row>
    <row r="105" spans="1:47" s="2" customFormat="1" ht="12">
      <c r="A105" s="37"/>
      <c r="B105" s="38"/>
      <c r="C105" s="39"/>
      <c r="D105" s="214" t="s">
        <v>126</v>
      </c>
      <c r="E105" s="39"/>
      <c r="F105" s="215" t="s">
        <v>555</v>
      </c>
      <c r="G105" s="39"/>
      <c r="H105" s="39"/>
      <c r="I105" s="216"/>
      <c r="J105" s="39"/>
      <c r="K105" s="39"/>
      <c r="L105" s="43"/>
      <c r="M105" s="217"/>
      <c r="N105" s="218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126</v>
      </c>
      <c r="AU105" s="16" t="s">
        <v>80</v>
      </c>
    </row>
    <row r="106" spans="1:65" s="2" customFormat="1" ht="16.5" customHeight="1">
      <c r="A106" s="37"/>
      <c r="B106" s="38"/>
      <c r="C106" s="201" t="s">
        <v>181</v>
      </c>
      <c r="D106" s="201" t="s">
        <v>119</v>
      </c>
      <c r="E106" s="202" t="s">
        <v>558</v>
      </c>
      <c r="F106" s="203" t="s">
        <v>559</v>
      </c>
      <c r="G106" s="204" t="s">
        <v>530</v>
      </c>
      <c r="H106" s="205">
        <v>1</v>
      </c>
      <c r="I106" s="206"/>
      <c r="J106" s="207">
        <f>ROUND(I106*H106,2)</f>
        <v>0</v>
      </c>
      <c r="K106" s="203" t="s">
        <v>19</v>
      </c>
      <c r="L106" s="43"/>
      <c r="M106" s="208" t="s">
        <v>19</v>
      </c>
      <c r="N106" s="209" t="s">
        <v>41</v>
      </c>
      <c r="O106" s="83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2" t="s">
        <v>531</v>
      </c>
      <c r="AT106" s="212" t="s">
        <v>119</v>
      </c>
      <c r="AU106" s="212" t="s">
        <v>80</v>
      </c>
      <c r="AY106" s="16" t="s">
        <v>118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16" t="s">
        <v>78</v>
      </c>
      <c r="BK106" s="213">
        <f>ROUND(I106*H106,2)</f>
        <v>0</v>
      </c>
      <c r="BL106" s="16" t="s">
        <v>531</v>
      </c>
      <c r="BM106" s="212" t="s">
        <v>560</v>
      </c>
    </row>
    <row r="107" spans="1:47" s="2" customFormat="1" ht="12">
      <c r="A107" s="37"/>
      <c r="B107" s="38"/>
      <c r="C107" s="39"/>
      <c r="D107" s="214" t="s">
        <v>126</v>
      </c>
      <c r="E107" s="39"/>
      <c r="F107" s="215" t="s">
        <v>559</v>
      </c>
      <c r="G107" s="39"/>
      <c r="H107" s="39"/>
      <c r="I107" s="216"/>
      <c r="J107" s="39"/>
      <c r="K107" s="39"/>
      <c r="L107" s="43"/>
      <c r="M107" s="245"/>
      <c r="N107" s="246"/>
      <c r="O107" s="247"/>
      <c r="P107" s="247"/>
      <c r="Q107" s="247"/>
      <c r="R107" s="247"/>
      <c r="S107" s="247"/>
      <c r="T107" s="24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126</v>
      </c>
      <c r="AU107" s="16" t="s">
        <v>80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43"/>
      <c r="M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3:K10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7"/>
      <c r="C3" s="128"/>
      <c r="D3" s="128"/>
      <c r="E3" s="128"/>
      <c r="F3" s="128"/>
      <c r="G3" s="128"/>
      <c r="H3" s="19"/>
    </row>
    <row r="4" spans="2:8" s="1" customFormat="1" ht="24.95" customHeight="1">
      <c r="B4" s="19"/>
      <c r="C4" s="129" t="s">
        <v>561</v>
      </c>
      <c r="H4" s="19"/>
    </row>
    <row r="5" spans="2:8" s="1" customFormat="1" ht="12" customHeight="1">
      <c r="B5" s="19"/>
      <c r="C5" s="249" t="s">
        <v>13</v>
      </c>
      <c r="D5" s="139" t="s">
        <v>14</v>
      </c>
      <c r="E5" s="1"/>
      <c r="F5" s="1"/>
      <c r="H5" s="19"/>
    </row>
    <row r="6" spans="2:8" s="1" customFormat="1" ht="36.95" customHeight="1">
      <c r="B6" s="19"/>
      <c r="C6" s="250" t="s">
        <v>16</v>
      </c>
      <c r="D6" s="251" t="s">
        <v>17</v>
      </c>
      <c r="E6" s="1"/>
      <c r="F6" s="1"/>
      <c r="H6" s="19"/>
    </row>
    <row r="7" spans="2:8" s="1" customFormat="1" ht="16.5" customHeight="1">
      <c r="B7" s="19"/>
      <c r="C7" s="131" t="s">
        <v>23</v>
      </c>
      <c r="D7" s="136" t="str">
        <f>'Rekapitulace stavby'!AN8</f>
        <v>11. 10. 2022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76"/>
      <c r="B9" s="252"/>
      <c r="C9" s="253" t="s">
        <v>51</v>
      </c>
      <c r="D9" s="254" t="s">
        <v>52</v>
      </c>
      <c r="E9" s="254" t="s">
        <v>105</v>
      </c>
      <c r="F9" s="255" t="s">
        <v>562</v>
      </c>
      <c r="G9" s="176"/>
      <c r="H9" s="252"/>
    </row>
    <row r="10" spans="1:8" s="2" customFormat="1" ht="26.4" customHeight="1">
      <c r="A10" s="37"/>
      <c r="B10" s="43"/>
      <c r="C10" s="256" t="s">
        <v>14</v>
      </c>
      <c r="D10" s="256" t="s">
        <v>17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57" t="s">
        <v>563</v>
      </c>
      <c r="D11" s="258" t="s">
        <v>564</v>
      </c>
      <c r="E11" s="259" t="s">
        <v>132</v>
      </c>
      <c r="F11" s="260">
        <v>0</v>
      </c>
      <c r="G11" s="37"/>
      <c r="H11" s="43"/>
    </row>
    <row r="12" spans="1:8" s="2" customFormat="1" ht="16.8" customHeight="1">
      <c r="A12" s="37"/>
      <c r="B12" s="43"/>
      <c r="C12" s="261" t="s">
        <v>19</v>
      </c>
      <c r="D12" s="261" t="s">
        <v>70</v>
      </c>
      <c r="E12" s="16" t="s">
        <v>19</v>
      </c>
      <c r="F12" s="262">
        <v>0</v>
      </c>
      <c r="G12" s="37"/>
      <c r="H12" s="43"/>
    </row>
    <row r="13" spans="1:8" s="2" customFormat="1" ht="16.8" customHeight="1">
      <c r="A13" s="37"/>
      <c r="B13" s="43"/>
      <c r="C13" s="257" t="s">
        <v>565</v>
      </c>
      <c r="D13" s="258" t="s">
        <v>566</v>
      </c>
      <c r="E13" s="259" t="s">
        <v>184</v>
      </c>
      <c r="F13" s="260">
        <v>0</v>
      </c>
      <c r="G13" s="37"/>
      <c r="H13" s="43"/>
    </row>
    <row r="14" spans="1:8" s="2" customFormat="1" ht="16.8" customHeight="1">
      <c r="A14" s="37"/>
      <c r="B14" s="43"/>
      <c r="C14" s="261" t="s">
        <v>19</v>
      </c>
      <c r="D14" s="261" t="s">
        <v>70</v>
      </c>
      <c r="E14" s="16" t="s">
        <v>19</v>
      </c>
      <c r="F14" s="262">
        <v>0</v>
      </c>
      <c r="G14" s="37"/>
      <c r="H14" s="43"/>
    </row>
    <row r="15" spans="1:8" s="2" customFormat="1" ht="26.4" customHeight="1">
      <c r="A15" s="37"/>
      <c r="B15" s="43"/>
      <c r="C15" s="256" t="s">
        <v>567</v>
      </c>
      <c r="D15" s="256" t="s">
        <v>76</v>
      </c>
      <c r="E15" s="37"/>
      <c r="F15" s="37"/>
      <c r="G15" s="37"/>
      <c r="H15" s="43"/>
    </row>
    <row r="16" spans="1:8" s="2" customFormat="1" ht="16.8" customHeight="1">
      <c r="A16" s="37"/>
      <c r="B16" s="43"/>
      <c r="C16" s="257" t="s">
        <v>563</v>
      </c>
      <c r="D16" s="258" t="s">
        <v>564</v>
      </c>
      <c r="E16" s="259" t="s">
        <v>132</v>
      </c>
      <c r="F16" s="260">
        <v>0</v>
      </c>
      <c r="G16" s="37"/>
      <c r="H16" s="43"/>
    </row>
    <row r="17" spans="1:8" s="2" customFormat="1" ht="16.8" customHeight="1">
      <c r="A17" s="37"/>
      <c r="B17" s="43"/>
      <c r="C17" s="261" t="s">
        <v>19</v>
      </c>
      <c r="D17" s="261" t="s">
        <v>70</v>
      </c>
      <c r="E17" s="16" t="s">
        <v>19</v>
      </c>
      <c r="F17" s="262">
        <v>0</v>
      </c>
      <c r="G17" s="37"/>
      <c r="H17" s="43"/>
    </row>
    <row r="18" spans="1:8" s="2" customFormat="1" ht="16.8" customHeight="1">
      <c r="A18" s="37"/>
      <c r="B18" s="43"/>
      <c r="C18" s="263" t="s">
        <v>568</v>
      </c>
      <c r="D18" s="37"/>
      <c r="E18" s="37"/>
      <c r="F18" s="37"/>
      <c r="G18" s="37"/>
      <c r="H18" s="43"/>
    </row>
    <row r="19" spans="1:8" s="2" customFormat="1" ht="16.8" customHeight="1">
      <c r="A19" s="37"/>
      <c r="B19" s="43"/>
      <c r="C19" s="261" t="s">
        <v>130</v>
      </c>
      <c r="D19" s="261" t="s">
        <v>131</v>
      </c>
      <c r="E19" s="16" t="s">
        <v>132</v>
      </c>
      <c r="F19" s="262">
        <v>22</v>
      </c>
      <c r="G19" s="37"/>
      <c r="H19" s="43"/>
    </row>
    <row r="20" spans="1:8" s="2" customFormat="1" ht="16.8" customHeight="1">
      <c r="A20" s="37"/>
      <c r="B20" s="43"/>
      <c r="C20" s="261" t="s">
        <v>136</v>
      </c>
      <c r="D20" s="261" t="s">
        <v>137</v>
      </c>
      <c r="E20" s="16" t="s">
        <v>132</v>
      </c>
      <c r="F20" s="262">
        <v>22</v>
      </c>
      <c r="G20" s="37"/>
      <c r="H20" s="43"/>
    </row>
    <row r="21" spans="1:8" s="2" customFormat="1" ht="16.8" customHeight="1">
      <c r="A21" s="37"/>
      <c r="B21" s="43"/>
      <c r="C21" s="261" t="s">
        <v>140</v>
      </c>
      <c r="D21" s="261" t="s">
        <v>141</v>
      </c>
      <c r="E21" s="16" t="s">
        <v>132</v>
      </c>
      <c r="F21" s="262">
        <v>21</v>
      </c>
      <c r="G21" s="37"/>
      <c r="H21" s="43"/>
    </row>
    <row r="22" spans="1:8" s="2" customFormat="1" ht="16.8" customHeight="1">
      <c r="A22" s="37"/>
      <c r="B22" s="43"/>
      <c r="C22" s="261" t="s">
        <v>146</v>
      </c>
      <c r="D22" s="261" t="s">
        <v>147</v>
      </c>
      <c r="E22" s="16" t="s">
        <v>132</v>
      </c>
      <c r="F22" s="262">
        <v>21</v>
      </c>
      <c r="G22" s="37"/>
      <c r="H22" s="43"/>
    </row>
    <row r="23" spans="1:8" s="2" customFormat="1" ht="16.8" customHeight="1">
      <c r="A23" s="37"/>
      <c r="B23" s="43"/>
      <c r="C23" s="257" t="s">
        <v>565</v>
      </c>
      <c r="D23" s="258" t="s">
        <v>566</v>
      </c>
      <c r="E23" s="259" t="s">
        <v>184</v>
      </c>
      <c r="F23" s="260">
        <v>0</v>
      </c>
      <c r="G23" s="37"/>
      <c r="H23" s="43"/>
    </row>
    <row r="24" spans="1:8" s="2" customFormat="1" ht="16.8" customHeight="1">
      <c r="A24" s="37"/>
      <c r="B24" s="43"/>
      <c r="C24" s="261" t="s">
        <v>19</v>
      </c>
      <c r="D24" s="261" t="s">
        <v>70</v>
      </c>
      <c r="E24" s="16" t="s">
        <v>19</v>
      </c>
      <c r="F24" s="262">
        <v>0</v>
      </c>
      <c r="G24" s="37"/>
      <c r="H24" s="43"/>
    </row>
    <row r="25" spans="1:8" s="2" customFormat="1" ht="16.8" customHeight="1">
      <c r="A25" s="37"/>
      <c r="B25" s="43"/>
      <c r="C25" s="263" t="s">
        <v>568</v>
      </c>
      <c r="D25" s="37"/>
      <c r="E25" s="37"/>
      <c r="F25" s="37"/>
      <c r="G25" s="37"/>
      <c r="H25" s="43"/>
    </row>
    <row r="26" spans="1:8" s="2" customFormat="1" ht="16.8" customHeight="1">
      <c r="A26" s="37"/>
      <c r="B26" s="43"/>
      <c r="C26" s="261" t="s">
        <v>220</v>
      </c>
      <c r="D26" s="261" t="s">
        <v>221</v>
      </c>
      <c r="E26" s="16" t="s">
        <v>184</v>
      </c>
      <c r="F26" s="262">
        <v>3</v>
      </c>
      <c r="G26" s="37"/>
      <c r="H26" s="43"/>
    </row>
    <row r="27" spans="1:8" s="2" customFormat="1" ht="16.8" customHeight="1">
      <c r="A27" s="37"/>
      <c r="B27" s="43"/>
      <c r="C27" s="261" t="s">
        <v>225</v>
      </c>
      <c r="D27" s="261" t="s">
        <v>226</v>
      </c>
      <c r="E27" s="16" t="s">
        <v>204</v>
      </c>
      <c r="F27" s="262">
        <v>0.24</v>
      </c>
      <c r="G27" s="37"/>
      <c r="H27" s="43"/>
    </row>
    <row r="28" spans="1:8" s="2" customFormat="1" ht="7.4" customHeight="1">
      <c r="A28" s="37"/>
      <c r="B28" s="155"/>
      <c r="C28" s="156"/>
      <c r="D28" s="156"/>
      <c r="E28" s="156"/>
      <c r="F28" s="156"/>
      <c r="G28" s="156"/>
      <c r="H28" s="43"/>
    </row>
    <row r="29" spans="1:8" s="2" customFormat="1" ht="12">
      <c r="A29" s="37"/>
      <c r="B29" s="37"/>
      <c r="C29" s="37"/>
      <c r="D29" s="37"/>
      <c r="E29" s="37"/>
      <c r="F29" s="37"/>
      <c r="G29" s="37"/>
      <c r="H29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4" customFormat="1" ht="45" customHeight="1">
      <c r="B3" s="268"/>
      <c r="C3" s="269" t="s">
        <v>569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570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571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572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573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574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575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576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577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578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579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77</v>
      </c>
      <c r="F18" s="275" t="s">
        <v>580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581</v>
      </c>
      <c r="F19" s="275" t="s">
        <v>582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583</v>
      </c>
      <c r="F20" s="275" t="s">
        <v>584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585</v>
      </c>
      <c r="F21" s="275" t="s">
        <v>586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587</v>
      </c>
      <c r="F22" s="275" t="s">
        <v>588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589</v>
      </c>
      <c r="F23" s="275" t="s">
        <v>590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591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592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593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594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595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596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597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598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599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104</v>
      </c>
      <c r="F36" s="275"/>
      <c r="G36" s="275" t="s">
        <v>600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601</v>
      </c>
      <c r="F37" s="275"/>
      <c r="G37" s="275" t="s">
        <v>602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51</v>
      </c>
      <c r="F38" s="275"/>
      <c r="G38" s="275" t="s">
        <v>603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52</v>
      </c>
      <c r="F39" s="275"/>
      <c r="G39" s="275" t="s">
        <v>604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105</v>
      </c>
      <c r="F40" s="275"/>
      <c r="G40" s="275" t="s">
        <v>605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106</v>
      </c>
      <c r="F41" s="275"/>
      <c r="G41" s="275" t="s">
        <v>606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607</v>
      </c>
      <c r="F42" s="275"/>
      <c r="G42" s="275" t="s">
        <v>608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609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610</v>
      </c>
      <c r="F44" s="275"/>
      <c r="G44" s="275" t="s">
        <v>611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108</v>
      </c>
      <c r="F45" s="275"/>
      <c r="G45" s="275" t="s">
        <v>612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613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614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615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616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617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618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619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620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621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622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623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624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625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626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627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628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629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630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631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632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633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634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635</v>
      </c>
      <c r="D76" s="293"/>
      <c r="E76" s="293"/>
      <c r="F76" s="293" t="s">
        <v>636</v>
      </c>
      <c r="G76" s="294"/>
      <c r="H76" s="293" t="s">
        <v>52</v>
      </c>
      <c r="I76" s="293" t="s">
        <v>55</v>
      </c>
      <c r="J76" s="293" t="s">
        <v>637</v>
      </c>
      <c r="K76" s="292"/>
    </row>
    <row r="77" spans="2:11" s="1" customFormat="1" ht="17.25" customHeight="1">
      <c r="B77" s="290"/>
      <c r="C77" s="295" t="s">
        <v>638</v>
      </c>
      <c r="D77" s="295"/>
      <c r="E77" s="295"/>
      <c r="F77" s="296" t="s">
        <v>639</v>
      </c>
      <c r="G77" s="297"/>
      <c r="H77" s="295"/>
      <c r="I77" s="295"/>
      <c r="J77" s="295" t="s">
        <v>640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51</v>
      </c>
      <c r="D79" s="300"/>
      <c r="E79" s="300"/>
      <c r="F79" s="301" t="s">
        <v>641</v>
      </c>
      <c r="G79" s="302"/>
      <c r="H79" s="278" t="s">
        <v>642</v>
      </c>
      <c r="I79" s="278" t="s">
        <v>643</v>
      </c>
      <c r="J79" s="278">
        <v>20</v>
      </c>
      <c r="K79" s="292"/>
    </row>
    <row r="80" spans="2:11" s="1" customFormat="1" ht="15" customHeight="1">
      <c r="B80" s="290"/>
      <c r="C80" s="278" t="s">
        <v>644</v>
      </c>
      <c r="D80" s="278"/>
      <c r="E80" s="278"/>
      <c r="F80" s="301" t="s">
        <v>641</v>
      </c>
      <c r="G80" s="302"/>
      <c r="H80" s="278" t="s">
        <v>645</v>
      </c>
      <c r="I80" s="278" t="s">
        <v>643</v>
      </c>
      <c r="J80" s="278">
        <v>120</v>
      </c>
      <c r="K80" s="292"/>
    </row>
    <row r="81" spans="2:11" s="1" customFormat="1" ht="15" customHeight="1">
      <c r="B81" s="303"/>
      <c r="C81" s="278" t="s">
        <v>646</v>
      </c>
      <c r="D81" s="278"/>
      <c r="E81" s="278"/>
      <c r="F81" s="301" t="s">
        <v>647</v>
      </c>
      <c r="G81" s="302"/>
      <c r="H81" s="278" t="s">
        <v>648</v>
      </c>
      <c r="I81" s="278" t="s">
        <v>643</v>
      </c>
      <c r="J81" s="278">
        <v>50</v>
      </c>
      <c r="K81" s="292"/>
    </row>
    <row r="82" spans="2:11" s="1" customFormat="1" ht="15" customHeight="1">
      <c r="B82" s="303"/>
      <c r="C82" s="278" t="s">
        <v>649</v>
      </c>
      <c r="D82" s="278"/>
      <c r="E82" s="278"/>
      <c r="F82" s="301" t="s">
        <v>641</v>
      </c>
      <c r="G82" s="302"/>
      <c r="H82" s="278" t="s">
        <v>650</v>
      </c>
      <c r="I82" s="278" t="s">
        <v>651</v>
      </c>
      <c r="J82" s="278"/>
      <c r="K82" s="292"/>
    </row>
    <row r="83" spans="2:11" s="1" customFormat="1" ht="15" customHeight="1">
      <c r="B83" s="303"/>
      <c r="C83" s="304" t="s">
        <v>652</v>
      </c>
      <c r="D83" s="304"/>
      <c r="E83" s="304"/>
      <c r="F83" s="305" t="s">
        <v>647</v>
      </c>
      <c r="G83" s="304"/>
      <c r="H83" s="304" t="s">
        <v>653</v>
      </c>
      <c r="I83" s="304" t="s">
        <v>643</v>
      </c>
      <c r="J83" s="304">
        <v>15</v>
      </c>
      <c r="K83" s="292"/>
    </row>
    <row r="84" spans="2:11" s="1" customFormat="1" ht="15" customHeight="1">
      <c r="B84" s="303"/>
      <c r="C84" s="304" t="s">
        <v>654</v>
      </c>
      <c r="D84" s="304"/>
      <c r="E84" s="304"/>
      <c r="F84" s="305" t="s">
        <v>647</v>
      </c>
      <c r="G84" s="304"/>
      <c r="H84" s="304" t="s">
        <v>655</v>
      </c>
      <c r="I84" s="304" t="s">
        <v>643</v>
      </c>
      <c r="J84" s="304">
        <v>15</v>
      </c>
      <c r="K84" s="292"/>
    </row>
    <row r="85" spans="2:11" s="1" customFormat="1" ht="15" customHeight="1">
      <c r="B85" s="303"/>
      <c r="C85" s="304" t="s">
        <v>656</v>
      </c>
      <c r="D85" s="304"/>
      <c r="E85" s="304"/>
      <c r="F85" s="305" t="s">
        <v>647</v>
      </c>
      <c r="G85" s="304"/>
      <c r="H85" s="304" t="s">
        <v>657</v>
      </c>
      <c r="I85" s="304" t="s">
        <v>643</v>
      </c>
      <c r="J85" s="304">
        <v>20</v>
      </c>
      <c r="K85" s="292"/>
    </row>
    <row r="86" spans="2:11" s="1" customFormat="1" ht="15" customHeight="1">
      <c r="B86" s="303"/>
      <c r="C86" s="304" t="s">
        <v>658</v>
      </c>
      <c r="D86" s="304"/>
      <c r="E86" s="304"/>
      <c r="F86" s="305" t="s">
        <v>647</v>
      </c>
      <c r="G86" s="304"/>
      <c r="H86" s="304" t="s">
        <v>659</v>
      </c>
      <c r="I86" s="304" t="s">
        <v>643</v>
      </c>
      <c r="J86" s="304">
        <v>20</v>
      </c>
      <c r="K86" s="292"/>
    </row>
    <row r="87" spans="2:11" s="1" customFormat="1" ht="15" customHeight="1">
      <c r="B87" s="303"/>
      <c r="C87" s="278" t="s">
        <v>660</v>
      </c>
      <c r="D87" s="278"/>
      <c r="E87" s="278"/>
      <c r="F87" s="301" t="s">
        <v>647</v>
      </c>
      <c r="G87" s="302"/>
      <c r="H87" s="278" t="s">
        <v>661</v>
      </c>
      <c r="I87" s="278" t="s">
        <v>643</v>
      </c>
      <c r="J87" s="278">
        <v>50</v>
      </c>
      <c r="K87" s="292"/>
    </row>
    <row r="88" spans="2:11" s="1" customFormat="1" ht="15" customHeight="1">
      <c r="B88" s="303"/>
      <c r="C88" s="278" t="s">
        <v>662</v>
      </c>
      <c r="D88" s="278"/>
      <c r="E88" s="278"/>
      <c r="F88" s="301" t="s">
        <v>647</v>
      </c>
      <c r="G88" s="302"/>
      <c r="H88" s="278" t="s">
        <v>663</v>
      </c>
      <c r="I88" s="278" t="s">
        <v>643</v>
      </c>
      <c r="J88" s="278">
        <v>20</v>
      </c>
      <c r="K88" s="292"/>
    </row>
    <row r="89" spans="2:11" s="1" customFormat="1" ht="15" customHeight="1">
      <c r="B89" s="303"/>
      <c r="C89" s="278" t="s">
        <v>664</v>
      </c>
      <c r="D89" s="278"/>
      <c r="E89" s="278"/>
      <c r="F89" s="301" t="s">
        <v>647</v>
      </c>
      <c r="G89" s="302"/>
      <c r="H89" s="278" t="s">
        <v>665</v>
      </c>
      <c r="I89" s="278" t="s">
        <v>643</v>
      </c>
      <c r="J89" s="278">
        <v>20</v>
      </c>
      <c r="K89" s="292"/>
    </row>
    <row r="90" spans="2:11" s="1" customFormat="1" ht="15" customHeight="1">
      <c r="B90" s="303"/>
      <c r="C90" s="278" t="s">
        <v>666</v>
      </c>
      <c r="D90" s="278"/>
      <c r="E90" s="278"/>
      <c r="F90" s="301" t="s">
        <v>647</v>
      </c>
      <c r="G90" s="302"/>
      <c r="H90" s="278" t="s">
        <v>667</v>
      </c>
      <c r="I90" s="278" t="s">
        <v>643</v>
      </c>
      <c r="J90" s="278">
        <v>50</v>
      </c>
      <c r="K90" s="292"/>
    </row>
    <row r="91" spans="2:11" s="1" customFormat="1" ht="15" customHeight="1">
      <c r="B91" s="303"/>
      <c r="C91" s="278" t="s">
        <v>668</v>
      </c>
      <c r="D91" s="278"/>
      <c r="E91" s="278"/>
      <c r="F91" s="301" t="s">
        <v>647</v>
      </c>
      <c r="G91" s="302"/>
      <c r="H91" s="278" t="s">
        <v>668</v>
      </c>
      <c r="I91" s="278" t="s">
        <v>643</v>
      </c>
      <c r="J91" s="278">
        <v>50</v>
      </c>
      <c r="K91" s="292"/>
    </row>
    <row r="92" spans="2:11" s="1" customFormat="1" ht="15" customHeight="1">
      <c r="B92" s="303"/>
      <c r="C92" s="278" t="s">
        <v>669</v>
      </c>
      <c r="D92" s="278"/>
      <c r="E92" s="278"/>
      <c r="F92" s="301" t="s">
        <v>647</v>
      </c>
      <c r="G92" s="302"/>
      <c r="H92" s="278" t="s">
        <v>670</v>
      </c>
      <c r="I92" s="278" t="s">
        <v>643</v>
      </c>
      <c r="J92" s="278">
        <v>255</v>
      </c>
      <c r="K92" s="292"/>
    </row>
    <row r="93" spans="2:11" s="1" customFormat="1" ht="15" customHeight="1">
      <c r="B93" s="303"/>
      <c r="C93" s="278" t="s">
        <v>671</v>
      </c>
      <c r="D93" s="278"/>
      <c r="E93" s="278"/>
      <c r="F93" s="301" t="s">
        <v>641</v>
      </c>
      <c r="G93" s="302"/>
      <c r="H93" s="278" t="s">
        <v>672</v>
      </c>
      <c r="I93" s="278" t="s">
        <v>673</v>
      </c>
      <c r="J93" s="278"/>
      <c r="K93" s="292"/>
    </row>
    <row r="94" spans="2:11" s="1" customFormat="1" ht="15" customHeight="1">
      <c r="B94" s="303"/>
      <c r="C94" s="278" t="s">
        <v>674</v>
      </c>
      <c r="D94" s="278"/>
      <c r="E94" s="278"/>
      <c r="F94" s="301" t="s">
        <v>641</v>
      </c>
      <c r="G94" s="302"/>
      <c r="H94" s="278" t="s">
        <v>675</v>
      </c>
      <c r="I94" s="278" t="s">
        <v>676</v>
      </c>
      <c r="J94" s="278"/>
      <c r="K94" s="292"/>
    </row>
    <row r="95" spans="2:11" s="1" customFormat="1" ht="15" customHeight="1">
      <c r="B95" s="303"/>
      <c r="C95" s="278" t="s">
        <v>677</v>
      </c>
      <c r="D95" s="278"/>
      <c r="E95" s="278"/>
      <c r="F95" s="301" t="s">
        <v>641</v>
      </c>
      <c r="G95" s="302"/>
      <c r="H95" s="278" t="s">
        <v>677</v>
      </c>
      <c r="I95" s="278" t="s">
        <v>676</v>
      </c>
      <c r="J95" s="278"/>
      <c r="K95" s="292"/>
    </row>
    <row r="96" spans="2:11" s="1" customFormat="1" ht="15" customHeight="1">
      <c r="B96" s="303"/>
      <c r="C96" s="278" t="s">
        <v>36</v>
      </c>
      <c r="D96" s="278"/>
      <c r="E96" s="278"/>
      <c r="F96" s="301" t="s">
        <v>641</v>
      </c>
      <c r="G96" s="302"/>
      <c r="H96" s="278" t="s">
        <v>678</v>
      </c>
      <c r="I96" s="278" t="s">
        <v>676</v>
      </c>
      <c r="J96" s="278"/>
      <c r="K96" s="292"/>
    </row>
    <row r="97" spans="2:11" s="1" customFormat="1" ht="15" customHeight="1">
      <c r="B97" s="303"/>
      <c r="C97" s="278" t="s">
        <v>46</v>
      </c>
      <c r="D97" s="278"/>
      <c r="E97" s="278"/>
      <c r="F97" s="301" t="s">
        <v>641</v>
      </c>
      <c r="G97" s="302"/>
      <c r="H97" s="278" t="s">
        <v>679</v>
      </c>
      <c r="I97" s="278" t="s">
        <v>676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680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635</v>
      </c>
      <c r="D103" s="293"/>
      <c r="E103" s="293"/>
      <c r="F103" s="293" t="s">
        <v>636</v>
      </c>
      <c r="G103" s="294"/>
      <c r="H103" s="293" t="s">
        <v>52</v>
      </c>
      <c r="I103" s="293" t="s">
        <v>55</v>
      </c>
      <c r="J103" s="293" t="s">
        <v>637</v>
      </c>
      <c r="K103" s="292"/>
    </row>
    <row r="104" spans="2:11" s="1" customFormat="1" ht="17.25" customHeight="1">
      <c r="B104" s="290"/>
      <c r="C104" s="295" t="s">
        <v>638</v>
      </c>
      <c r="D104" s="295"/>
      <c r="E104" s="295"/>
      <c r="F104" s="296" t="s">
        <v>639</v>
      </c>
      <c r="G104" s="297"/>
      <c r="H104" s="295"/>
      <c r="I104" s="295"/>
      <c r="J104" s="295" t="s">
        <v>640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51</v>
      </c>
      <c r="D106" s="300"/>
      <c r="E106" s="300"/>
      <c r="F106" s="301" t="s">
        <v>641</v>
      </c>
      <c r="G106" s="278"/>
      <c r="H106" s="278" t="s">
        <v>681</v>
      </c>
      <c r="I106" s="278" t="s">
        <v>643</v>
      </c>
      <c r="J106" s="278">
        <v>20</v>
      </c>
      <c r="K106" s="292"/>
    </row>
    <row r="107" spans="2:11" s="1" customFormat="1" ht="15" customHeight="1">
      <c r="B107" s="290"/>
      <c r="C107" s="278" t="s">
        <v>644</v>
      </c>
      <c r="D107" s="278"/>
      <c r="E107" s="278"/>
      <c r="F107" s="301" t="s">
        <v>641</v>
      </c>
      <c r="G107" s="278"/>
      <c r="H107" s="278" t="s">
        <v>681</v>
      </c>
      <c r="I107" s="278" t="s">
        <v>643</v>
      </c>
      <c r="J107" s="278">
        <v>120</v>
      </c>
      <c r="K107" s="292"/>
    </row>
    <row r="108" spans="2:11" s="1" customFormat="1" ht="15" customHeight="1">
      <c r="B108" s="303"/>
      <c r="C108" s="278" t="s">
        <v>646</v>
      </c>
      <c r="D108" s="278"/>
      <c r="E108" s="278"/>
      <c r="F108" s="301" t="s">
        <v>647</v>
      </c>
      <c r="G108" s="278"/>
      <c r="H108" s="278" t="s">
        <v>681</v>
      </c>
      <c r="I108" s="278" t="s">
        <v>643</v>
      </c>
      <c r="J108" s="278">
        <v>50</v>
      </c>
      <c r="K108" s="292"/>
    </row>
    <row r="109" spans="2:11" s="1" customFormat="1" ht="15" customHeight="1">
      <c r="B109" s="303"/>
      <c r="C109" s="278" t="s">
        <v>649</v>
      </c>
      <c r="D109" s="278"/>
      <c r="E109" s="278"/>
      <c r="F109" s="301" t="s">
        <v>641</v>
      </c>
      <c r="G109" s="278"/>
      <c r="H109" s="278" t="s">
        <v>681</v>
      </c>
      <c r="I109" s="278" t="s">
        <v>651</v>
      </c>
      <c r="J109" s="278"/>
      <c r="K109" s="292"/>
    </row>
    <row r="110" spans="2:11" s="1" customFormat="1" ht="15" customHeight="1">
      <c r="B110" s="303"/>
      <c r="C110" s="278" t="s">
        <v>660</v>
      </c>
      <c r="D110" s="278"/>
      <c r="E110" s="278"/>
      <c r="F110" s="301" t="s">
        <v>647</v>
      </c>
      <c r="G110" s="278"/>
      <c r="H110" s="278" t="s">
        <v>681</v>
      </c>
      <c r="I110" s="278" t="s">
        <v>643</v>
      </c>
      <c r="J110" s="278">
        <v>50</v>
      </c>
      <c r="K110" s="292"/>
    </row>
    <row r="111" spans="2:11" s="1" customFormat="1" ht="15" customHeight="1">
      <c r="B111" s="303"/>
      <c r="C111" s="278" t="s">
        <v>668</v>
      </c>
      <c r="D111" s="278"/>
      <c r="E111" s="278"/>
      <c r="F111" s="301" t="s">
        <v>647</v>
      </c>
      <c r="G111" s="278"/>
      <c r="H111" s="278" t="s">
        <v>681</v>
      </c>
      <c r="I111" s="278" t="s">
        <v>643</v>
      </c>
      <c r="J111" s="278">
        <v>50</v>
      </c>
      <c r="K111" s="292"/>
    </row>
    <row r="112" spans="2:11" s="1" customFormat="1" ht="15" customHeight="1">
      <c r="B112" s="303"/>
      <c r="C112" s="278" t="s">
        <v>666</v>
      </c>
      <c r="D112" s="278"/>
      <c r="E112" s="278"/>
      <c r="F112" s="301" t="s">
        <v>647</v>
      </c>
      <c r="G112" s="278"/>
      <c r="H112" s="278" t="s">
        <v>681</v>
      </c>
      <c r="I112" s="278" t="s">
        <v>643</v>
      </c>
      <c r="J112" s="278">
        <v>50</v>
      </c>
      <c r="K112" s="292"/>
    </row>
    <row r="113" spans="2:11" s="1" customFormat="1" ht="15" customHeight="1">
      <c r="B113" s="303"/>
      <c r="C113" s="278" t="s">
        <v>51</v>
      </c>
      <c r="D113" s="278"/>
      <c r="E113" s="278"/>
      <c r="F113" s="301" t="s">
        <v>641</v>
      </c>
      <c r="G113" s="278"/>
      <c r="H113" s="278" t="s">
        <v>682</v>
      </c>
      <c r="I113" s="278" t="s">
        <v>643</v>
      </c>
      <c r="J113" s="278">
        <v>20</v>
      </c>
      <c r="K113" s="292"/>
    </row>
    <row r="114" spans="2:11" s="1" customFormat="1" ht="15" customHeight="1">
      <c r="B114" s="303"/>
      <c r="C114" s="278" t="s">
        <v>683</v>
      </c>
      <c r="D114" s="278"/>
      <c r="E114" s="278"/>
      <c r="F114" s="301" t="s">
        <v>641</v>
      </c>
      <c r="G114" s="278"/>
      <c r="H114" s="278" t="s">
        <v>684</v>
      </c>
      <c r="I114" s="278" t="s">
        <v>643</v>
      </c>
      <c r="J114" s="278">
        <v>120</v>
      </c>
      <c r="K114" s="292"/>
    </row>
    <row r="115" spans="2:11" s="1" customFormat="1" ht="15" customHeight="1">
      <c r="B115" s="303"/>
      <c r="C115" s="278" t="s">
        <v>36</v>
      </c>
      <c r="D115" s="278"/>
      <c r="E115" s="278"/>
      <c r="F115" s="301" t="s">
        <v>641</v>
      </c>
      <c r="G115" s="278"/>
      <c r="H115" s="278" t="s">
        <v>685</v>
      </c>
      <c r="I115" s="278" t="s">
        <v>676</v>
      </c>
      <c r="J115" s="278"/>
      <c r="K115" s="292"/>
    </row>
    <row r="116" spans="2:11" s="1" customFormat="1" ht="15" customHeight="1">
      <c r="B116" s="303"/>
      <c r="C116" s="278" t="s">
        <v>46</v>
      </c>
      <c r="D116" s="278"/>
      <c r="E116" s="278"/>
      <c r="F116" s="301" t="s">
        <v>641</v>
      </c>
      <c r="G116" s="278"/>
      <c r="H116" s="278" t="s">
        <v>686</v>
      </c>
      <c r="I116" s="278" t="s">
        <v>676</v>
      </c>
      <c r="J116" s="278"/>
      <c r="K116" s="292"/>
    </row>
    <row r="117" spans="2:11" s="1" customFormat="1" ht="15" customHeight="1">
      <c r="B117" s="303"/>
      <c r="C117" s="278" t="s">
        <v>55</v>
      </c>
      <c r="D117" s="278"/>
      <c r="E117" s="278"/>
      <c r="F117" s="301" t="s">
        <v>641</v>
      </c>
      <c r="G117" s="278"/>
      <c r="H117" s="278" t="s">
        <v>687</v>
      </c>
      <c r="I117" s="278" t="s">
        <v>688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689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635</v>
      </c>
      <c r="D123" s="293"/>
      <c r="E123" s="293"/>
      <c r="F123" s="293" t="s">
        <v>636</v>
      </c>
      <c r="G123" s="294"/>
      <c r="H123" s="293" t="s">
        <v>52</v>
      </c>
      <c r="I123" s="293" t="s">
        <v>55</v>
      </c>
      <c r="J123" s="293" t="s">
        <v>637</v>
      </c>
      <c r="K123" s="322"/>
    </row>
    <row r="124" spans="2:11" s="1" customFormat="1" ht="17.25" customHeight="1">
      <c r="B124" s="321"/>
      <c r="C124" s="295" t="s">
        <v>638</v>
      </c>
      <c r="D124" s="295"/>
      <c r="E124" s="295"/>
      <c r="F124" s="296" t="s">
        <v>639</v>
      </c>
      <c r="G124" s="297"/>
      <c r="H124" s="295"/>
      <c r="I124" s="295"/>
      <c r="J124" s="295" t="s">
        <v>640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644</v>
      </c>
      <c r="D126" s="300"/>
      <c r="E126" s="300"/>
      <c r="F126" s="301" t="s">
        <v>641</v>
      </c>
      <c r="G126" s="278"/>
      <c r="H126" s="278" t="s">
        <v>681</v>
      </c>
      <c r="I126" s="278" t="s">
        <v>643</v>
      </c>
      <c r="J126" s="278">
        <v>120</v>
      </c>
      <c r="K126" s="326"/>
    </row>
    <row r="127" spans="2:11" s="1" customFormat="1" ht="15" customHeight="1">
      <c r="B127" s="323"/>
      <c r="C127" s="278" t="s">
        <v>690</v>
      </c>
      <c r="D127" s="278"/>
      <c r="E127" s="278"/>
      <c r="F127" s="301" t="s">
        <v>641</v>
      </c>
      <c r="G127" s="278"/>
      <c r="H127" s="278" t="s">
        <v>691</v>
      </c>
      <c r="I127" s="278" t="s">
        <v>643</v>
      </c>
      <c r="J127" s="278" t="s">
        <v>692</v>
      </c>
      <c r="K127" s="326"/>
    </row>
    <row r="128" spans="2:11" s="1" customFormat="1" ht="15" customHeight="1">
      <c r="B128" s="323"/>
      <c r="C128" s="278" t="s">
        <v>589</v>
      </c>
      <c r="D128" s="278"/>
      <c r="E128" s="278"/>
      <c r="F128" s="301" t="s">
        <v>641</v>
      </c>
      <c r="G128" s="278"/>
      <c r="H128" s="278" t="s">
        <v>693</v>
      </c>
      <c r="I128" s="278" t="s">
        <v>643</v>
      </c>
      <c r="J128" s="278" t="s">
        <v>692</v>
      </c>
      <c r="K128" s="326"/>
    </row>
    <row r="129" spans="2:11" s="1" customFormat="1" ht="15" customHeight="1">
      <c r="B129" s="323"/>
      <c r="C129" s="278" t="s">
        <v>652</v>
      </c>
      <c r="D129" s="278"/>
      <c r="E129" s="278"/>
      <c r="F129" s="301" t="s">
        <v>647</v>
      </c>
      <c r="G129" s="278"/>
      <c r="H129" s="278" t="s">
        <v>653</v>
      </c>
      <c r="I129" s="278" t="s">
        <v>643</v>
      </c>
      <c r="J129" s="278">
        <v>15</v>
      </c>
      <c r="K129" s="326"/>
    </row>
    <row r="130" spans="2:11" s="1" customFormat="1" ht="15" customHeight="1">
      <c r="B130" s="323"/>
      <c r="C130" s="304" t="s">
        <v>654</v>
      </c>
      <c r="D130" s="304"/>
      <c r="E130" s="304"/>
      <c r="F130" s="305" t="s">
        <v>647</v>
      </c>
      <c r="G130" s="304"/>
      <c r="H130" s="304" t="s">
        <v>655</v>
      </c>
      <c r="I130" s="304" t="s">
        <v>643</v>
      </c>
      <c r="J130" s="304">
        <v>15</v>
      </c>
      <c r="K130" s="326"/>
    </row>
    <row r="131" spans="2:11" s="1" customFormat="1" ht="15" customHeight="1">
      <c r="B131" s="323"/>
      <c r="C131" s="304" t="s">
        <v>656</v>
      </c>
      <c r="D131" s="304"/>
      <c r="E131" s="304"/>
      <c r="F131" s="305" t="s">
        <v>647</v>
      </c>
      <c r="G131" s="304"/>
      <c r="H131" s="304" t="s">
        <v>657</v>
      </c>
      <c r="I131" s="304" t="s">
        <v>643</v>
      </c>
      <c r="J131" s="304">
        <v>20</v>
      </c>
      <c r="K131" s="326"/>
    </row>
    <row r="132" spans="2:11" s="1" customFormat="1" ht="15" customHeight="1">
      <c r="B132" s="323"/>
      <c r="C132" s="304" t="s">
        <v>658</v>
      </c>
      <c r="D132" s="304"/>
      <c r="E132" s="304"/>
      <c r="F132" s="305" t="s">
        <v>647</v>
      </c>
      <c r="G132" s="304"/>
      <c r="H132" s="304" t="s">
        <v>659</v>
      </c>
      <c r="I132" s="304" t="s">
        <v>643</v>
      </c>
      <c r="J132" s="304">
        <v>20</v>
      </c>
      <c r="K132" s="326"/>
    </row>
    <row r="133" spans="2:11" s="1" customFormat="1" ht="15" customHeight="1">
      <c r="B133" s="323"/>
      <c r="C133" s="278" t="s">
        <v>646</v>
      </c>
      <c r="D133" s="278"/>
      <c r="E133" s="278"/>
      <c r="F133" s="301" t="s">
        <v>647</v>
      </c>
      <c r="G133" s="278"/>
      <c r="H133" s="278" t="s">
        <v>681</v>
      </c>
      <c r="I133" s="278" t="s">
        <v>643</v>
      </c>
      <c r="J133" s="278">
        <v>50</v>
      </c>
      <c r="K133" s="326"/>
    </row>
    <row r="134" spans="2:11" s="1" customFormat="1" ht="15" customHeight="1">
      <c r="B134" s="323"/>
      <c r="C134" s="278" t="s">
        <v>660</v>
      </c>
      <c r="D134" s="278"/>
      <c r="E134" s="278"/>
      <c r="F134" s="301" t="s">
        <v>647</v>
      </c>
      <c r="G134" s="278"/>
      <c r="H134" s="278" t="s">
        <v>681</v>
      </c>
      <c r="I134" s="278" t="s">
        <v>643</v>
      </c>
      <c r="J134" s="278">
        <v>50</v>
      </c>
      <c r="K134" s="326"/>
    </row>
    <row r="135" spans="2:11" s="1" customFormat="1" ht="15" customHeight="1">
      <c r="B135" s="323"/>
      <c r="C135" s="278" t="s">
        <v>666</v>
      </c>
      <c r="D135" s="278"/>
      <c r="E135" s="278"/>
      <c r="F135" s="301" t="s">
        <v>647</v>
      </c>
      <c r="G135" s="278"/>
      <c r="H135" s="278" t="s">
        <v>681</v>
      </c>
      <c r="I135" s="278" t="s">
        <v>643</v>
      </c>
      <c r="J135" s="278">
        <v>50</v>
      </c>
      <c r="K135" s="326"/>
    </row>
    <row r="136" spans="2:11" s="1" customFormat="1" ht="15" customHeight="1">
      <c r="B136" s="323"/>
      <c r="C136" s="278" t="s">
        <v>668</v>
      </c>
      <c r="D136" s="278"/>
      <c r="E136" s="278"/>
      <c r="F136" s="301" t="s">
        <v>647</v>
      </c>
      <c r="G136" s="278"/>
      <c r="H136" s="278" t="s">
        <v>681</v>
      </c>
      <c r="I136" s="278" t="s">
        <v>643</v>
      </c>
      <c r="J136" s="278">
        <v>50</v>
      </c>
      <c r="K136" s="326"/>
    </row>
    <row r="137" spans="2:11" s="1" customFormat="1" ht="15" customHeight="1">
      <c r="B137" s="323"/>
      <c r="C137" s="278" t="s">
        <v>669</v>
      </c>
      <c r="D137" s="278"/>
      <c r="E137" s="278"/>
      <c r="F137" s="301" t="s">
        <v>647</v>
      </c>
      <c r="G137" s="278"/>
      <c r="H137" s="278" t="s">
        <v>694</v>
      </c>
      <c r="I137" s="278" t="s">
        <v>643</v>
      </c>
      <c r="J137" s="278">
        <v>255</v>
      </c>
      <c r="K137" s="326"/>
    </row>
    <row r="138" spans="2:11" s="1" customFormat="1" ht="15" customHeight="1">
      <c r="B138" s="323"/>
      <c r="C138" s="278" t="s">
        <v>671</v>
      </c>
      <c r="D138" s="278"/>
      <c r="E138" s="278"/>
      <c r="F138" s="301" t="s">
        <v>641</v>
      </c>
      <c r="G138" s="278"/>
      <c r="H138" s="278" t="s">
        <v>695</v>
      </c>
      <c r="I138" s="278" t="s">
        <v>673</v>
      </c>
      <c r="J138" s="278"/>
      <c r="K138" s="326"/>
    </row>
    <row r="139" spans="2:11" s="1" customFormat="1" ht="15" customHeight="1">
      <c r="B139" s="323"/>
      <c r="C139" s="278" t="s">
        <v>674</v>
      </c>
      <c r="D139" s="278"/>
      <c r="E139" s="278"/>
      <c r="F139" s="301" t="s">
        <v>641</v>
      </c>
      <c r="G139" s="278"/>
      <c r="H139" s="278" t="s">
        <v>696</v>
      </c>
      <c r="I139" s="278" t="s">
        <v>676</v>
      </c>
      <c r="J139" s="278"/>
      <c r="K139" s="326"/>
    </row>
    <row r="140" spans="2:11" s="1" customFormat="1" ht="15" customHeight="1">
      <c r="B140" s="323"/>
      <c r="C140" s="278" t="s">
        <v>677</v>
      </c>
      <c r="D140" s="278"/>
      <c r="E140" s="278"/>
      <c r="F140" s="301" t="s">
        <v>641</v>
      </c>
      <c r="G140" s="278"/>
      <c r="H140" s="278" t="s">
        <v>677</v>
      </c>
      <c r="I140" s="278" t="s">
        <v>676</v>
      </c>
      <c r="J140" s="278"/>
      <c r="K140" s="326"/>
    </row>
    <row r="141" spans="2:11" s="1" customFormat="1" ht="15" customHeight="1">
      <c r="B141" s="323"/>
      <c r="C141" s="278" t="s">
        <v>36</v>
      </c>
      <c r="D141" s="278"/>
      <c r="E141" s="278"/>
      <c r="F141" s="301" t="s">
        <v>641</v>
      </c>
      <c r="G141" s="278"/>
      <c r="H141" s="278" t="s">
        <v>697</v>
      </c>
      <c r="I141" s="278" t="s">
        <v>676</v>
      </c>
      <c r="J141" s="278"/>
      <c r="K141" s="326"/>
    </row>
    <row r="142" spans="2:11" s="1" customFormat="1" ht="15" customHeight="1">
      <c r="B142" s="323"/>
      <c r="C142" s="278" t="s">
        <v>698</v>
      </c>
      <c r="D142" s="278"/>
      <c r="E142" s="278"/>
      <c r="F142" s="301" t="s">
        <v>641</v>
      </c>
      <c r="G142" s="278"/>
      <c r="H142" s="278" t="s">
        <v>699</v>
      </c>
      <c r="I142" s="278" t="s">
        <v>676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700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635</v>
      </c>
      <c r="D148" s="293"/>
      <c r="E148" s="293"/>
      <c r="F148" s="293" t="s">
        <v>636</v>
      </c>
      <c r="G148" s="294"/>
      <c r="H148" s="293" t="s">
        <v>52</v>
      </c>
      <c r="I148" s="293" t="s">
        <v>55</v>
      </c>
      <c r="J148" s="293" t="s">
        <v>637</v>
      </c>
      <c r="K148" s="292"/>
    </row>
    <row r="149" spans="2:11" s="1" customFormat="1" ht="17.25" customHeight="1">
      <c r="B149" s="290"/>
      <c r="C149" s="295" t="s">
        <v>638</v>
      </c>
      <c r="D149" s="295"/>
      <c r="E149" s="295"/>
      <c r="F149" s="296" t="s">
        <v>639</v>
      </c>
      <c r="G149" s="297"/>
      <c r="H149" s="295"/>
      <c r="I149" s="295"/>
      <c r="J149" s="295" t="s">
        <v>640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644</v>
      </c>
      <c r="D151" s="278"/>
      <c r="E151" s="278"/>
      <c r="F151" s="331" t="s">
        <v>641</v>
      </c>
      <c r="G151" s="278"/>
      <c r="H151" s="330" t="s">
        <v>681</v>
      </c>
      <c r="I151" s="330" t="s">
        <v>643</v>
      </c>
      <c r="J151" s="330">
        <v>120</v>
      </c>
      <c r="K151" s="326"/>
    </row>
    <row r="152" spans="2:11" s="1" customFormat="1" ht="15" customHeight="1">
      <c r="B152" s="303"/>
      <c r="C152" s="330" t="s">
        <v>690</v>
      </c>
      <c r="D152" s="278"/>
      <c r="E152" s="278"/>
      <c r="F152" s="331" t="s">
        <v>641</v>
      </c>
      <c r="G152" s="278"/>
      <c r="H152" s="330" t="s">
        <v>701</v>
      </c>
      <c r="I152" s="330" t="s">
        <v>643</v>
      </c>
      <c r="J152" s="330" t="s">
        <v>692</v>
      </c>
      <c r="K152" s="326"/>
    </row>
    <row r="153" spans="2:11" s="1" customFormat="1" ht="15" customHeight="1">
      <c r="B153" s="303"/>
      <c r="C153" s="330" t="s">
        <v>589</v>
      </c>
      <c r="D153" s="278"/>
      <c r="E153" s="278"/>
      <c r="F153" s="331" t="s">
        <v>641</v>
      </c>
      <c r="G153" s="278"/>
      <c r="H153" s="330" t="s">
        <v>702</v>
      </c>
      <c r="I153" s="330" t="s">
        <v>643</v>
      </c>
      <c r="J153" s="330" t="s">
        <v>692</v>
      </c>
      <c r="K153" s="326"/>
    </row>
    <row r="154" spans="2:11" s="1" customFormat="1" ht="15" customHeight="1">
      <c r="B154" s="303"/>
      <c r="C154" s="330" t="s">
        <v>646</v>
      </c>
      <c r="D154" s="278"/>
      <c r="E154" s="278"/>
      <c r="F154" s="331" t="s">
        <v>647</v>
      </c>
      <c r="G154" s="278"/>
      <c r="H154" s="330" t="s">
        <v>681</v>
      </c>
      <c r="I154" s="330" t="s">
        <v>643</v>
      </c>
      <c r="J154" s="330">
        <v>50</v>
      </c>
      <c r="K154" s="326"/>
    </row>
    <row r="155" spans="2:11" s="1" customFormat="1" ht="15" customHeight="1">
      <c r="B155" s="303"/>
      <c r="C155" s="330" t="s">
        <v>649</v>
      </c>
      <c r="D155" s="278"/>
      <c r="E155" s="278"/>
      <c r="F155" s="331" t="s">
        <v>641</v>
      </c>
      <c r="G155" s="278"/>
      <c r="H155" s="330" t="s">
        <v>681</v>
      </c>
      <c r="I155" s="330" t="s">
        <v>651</v>
      </c>
      <c r="J155" s="330"/>
      <c r="K155" s="326"/>
    </row>
    <row r="156" spans="2:11" s="1" customFormat="1" ht="15" customHeight="1">
      <c r="B156" s="303"/>
      <c r="C156" s="330" t="s">
        <v>660</v>
      </c>
      <c r="D156" s="278"/>
      <c r="E156" s="278"/>
      <c r="F156" s="331" t="s">
        <v>647</v>
      </c>
      <c r="G156" s="278"/>
      <c r="H156" s="330" t="s">
        <v>681</v>
      </c>
      <c r="I156" s="330" t="s">
        <v>643</v>
      </c>
      <c r="J156" s="330">
        <v>50</v>
      </c>
      <c r="K156" s="326"/>
    </row>
    <row r="157" spans="2:11" s="1" customFormat="1" ht="15" customHeight="1">
      <c r="B157" s="303"/>
      <c r="C157" s="330" t="s">
        <v>668</v>
      </c>
      <c r="D157" s="278"/>
      <c r="E157" s="278"/>
      <c r="F157" s="331" t="s">
        <v>647</v>
      </c>
      <c r="G157" s="278"/>
      <c r="H157" s="330" t="s">
        <v>681</v>
      </c>
      <c r="I157" s="330" t="s">
        <v>643</v>
      </c>
      <c r="J157" s="330">
        <v>50</v>
      </c>
      <c r="K157" s="326"/>
    </row>
    <row r="158" spans="2:11" s="1" customFormat="1" ht="15" customHeight="1">
      <c r="B158" s="303"/>
      <c r="C158" s="330" t="s">
        <v>666</v>
      </c>
      <c r="D158" s="278"/>
      <c r="E158" s="278"/>
      <c r="F158" s="331" t="s">
        <v>647</v>
      </c>
      <c r="G158" s="278"/>
      <c r="H158" s="330" t="s">
        <v>681</v>
      </c>
      <c r="I158" s="330" t="s">
        <v>643</v>
      </c>
      <c r="J158" s="330">
        <v>50</v>
      </c>
      <c r="K158" s="326"/>
    </row>
    <row r="159" spans="2:11" s="1" customFormat="1" ht="15" customHeight="1">
      <c r="B159" s="303"/>
      <c r="C159" s="330" t="s">
        <v>88</v>
      </c>
      <c r="D159" s="278"/>
      <c r="E159" s="278"/>
      <c r="F159" s="331" t="s">
        <v>641</v>
      </c>
      <c r="G159" s="278"/>
      <c r="H159" s="330" t="s">
        <v>703</v>
      </c>
      <c r="I159" s="330" t="s">
        <v>643</v>
      </c>
      <c r="J159" s="330" t="s">
        <v>704</v>
      </c>
      <c r="K159" s="326"/>
    </row>
    <row r="160" spans="2:11" s="1" customFormat="1" ht="15" customHeight="1">
      <c r="B160" s="303"/>
      <c r="C160" s="330" t="s">
        <v>705</v>
      </c>
      <c r="D160" s="278"/>
      <c r="E160" s="278"/>
      <c r="F160" s="331" t="s">
        <v>641</v>
      </c>
      <c r="G160" s="278"/>
      <c r="H160" s="330" t="s">
        <v>706</v>
      </c>
      <c r="I160" s="330" t="s">
        <v>676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707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635</v>
      </c>
      <c r="D166" s="293"/>
      <c r="E166" s="293"/>
      <c r="F166" s="293" t="s">
        <v>636</v>
      </c>
      <c r="G166" s="335"/>
      <c r="H166" s="336" t="s">
        <v>52</v>
      </c>
      <c r="I166" s="336" t="s">
        <v>55</v>
      </c>
      <c r="J166" s="293" t="s">
        <v>637</v>
      </c>
      <c r="K166" s="270"/>
    </row>
    <row r="167" spans="2:11" s="1" customFormat="1" ht="17.25" customHeight="1">
      <c r="B167" s="271"/>
      <c r="C167" s="295" t="s">
        <v>638</v>
      </c>
      <c r="D167" s="295"/>
      <c r="E167" s="295"/>
      <c r="F167" s="296" t="s">
        <v>639</v>
      </c>
      <c r="G167" s="337"/>
      <c r="H167" s="338"/>
      <c r="I167" s="338"/>
      <c r="J167" s="295" t="s">
        <v>640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644</v>
      </c>
      <c r="D169" s="278"/>
      <c r="E169" s="278"/>
      <c r="F169" s="301" t="s">
        <v>641</v>
      </c>
      <c r="G169" s="278"/>
      <c r="H169" s="278" t="s">
        <v>681</v>
      </c>
      <c r="I169" s="278" t="s">
        <v>643</v>
      </c>
      <c r="J169" s="278">
        <v>120</v>
      </c>
      <c r="K169" s="326"/>
    </row>
    <row r="170" spans="2:11" s="1" customFormat="1" ht="15" customHeight="1">
      <c r="B170" s="303"/>
      <c r="C170" s="278" t="s">
        <v>690</v>
      </c>
      <c r="D170" s="278"/>
      <c r="E170" s="278"/>
      <c r="F170" s="301" t="s">
        <v>641</v>
      </c>
      <c r="G170" s="278"/>
      <c r="H170" s="278" t="s">
        <v>691</v>
      </c>
      <c r="I170" s="278" t="s">
        <v>643</v>
      </c>
      <c r="J170" s="278" t="s">
        <v>692</v>
      </c>
      <c r="K170" s="326"/>
    </row>
    <row r="171" spans="2:11" s="1" customFormat="1" ht="15" customHeight="1">
      <c r="B171" s="303"/>
      <c r="C171" s="278" t="s">
        <v>589</v>
      </c>
      <c r="D171" s="278"/>
      <c r="E171" s="278"/>
      <c r="F171" s="301" t="s">
        <v>641</v>
      </c>
      <c r="G171" s="278"/>
      <c r="H171" s="278" t="s">
        <v>708</v>
      </c>
      <c r="I171" s="278" t="s">
        <v>643</v>
      </c>
      <c r="J171" s="278" t="s">
        <v>692</v>
      </c>
      <c r="K171" s="326"/>
    </row>
    <row r="172" spans="2:11" s="1" customFormat="1" ht="15" customHeight="1">
      <c r="B172" s="303"/>
      <c r="C172" s="278" t="s">
        <v>646</v>
      </c>
      <c r="D172" s="278"/>
      <c r="E172" s="278"/>
      <c r="F172" s="301" t="s">
        <v>647</v>
      </c>
      <c r="G172" s="278"/>
      <c r="H172" s="278" t="s">
        <v>708</v>
      </c>
      <c r="I172" s="278" t="s">
        <v>643</v>
      </c>
      <c r="J172" s="278">
        <v>50</v>
      </c>
      <c r="K172" s="326"/>
    </row>
    <row r="173" spans="2:11" s="1" customFormat="1" ht="15" customHeight="1">
      <c r="B173" s="303"/>
      <c r="C173" s="278" t="s">
        <v>649</v>
      </c>
      <c r="D173" s="278"/>
      <c r="E173" s="278"/>
      <c r="F173" s="301" t="s">
        <v>641</v>
      </c>
      <c r="G173" s="278"/>
      <c r="H173" s="278" t="s">
        <v>708</v>
      </c>
      <c r="I173" s="278" t="s">
        <v>651</v>
      </c>
      <c r="J173" s="278"/>
      <c r="K173" s="326"/>
    </row>
    <row r="174" spans="2:11" s="1" customFormat="1" ht="15" customHeight="1">
      <c r="B174" s="303"/>
      <c r="C174" s="278" t="s">
        <v>660</v>
      </c>
      <c r="D174" s="278"/>
      <c r="E174" s="278"/>
      <c r="F174" s="301" t="s">
        <v>647</v>
      </c>
      <c r="G174" s="278"/>
      <c r="H174" s="278" t="s">
        <v>708</v>
      </c>
      <c r="I174" s="278" t="s">
        <v>643</v>
      </c>
      <c r="J174" s="278">
        <v>50</v>
      </c>
      <c r="K174" s="326"/>
    </row>
    <row r="175" spans="2:11" s="1" customFormat="1" ht="15" customHeight="1">
      <c r="B175" s="303"/>
      <c r="C175" s="278" t="s">
        <v>668</v>
      </c>
      <c r="D175" s="278"/>
      <c r="E175" s="278"/>
      <c r="F175" s="301" t="s">
        <v>647</v>
      </c>
      <c r="G175" s="278"/>
      <c r="H175" s="278" t="s">
        <v>708</v>
      </c>
      <c r="I175" s="278" t="s">
        <v>643</v>
      </c>
      <c r="J175" s="278">
        <v>50</v>
      </c>
      <c r="K175" s="326"/>
    </row>
    <row r="176" spans="2:11" s="1" customFormat="1" ht="15" customHeight="1">
      <c r="B176" s="303"/>
      <c r="C176" s="278" t="s">
        <v>666</v>
      </c>
      <c r="D176" s="278"/>
      <c r="E176" s="278"/>
      <c r="F176" s="301" t="s">
        <v>647</v>
      </c>
      <c r="G176" s="278"/>
      <c r="H176" s="278" t="s">
        <v>708</v>
      </c>
      <c r="I176" s="278" t="s">
        <v>643</v>
      </c>
      <c r="J176" s="278">
        <v>50</v>
      </c>
      <c r="K176" s="326"/>
    </row>
    <row r="177" spans="2:11" s="1" customFormat="1" ht="15" customHeight="1">
      <c r="B177" s="303"/>
      <c r="C177" s="278" t="s">
        <v>104</v>
      </c>
      <c r="D177" s="278"/>
      <c r="E177" s="278"/>
      <c r="F177" s="301" t="s">
        <v>641</v>
      </c>
      <c r="G177" s="278"/>
      <c r="H177" s="278" t="s">
        <v>709</v>
      </c>
      <c r="I177" s="278" t="s">
        <v>710</v>
      </c>
      <c r="J177" s="278"/>
      <c r="K177" s="326"/>
    </row>
    <row r="178" spans="2:11" s="1" customFormat="1" ht="15" customHeight="1">
      <c r="B178" s="303"/>
      <c r="C178" s="278" t="s">
        <v>55</v>
      </c>
      <c r="D178" s="278"/>
      <c r="E178" s="278"/>
      <c r="F178" s="301" t="s">
        <v>641</v>
      </c>
      <c r="G178" s="278"/>
      <c r="H178" s="278" t="s">
        <v>711</v>
      </c>
      <c r="I178" s="278" t="s">
        <v>712</v>
      </c>
      <c r="J178" s="278">
        <v>1</v>
      </c>
      <c r="K178" s="326"/>
    </row>
    <row r="179" spans="2:11" s="1" customFormat="1" ht="15" customHeight="1">
      <c r="B179" s="303"/>
      <c r="C179" s="278" t="s">
        <v>51</v>
      </c>
      <c r="D179" s="278"/>
      <c r="E179" s="278"/>
      <c r="F179" s="301" t="s">
        <v>641</v>
      </c>
      <c r="G179" s="278"/>
      <c r="H179" s="278" t="s">
        <v>713</v>
      </c>
      <c r="I179" s="278" t="s">
        <v>643</v>
      </c>
      <c r="J179" s="278">
        <v>20</v>
      </c>
      <c r="K179" s="326"/>
    </row>
    <row r="180" spans="2:11" s="1" customFormat="1" ht="15" customHeight="1">
      <c r="B180" s="303"/>
      <c r="C180" s="278" t="s">
        <v>52</v>
      </c>
      <c r="D180" s="278"/>
      <c r="E180" s="278"/>
      <c r="F180" s="301" t="s">
        <v>641</v>
      </c>
      <c r="G180" s="278"/>
      <c r="H180" s="278" t="s">
        <v>714</v>
      </c>
      <c r="I180" s="278" t="s">
        <v>643</v>
      </c>
      <c r="J180" s="278">
        <v>255</v>
      </c>
      <c r="K180" s="326"/>
    </row>
    <row r="181" spans="2:11" s="1" customFormat="1" ht="15" customHeight="1">
      <c r="B181" s="303"/>
      <c r="C181" s="278" t="s">
        <v>105</v>
      </c>
      <c r="D181" s="278"/>
      <c r="E181" s="278"/>
      <c r="F181" s="301" t="s">
        <v>641</v>
      </c>
      <c r="G181" s="278"/>
      <c r="H181" s="278" t="s">
        <v>605</v>
      </c>
      <c r="I181" s="278" t="s">
        <v>643</v>
      </c>
      <c r="J181" s="278">
        <v>10</v>
      </c>
      <c r="K181" s="326"/>
    </row>
    <row r="182" spans="2:11" s="1" customFormat="1" ht="15" customHeight="1">
      <c r="B182" s="303"/>
      <c r="C182" s="278" t="s">
        <v>106</v>
      </c>
      <c r="D182" s="278"/>
      <c r="E182" s="278"/>
      <c r="F182" s="301" t="s">
        <v>641</v>
      </c>
      <c r="G182" s="278"/>
      <c r="H182" s="278" t="s">
        <v>715</v>
      </c>
      <c r="I182" s="278" t="s">
        <v>676</v>
      </c>
      <c r="J182" s="278"/>
      <c r="K182" s="326"/>
    </row>
    <row r="183" spans="2:11" s="1" customFormat="1" ht="15" customHeight="1">
      <c r="B183" s="303"/>
      <c r="C183" s="278" t="s">
        <v>716</v>
      </c>
      <c r="D183" s="278"/>
      <c r="E183" s="278"/>
      <c r="F183" s="301" t="s">
        <v>641</v>
      </c>
      <c r="G183" s="278"/>
      <c r="H183" s="278" t="s">
        <v>717</v>
      </c>
      <c r="I183" s="278" t="s">
        <v>676</v>
      </c>
      <c r="J183" s="278"/>
      <c r="K183" s="326"/>
    </row>
    <row r="184" spans="2:11" s="1" customFormat="1" ht="15" customHeight="1">
      <c r="B184" s="303"/>
      <c r="C184" s="278" t="s">
        <v>705</v>
      </c>
      <c r="D184" s="278"/>
      <c r="E184" s="278"/>
      <c r="F184" s="301" t="s">
        <v>641</v>
      </c>
      <c r="G184" s="278"/>
      <c r="H184" s="278" t="s">
        <v>718</v>
      </c>
      <c r="I184" s="278" t="s">
        <v>676</v>
      </c>
      <c r="J184" s="278"/>
      <c r="K184" s="326"/>
    </row>
    <row r="185" spans="2:11" s="1" customFormat="1" ht="15" customHeight="1">
      <c r="B185" s="303"/>
      <c r="C185" s="278" t="s">
        <v>108</v>
      </c>
      <c r="D185" s="278"/>
      <c r="E185" s="278"/>
      <c r="F185" s="301" t="s">
        <v>647</v>
      </c>
      <c r="G185" s="278"/>
      <c r="H185" s="278" t="s">
        <v>719</v>
      </c>
      <c r="I185" s="278" t="s">
        <v>643</v>
      </c>
      <c r="J185" s="278">
        <v>50</v>
      </c>
      <c r="K185" s="326"/>
    </row>
    <row r="186" spans="2:11" s="1" customFormat="1" ht="15" customHeight="1">
      <c r="B186" s="303"/>
      <c r="C186" s="278" t="s">
        <v>720</v>
      </c>
      <c r="D186" s="278"/>
      <c r="E186" s="278"/>
      <c r="F186" s="301" t="s">
        <v>647</v>
      </c>
      <c r="G186" s="278"/>
      <c r="H186" s="278" t="s">
        <v>721</v>
      </c>
      <c r="I186" s="278" t="s">
        <v>722</v>
      </c>
      <c r="J186" s="278"/>
      <c r="K186" s="326"/>
    </row>
    <row r="187" spans="2:11" s="1" customFormat="1" ht="15" customHeight="1">
      <c r="B187" s="303"/>
      <c r="C187" s="278" t="s">
        <v>723</v>
      </c>
      <c r="D187" s="278"/>
      <c r="E187" s="278"/>
      <c r="F187" s="301" t="s">
        <v>647</v>
      </c>
      <c r="G187" s="278"/>
      <c r="H187" s="278" t="s">
        <v>724</v>
      </c>
      <c r="I187" s="278" t="s">
        <v>722</v>
      </c>
      <c r="J187" s="278"/>
      <c r="K187" s="326"/>
    </row>
    <row r="188" spans="2:11" s="1" customFormat="1" ht="15" customHeight="1">
      <c r="B188" s="303"/>
      <c r="C188" s="278" t="s">
        <v>725</v>
      </c>
      <c r="D188" s="278"/>
      <c r="E188" s="278"/>
      <c r="F188" s="301" t="s">
        <v>647</v>
      </c>
      <c r="G188" s="278"/>
      <c r="H188" s="278" t="s">
        <v>726</v>
      </c>
      <c r="I188" s="278" t="s">
        <v>722</v>
      </c>
      <c r="J188" s="278"/>
      <c r="K188" s="326"/>
    </row>
    <row r="189" spans="2:11" s="1" customFormat="1" ht="15" customHeight="1">
      <c r="B189" s="303"/>
      <c r="C189" s="339" t="s">
        <v>727</v>
      </c>
      <c r="D189" s="278"/>
      <c r="E189" s="278"/>
      <c r="F189" s="301" t="s">
        <v>647</v>
      </c>
      <c r="G189" s="278"/>
      <c r="H189" s="278" t="s">
        <v>728</v>
      </c>
      <c r="I189" s="278" t="s">
        <v>729</v>
      </c>
      <c r="J189" s="340" t="s">
        <v>730</v>
      </c>
      <c r="K189" s="326"/>
    </row>
    <row r="190" spans="2:11" s="1" customFormat="1" ht="15" customHeight="1">
      <c r="B190" s="303"/>
      <c r="C190" s="339" t="s">
        <v>40</v>
      </c>
      <c r="D190" s="278"/>
      <c r="E190" s="278"/>
      <c r="F190" s="301" t="s">
        <v>641</v>
      </c>
      <c r="G190" s="278"/>
      <c r="H190" s="275" t="s">
        <v>731</v>
      </c>
      <c r="I190" s="278" t="s">
        <v>732</v>
      </c>
      <c r="J190" s="278"/>
      <c r="K190" s="326"/>
    </row>
    <row r="191" spans="2:11" s="1" customFormat="1" ht="15" customHeight="1">
      <c r="B191" s="303"/>
      <c r="C191" s="339" t="s">
        <v>733</v>
      </c>
      <c r="D191" s="278"/>
      <c r="E191" s="278"/>
      <c r="F191" s="301" t="s">
        <v>641</v>
      </c>
      <c r="G191" s="278"/>
      <c r="H191" s="278" t="s">
        <v>734</v>
      </c>
      <c r="I191" s="278" t="s">
        <v>676</v>
      </c>
      <c r="J191" s="278"/>
      <c r="K191" s="326"/>
    </row>
    <row r="192" spans="2:11" s="1" customFormat="1" ht="15" customHeight="1">
      <c r="B192" s="303"/>
      <c r="C192" s="339" t="s">
        <v>735</v>
      </c>
      <c r="D192" s="278"/>
      <c r="E192" s="278"/>
      <c r="F192" s="301" t="s">
        <v>641</v>
      </c>
      <c r="G192" s="278"/>
      <c r="H192" s="278" t="s">
        <v>736</v>
      </c>
      <c r="I192" s="278" t="s">
        <v>676</v>
      </c>
      <c r="J192" s="278"/>
      <c r="K192" s="326"/>
    </row>
    <row r="193" spans="2:11" s="1" customFormat="1" ht="15" customHeight="1">
      <c r="B193" s="303"/>
      <c r="C193" s="339" t="s">
        <v>737</v>
      </c>
      <c r="D193" s="278"/>
      <c r="E193" s="278"/>
      <c r="F193" s="301" t="s">
        <v>647</v>
      </c>
      <c r="G193" s="278"/>
      <c r="H193" s="278" t="s">
        <v>738</v>
      </c>
      <c r="I193" s="278" t="s">
        <v>676</v>
      </c>
      <c r="J193" s="278"/>
      <c r="K193" s="326"/>
    </row>
    <row r="194" spans="2:11" s="1" customFormat="1" ht="15" customHeight="1">
      <c r="B194" s="332"/>
      <c r="C194" s="341"/>
      <c r="D194" s="312"/>
      <c r="E194" s="312"/>
      <c r="F194" s="312"/>
      <c r="G194" s="312"/>
      <c r="H194" s="312"/>
      <c r="I194" s="312"/>
      <c r="J194" s="312"/>
      <c r="K194" s="333"/>
    </row>
    <row r="195" spans="2:11" s="1" customFormat="1" ht="18.75" customHeight="1">
      <c r="B195" s="314"/>
      <c r="C195" s="324"/>
      <c r="D195" s="324"/>
      <c r="E195" s="324"/>
      <c r="F195" s="334"/>
      <c r="G195" s="324"/>
      <c r="H195" s="324"/>
      <c r="I195" s="324"/>
      <c r="J195" s="324"/>
      <c r="K195" s="314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</row>
    <row r="198" spans="2:11" s="1" customFormat="1" ht="13.5">
      <c r="B198" s="265"/>
      <c r="C198" s="266"/>
      <c r="D198" s="266"/>
      <c r="E198" s="266"/>
      <c r="F198" s="266"/>
      <c r="G198" s="266"/>
      <c r="H198" s="266"/>
      <c r="I198" s="266"/>
      <c r="J198" s="266"/>
      <c r="K198" s="267"/>
    </row>
    <row r="199" spans="2:11" s="1" customFormat="1" ht="21">
      <c r="B199" s="268"/>
      <c r="C199" s="269" t="s">
        <v>739</v>
      </c>
      <c r="D199" s="269"/>
      <c r="E199" s="269"/>
      <c r="F199" s="269"/>
      <c r="G199" s="269"/>
      <c r="H199" s="269"/>
      <c r="I199" s="269"/>
      <c r="J199" s="269"/>
      <c r="K199" s="270"/>
    </row>
    <row r="200" spans="2:11" s="1" customFormat="1" ht="25.5" customHeight="1">
      <c r="B200" s="268"/>
      <c r="C200" s="342" t="s">
        <v>740</v>
      </c>
      <c r="D200" s="342"/>
      <c r="E200" s="342"/>
      <c r="F200" s="342" t="s">
        <v>741</v>
      </c>
      <c r="G200" s="343"/>
      <c r="H200" s="342" t="s">
        <v>742</v>
      </c>
      <c r="I200" s="342"/>
      <c r="J200" s="342"/>
      <c r="K200" s="270"/>
    </row>
    <row r="201" spans="2:11" s="1" customFormat="1" ht="5.25" customHeight="1">
      <c r="B201" s="303"/>
      <c r="C201" s="298"/>
      <c r="D201" s="298"/>
      <c r="E201" s="298"/>
      <c r="F201" s="298"/>
      <c r="G201" s="324"/>
      <c r="H201" s="298"/>
      <c r="I201" s="298"/>
      <c r="J201" s="298"/>
      <c r="K201" s="326"/>
    </row>
    <row r="202" spans="2:11" s="1" customFormat="1" ht="15" customHeight="1">
      <c r="B202" s="303"/>
      <c r="C202" s="278" t="s">
        <v>732</v>
      </c>
      <c r="D202" s="278"/>
      <c r="E202" s="278"/>
      <c r="F202" s="301" t="s">
        <v>41</v>
      </c>
      <c r="G202" s="278"/>
      <c r="H202" s="278" t="s">
        <v>743</v>
      </c>
      <c r="I202" s="278"/>
      <c r="J202" s="278"/>
      <c r="K202" s="326"/>
    </row>
    <row r="203" spans="2:11" s="1" customFormat="1" ht="15" customHeight="1">
      <c r="B203" s="303"/>
      <c r="C203" s="278"/>
      <c r="D203" s="278"/>
      <c r="E203" s="278"/>
      <c r="F203" s="301" t="s">
        <v>42</v>
      </c>
      <c r="G203" s="278"/>
      <c r="H203" s="278" t="s">
        <v>744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45</v>
      </c>
      <c r="G204" s="278"/>
      <c r="H204" s="278" t="s">
        <v>745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43</v>
      </c>
      <c r="G205" s="278"/>
      <c r="H205" s="278" t="s">
        <v>746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44</v>
      </c>
      <c r="G206" s="278"/>
      <c r="H206" s="278" t="s">
        <v>747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/>
      <c r="G207" s="278"/>
      <c r="H207" s="278"/>
      <c r="I207" s="278"/>
      <c r="J207" s="278"/>
      <c r="K207" s="326"/>
    </row>
    <row r="208" spans="2:11" s="1" customFormat="1" ht="15" customHeight="1">
      <c r="B208" s="303"/>
      <c r="C208" s="278" t="s">
        <v>688</v>
      </c>
      <c r="D208" s="278"/>
      <c r="E208" s="278"/>
      <c r="F208" s="301" t="s">
        <v>77</v>
      </c>
      <c r="G208" s="278"/>
      <c r="H208" s="278" t="s">
        <v>748</v>
      </c>
      <c r="I208" s="278"/>
      <c r="J208" s="278"/>
      <c r="K208" s="326"/>
    </row>
    <row r="209" spans="2:11" s="1" customFormat="1" ht="15" customHeight="1">
      <c r="B209" s="303"/>
      <c r="C209" s="278"/>
      <c r="D209" s="278"/>
      <c r="E209" s="278"/>
      <c r="F209" s="301" t="s">
        <v>583</v>
      </c>
      <c r="G209" s="278"/>
      <c r="H209" s="278" t="s">
        <v>584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581</v>
      </c>
      <c r="G210" s="278"/>
      <c r="H210" s="278" t="s">
        <v>749</v>
      </c>
      <c r="I210" s="278"/>
      <c r="J210" s="278"/>
      <c r="K210" s="326"/>
    </row>
    <row r="211" spans="2:11" s="1" customFormat="1" ht="15" customHeight="1">
      <c r="B211" s="344"/>
      <c r="C211" s="278"/>
      <c r="D211" s="278"/>
      <c r="E211" s="278"/>
      <c r="F211" s="301" t="s">
        <v>585</v>
      </c>
      <c r="G211" s="339"/>
      <c r="H211" s="330" t="s">
        <v>586</v>
      </c>
      <c r="I211" s="330"/>
      <c r="J211" s="330"/>
      <c r="K211" s="345"/>
    </row>
    <row r="212" spans="2:11" s="1" customFormat="1" ht="15" customHeight="1">
      <c r="B212" s="344"/>
      <c r="C212" s="278"/>
      <c r="D212" s="278"/>
      <c r="E212" s="278"/>
      <c r="F212" s="301" t="s">
        <v>587</v>
      </c>
      <c r="G212" s="339"/>
      <c r="H212" s="330" t="s">
        <v>750</v>
      </c>
      <c r="I212" s="330"/>
      <c r="J212" s="330"/>
      <c r="K212" s="345"/>
    </row>
    <row r="213" spans="2:11" s="1" customFormat="1" ht="15" customHeight="1">
      <c r="B213" s="344"/>
      <c r="C213" s="278"/>
      <c r="D213" s="278"/>
      <c r="E213" s="278"/>
      <c r="F213" s="301"/>
      <c r="G213" s="339"/>
      <c r="H213" s="330"/>
      <c r="I213" s="330"/>
      <c r="J213" s="330"/>
      <c r="K213" s="345"/>
    </row>
    <row r="214" spans="2:11" s="1" customFormat="1" ht="15" customHeight="1">
      <c r="B214" s="344"/>
      <c r="C214" s="278" t="s">
        <v>712</v>
      </c>
      <c r="D214" s="278"/>
      <c r="E214" s="278"/>
      <c r="F214" s="301">
        <v>1</v>
      </c>
      <c r="G214" s="339"/>
      <c r="H214" s="330" t="s">
        <v>751</v>
      </c>
      <c r="I214" s="330"/>
      <c r="J214" s="330"/>
      <c r="K214" s="345"/>
    </row>
    <row r="215" spans="2:11" s="1" customFormat="1" ht="15" customHeight="1">
      <c r="B215" s="344"/>
      <c r="C215" s="278"/>
      <c r="D215" s="278"/>
      <c r="E215" s="278"/>
      <c r="F215" s="301">
        <v>2</v>
      </c>
      <c r="G215" s="339"/>
      <c r="H215" s="330" t="s">
        <v>752</v>
      </c>
      <c r="I215" s="330"/>
      <c r="J215" s="330"/>
      <c r="K215" s="345"/>
    </row>
    <row r="216" spans="2:11" s="1" customFormat="1" ht="15" customHeight="1">
      <c r="B216" s="344"/>
      <c r="C216" s="278"/>
      <c r="D216" s="278"/>
      <c r="E216" s="278"/>
      <c r="F216" s="301">
        <v>3</v>
      </c>
      <c r="G216" s="339"/>
      <c r="H216" s="330" t="s">
        <v>753</v>
      </c>
      <c r="I216" s="330"/>
      <c r="J216" s="330"/>
      <c r="K216" s="345"/>
    </row>
    <row r="217" spans="2:11" s="1" customFormat="1" ht="15" customHeight="1">
      <c r="B217" s="344"/>
      <c r="C217" s="278"/>
      <c r="D217" s="278"/>
      <c r="E217" s="278"/>
      <c r="F217" s="301">
        <v>4</v>
      </c>
      <c r="G217" s="339"/>
      <c r="H217" s="330" t="s">
        <v>754</v>
      </c>
      <c r="I217" s="330"/>
      <c r="J217" s="330"/>
      <c r="K217" s="345"/>
    </row>
    <row r="218" spans="2:11" s="1" customFormat="1" ht="12.75" customHeight="1">
      <c r="B218" s="346"/>
      <c r="C218" s="347"/>
      <c r="D218" s="347"/>
      <c r="E218" s="347"/>
      <c r="F218" s="347"/>
      <c r="G218" s="347"/>
      <c r="H218" s="347"/>
      <c r="I218" s="347"/>
      <c r="J218" s="347"/>
      <c r="K218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Klimša</dc:creator>
  <cp:keywords/>
  <dc:description/>
  <cp:lastModifiedBy>Michal Klimša</cp:lastModifiedBy>
  <dcterms:created xsi:type="dcterms:W3CDTF">2022-10-11T09:52:10Z</dcterms:created>
  <dcterms:modified xsi:type="dcterms:W3CDTF">2022-10-11T09:52:15Z</dcterms:modified>
  <cp:category/>
  <cp:version/>
  <cp:contentType/>
  <cp:contentStatus/>
</cp:coreProperties>
</file>