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práce" sheetId="2" r:id="rId2"/>
    <sheet name="02 - VZT+KLM" sheetId="3" r:id="rId3"/>
    <sheet name="C21M - Elektromontáže" sheetId="4" r:id="rId4"/>
    <sheet name="C22M - M" sheetId="5" r:id="rId5"/>
    <sheet name="C24 - Stavební práce - výsek" sheetId="6" r:id="rId6"/>
    <sheet name="C23 - Materiály" sheetId="7" r:id="rId7"/>
    <sheet name="C25 - Práce v HZS" sheetId="8" r:id="rId8"/>
    <sheet name="VC - Výchozí revize elektro" sheetId="9" r:id="rId9"/>
    <sheet name="VC 722289 - Pravidelné re..." sheetId="10" r:id="rId10"/>
    <sheet name="VC 732 - Rozvaděče" sheetId="11" r:id="rId11"/>
    <sheet name="04 - Zařízení zdravotně t..." sheetId="12" r:id="rId12"/>
    <sheet name="05 - Vytápění" sheetId="13" r:id="rId13"/>
    <sheet name="06 - VRN" sheetId="14" r:id="rId14"/>
    <sheet name="Pokyny pro vyplnění" sheetId="15" r:id="rId15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'01 - Stavební práce'!$C$109:$K$781</definedName>
    <definedName name="_xlnm.Print_Area" localSheetId="1">'01 - Stavební práce'!$C$4:$J$39,'01 - Stavební práce'!$C$45:$J$91,'01 - Stavební práce'!$C$97:$K$781</definedName>
    <definedName name="_xlnm.Print_Titles" localSheetId="1">'01 - Stavební práce'!$109:$109</definedName>
    <definedName name="_xlnm._FilterDatabase" localSheetId="2" hidden="1">'02 - VZT+KLM'!$C$86:$K$337</definedName>
    <definedName name="_xlnm.Print_Area" localSheetId="2">'02 - VZT+KLM'!$C$4:$J$39,'02 - VZT+KLM'!$C$45:$J$68,'02 - VZT+KLM'!$C$74:$K$337</definedName>
    <definedName name="_xlnm.Print_Titles" localSheetId="2">'02 - VZT+KLM'!$86:$86</definedName>
    <definedName name="_xlnm._FilterDatabase" localSheetId="3" hidden="1">'C21M - Elektromontáže'!$C$84:$K$137</definedName>
    <definedName name="_xlnm.Print_Area" localSheetId="3">'C21M - Elektromontáže'!$C$4:$J$41,'C21M - Elektromontáže'!$C$47:$J$64,'C21M - Elektromontáže'!$C$70:$K$137</definedName>
    <definedName name="_xlnm.Print_Titles" localSheetId="3">'C21M - Elektromontáže'!$84:$84</definedName>
    <definedName name="_xlnm._FilterDatabase" localSheetId="4" hidden="1">'C22M - M'!$C$84:$K$127</definedName>
    <definedName name="_xlnm.Print_Area" localSheetId="4">'C22M - M'!$C$4:$J$41,'C22M - M'!$C$47:$J$64,'C22M - M'!$C$70:$K$127</definedName>
    <definedName name="_xlnm.Print_Titles" localSheetId="4">'C22M - M'!$84:$84</definedName>
    <definedName name="_xlnm._FilterDatabase" localSheetId="5" hidden="1">'C24 - Stavební práce - výsek'!$C$84:$K$105</definedName>
    <definedName name="_xlnm.Print_Area" localSheetId="5">'C24 - Stavební práce - výsek'!$C$4:$J$41,'C24 - Stavební práce - výsek'!$C$47:$J$64,'C24 - Stavební práce - výsek'!$C$70:$K$105</definedName>
    <definedName name="_xlnm.Print_Titles" localSheetId="5">'C24 - Stavební práce - výsek'!$84:$84</definedName>
    <definedName name="_xlnm._FilterDatabase" localSheetId="6" hidden="1">'C23 - Materiály'!$C$84:$K$191</definedName>
    <definedName name="_xlnm.Print_Area" localSheetId="6">'C23 - Materiály'!$C$4:$J$41,'C23 - Materiály'!$C$47:$J$64,'C23 - Materiály'!$C$70:$K$191</definedName>
    <definedName name="_xlnm.Print_Titles" localSheetId="6">'C23 - Materiály'!$84:$84</definedName>
    <definedName name="_xlnm._FilterDatabase" localSheetId="7" hidden="1">'C25 - Práce v HZS'!$C$84:$K$87</definedName>
    <definedName name="_xlnm.Print_Area" localSheetId="7">'C25 - Práce v HZS'!$C$4:$J$41,'C25 - Práce v HZS'!$C$47:$J$64,'C25 - Práce v HZS'!$C$70:$K$87</definedName>
    <definedName name="_xlnm.Print_Titles" localSheetId="7">'C25 - Práce v HZS'!$84:$84</definedName>
    <definedName name="_xlnm._FilterDatabase" localSheetId="8" hidden="1">'VC - Výchozí revize elektro'!$C$84:$K$87</definedName>
    <definedName name="_xlnm.Print_Area" localSheetId="8">'VC - Výchozí revize elektro'!$C$4:$J$41,'VC - Výchozí revize elektro'!$C$47:$J$64,'VC - Výchozí revize elektro'!$C$70:$K$87</definedName>
    <definedName name="_xlnm.Print_Titles" localSheetId="8">'VC - Výchozí revize elektro'!$84:$84</definedName>
    <definedName name="_xlnm._FilterDatabase" localSheetId="9" hidden="1">'VC 722289 - Pravidelné re...'!$C$84:$K$91</definedName>
    <definedName name="_xlnm.Print_Area" localSheetId="9">'VC 722289 - Pravidelné re...'!$C$4:$J$41,'VC 722289 - Pravidelné re...'!$C$47:$J$64,'VC 722289 - Pravidelné re...'!$C$70:$K$91</definedName>
    <definedName name="_xlnm.Print_Titles" localSheetId="9">'VC 722289 - Pravidelné re...'!$84:$84</definedName>
    <definedName name="_xlnm._FilterDatabase" localSheetId="10" hidden="1">'VC 732 - Rozvaděče'!$C$84:$K$89</definedName>
    <definedName name="_xlnm.Print_Area" localSheetId="10">'VC 732 - Rozvaděče'!$C$4:$J$41,'VC 732 - Rozvaděče'!$C$47:$J$64,'VC 732 - Rozvaděče'!$C$70:$K$89</definedName>
    <definedName name="_xlnm.Print_Titles" localSheetId="10">'VC 732 - Rozvaděče'!$84:$84</definedName>
    <definedName name="_xlnm._FilterDatabase" localSheetId="11" hidden="1">'04 - Zařízení zdravotně t...'!$C$85:$K$481</definedName>
    <definedName name="_xlnm.Print_Area" localSheetId="11">'04 - Zařízení zdravotně t...'!$C$4:$J$39,'04 - Zařízení zdravotně t...'!$C$45:$J$67,'04 - Zařízení zdravotně t...'!$C$73:$K$481</definedName>
    <definedName name="_xlnm.Print_Titles" localSheetId="11">'04 - Zařízení zdravotně t...'!$85:$85</definedName>
    <definedName name="_xlnm._FilterDatabase" localSheetId="12" hidden="1">'05 - Vytápění'!$C$84:$K$332</definedName>
    <definedName name="_xlnm.Print_Area" localSheetId="12">'05 - Vytápění'!$C$4:$J$39,'05 - Vytápění'!$C$45:$J$66,'05 - Vytápění'!$C$72:$K$332</definedName>
    <definedName name="_xlnm.Print_Titles" localSheetId="12">'05 - Vytápění'!$84:$84</definedName>
    <definedName name="_xlnm._FilterDatabase" localSheetId="13" hidden="1">'06 - VRN'!$C$83:$K$107</definedName>
    <definedName name="_xlnm.Print_Area" localSheetId="13">'06 - VRN'!$C$4:$J$39,'06 - VRN'!$C$45:$J$65,'06 - VRN'!$C$71:$K$107</definedName>
    <definedName name="_xlnm.Print_Titles" localSheetId="13">'06 - VRN'!$83:$83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J37"/>
  <c r="J36"/>
  <c i="1" r="AY68"/>
  <c i="14" r="J35"/>
  <c i="1" r="AX68"/>
  <c i="14"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T93"/>
  <c r="R94"/>
  <c r="R93"/>
  <c r="P94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80"/>
  <c r="J14"/>
  <c r="J12"/>
  <c r="J78"/>
  <c r="E7"/>
  <c r="E74"/>
  <c i="13" r="J37"/>
  <c r="J36"/>
  <c i="1" r="AY67"/>
  <c i="13" r="J35"/>
  <c i="1" r="AX67"/>
  <c i="13" r="BI327"/>
  <c r="BH327"/>
  <c r="BG327"/>
  <c r="BF327"/>
  <c r="T327"/>
  <c r="R327"/>
  <c r="P327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88"/>
  <c r="BH188"/>
  <c r="BG188"/>
  <c r="BF188"/>
  <c r="T188"/>
  <c r="R188"/>
  <c r="P188"/>
  <c r="BI185"/>
  <c r="BH185"/>
  <c r="BG185"/>
  <c r="BF185"/>
  <c r="T185"/>
  <c r="R185"/>
  <c r="P185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6"/>
  <c r="BH136"/>
  <c r="BG136"/>
  <c r="BF136"/>
  <c r="T136"/>
  <c r="R136"/>
  <c r="P13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2" r="J37"/>
  <c r="J36"/>
  <c i="1" r="AY66"/>
  <c i="12" r="J35"/>
  <c i="1" r="AX66"/>
  <c i="12" r="BI476"/>
  <c r="BH476"/>
  <c r="BG476"/>
  <c r="BF476"/>
  <c r="T476"/>
  <c r="T475"/>
  <c r="R476"/>
  <c r="R475"/>
  <c r="P476"/>
  <c r="P475"/>
  <c r="BI472"/>
  <c r="BH472"/>
  <c r="BG472"/>
  <c r="BF472"/>
  <c r="T472"/>
  <c r="T471"/>
  <c r="R472"/>
  <c r="R471"/>
  <c r="P472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3"/>
  <c r="BH283"/>
  <c r="BG283"/>
  <c r="BF283"/>
  <c r="T283"/>
  <c r="R283"/>
  <c r="P283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4"/>
  <c r="BH234"/>
  <c r="BG234"/>
  <c r="BF234"/>
  <c r="T234"/>
  <c r="R234"/>
  <c r="P234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29"/>
  <c r="BH129"/>
  <c r="BG129"/>
  <c r="BF129"/>
  <c r="T129"/>
  <c r="R129"/>
  <c r="P129"/>
  <c r="BI124"/>
  <c r="BH124"/>
  <c r="BG124"/>
  <c r="BF124"/>
  <c r="T124"/>
  <c r="R124"/>
  <c r="P124"/>
  <c r="BI112"/>
  <c r="BH112"/>
  <c r="BG112"/>
  <c r="BF112"/>
  <c r="T112"/>
  <c r="R112"/>
  <c r="P112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1" r="J39"/>
  <c r="J38"/>
  <c i="1" r="AY65"/>
  <c i="11" r="J37"/>
  <c i="1" r="AX65"/>
  <c i="11"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81"/>
  <c r="J22"/>
  <c r="J20"/>
  <c r="E20"/>
  <c r="F59"/>
  <c r="J19"/>
  <c r="J17"/>
  <c r="E17"/>
  <c r="F58"/>
  <c r="J16"/>
  <c r="J14"/>
  <c r="J56"/>
  <c r="E7"/>
  <c r="E73"/>
  <c i="10" r="J39"/>
  <c r="J38"/>
  <c i="1" r="AY64"/>
  <c i="10" r="J37"/>
  <c i="1" r="AX64"/>
  <c i="10"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59"/>
  <c r="J25"/>
  <c r="J23"/>
  <c r="E23"/>
  <c r="J81"/>
  <c r="J22"/>
  <c r="J20"/>
  <c r="E20"/>
  <c r="F82"/>
  <c r="J19"/>
  <c r="J17"/>
  <c r="E17"/>
  <c r="F81"/>
  <c r="J16"/>
  <c r="J14"/>
  <c r="J56"/>
  <c r="E7"/>
  <c r="E73"/>
  <c i="9" r="J39"/>
  <c r="J38"/>
  <c i="1" r="AY63"/>
  <c i="9" r="J37"/>
  <c i="1" r="AX63"/>
  <c i="9" r="BI86"/>
  <c r="BH86"/>
  <c r="BG86"/>
  <c r="BF86"/>
  <c r="T86"/>
  <c r="T85"/>
  <c r="R86"/>
  <c r="R85"/>
  <c r="P86"/>
  <c r="P85"/>
  <c i="1" r="AU63"/>
  <c i="9" r="F79"/>
  <c r="E77"/>
  <c r="F56"/>
  <c r="E54"/>
  <c r="J26"/>
  <c r="E26"/>
  <c r="J82"/>
  <c r="J25"/>
  <c r="J23"/>
  <c r="E23"/>
  <c r="J81"/>
  <c r="J22"/>
  <c r="J20"/>
  <c r="E20"/>
  <c r="F82"/>
  <c r="J19"/>
  <c r="J17"/>
  <c r="E17"/>
  <c r="F81"/>
  <c r="J16"/>
  <c r="J14"/>
  <c r="J79"/>
  <c r="E7"/>
  <c r="E73"/>
  <c i="8" r="J39"/>
  <c r="J38"/>
  <c i="1" r="AY62"/>
  <c i="8" r="J37"/>
  <c i="1" r="AX62"/>
  <c i="8" r="BI86"/>
  <c r="BH86"/>
  <c r="BG86"/>
  <c r="BF86"/>
  <c r="T86"/>
  <c r="T85"/>
  <c r="R86"/>
  <c r="R85"/>
  <c r="P86"/>
  <c r="P85"/>
  <c i="1" r="AU62"/>
  <c i="8" r="F79"/>
  <c r="E77"/>
  <c r="F56"/>
  <c r="E54"/>
  <c r="J26"/>
  <c r="E26"/>
  <c r="J82"/>
  <c r="J25"/>
  <c r="J23"/>
  <c r="E23"/>
  <c r="J81"/>
  <c r="J22"/>
  <c r="J20"/>
  <c r="E20"/>
  <c r="F59"/>
  <c r="J19"/>
  <c r="J17"/>
  <c r="E17"/>
  <c r="F58"/>
  <c r="J16"/>
  <c r="J14"/>
  <c r="J79"/>
  <c r="E7"/>
  <c r="E73"/>
  <c i="7" r="J39"/>
  <c r="J38"/>
  <c i="1" r="AY61"/>
  <c i="7" r="J37"/>
  <c i="1" r="AX61"/>
  <c i="7"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58"/>
  <c r="J22"/>
  <c r="J20"/>
  <c r="E20"/>
  <c r="F59"/>
  <c r="J19"/>
  <c r="J17"/>
  <c r="E17"/>
  <c r="F58"/>
  <c r="J16"/>
  <c r="J14"/>
  <c r="J79"/>
  <c r="E7"/>
  <c r="E50"/>
  <c i="6" r="J39"/>
  <c r="J38"/>
  <c i="1" r="AY60"/>
  <c i="6" r="J37"/>
  <c i="1" r="AX60"/>
  <c i="6"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81"/>
  <c r="J22"/>
  <c r="J20"/>
  <c r="E20"/>
  <c r="F59"/>
  <c r="J19"/>
  <c r="J17"/>
  <c r="E17"/>
  <c r="F58"/>
  <c r="J16"/>
  <c r="J14"/>
  <c r="J79"/>
  <c r="E7"/>
  <c r="E73"/>
  <c i="5" r="J39"/>
  <c r="J38"/>
  <c i="1" r="AY59"/>
  <c i="5" r="J37"/>
  <c i="1" r="AX59"/>
  <c i="5"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59"/>
  <c r="J25"/>
  <c r="J23"/>
  <c r="E23"/>
  <c r="J81"/>
  <c r="J22"/>
  <c r="J20"/>
  <c r="E20"/>
  <c r="F82"/>
  <c r="J19"/>
  <c r="J17"/>
  <c r="E17"/>
  <c r="F81"/>
  <c r="J16"/>
  <c r="J14"/>
  <c r="J79"/>
  <c r="E7"/>
  <c r="E50"/>
  <c i="4" r="J39"/>
  <c r="J38"/>
  <c i="1" r="AY58"/>
  <c i="4" r="J37"/>
  <c i="1" r="AX58"/>
  <c i="4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81"/>
  <c r="J22"/>
  <c r="J20"/>
  <c r="E20"/>
  <c r="F82"/>
  <c r="J19"/>
  <c r="J17"/>
  <c r="E17"/>
  <c r="F58"/>
  <c r="J16"/>
  <c r="J14"/>
  <c r="J56"/>
  <c r="E7"/>
  <c r="E50"/>
  <c i="3" r="J37"/>
  <c r="J36"/>
  <c i="1" r="AY56"/>
  <c i="3" r="J35"/>
  <c i="1" r="AX56"/>
  <c i="3"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83"/>
  <c r="J14"/>
  <c r="J12"/>
  <c r="J52"/>
  <c r="E7"/>
  <c r="E77"/>
  <c i="2" r="J37"/>
  <c r="J36"/>
  <c i="1" r="AY55"/>
  <c i="2" r="J35"/>
  <c i="1" r="AX55"/>
  <c i="2" r="BI779"/>
  <c r="BH779"/>
  <c r="BG779"/>
  <c r="BF779"/>
  <c r="T779"/>
  <c r="T778"/>
  <c r="R779"/>
  <c r="R778"/>
  <c r="P779"/>
  <c r="P778"/>
  <c r="BI775"/>
  <c r="BH775"/>
  <c r="BG775"/>
  <c r="BF775"/>
  <c r="T775"/>
  <c r="T774"/>
  <c r="T773"/>
  <c r="R775"/>
  <c r="R774"/>
  <c r="R773"/>
  <c r="P775"/>
  <c r="P774"/>
  <c r="P773"/>
  <c r="BI770"/>
  <c r="BH770"/>
  <c r="BG770"/>
  <c r="BF770"/>
  <c r="T770"/>
  <c r="R770"/>
  <c r="P770"/>
  <c r="BI768"/>
  <c r="BH768"/>
  <c r="BG768"/>
  <c r="BF768"/>
  <c r="T768"/>
  <c r="R768"/>
  <c r="P768"/>
  <c r="BI765"/>
  <c r="BH765"/>
  <c r="BG765"/>
  <c r="BF765"/>
  <c r="T765"/>
  <c r="R765"/>
  <c r="P765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4"/>
  <c r="BH704"/>
  <c r="BG704"/>
  <c r="BF704"/>
  <c r="T704"/>
  <c r="R704"/>
  <c r="P704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4"/>
  <c r="BH684"/>
  <c r="BG684"/>
  <c r="BF684"/>
  <c r="T684"/>
  <c r="R684"/>
  <c r="P684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1"/>
  <c r="BH651"/>
  <c r="BG651"/>
  <c r="BF651"/>
  <c r="T651"/>
  <c r="R651"/>
  <c r="P651"/>
  <c r="BI647"/>
  <c r="BH647"/>
  <c r="BG647"/>
  <c r="BF647"/>
  <c r="T647"/>
  <c r="R647"/>
  <c r="P647"/>
  <c r="BI644"/>
  <c r="BH644"/>
  <c r="BG644"/>
  <c r="BF644"/>
  <c r="T644"/>
  <c r="R644"/>
  <c r="P644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599"/>
  <c r="BH599"/>
  <c r="BG599"/>
  <c r="BF599"/>
  <c r="T599"/>
  <c r="R599"/>
  <c r="P599"/>
  <c r="BI596"/>
  <c r="BH596"/>
  <c r="BG596"/>
  <c r="BF596"/>
  <c r="T596"/>
  <c r="R596"/>
  <c r="P596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09"/>
  <c r="BH509"/>
  <c r="BG509"/>
  <c r="BF509"/>
  <c r="T509"/>
  <c r="R509"/>
  <c r="P509"/>
  <c r="BI504"/>
  <c r="BH504"/>
  <c r="BG504"/>
  <c r="BF504"/>
  <c r="T504"/>
  <c r="T503"/>
  <c r="R504"/>
  <c r="R503"/>
  <c r="P504"/>
  <c r="P503"/>
  <c r="BI500"/>
  <c r="BH500"/>
  <c r="BG500"/>
  <c r="BF500"/>
  <c r="T500"/>
  <c r="R500"/>
  <c r="P500"/>
  <c r="BI498"/>
  <c r="BH498"/>
  <c r="BG498"/>
  <c r="BF498"/>
  <c r="T498"/>
  <c r="R498"/>
  <c r="P498"/>
  <c r="BI494"/>
  <c r="BH494"/>
  <c r="BG494"/>
  <c r="BF494"/>
  <c r="T494"/>
  <c r="R494"/>
  <c r="P494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3"/>
  <c r="BH443"/>
  <c r="BG443"/>
  <c r="BF443"/>
  <c r="T443"/>
  <c r="R443"/>
  <c r="P443"/>
  <c r="BI438"/>
  <c r="BH438"/>
  <c r="BG438"/>
  <c r="BF438"/>
  <c r="T438"/>
  <c r="R438"/>
  <c r="P438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T413"/>
  <c r="R414"/>
  <c r="R413"/>
  <c r="P414"/>
  <c r="P413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1"/>
  <c r="BH151"/>
  <c r="BG151"/>
  <c r="BF151"/>
  <c r="T151"/>
  <c r="T150"/>
  <c r="R151"/>
  <c r="R150"/>
  <c r="P151"/>
  <c r="P150"/>
  <c r="BI147"/>
  <c r="BH147"/>
  <c r="BG147"/>
  <c r="BF147"/>
  <c r="T147"/>
  <c r="T146"/>
  <c r="R147"/>
  <c r="R146"/>
  <c r="P147"/>
  <c r="P146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J107"/>
  <c r="F106"/>
  <c r="F104"/>
  <c r="E102"/>
  <c r="J55"/>
  <c r="F54"/>
  <c r="F52"/>
  <c r="E50"/>
  <c r="J21"/>
  <c r="E21"/>
  <c r="J54"/>
  <c r="J20"/>
  <c r="J18"/>
  <c r="E18"/>
  <c r="F107"/>
  <c r="J17"/>
  <c r="J12"/>
  <c r="J104"/>
  <c r="E7"/>
  <c r="E100"/>
  <c i="1" r="L50"/>
  <c r="AM50"/>
  <c r="AM49"/>
  <c r="L49"/>
  <c r="AM47"/>
  <c r="L47"/>
  <c r="L45"/>
  <c r="L44"/>
  <c i="2" r="J549"/>
  <c r="J708"/>
  <c r="BK159"/>
  <c r="BK618"/>
  <c r="BK315"/>
  <c r="J307"/>
  <c i="3" r="J141"/>
  <c r="J118"/>
  <c r="J99"/>
  <c i="4" r="J102"/>
  <c i="5" r="J122"/>
  <c i="7" r="BK128"/>
  <c r="BK102"/>
  <c i="12" r="BK378"/>
  <c r="J234"/>
  <c r="BK334"/>
  <c i="13" r="J287"/>
  <c i="14" r="BK91"/>
  <c i="2" r="J631"/>
  <c r="J339"/>
  <c r="J752"/>
  <c r="J190"/>
  <c r="BK743"/>
  <c r="BK512"/>
  <c i="3" r="J295"/>
  <c r="BK270"/>
  <c r="J297"/>
  <c r="J114"/>
  <c i="5" r="BK102"/>
  <c i="7" r="J90"/>
  <c r="BK118"/>
  <c i="12" r="J245"/>
  <c r="BK245"/>
  <c r="J163"/>
  <c i="13" r="J327"/>
  <c i="2" r="BK431"/>
  <c r="BK225"/>
  <c r="BK370"/>
  <c i="3" r="BK179"/>
  <c r="J283"/>
  <c r="BK236"/>
  <c i="4" r="BK102"/>
  <c i="5" r="J126"/>
  <c i="7" r="J160"/>
  <c r="BK134"/>
  <c i="12" r="J440"/>
  <c r="J145"/>
  <c r="BK342"/>
  <c i="13" r="BK272"/>
  <c r="J224"/>
  <c i="2" r="J603"/>
  <c r="J644"/>
  <c r="J574"/>
  <c r="BK463"/>
  <c r="J775"/>
  <c r="J155"/>
  <c i="3" r="J213"/>
  <c r="J209"/>
  <c r="BK171"/>
  <c i="5" r="BK116"/>
  <c i="7" r="BK108"/>
  <c r="BK116"/>
  <c i="12" r="BK327"/>
  <c r="BK318"/>
  <c r="J402"/>
  <c r="BK324"/>
  <c i="13" r="BK208"/>
  <c r="J150"/>
  <c i="2" r="BK323"/>
  <c r="BK671"/>
  <c r="J476"/>
  <c r="J700"/>
  <c r="BK541"/>
  <c r="BK606"/>
  <c r="BK476"/>
  <c i="3" r="J160"/>
  <c r="J124"/>
  <c r="J257"/>
  <c r="J147"/>
  <c i="5" r="J90"/>
  <c i="7" r="BK166"/>
  <c r="BK88"/>
  <c i="9" r="F37"/>
  <c i="1" r="BB63"/>
  <c i="12" r="J423"/>
  <c i="13" r="J248"/>
  <c r="BK211"/>
  <c i="2" r="J674"/>
  <c r="BK711"/>
  <c r="BK301"/>
  <c r="BK448"/>
  <c r="BK746"/>
  <c r="BK162"/>
  <c i="3" r="BK272"/>
  <c r="J253"/>
  <c r="J179"/>
  <c r="BK202"/>
  <c i="6" r="J96"/>
  <c i="7" r="BK158"/>
  <c i="12" r="J217"/>
  <c r="BK197"/>
  <c r="J408"/>
  <c i="13" r="J220"/>
  <c r="J107"/>
  <c i="2" r="J746"/>
  <c r="J346"/>
  <c r="BK197"/>
  <c r="BK142"/>
  <c r="J624"/>
  <c r="BK469"/>
  <c i="3" r="BK213"/>
  <c r="J202"/>
  <c r="BK141"/>
  <c r="J242"/>
  <c i="5" r="BK126"/>
  <c i="6" r="J86"/>
  <c i="7" r="BK160"/>
  <c i="8" r="J36"/>
  <c i="1" r="AW62"/>
  <c i="12" r="BK426"/>
  <c r="BK443"/>
  <c i="13" r="J309"/>
  <c i="14" r="J89"/>
  <c i="2" r="J634"/>
  <c r="BK697"/>
  <c r="J606"/>
  <c r="J362"/>
  <c r="BK627"/>
  <c r="J169"/>
  <c i="3" r="J204"/>
  <c r="J95"/>
  <c r="BK263"/>
  <c r="BK145"/>
  <c i="4" r="BK106"/>
  <c i="6" r="J90"/>
  <c i="7" r="J150"/>
  <c r="J144"/>
  <c i="12" r="J197"/>
  <c r="J420"/>
  <c r="BK250"/>
  <c r="J194"/>
  <c i="13" r="BK214"/>
  <c i="14" r="BK87"/>
  <c i="2" r="J139"/>
  <c r="J765"/>
  <c r="BK200"/>
  <c r="BK708"/>
  <c r="J498"/>
  <c r="J618"/>
  <c r="J370"/>
  <c i="3" r="J116"/>
  <c r="J247"/>
  <c r="BK194"/>
  <c i="4" r="BK136"/>
  <c i="6" r="J92"/>
  <c i="7" r="J118"/>
  <c i="12" r="BK465"/>
  <c r="BK434"/>
  <c r="BK268"/>
  <c i="13" r="BK248"/>
  <c i="14" r="BK99"/>
  <c i="2" r="BK172"/>
  <c r="J572"/>
  <c r="BK484"/>
  <c r="BK572"/>
  <c r="J779"/>
  <c r="J176"/>
  <c i="3" r="BK211"/>
  <c r="J103"/>
  <c r="BK261"/>
  <c r="BK266"/>
  <c i="4" r="J100"/>
  <c i="6" r="J100"/>
  <c i="7" r="J124"/>
  <c i="10" r="J88"/>
  <c i="12" r="BK385"/>
  <c r="BK375"/>
  <c r="BK391"/>
  <c i="13" r="BK252"/>
  <c r="BK104"/>
  <c i="14" r="J101"/>
  <c i="2" r="J730"/>
  <c r="J333"/>
  <c r="J661"/>
  <c r="BK518"/>
  <c r="J166"/>
  <c r="BK599"/>
  <c r="J438"/>
  <c r="J704"/>
  <c r="BK147"/>
  <c r="BK603"/>
  <c r="BK577"/>
  <c r="BK319"/>
  <c i="3" r="BK190"/>
  <c r="J232"/>
  <c r="J175"/>
  <c i="4" r="BK120"/>
  <c i="5" r="BK96"/>
  <c i="7" r="BK98"/>
  <c r="J110"/>
  <c i="12" r="BK414"/>
  <c r="J342"/>
  <c r="BK295"/>
  <c r="BK92"/>
  <c i="13" r="J208"/>
  <c r="J201"/>
  <c i="2" r="BK398"/>
  <c r="BK640"/>
  <c r="BK176"/>
  <c r="J724"/>
  <c r="J123"/>
  <c i="3" r="BK223"/>
  <c r="J287"/>
  <c i="4" r="BK86"/>
  <c i="5" r="J108"/>
  <c i="7" r="J174"/>
  <c r="BK124"/>
  <c i="12" r="J449"/>
  <c r="J154"/>
  <c r="BK174"/>
  <c i="13" r="BK287"/>
  <c r="BK94"/>
  <c i="14" r="J104"/>
  <c i="2" r="BK358"/>
  <c r="J220"/>
  <c r="BK179"/>
  <c r="J202"/>
  <c r="BK634"/>
  <c r="BK661"/>
  <c r="J530"/>
  <c i="3" r="BK249"/>
  <c r="J188"/>
  <c r="BK156"/>
  <c i="4" r="BK134"/>
  <c i="5" r="J88"/>
  <c i="7" r="BK100"/>
  <c r="BK86"/>
  <c i="12" r="BK402"/>
  <c r="BK369"/>
  <c r="J360"/>
  <c r="J375"/>
  <c i="13" r="BK201"/>
  <c r="BK269"/>
  <c i="2" r="J443"/>
  <c r="BK245"/>
  <c r="BK424"/>
  <c r="BK474"/>
  <c r="J491"/>
  <c r="BK378"/>
  <c i="3" r="J194"/>
  <c r="BK114"/>
  <c r="J130"/>
  <c r="BK122"/>
  <c i="4" r="J126"/>
  <c i="7" r="BK180"/>
  <c i="11" r="BK86"/>
  <c i="12" r="BK429"/>
  <c r="J191"/>
  <c i="13" r="J136"/>
  <c i="2" r="BK528"/>
  <c r="J472"/>
  <c r="J487"/>
  <c r="J222"/>
  <c r="BK151"/>
  <c r="BK717"/>
  <c r="BK278"/>
  <c i="3" r="BK160"/>
  <c r="BK101"/>
  <c r="BK333"/>
  <c i="4" r="BK92"/>
  <c i="7" r="BK188"/>
  <c r="J172"/>
  <c i="12" r="BK95"/>
  <c r="BK417"/>
  <c r="BK217"/>
  <c i="13" r="J168"/>
  <c r="BK327"/>
  <c i="2" r="J512"/>
  <c r="BK523"/>
  <c r="BK558"/>
  <c r="BK500"/>
  <c r="J590"/>
  <c r="BK681"/>
  <c r="BK385"/>
  <c r="J287"/>
  <c i="3" r="BK251"/>
  <c r="J158"/>
  <c r="BK209"/>
  <c r="BK89"/>
  <c i="5" r="BK112"/>
  <c i="6" r="BK98"/>
  <c i="7" r="BK114"/>
  <c i="11" r="J88"/>
  <c i="12" r="J414"/>
  <c r="J200"/>
  <c r="J292"/>
  <c i="13" r="BK304"/>
  <c r="BK188"/>
  <c i="2" r="J398"/>
  <c r="J451"/>
  <c r="J583"/>
  <c r="J541"/>
  <c r="J257"/>
  <c r="J484"/>
  <c r="BK252"/>
  <c i="3" r="BK329"/>
  <c r="J177"/>
  <c r="J166"/>
  <c i="4" r="J96"/>
  <c i="6" r="J98"/>
  <c i="7" r="BK138"/>
  <c i="9" r="F39"/>
  <c i="1" r="BD63"/>
  <c i="12" r="J223"/>
  <c r="BK304"/>
  <c i="13" r="BK312"/>
  <c i="2" r="BK733"/>
  <c r="BK374"/>
  <c r="BK434"/>
  <c r="BK421"/>
  <c r="BK113"/>
  <c r="BK688"/>
  <c r="J323"/>
  <c i="3" r="J230"/>
  <c r="BK204"/>
  <c r="J276"/>
  <c i="4" r="J128"/>
  <c i="5" r="BK108"/>
  <c i="7" r="J168"/>
  <c r="J98"/>
  <c i="12" r="J129"/>
  <c r="J174"/>
  <c r="BK124"/>
  <c i="13" r="J278"/>
  <c r="J275"/>
  <c i="2" r="BK621"/>
  <c r="J637"/>
  <c r="BK402"/>
  <c i="3" r="BK319"/>
  <c r="BK226"/>
  <c r="BK105"/>
  <c r="BK181"/>
  <c i="4" r="J98"/>
  <c i="6" r="BK94"/>
  <c i="7" r="BK130"/>
  <c i="12" r="BK257"/>
  <c r="BK229"/>
  <c r="J366"/>
  <c i="13" r="BK299"/>
  <c r="BK263"/>
  <c r="BK227"/>
  <c i="2" r="BK184"/>
  <c r="BK194"/>
  <c r="J671"/>
  <c r="BK202"/>
  <c r="J564"/>
  <c i="3" r="J325"/>
  <c r="BK137"/>
  <c r="BK132"/>
  <c i="4" r="J90"/>
  <c i="6" r="BK88"/>
  <c i="7" r="J106"/>
  <c i="11" r="J36"/>
  <c i="13" r="BK278"/>
  <c r="BK91"/>
  <c i="2" r="BK457"/>
  <c r="J297"/>
  <c r="J717"/>
  <c r="J658"/>
  <c r="BK289"/>
  <c r="J494"/>
  <c r="J215"/>
  <c i="3" r="J192"/>
  <c r="J228"/>
  <c r="J293"/>
  <c i="4" r="J118"/>
  <c i="5" r="BK106"/>
  <c i="7" r="J156"/>
  <c r="BK142"/>
  <c i="12" r="BK157"/>
  <c r="BK350"/>
  <c r="J307"/>
  <c i="13" r="BK110"/>
  <c r="BK172"/>
  <c i="2" r="J374"/>
  <c r="BK551"/>
  <c r="BK257"/>
  <c r="J311"/>
  <c r="BK714"/>
  <c r="BK561"/>
  <c i="3" r="J261"/>
  <c r="BK147"/>
  <c r="BK192"/>
  <c i="6" r="BK102"/>
  <c i="7" r="BK156"/>
  <c i="8" r="BK86"/>
  <c i="12" r="J434"/>
  <c r="J257"/>
  <c r="BK187"/>
  <c i="13" r="J236"/>
  <c r="J304"/>
  <c i="2" r="J252"/>
  <c r="BK234"/>
  <c r="J463"/>
  <c r="BK326"/>
  <c r="J768"/>
  <c r="J179"/>
  <c i="3" r="BK293"/>
  <c r="BK306"/>
  <c r="BK219"/>
  <c r="BK276"/>
  <c i="4" r="BK114"/>
  <c i="5" r="J100"/>
  <c i="7" r="BK122"/>
  <c r="J120"/>
  <c i="12" r="BK240"/>
  <c r="J462"/>
  <c r="BK332"/>
  <c i="13" r="J222"/>
  <c r="BK136"/>
  <c i="2" r="BK472"/>
  <c r="J414"/>
  <c r="BK443"/>
  <c r="BK218"/>
  <c r="J770"/>
  <c r="BK271"/>
  <c i="3" r="J223"/>
  <c r="J291"/>
  <c r="J299"/>
  <c r="J289"/>
  <c i="4" r="BK122"/>
  <c i="5" r="J102"/>
  <c i="7" r="J148"/>
  <c r="J154"/>
  <c i="12" r="BK194"/>
  <c r="BK329"/>
  <c r="BK100"/>
  <c i="13" r="J281"/>
  <c i="14" r="J97"/>
  <c i="2" r="J304"/>
  <c r="BK544"/>
  <c r="BK590"/>
  <c r="BK677"/>
  <c r="BK127"/>
  <c r="J116"/>
  <c r="J761"/>
  <c r="BK406"/>
  <c i="3" r="J278"/>
  <c r="BK200"/>
  <c r="J111"/>
  <c r="BK158"/>
  <c r="BK257"/>
  <c i="4" r="J114"/>
  <c i="5" r="BK110"/>
  <c i="7" r="J188"/>
  <c i="8" r="J86"/>
  <c i="12" r="BK191"/>
  <c r="J458"/>
  <c r="J468"/>
  <c r="BK289"/>
  <c i="13" r="J94"/>
  <c r="BK239"/>
  <c i="2" r="BK428"/>
  <c r="BK231"/>
  <c r="BK609"/>
  <c r="J640"/>
  <c r="J278"/>
  <c r="J478"/>
  <c r="BK580"/>
  <c i="3" r="BK139"/>
  <c r="BK217"/>
  <c r="BK116"/>
  <c r="J173"/>
  <c i="4" r="J132"/>
  <c i="5" r="J98"/>
  <c i="6" r="J88"/>
  <c i="7" r="J164"/>
  <c r="BK96"/>
  <c i="12" r="BK408"/>
  <c r="J452"/>
  <c r="BK452"/>
  <c r="J385"/>
  <c i="13" r="J185"/>
  <c r="BK168"/>
  <c i="2" r="BK259"/>
  <c r="J431"/>
  <c r="J523"/>
  <c i="3" r="J91"/>
  <c r="J323"/>
  <c r="BK291"/>
  <c r="J280"/>
  <c i="4" r="BK132"/>
  <c i="5" r="J86"/>
  <c i="7" r="BK112"/>
  <c i="10" r="J86"/>
  <c i="12" r="J240"/>
  <c r="J295"/>
  <c r="J372"/>
  <c i="13" r="J299"/>
  <c i="2" r="BK339"/>
  <c r="BK761"/>
  <c r="J263"/>
  <c r="BK134"/>
  <c r="BK532"/>
  <c r="J434"/>
  <c r="J301"/>
  <c i="3" r="BK188"/>
  <c r="J266"/>
  <c r="J333"/>
  <c i="4" r="J120"/>
  <c i="6" r="BK96"/>
  <c i="7" r="J140"/>
  <c i="10" r="J90"/>
  <c i="12" r="J89"/>
  <c r="BK472"/>
  <c r="BK200"/>
  <c i="13" r="J245"/>
  <c r="BK97"/>
  <c i="2" r="BK242"/>
  <c r="J736"/>
  <c r="J231"/>
  <c r="J599"/>
  <c r="BK775"/>
  <c r="BK362"/>
  <c i="3" r="J97"/>
  <c r="BK321"/>
  <c r="BK109"/>
  <c r="BK97"/>
  <c i="4" r="BK104"/>
  <c i="6" r="J94"/>
  <c i="7" r="BK148"/>
  <c i="12" r="J369"/>
  <c r="BK437"/>
  <c r="J347"/>
  <c i="13" r="J260"/>
  <c r="BK195"/>
  <c i="2" r="BK537"/>
  <c r="J428"/>
  <c r="J516"/>
  <c r="J755"/>
  <c r="J551"/>
  <c r="J647"/>
  <c r="BK491"/>
  <c i="3" r="J93"/>
  <c r="J190"/>
  <c r="BK285"/>
  <c r="J152"/>
  <c i="7" r="BK152"/>
  <c r="J116"/>
  <c i="9" r="J86"/>
  <c i="12" r="BK283"/>
  <c r="BK89"/>
  <c r="BK420"/>
  <c i="13" r="J312"/>
  <c r="BK185"/>
  <c i="2" r="J159"/>
  <c r="J326"/>
  <c r="BK704"/>
  <c r="J259"/>
  <c r="J315"/>
  <c i="3" r="J134"/>
  <c r="J238"/>
  <c r="BK280"/>
  <c r="BK124"/>
  <c i="4" r="BK100"/>
  <c i="5" r="BK88"/>
  <c i="7" r="J122"/>
  <c r="BK176"/>
  <c i="12" r="BK372"/>
  <c r="J329"/>
  <c r="J211"/>
  <c i="13" r="J322"/>
  <c r="J230"/>
  <c i="2" r="J406"/>
  <c r="J119"/>
  <c r="BK131"/>
  <c r="BK287"/>
  <c r="J733"/>
  <c r="BK509"/>
  <c i="3" r="J137"/>
  <c r="J211"/>
  <c r="BK93"/>
  <c r="BK183"/>
  <c i="4" r="BK116"/>
  <c i="7" r="BK186"/>
  <c r="J104"/>
  <c i="12" r="J321"/>
  <c r="J124"/>
  <c r="BK446"/>
  <c r="J405"/>
  <c i="13" r="BK204"/>
  <c r="BK260"/>
  <c i="2" r="BK592"/>
  <c r="BK395"/>
  <c r="BK255"/>
  <c r="BK567"/>
  <c r="BK570"/>
  <c r="BK478"/>
  <c i="3" r="BK230"/>
  <c r="J319"/>
  <c r="J200"/>
  <c r="BK95"/>
  <c i="5" r="BK122"/>
  <c i="7" r="J142"/>
  <c r="BK146"/>
  <c i="12" r="BK301"/>
  <c r="BK354"/>
  <c r="J337"/>
  <c r="BK400"/>
  <c i="13" r="J263"/>
  <c i="2" r="BK460"/>
  <c r="J532"/>
  <c r="BK263"/>
  <c r="J592"/>
  <c r="J561"/>
  <c r="J466"/>
  <c i="3" r="BK268"/>
  <c r="BK323"/>
  <c r="BK215"/>
  <c i="4" r="J124"/>
  <c i="5" r="J110"/>
  <c i="7" r="BK150"/>
  <c r="J100"/>
  <c i="12" r="BK440"/>
  <c r="J169"/>
  <c r="J400"/>
  <c r="BK223"/>
  <c i="13" r="BK233"/>
  <c r="J252"/>
  <c i="14" r="BK104"/>
  <c r="BK97"/>
  <c i="2" r="J500"/>
  <c r="BK418"/>
  <c r="J211"/>
  <c r="J577"/>
  <c r="J350"/>
  <c r="J684"/>
  <c r="J535"/>
  <c r="BK169"/>
  <c r="J395"/>
  <c r="J711"/>
  <c r="J612"/>
  <c i="3" r="J234"/>
  <c r="J219"/>
  <c r="BK317"/>
  <c r="BK287"/>
  <c r="BK126"/>
  <c i="5" r="BK100"/>
  <c i="7" r="J146"/>
  <c r="J132"/>
  <c i="12" r="J100"/>
  <c r="BK145"/>
  <c r="BK462"/>
  <c i="13" r="J91"/>
  <c r="J284"/>
  <c i="2" r="BK651"/>
  <c r="BK700"/>
  <c r="BK438"/>
  <c r="BK297"/>
  <c r="BK274"/>
  <c r="J281"/>
  <c i="3" r="J162"/>
  <c r="J304"/>
  <c r="BK196"/>
  <c r="J154"/>
  <c i="4" r="J86"/>
  <c i="5" r="J118"/>
  <c i="7" r="BK184"/>
  <c r="J112"/>
  <c i="12" r="J187"/>
  <c r="J417"/>
  <c r="BK360"/>
  <c i="13" r="BK164"/>
  <c i="14" r="BK106"/>
  <c i="2" r="BK535"/>
  <c r="J596"/>
  <c r="J627"/>
  <c r="J336"/>
  <c r="BK752"/>
  <c r="BK215"/>
  <c i="3" r="BK185"/>
  <c r="BK162"/>
  <c r="J221"/>
  <c i="4" r="J92"/>
  <c i="5" r="J106"/>
  <c i="7" r="J158"/>
  <c r="J138"/>
  <c i="12" r="BK458"/>
  <c r="J171"/>
  <c r="J304"/>
  <c i="13" r="J104"/>
  <c i="14" r="J99"/>
  <c i="2" r="J234"/>
  <c r="BK768"/>
  <c r="BK730"/>
  <c r="J694"/>
  <c r="J329"/>
  <c r="J225"/>
  <c i="3" r="J126"/>
  <c r="J215"/>
  <c r="BK164"/>
  <c r="J308"/>
  <c i="4" r="BK128"/>
  <c i="7" r="BK92"/>
  <c r="BK136"/>
  <c i="12" r="J476"/>
  <c r="J465"/>
  <c r="J274"/>
  <c i="13" r="BK230"/>
  <c r="BK144"/>
  <c i="2" r="J354"/>
  <c r="BK574"/>
  <c r="J546"/>
  <c r="BK637"/>
  <c r="BK587"/>
  <c r="BK155"/>
  <c r="J409"/>
  <c i="3" r="J274"/>
  <c r="BK238"/>
  <c r="J107"/>
  <c i="4" r="BK112"/>
  <c i="5" r="J114"/>
  <c i="7" r="J170"/>
  <c r="BK104"/>
  <c i="12" r="J334"/>
  <c r="BK154"/>
  <c r="J318"/>
  <c r="J354"/>
  <c i="13" r="J316"/>
  <c i="14" r="J94"/>
  <c i="2" r="J585"/>
  <c r="BK366"/>
  <c i="1" r="AS57"/>
  <c i="3" r="J310"/>
  <c r="J251"/>
  <c r="BK283"/>
  <c i="4" r="J110"/>
  <c i="5" r="BK114"/>
  <c i="7" r="J94"/>
  <c r="J88"/>
  <c i="12" r="J472"/>
  <c r="J446"/>
  <c r="J205"/>
  <c i="13" r="BK113"/>
  <c r="J164"/>
  <c i="2" r="BK644"/>
  <c r="BK658"/>
  <c r="BK451"/>
  <c r="J271"/>
  <c r="J720"/>
  <c r="J127"/>
  <c i="3" r="BK118"/>
  <c r="J181"/>
  <c r="BK297"/>
  <c i="4" r="J136"/>
  <c i="5" r="BK98"/>
  <c i="7" r="J108"/>
  <c i="10" r="BK88"/>
  <c i="12" r="BK163"/>
  <c r="BK112"/>
  <c i="13" r="J272"/>
  <c r="J101"/>
  <c i="2" r="J366"/>
  <c r="J134"/>
  <c r="J172"/>
  <c r="BK684"/>
  <c r="BK409"/>
  <c r="J424"/>
  <c r="J255"/>
  <c i="3" r="BK177"/>
  <c r="BK173"/>
  <c r="BK335"/>
  <c i="4" r="J104"/>
  <c i="5" r="BK118"/>
  <c i="7" r="J128"/>
  <c r="BK164"/>
  <c i="12" r="BK363"/>
  <c r="J332"/>
  <c r="J157"/>
  <c i="13" r="J188"/>
  <c r="BK245"/>
  <c i="2" r="J743"/>
  <c r="BK346"/>
  <c r="J739"/>
  <c r="BK166"/>
  <c r="BK123"/>
  <c r="J460"/>
  <c r="J131"/>
  <c i="3" r="BK274"/>
  <c r="BK152"/>
  <c r="BK234"/>
  <c r="BK310"/>
  <c i="4" r="BK130"/>
  <c i="5" r="BK120"/>
  <c i="6" r="J104"/>
  <c i="7" r="BK110"/>
  <c r="J166"/>
  <c i="12" r="BK357"/>
  <c r="J357"/>
  <c r="J426"/>
  <c r="J229"/>
  <c i="13" r="J195"/>
  <c r="J217"/>
  <c i="14" r="J106"/>
  <c i="2" r="J283"/>
  <c r="BK381"/>
  <c r="J319"/>
  <c r="J558"/>
  <c r="J469"/>
  <c r="BK674"/>
  <c r="BK494"/>
  <c i="3" r="J89"/>
  <c r="J105"/>
  <c r="J109"/>
  <c r="J270"/>
  <c r="J272"/>
  <c i="4" r="J130"/>
  <c i="5" r="J94"/>
  <c i="7" r="BK140"/>
  <c r="J178"/>
  <c i="12" r="BK166"/>
  <c r="J378"/>
  <c r="J301"/>
  <c r="J388"/>
  <c i="13" r="BK309"/>
  <c r="J242"/>
  <c i="2" r="BK727"/>
  <c r="J587"/>
  <c r="BK770"/>
  <c r="BK336"/>
  <c r="J267"/>
  <c r="J539"/>
  <c r="J421"/>
  <c r="BK556"/>
  <c r="BK307"/>
  <c i="3" r="J226"/>
  <c r="BK289"/>
  <c r="J321"/>
  <c r="J196"/>
  <c i="4" r="BK96"/>
  <c i="5" r="J104"/>
  <c i="7" r="BK126"/>
  <c r="BK170"/>
  <c i="9" r="BK86"/>
  <c i="12" r="J250"/>
  <c r="BK432"/>
  <c r="J283"/>
  <c r="J112"/>
  <c i="13" r="BK316"/>
  <c r="J211"/>
  <c i="2" r="BK311"/>
  <c r="J194"/>
  <c r="BK267"/>
  <c r="BK530"/>
  <c r="BK631"/>
  <c r="BK667"/>
  <c r="BK779"/>
  <c r="BK498"/>
  <c r="BK204"/>
  <c i="3" r="J171"/>
  <c r="BK107"/>
  <c r="J249"/>
  <c r="J122"/>
  <c i="7" r="BK106"/>
  <c r="J136"/>
  <c i="12" r="J397"/>
  <c r="BK129"/>
  <c r="J411"/>
  <c r="BK468"/>
  <c i="13" r="BK107"/>
  <c r="J176"/>
  <c i="14" r="J91"/>
  <c i="2" r="J677"/>
  <c r="J688"/>
  <c r="J142"/>
  <c r="BK481"/>
  <c r="BK414"/>
  <c r="BK596"/>
  <c r="BK487"/>
  <c i="3" r="J185"/>
  <c r="J315"/>
  <c r="J217"/>
  <c i="4" r="BK90"/>
  <c i="5" r="J96"/>
  <c r="BK90"/>
  <c i="7" r="BK172"/>
  <c r="J92"/>
  <c i="12" r="J429"/>
  <c r="BK211"/>
  <c r="J92"/>
  <c i="13" r="BK275"/>
  <c r="BK160"/>
  <c i="14" r="BK94"/>
  <c i="2" r="J274"/>
  <c r="J200"/>
  <c r="J242"/>
  <c r="J285"/>
  <c r="J509"/>
  <c r="BK564"/>
  <c r="J570"/>
  <c r="BK119"/>
  <c i="3" r="J207"/>
  <c r="BK325"/>
  <c r="BK207"/>
  <c r="J244"/>
  <c i="4" r="J112"/>
  <c i="5" r="BK104"/>
  <c i="7" r="J114"/>
  <c r="J176"/>
  <c i="9" r="F38"/>
  <c i="1" r="BC63"/>
  <c i="12" r="BK366"/>
  <c r="J324"/>
  <c i="13" r="BK224"/>
  <c r="J204"/>
  <c r="J266"/>
  <c i="2" r="BK755"/>
  <c r="BK304"/>
  <c r="BK466"/>
  <c r="J292"/>
  <c r="J358"/>
  <c r="J113"/>
  <c r="BK190"/>
  <c i="3" r="J198"/>
  <c r="J306"/>
  <c r="J259"/>
  <c r="J312"/>
  <c r="BK134"/>
  <c i="4" r="J116"/>
  <c i="5" r="BK124"/>
  <c i="7" r="J190"/>
  <c r="J152"/>
  <c i="12" r="BK411"/>
  <c r="J315"/>
  <c r="J95"/>
  <c i="13" r="J172"/>
  <c r="J144"/>
  <c i="2" r="BK504"/>
  <c r="BK583"/>
  <c r="J667"/>
  <c r="BK238"/>
  <c r="J151"/>
  <c r="BK525"/>
  <c r="J504"/>
  <c r="J615"/>
  <c i="3" r="J285"/>
  <c r="J128"/>
  <c r="J263"/>
  <c r="BK331"/>
  <c r="J164"/>
  <c i="4" r="BK88"/>
  <c i="7" r="J102"/>
  <c r="J130"/>
  <c i="8" r="F38"/>
  <c i="12" r="BK234"/>
  <c r="J432"/>
  <c i="13" r="BK176"/>
  <c r="J88"/>
  <c i="2" r="BK281"/>
  <c r="BK222"/>
  <c r="BK585"/>
  <c r="J691"/>
  <c r="BK285"/>
  <c r="J758"/>
  <c r="BK521"/>
  <c i="3" r="J149"/>
  <c r="J120"/>
  <c r="J145"/>
  <c r="BK228"/>
  <c i="4" r="J106"/>
  <c i="5" r="J124"/>
  <c i="7" r="BK162"/>
  <c i="8" r="F36"/>
  <c i="12" r="BK151"/>
  <c r="J262"/>
  <c i="13" r="BK101"/>
  <c i="14" r="BK101"/>
  <c i="2" r="J554"/>
  <c r="J537"/>
  <c r="BK724"/>
  <c r="J727"/>
  <c r="BK354"/>
  <c r="BK612"/>
  <c r="J385"/>
  <c i="3" r="BK120"/>
  <c r="BK240"/>
  <c r="BK154"/>
  <c r="BK198"/>
  <c i="4" r="BK98"/>
  <c r="BK124"/>
  <c i="5" r="BK94"/>
  <c i="7" r="BK168"/>
  <c i="8" r="F37"/>
  <c i="1" r="BB62"/>
  <c i="12" r="BK274"/>
  <c r="J312"/>
  <c i="13" r="BK217"/>
  <c r="BK255"/>
  <c r="BK220"/>
  <c i="2" r="J481"/>
  <c r="BK391"/>
  <c r="J525"/>
  <c r="J378"/>
  <c r="BK758"/>
  <c r="J147"/>
  <c r="J697"/>
  <c r="BK624"/>
  <c i="3" r="J331"/>
  <c r="J255"/>
  <c r="BK143"/>
  <c r="BK168"/>
  <c r="BK99"/>
  <c i="5" r="BK92"/>
  <c i="6" r="BK104"/>
  <c i="7" r="J86"/>
  <c r="J134"/>
  <c i="11" r="BK88"/>
  <c i="12" r="BK476"/>
  <c r="BK184"/>
  <c r="BK160"/>
  <c i="13" r="J113"/>
  <c r="J255"/>
  <c i="14" r="J87"/>
  <c i="2" r="J609"/>
  <c r="J655"/>
  <c r="J664"/>
  <c r="BK546"/>
  <c r="J218"/>
  <c r="J448"/>
  <c r="BK350"/>
  <c i="3" r="J183"/>
  <c r="BK302"/>
  <c r="BK327"/>
  <c r="J268"/>
  <c i="4" r="J88"/>
  <c i="7" r="BK154"/>
  <c r="J96"/>
  <c i="9" r="J36"/>
  <c i="1" r="AW63"/>
  <c i="12" r="BK388"/>
  <c r="J327"/>
  <c r="BK315"/>
  <c i="13" r="BK322"/>
  <c r="J156"/>
  <c i="2" r="J454"/>
  <c r="BK615"/>
  <c r="J621"/>
  <c r="BK516"/>
  <c r="BK647"/>
  <c r="J528"/>
  <c r="BK539"/>
  <c r="J381"/>
  <c i="3" r="BK312"/>
  <c r="BK149"/>
  <c r="J317"/>
  <c r="J168"/>
  <c i="4" r="BK108"/>
  <c i="5" r="J112"/>
  <c i="6" r="BK86"/>
  <c i="7" r="BK90"/>
  <c i="10" r="BK86"/>
  <c i="12" r="J289"/>
  <c r="BK171"/>
  <c r="BK310"/>
  <c r="BK205"/>
  <c i="13" r="J214"/>
  <c r="J233"/>
  <c i="2" r="BK116"/>
  <c r="J749"/>
  <c r="BK691"/>
  <c r="BK139"/>
  <c r="J162"/>
  <c r="BK454"/>
  <c i="3" r="J302"/>
  <c r="BK166"/>
  <c r="J132"/>
  <c r="J335"/>
  <c i="4" r="J134"/>
  <c i="5" r="J92"/>
  <c i="6" r="BK92"/>
  <c i="7" r="J126"/>
  <c i="8" r="F39"/>
  <c i="1" r="BD62"/>
  <c i="12" r="J160"/>
  <c r="BK397"/>
  <c r="J350"/>
  <c i="13" r="BK266"/>
  <c r="BK150"/>
  <c i="2" r="J474"/>
  <c r="BK207"/>
  <c r="J245"/>
  <c r="J681"/>
  <c r="BK664"/>
  <c r="J544"/>
  <c i="3" r="BK242"/>
  <c r="BK308"/>
  <c r="BK299"/>
  <c i="4" r="BK94"/>
  <c i="5" r="J116"/>
  <c i="7" r="J180"/>
  <c r="J186"/>
  <c i="12" r="J437"/>
  <c r="BK169"/>
  <c r="J363"/>
  <c i="13" r="J239"/>
  <c i="2" r="J294"/>
  <c r="J714"/>
  <c r="BK720"/>
  <c r="BK333"/>
  <c r="J207"/>
  <c r="BK294"/>
  <c i="3" r="J327"/>
  <c r="BK128"/>
  <c r="BK175"/>
  <c r="BK221"/>
  <c i="4" r="J94"/>
  <c i="6" r="BK100"/>
  <c i="7" r="BK144"/>
  <c i="10" r="BK90"/>
  <c i="12" r="BK455"/>
  <c r="J455"/>
  <c r="BK292"/>
  <c i="13" r="BK281"/>
  <c r="J97"/>
  <c i="2" r="BK554"/>
  <c r="BK292"/>
  <c r="J197"/>
  <c i="3" r="BK244"/>
  <c r="BK111"/>
  <c r="BK130"/>
  <c i="4" r="J108"/>
  <c i="7" r="BK190"/>
  <c r="J182"/>
  <c i="11" r="J86"/>
  <c i="12" r="BK449"/>
  <c r="BK405"/>
  <c r="J268"/>
  <c i="13" r="BK222"/>
  <c r="BK88"/>
  <c i="2" r="J204"/>
  <c r="J457"/>
  <c r="BK220"/>
  <c r="J651"/>
  <c r="BK549"/>
  <c i="3" r="BK232"/>
  <c r="BK304"/>
  <c r="BK103"/>
  <c r="J236"/>
  <c i="5" r="J120"/>
  <c i="7" r="J184"/>
  <c r="BK174"/>
  <c i="12" r="BK337"/>
  <c r="J391"/>
  <c r="J151"/>
  <c i="13" r="J110"/>
  <c i="2" r="BK749"/>
  <c r="BK694"/>
  <c r="J418"/>
  <c r="J521"/>
  <c r="BK211"/>
  <c r="J184"/>
  <c r="J402"/>
  <c i="3" r="BK255"/>
  <c r="BK278"/>
  <c r="BK295"/>
  <c r="BK247"/>
  <c i="4" r="BK126"/>
  <c i="6" r="J102"/>
  <c i="7" r="BK94"/>
  <c i="12" r="BK262"/>
  <c r="J310"/>
  <c r="J166"/>
  <c r="BK312"/>
  <c i="13" r="J269"/>
  <c i="2" r="BK765"/>
  <c r="J556"/>
  <c r="J187"/>
  <c r="BK181"/>
  <c r="BK187"/>
  <c r="J580"/>
  <c i="3" r="BK253"/>
  <c r="BK315"/>
  <c r="BK259"/>
  <c r="J329"/>
  <c i="4" r="BK110"/>
  <c i="7" r="BK178"/>
  <c r="BK132"/>
  <c i="12" r="BK347"/>
  <c r="BK321"/>
  <c r="BK307"/>
  <c r="J298"/>
  <c i="13" r="BK242"/>
  <c i="14" r="BK89"/>
  <c i="2" r="BK739"/>
  <c r="BK388"/>
  <c r="BK329"/>
  <c r="J238"/>
  <c r="BK655"/>
  <c r="J567"/>
  <c i="3" r="J101"/>
  <c r="J240"/>
  <c r="J156"/>
  <c i="4" r="J122"/>
  <c i="6" r="BK90"/>
  <c i="7" r="BK120"/>
  <c i="12" r="BK423"/>
  <c r="J443"/>
  <c r="BK394"/>
  <c i="13" r="J160"/>
  <c r="J227"/>
  <c i="2" r="BK736"/>
  <c r="J289"/>
  <c r="J181"/>
  <c r="J388"/>
  <c r="BK283"/>
  <c r="J518"/>
  <c r="J391"/>
  <c i="3" r="BK91"/>
  <c r="J139"/>
  <c r="J143"/>
  <c i="4" r="BK118"/>
  <c i="5" r="BK86"/>
  <c i="7" r="J162"/>
  <c r="BK182"/>
  <c i="12" r="J394"/>
  <c r="BK298"/>
  <c r="J184"/>
  <c i="13" r="BK156"/>
  <c r="BK284"/>
  <c r="BK236"/>
  <c i="2" l="1" r="BK138"/>
  <c r="J138"/>
  <c r="J62"/>
  <c r="P158"/>
  <c r="BK206"/>
  <c r="J206"/>
  <c r="J68"/>
  <c r="T296"/>
  <c r="R447"/>
  <c r="BK595"/>
  <c r="J595"/>
  <c r="J80"/>
  <c r="T643"/>
  <c r="T687"/>
  <c r="T742"/>
  <c i="3" r="T88"/>
  <c r="T113"/>
  <c r="T170"/>
  <c r="T246"/>
  <c r="P314"/>
  <c i="4" r="T85"/>
  <c i="6" r="BK85"/>
  <c r="J85"/>
  <c r="J63"/>
  <c i="12" r="BK190"/>
  <c r="J190"/>
  <c r="J62"/>
  <c r="BK461"/>
  <c r="J461"/>
  <c r="J64"/>
  <c i="13" r="R87"/>
  <c r="P207"/>
  <c r="R315"/>
  <c i="2" r="BK193"/>
  <c r="J193"/>
  <c r="J67"/>
  <c r="T224"/>
  <c r="R384"/>
  <c r="P405"/>
  <c r="T447"/>
  <c r="T595"/>
  <c r="BK654"/>
  <c r="J654"/>
  <c r="J83"/>
  <c r="P723"/>
  <c r="T764"/>
  <c i="3" r="R88"/>
  <c r="P113"/>
  <c r="P170"/>
  <c r="P246"/>
  <c r="R314"/>
  <c i="4" r="P85"/>
  <c i="1" r="AU58"/>
  <c i="5" r="T85"/>
  <c i="10" r="BK85"/>
  <c r="J85"/>
  <c r="J63"/>
  <c i="12" r="P88"/>
  <c r="P353"/>
  <c i="13" r="P100"/>
  <c r="T251"/>
  <c i="14" r="P86"/>
  <c i="2" r="P138"/>
  <c r="P112"/>
  <c r="P193"/>
  <c r="BK224"/>
  <c r="J224"/>
  <c r="J69"/>
  <c r="BK384"/>
  <c r="J384"/>
  <c r="J71"/>
  <c r="R417"/>
  <c r="BK508"/>
  <c r="J508"/>
  <c r="J78"/>
  <c r="P595"/>
  <c r="BK643"/>
  <c r="J643"/>
  <c r="J82"/>
  <c r="BK687"/>
  <c r="J687"/>
  <c r="J84"/>
  <c r="BK742"/>
  <c r="J742"/>
  <c r="J86"/>
  <c i="3" r="R136"/>
  <c r="P206"/>
  <c r="R282"/>
  <c i="5" r="P85"/>
  <c i="1" r="AU59"/>
  <c i="7" r="R85"/>
  <c i="10" r="P85"/>
  <c i="1" r="AU64"/>
  <c i="11" r="R85"/>
  <c i="12" r="T88"/>
  <c r="R353"/>
  <c i="13" r="BK100"/>
  <c r="J100"/>
  <c r="J62"/>
  <c r="R207"/>
  <c r="P315"/>
  <c i="14" r="R96"/>
  <c i="2" r="T193"/>
  <c r="T206"/>
  <c r="P296"/>
  <c r="BK405"/>
  <c r="J405"/>
  <c r="J72"/>
  <c r="T405"/>
  <c r="T417"/>
  <c r="P508"/>
  <c r="R595"/>
  <c r="R643"/>
  <c r="T654"/>
  <c r="R723"/>
  <c r="BK764"/>
  <c r="J764"/>
  <c r="J87"/>
  <c i="3" r="T136"/>
  <c r="T206"/>
  <c r="P282"/>
  <c i="5" r="BK85"/>
  <c r="J85"/>
  <c r="J63"/>
  <c i="7" r="BK85"/>
  <c r="J85"/>
  <c r="J63"/>
  <c i="11" r="P85"/>
  <c i="1" r="AU65"/>
  <c i="12" r="R88"/>
  <c r="BK353"/>
  <c r="J353"/>
  <c r="J63"/>
  <c i="13" r="P87"/>
  <c r="T207"/>
  <c r="T315"/>
  <c i="14" r="T86"/>
  <c r="BK103"/>
  <c r="J103"/>
  <c r="J64"/>
  <c i="2" r="R158"/>
  <c r="R206"/>
  <c r="R296"/>
  <c r="P417"/>
  <c r="R508"/>
  <c r="T579"/>
  <c r="R630"/>
  <c r="P654"/>
  <c r="T723"/>
  <c r="P764"/>
  <c i="3" r="BK113"/>
  <c r="J113"/>
  <c r="J61"/>
  <c r="BK170"/>
  <c r="J170"/>
  <c r="J63"/>
  <c r="BK246"/>
  <c r="J246"/>
  <c r="J65"/>
  <c r="BK314"/>
  <c r="J314"/>
  <c r="J67"/>
  <c i="5" r="R85"/>
  <c i="6" r="P85"/>
  <c i="1" r="AU60"/>
  <c i="10" r="R85"/>
  <c i="12" r="R190"/>
  <c r="R461"/>
  <c i="13" r="R100"/>
  <c r="BK251"/>
  <c r="J251"/>
  <c r="J64"/>
  <c i="14" r="T96"/>
  <c i="2" r="T138"/>
  <c r="T112"/>
  <c r="T158"/>
  <c r="R224"/>
  <c r="P384"/>
  <c r="R405"/>
  <c r="P447"/>
  <c r="BK579"/>
  <c r="J579"/>
  <c r="J79"/>
  <c r="P630"/>
  <c r="R654"/>
  <c r="BK723"/>
  <c r="J723"/>
  <c r="J85"/>
  <c r="R764"/>
  <c i="3" r="BK88"/>
  <c r="J88"/>
  <c r="J60"/>
  <c r="P136"/>
  <c r="R206"/>
  <c r="T282"/>
  <c i="4" r="BK85"/>
  <c r="J85"/>
  <c r="J63"/>
  <c i="6" r="T85"/>
  <c i="11" r="T85"/>
  <c i="12" r="BK88"/>
  <c r="J88"/>
  <c r="J61"/>
  <c r="T353"/>
  <c i="13" r="T100"/>
  <c r="R251"/>
  <c i="14" r="R86"/>
  <c r="P103"/>
  <c i="2" r="BK158"/>
  <c r="J158"/>
  <c r="J66"/>
  <c r="P206"/>
  <c r="BK296"/>
  <c r="J296"/>
  <c r="J70"/>
  <c r="BK417"/>
  <c r="J417"/>
  <c r="J75"/>
  <c r="T508"/>
  <c r="R579"/>
  <c r="T630"/>
  <c r="P687"/>
  <c r="P742"/>
  <c i="3" r="BK136"/>
  <c r="J136"/>
  <c r="J62"/>
  <c r="BK206"/>
  <c r="J206"/>
  <c r="J64"/>
  <c r="BK282"/>
  <c r="J282"/>
  <c r="J66"/>
  <c i="6" r="R85"/>
  <c i="7" r="P85"/>
  <c i="1" r="AU61"/>
  <c i="12" r="T190"/>
  <c r="T461"/>
  <c i="13" r="T87"/>
  <c r="P251"/>
  <c i="14" r="BK86"/>
  <c r="P96"/>
  <c r="R103"/>
  <c i="2" r="R138"/>
  <c r="R112"/>
  <c r="R111"/>
  <c r="R193"/>
  <c r="P224"/>
  <c r="T384"/>
  <c r="BK447"/>
  <c r="J447"/>
  <c r="J76"/>
  <c r="P579"/>
  <c r="BK630"/>
  <c r="J630"/>
  <c r="J81"/>
  <c r="P643"/>
  <c r="R687"/>
  <c r="R742"/>
  <c i="3" r="P88"/>
  <c r="P87"/>
  <c i="1" r="AU56"/>
  <c i="3" r="R113"/>
  <c r="R170"/>
  <c r="R246"/>
  <c r="T314"/>
  <c i="4" r="R85"/>
  <c i="7" r="T85"/>
  <c i="10" r="T85"/>
  <c i="11" r="BK85"/>
  <c r="J85"/>
  <c i="12" r="P190"/>
  <c r="P461"/>
  <c i="13" r="BK87"/>
  <c r="J87"/>
  <c r="J61"/>
  <c r="BK207"/>
  <c r="J207"/>
  <c r="J63"/>
  <c r="BK315"/>
  <c r="J315"/>
  <c r="J65"/>
  <c i="14" r="BK96"/>
  <c r="J96"/>
  <c r="J63"/>
  <c r="T103"/>
  <c i="2" r="BK413"/>
  <c r="J413"/>
  <c r="J74"/>
  <c i="8" r="BK85"/>
  <c r="J85"/>
  <c r="J63"/>
  <c i="12" r="BK475"/>
  <c r="J475"/>
  <c r="J66"/>
  <c r="BK471"/>
  <c r="J471"/>
  <c r="J65"/>
  <c i="2" r="BK154"/>
  <c r="J154"/>
  <c r="J65"/>
  <c r="BK774"/>
  <c r="J774"/>
  <c r="J89"/>
  <c r="BK146"/>
  <c r="J146"/>
  <c r="J63"/>
  <c r="BK150"/>
  <c r="J150"/>
  <c r="J64"/>
  <c r="BK778"/>
  <c r="J778"/>
  <c r="J90"/>
  <c r="BK503"/>
  <c r="J503"/>
  <c r="J77"/>
  <c r="BK112"/>
  <c i="9" r="BK85"/>
  <c r="J85"/>
  <c r="J63"/>
  <c i="14" r="BK93"/>
  <c r="J93"/>
  <c r="J62"/>
  <c i="13" r="BK86"/>
  <c r="J86"/>
  <c r="J60"/>
  <c i="14" r="J52"/>
  <c r="BE91"/>
  <c r="BE104"/>
  <c r="E48"/>
  <c r="BE94"/>
  <c r="F81"/>
  <c r="J81"/>
  <c r="F54"/>
  <c r="BE87"/>
  <c r="BE89"/>
  <c r="BE106"/>
  <c r="BE97"/>
  <c r="BE99"/>
  <c r="J54"/>
  <c r="BE101"/>
  <c i="13" r="BE91"/>
  <c r="BE94"/>
  <c r="BE97"/>
  <c r="BE101"/>
  <c r="BE113"/>
  <c r="BE172"/>
  <c r="BE195"/>
  <c r="BE217"/>
  <c r="BE107"/>
  <c r="BE227"/>
  <c r="BE248"/>
  <c r="BE278"/>
  <c r="BE299"/>
  <c r="BE322"/>
  <c i="12" r="BK87"/>
  <c r="J87"/>
  <c r="J60"/>
  <c i="13" r="E48"/>
  <c r="BE104"/>
  <c r="BE110"/>
  <c r="BE168"/>
  <c r="BE204"/>
  <c r="BE208"/>
  <c r="BE233"/>
  <c r="BE272"/>
  <c r="BE304"/>
  <c r="BE309"/>
  <c r="BE220"/>
  <c r="BE222"/>
  <c r="BE230"/>
  <c r="BE245"/>
  <c r="BE266"/>
  <c r="F55"/>
  <c r="BE88"/>
  <c r="BE136"/>
  <c r="BE156"/>
  <c r="BE176"/>
  <c r="BE185"/>
  <c r="BE188"/>
  <c r="BE201"/>
  <c r="BE236"/>
  <c r="BE255"/>
  <c r="BE260"/>
  <c r="BE284"/>
  <c r="BE287"/>
  <c r="BE312"/>
  <c r="BE144"/>
  <c r="BE164"/>
  <c r="BE211"/>
  <c r="BE214"/>
  <c r="BE224"/>
  <c r="BE239"/>
  <c r="BE242"/>
  <c r="BE263"/>
  <c r="BE269"/>
  <c r="BE275"/>
  <c r="BE281"/>
  <c r="J52"/>
  <c r="BE150"/>
  <c r="BE160"/>
  <c r="BE252"/>
  <c r="BE316"/>
  <c r="BE327"/>
  <c i="12" r="E76"/>
  <c r="BE95"/>
  <c r="BE157"/>
  <c r="BE169"/>
  <c r="BE171"/>
  <c r="BE184"/>
  <c r="BE250"/>
  <c r="BE274"/>
  <c r="BE298"/>
  <c r="BE337"/>
  <c r="BE342"/>
  <c r="BE363"/>
  <c r="BE366"/>
  <c r="BE402"/>
  <c r="BE411"/>
  <c r="BE417"/>
  <c r="BE429"/>
  <c r="BE129"/>
  <c r="BE174"/>
  <c r="BE321"/>
  <c r="BE347"/>
  <c r="BE372"/>
  <c r="BE375"/>
  <c r="BE385"/>
  <c r="BE437"/>
  <c r="BE446"/>
  <c r="BE145"/>
  <c r="BE151"/>
  <c r="BE166"/>
  <c r="BE187"/>
  <c r="BE217"/>
  <c r="BE240"/>
  <c r="BE257"/>
  <c r="BE318"/>
  <c r="BE357"/>
  <c r="BE369"/>
  <c r="BE391"/>
  <c r="BE160"/>
  <c r="BE197"/>
  <c r="BE200"/>
  <c r="BE245"/>
  <c r="BE268"/>
  <c r="BE304"/>
  <c r="BE350"/>
  <c r="BE354"/>
  <c r="BE449"/>
  <c r="J52"/>
  <c r="BE124"/>
  <c r="BE154"/>
  <c r="BE163"/>
  <c r="BE194"/>
  <c r="BE211"/>
  <c r="BE229"/>
  <c r="BE289"/>
  <c r="BE310"/>
  <c r="BE329"/>
  <c r="BE334"/>
  <c r="BE360"/>
  <c r="BE378"/>
  <c r="BE405"/>
  <c r="BE414"/>
  <c r="BE432"/>
  <c r="BE443"/>
  <c r="BE452"/>
  <c r="BE455"/>
  <c r="BE472"/>
  <c r="BE476"/>
  <c i="11" r="J63"/>
  <c i="12" r="F55"/>
  <c r="BE92"/>
  <c r="BE112"/>
  <c r="BE191"/>
  <c r="BE262"/>
  <c r="BE292"/>
  <c r="BE327"/>
  <c r="BE388"/>
  <c r="BE397"/>
  <c r="BE408"/>
  <c r="BE440"/>
  <c r="BE458"/>
  <c r="BE465"/>
  <c r="BE468"/>
  <c r="BE100"/>
  <c r="BE223"/>
  <c r="BE301"/>
  <c r="BE307"/>
  <c r="BE312"/>
  <c r="BE315"/>
  <c r="BE324"/>
  <c r="BE332"/>
  <c r="BE394"/>
  <c r="BE400"/>
  <c r="BE423"/>
  <c r="BE426"/>
  <c r="BE89"/>
  <c r="BE205"/>
  <c r="BE234"/>
  <c r="BE283"/>
  <c r="BE295"/>
  <c r="BE420"/>
  <c r="BE434"/>
  <c r="BE462"/>
  <c i="11" r="F82"/>
  <c r="F81"/>
  <c r="BE88"/>
  <c r="E50"/>
  <c r="J59"/>
  <c r="J79"/>
  <c r="BE86"/>
  <c r="J58"/>
  <c i="1" r="AW65"/>
  <c i="10" r="E50"/>
  <c r="F58"/>
  <c r="F59"/>
  <c r="J82"/>
  <c r="J58"/>
  <c r="J79"/>
  <c r="BE86"/>
  <c r="BE88"/>
  <c r="BE90"/>
  <c i="9" r="F58"/>
  <c r="E50"/>
  <c r="J56"/>
  <c r="J59"/>
  <c r="BE86"/>
  <c r="F59"/>
  <c r="J58"/>
  <c i="8" r="E50"/>
  <c r="J58"/>
  <c r="F81"/>
  <c r="J59"/>
  <c r="F82"/>
  <c r="J56"/>
  <c r="BE86"/>
  <c i="1" r="BA62"/>
  <c r="BC62"/>
  <c i="7" r="J56"/>
  <c r="BE102"/>
  <c r="BE142"/>
  <c r="BE156"/>
  <c r="BE162"/>
  <c r="BE166"/>
  <c r="E73"/>
  <c r="BE86"/>
  <c r="BE90"/>
  <c r="BE108"/>
  <c r="BE112"/>
  <c r="BE120"/>
  <c r="BE128"/>
  <c r="BE138"/>
  <c r="BE170"/>
  <c r="BE188"/>
  <c r="F82"/>
  <c r="BE88"/>
  <c r="BE106"/>
  <c r="BE114"/>
  <c r="BE150"/>
  <c r="BE158"/>
  <c r="BE160"/>
  <c r="BE180"/>
  <c r="BE184"/>
  <c r="J59"/>
  <c r="BE136"/>
  <c r="BE140"/>
  <c r="BE154"/>
  <c r="BE168"/>
  <c r="J81"/>
  <c r="BE92"/>
  <c r="BE94"/>
  <c r="BE110"/>
  <c r="BE118"/>
  <c r="BE152"/>
  <c r="BE172"/>
  <c r="BE174"/>
  <c r="F81"/>
  <c r="BE98"/>
  <c r="BE100"/>
  <c r="BE104"/>
  <c r="BE122"/>
  <c r="BE126"/>
  <c r="BE146"/>
  <c r="BE190"/>
  <c r="BE96"/>
  <c r="BE130"/>
  <c r="BE134"/>
  <c r="BE144"/>
  <c r="BE176"/>
  <c r="BE116"/>
  <c r="BE124"/>
  <c r="BE132"/>
  <c r="BE148"/>
  <c r="BE164"/>
  <c r="BE178"/>
  <c r="BE182"/>
  <c r="BE186"/>
  <c i="6" r="BE86"/>
  <c r="E50"/>
  <c r="F81"/>
  <c r="BE96"/>
  <c r="J58"/>
  <c r="F82"/>
  <c r="BE98"/>
  <c r="J56"/>
  <c r="BE90"/>
  <c r="BE100"/>
  <c r="BE104"/>
  <c r="J59"/>
  <c r="BE88"/>
  <c r="BE92"/>
  <c r="BE102"/>
  <c r="BE94"/>
  <c i="5" r="F58"/>
  <c r="BE124"/>
  <c r="BE94"/>
  <c r="BE100"/>
  <c r="BE106"/>
  <c r="BE110"/>
  <c r="F59"/>
  <c r="BE104"/>
  <c r="BE120"/>
  <c r="J58"/>
  <c r="BE108"/>
  <c r="BE112"/>
  <c r="J56"/>
  <c r="J82"/>
  <c r="BE96"/>
  <c r="BE102"/>
  <c r="BE114"/>
  <c r="E73"/>
  <c r="BE92"/>
  <c r="BE118"/>
  <c r="BE126"/>
  <c r="BE116"/>
  <c r="BE86"/>
  <c r="BE88"/>
  <c r="BE90"/>
  <c r="BE98"/>
  <c r="BE122"/>
  <c i="4" r="J58"/>
  <c r="BE112"/>
  <c r="BE114"/>
  <c r="BE116"/>
  <c r="J79"/>
  <c r="BE86"/>
  <c r="BE92"/>
  <c r="BE100"/>
  <c r="BE108"/>
  <c r="BE110"/>
  <c r="BE128"/>
  <c r="BE132"/>
  <c i="3" r="BK87"/>
  <c r="J87"/>
  <c r="J59"/>
  <c i="4" r="J59"/>
  <c r="F81"/>
  <c r="BE130"/>
  <c r="BE134"/>
  <c r="BE94"/>
  <c r="BE96"/>
  <c r="BE106"/>
  <c r="E73"/>
  <c r="BE118"/>
  <c r="BE120"/>
  <c r="BE122"/>
  <c r="BE136"/>
  <c r="F59"/>
  <c r="BE88"/>
  <c r="BE90"/>
  <c r="BE102"/>
  <c r="BE104"/>
  <c r="BE124"/>
  <c r="BE98"/>
  <c r="BE126"/>
  <c i="3" r="E48"/>
  <c r="BE91"/>
  <c r="BE93"/>
  <c r="BE118"/>
  <c r="BE120"/>
  <c r="BE139"/>
  <c r="BE141"/>
  <c r="BE158"/>
  <c r="BE160"/>
  <c r="BE162"/>
  <c r="BE175"/>
  <c r="BE192"/>
  <c r="BE209"/>
  <c r="BE213"/>
  <c r="BE223"/>
  <c r="BE234"/>
  <c r="BE280"/>
  <c r="BE283"/>
  <c r="BE287"/>
  <c r="BE299"/>
  <c r="BE312"/>
  <c r="BE333"/>
  <c r="BE335"/>
  <c r="F54"/>
  <c r="BE105"/>
  <c r="BE109"/>
  <c r="BE114"/>
  <c r="BE124"/>
  <c r="BE126"/>
  <c r="BE147"/>
  <c r="BE183"/>
  <c r="BE226"/>
  <c r="BE238"/>
  <c r="BE253"/>
  <c r="BE259"/>
  <c r="BE263"/>
  <c r="BE293"/>
  <c r="BE325"/>
  <c r="BE327"/>
  <c i="2" r="J112"/>
  <c r="J61"/>
  <c i="3" r="F55"/>
  <c r="BE89"/>
  <c r="BE116"/>
  <c r="BE143"/>
  <c r="BE164"/>
  <c r="BE185"/>
  <c r="BE198"/>
  <c r="BE215"/>
  <c r="BE230"/>
  <c r="BE236"/>
  <c r="BE249"/>
  <c r="BE272"/>
  <c r="BE308"/>
  <c r="BE319"/>
  <c i="2" r="BK412"/>
  <c r="J412"/>
  <c r="J73"/>
  <c r="BK773"/>
  <c r="J773"/>
  <c r="J88"/>
  <c i="3" r="J83"/>
  <c r="BE95"/>
  <c r="BE103"/>
  <c r="BE149"/>
  <c r="BE166"/>
  <c r="BE202"/>
  <c r="BE211"/>
  <c r="BE274"/>
  <c r="BE278"/>
  <c r="BE295"/>
  <c r="BE297"/>
  <c r="BE302"/>
  <c r="BE329"/>
  <c r="BE97"/>
  <c r="BE101"/>
  <c r="BE173"/>
  <c r="BE196"/>
  <c r="BE217"/>
  <c r="BE232"/>
  <c r="BE242"/>
  <c r="BE247"/>
  <c r="BE276"/>
  <c r="BE285"/>
  <c r="J81"/>
  <c r="J84"/>
  <c r="BE99"/>
  <c r="BE107"/>
  <c r="BE128"/>
  <c r="BE130"/>
  <c r="BE137"/>
  <c r="BE152"/>
  <c r="BE154"/>
  <c r="BE179"/>
  <c r="BE204"/>
  <c r="BE228"/>
  <c r="BE266"/>
  <c r="BE323"/>
  <c r="BE331"/>
  <c r="BE122"/>
  <c r="BE132"/>
  <c r="BE134"/>
  <c r="BE190"/>
  <c r="BE194"/>
  <c r="BE200"/>
  <c r="BE221"/>
  <c r="BE251"/>
  <c r="BE255"/>
  <c r="BE257"/>
  <c r="BE268"/>
  <c r="BE289"/>
  <c r="BE317"/>
  <c r="BE111"/>
  <c r="BE145"/>
  <c r="BE156"/>
  <c r="BE168"/>
  <c r="BE171"/>
  <c r="BE177"/>
  <c r="BE181"/>
  <c r="BE188"/>
  <c r="BE207"/>
  <c r="BE219"/>
  <c r="BE240"/>
  <c r="BE244"/>
  <c r="BE261"/>
  <c r="BE270"/>
  <c r="BE291"/>
  <c r="BE304"/>
  <c r="BE306"/>
  <c r="BE310"/>
  <c r="BE315"/>
  <c r="BE321"/>
  <c i="2" r="E48"/>
  <c r="J106"/>
  <c r="BE142"/>
  <c r="BE187"/>
  <c r="BE207"/>
  <c r="BE218"/>
  <c r="BE234"/>
  <c r="BE242"/>
  <c r="BE281"/>
  <c r="BE283"/>
  <c r="BE339"/>
  <c r="BE406"/>
  <c r="BE409"/>
  <c r="BE418"/>
  <c r="BE424"/>
  <c r="BE434"/>
  <c r="BE469"/>
  <c r="BE525"/>
  <c r="BE539"/>
  <c r="BE551"/>
  <c r="BE558"/>
  <c r="BE590"/>
  <c r="BE640"/>
  <c r="BE647"/>
  <c r="J52"/>
  <c r="BE222"/>
  <c r="BE289"/>
  <c r="BE319"/>
  <c r="BE323"/>
  <c r="BE374"/>
  <c r="BE381"/>
  <c r="BE388"/>
  <c r="BE391"/>
  <c r="BE395"/>
  <c r="BE398"/>
  <c r="BE443"/>
  <c r="BE451"/>
  <c r="BE474"/>
  <c r="BE528"/>
  <c r="BE532"/>
  <c r="BE544"/>
  <c r="BE574"/>
  <c r="BE585"/>
  <c r="BE592"/>
  <c r="BE599"/>
  <c r="BE603"/>
  <c r="BE609"/>
  <c r="BE624"/>
  <c r="BE634"/>
  <c r="BE644"/>
  <c r="BE667"/>
  <c r="BE694"/>
  <c r="BE727"/>
  <c r="BE775"/>
  <c r="BE779"/>
  <c r="F55"/>
  <c r="BE127"/>
  <c r="BE169"/>
  <c r="BE172"/>
  <c r="BE176"/>
  <c r="BE294"/>
  <c r="BE297"/>
  <c r="BE336"/>
  <c r="BE346"/>
  <c r="BE378"/>
  <c r="BE448"/>
  <c r="BE460"/>
  <c r="BE463"/>
  <c r="BE512"/>
  <c r="BE521"/>
  <c r="BE523"/>
  <c r="BE537"/>
  <c r="BE554"/>
  <c r="BE577"/>
  <c r="BE580"/>
  <c r="BE583"/>
  <c r="BE596"/>
  <c r="BE615"/>
  <c r="BE684"/>
  <c r="BE159"/>
  <c r="BE162"/>
  <c r="BE194"/>
  <c r="BE220"/>
  <c r="BE245"/>
  <c r="BE255"/>
  <c r="BE259"/>
  <c r="BE263"/>
  <c r="BE292"/>
  <c r="BE301"/>
  <c r="BE385"/>
  <c r="BE402"/>
  <c r="BE414"/>
  <c r="BE431"/>
  <c r="BE457"/>
  <c r="BE472"/>
  <c r="BE476"/>
  <c r="BE535"/>
  <c r="BE612"/>
  <c r="BE627"/>
  <c r="BE677"/>
  <c r="BE697"/>
  <c r="BE730"/>
  <c r="BE733"/>
  <c r="BE736"/>
  <c r="BE765"/>
  <c r="BE768"/>
  <c r="BE770"/>
  <c r="BE131"/>
  <c r="BE179"/>
  <c r="BE200"/>
  <c r="BE204"/>
  <c r="BE211"/>
  <c r="BE225"/>
  <c r="BE231"/>
  <c r="BE304"/>
  <c r="BE311"/>
  <c r="BE333"/>
  <c r="BE354"/>
  <c r="BE362"/>
  <c r="BE370"/>
  <c r="BE454"/>
  <c r="BE541"/>
  <c r="BE570"/>
  <c r="BE655"/>
  <c r="BE658"/>
  <c r="BE661"/>
  <c r="BE674"/>
  <c r="BE700"/>
  <c r="BE708"/>
  <c r="BE714"/>
  <c r="BE739"/>
  <c r="BE749"/>
  <c r="BE761"/>
  <c r="BE116"/>
  <c r="BE123"/>
  <c r="BE139"/>
  <c r="BE147"/>
  <c r="BE151"/>
  <c r="BE166"/>
  <c r="BE190"/>
  <c r="BE215"/>
  <c r="BE271"/>
  <c r="BE278"/>
  <c r="BE315"/>
  <c r="BE350"/>
  <c r="BE358"/>
  <c r="BE428"/>
  <c r="BE478"/>
  <c r="BE498"/>
  <c r="BE504"/>
  <c r="BE518"/>
  <c r="BE564"/>
  <c r="BE587"/>
  <c r="BE606"/>
  <c r="BE631"/>
  <c r="BE637"/>
  <c r="BE651"/>
  <c r="BE664"/>
  <c r="BE681"/>
  <c r="BE704"/>
  <c r="BE717"/>
  <c r="BE720"/>
  <c r="BE724"/>
  <c r="BE755"/>
  <c r="BE758"/>
  <c r="BE113"/>
  <c r="BE155"/>
  <c r="BE181"/>
  <c r="BE197"/>
  <c r="BE202"/>
  <c r="BE252"/>
  <c r="BE257"/>
  <c r="BE267"/>
  <c r="BE274"/>
  <c r="BE285"/>
  <c r="BE307"/>
  <c r="BE329"/>
  <c r="BE366"/>
  <c r="BE438"/>
  <c r="BE481"/>
  <c r="BE509"/>
  <c r="BE530"/>
  <c r="BE546"/>
  <c r="BE549"/>
  <c r="BE572"/>
  <c r="BE618"/>
  <c r="BE621"/>
  <c r="BE671"/>
  <c r="BE119"/>
  <c r="BE134"/>
  <c r="BE184"/>
  <c r="BE238"/>
  <c r="BE287"/>
  <c r="BE326"/>
  <c r="BE421"/>
  <c r="BE466"/>
  <c r="BE484"/>
  <c r="BE487"/>
  <c r="BE491"/>
  <c r="BE494"/>
  <c r="BE500"/>
  <c r="BE516"/>
  <c r="BE556"/>
  <c r="BE561"/>
  <c r="BE567"/>
  <c r="BE688"/>
  <c r="BE691"/>
  <c r="BE711"/>
  <c r="BE743"/>
  <c r="BE746"/>
  <c r="BE752"/>
  <c i="7" r="F39"/>
  <c i="1" r="BD61"/>
  <c i="4" r="J32"/>
  <c i="5" r="J36"/>
  <c i="1" r="AW59"/>
  <c i="7" r="F37"/>
  <c i="1" r="BB61"/>
  <c i="14" r="F34"/>
  <c i="1" r="BA68"/>
  <c i="2" r="F34"/>
  <c i="1" r="BA55"/>
  <c i="7" r="J36"/>
  <c i="1" r="AW61"/>
  <c i="14" r="F35"/>
  <c i="1" r="BB68"/>
  <c i="14" r="J34"/>
  <c i="1" r="AW68"/>
  <c i="14" r="F37"/>
  <c i="1" r="BD68"/>
  <c i="8" r="F35"/>
  <c i="1" r="AZ62"/>
  <c i="10" r="J36"/>
  <c i="1" r="AW64"/>
  <c i="12" r="F34"/>
  <c i="1" r="BA66"/>
  <c i="4" r="F38"/>
  <c i="1" r="BC58"/>
  <c i="6" r="F36"/>
  <c i="1" r="BA60"/>
  <c i="10" r="J32"/>
  <c i="13" r="F36"/>
  <c i="1" r="BC67"/>
  <c i="3" r="J34"/>
  <c i="1" r="AW56"/>
  <c i="2" r="F37"/>
  <c i="1" r="BD55"/>
  <c i="5" r="F37"/>
  <c i="1" r="BB59"/>
  <c i="11" r="J32"/>
  <c i="4" r="J36"/>
  <c i="1" r="AW58"/>
  <c i="5" r="F39"/>
  <c i="1" r="BD59"/>
  <c i="6" r="F39"/>
  <c i="1" r="BD60"/>
  <c i="12" r="F35"/>
  <c i="1" r="BB66"/>
  <c i="9" r="J32"/>
  <c i="11" r="F37"/>
  <c i="1" r="BB65"/>
  <c i="2" r="F35"/>
  <c i="1" r="BB55"/>
  <c i="4" r="F36"/>
  <c i="1" r="BA58"/>
  <c i="4" r="F37"/>
  <c i="1" r="BB58"/>
  <c i="6" r="J36"/>
  <c i="1" r="AW60"/>
  <c i="14" r="F36"/>
  <c i="1" r="BC68"/>
  <c i="5" r="F36"/>
  <c i="1" r="BA59"/>
  <c i="7" r="F36"/>
  <c i="1" r="BA61"/>
  <c i="6" r="J32"/>
  <c i="9" r="F36"/>
  <c i="1" r="BA63"/>
  <c i="10" r="F36"/>
  <c i="1" r="BA64"/>
  <c i="10" r="F38"/>
  <c i="1" r="BC64"/>
  <c i="11" r="F36"/>
  <c i="1" r="BA65"/>
  <c i="12" r="J34"/>
  <c i="1" r="AW66"/>
  <c i="2" r="F36"/>
  <c i="1" r="BC55"/>
  <c i="3" r="F37"/>
  <c i="1" r="BD56"/>
  <c i="5" r="J32"/>
  <c i="6" r="F37"/>
  <c i="1" r="BB60"/>
  <c i="12" r="F36"/>
  <c i="1" r="BC66"/>
  <c i="13" r="J34"/>
  <c i="1" r="AW67"/>
  <c i="11" r="F38"/>
  <c i="1" r="BC65"/>
  <c i="3" r="F35"/>
  <c i="1" r="BB56"/>
  <c i="13" r="F35"/>
  <c i="1" r="BB67"/>
  <c i="3" r="F36"/>
  <c i="1" r="BC56"/>
  <c i="7" r="J32"/>
  <c i="8" r="J32"/>
  <c i="9" r="F35"/>
  <c i="1" r="AZ63"/>
  <c i="10" r="F37"/>
  <c i="1" r="BB64"/>
  <c i="11" r="F39"/>
  <c i="1" r="BD65"/>
  <c i="13" r="F37"/>
  <c i="1" r="BD67"/>
  <c i="4" r="F39"/>
  <c i="1" r="BD58"/>
  <c i="7" r="F38"/>
  <c i="1" r="BC61"/>
  <c i="2" r="J34"/>
  <c i="1" r="AW55"/>
  <c i="13" r="F34"/>
  <c i="1" r="BA67"/>
  <c i="10" r="F39"/>
  <c i="1" r="BD64"/>
  <c r="AS54"/>
  <c i="3" r="F34"/>
  <c i="1" r="BA56"/>
  <c i="5" r="F38"/>
  <c i="1" r="BC59"/>
  <c i="6" r="F38"/>
  <c i="1" r="BC60"/>
  <c i="12" r="F37"/>
  <c i="1" r="BD66"/>
  <c i="2" l="1" r="BK111"/>
  <c r="J111"/>
  <c r="J60"/>
  <c r="T111"/>
  <c r="P111"/>
  <c i="13" r="R86"/>
  <c r="R85"/>
  <c r="P86"/>
  <c r="P85"/>
  <c i="1" r="AU67"/>
  <c i="2" r="T412"/>
  <c r="T110"/>
  <c i="12" r="T87"/>
  <c r="T86"/>
  <c i="2" r="R412"/>
  <c r="R110"/>
  <c i="13" r="T86"/>
  <c r="T85"/>
  <c i="14" r="T85"/>
  <c r="T84"/>
  <c i="3" r="T87"/>
  <c i="12" r="P87"/>
  <c r="P86"/>
  <c i="1" r="AU66"/>
  <c i="14" r="P85"/>
  <c r="P84"/>
  <c i="1" r="AU68"/>
  <c i="3" r="R87"/>
  <c i="14" r="BK85"/>
  <c r="BK84"/>
  <c r="J84"/>
  <c r="J59"/>
  <c i="12" r="R87"/>
  <c r="R86"/>
  <c i="14" r="R85"/>
  <c r="R84"/>
  <c i="2" r="P412"/>
  <c r="P110"/>
  <c i="1" r="AU55"/>
  <c r="AG65"/>
  <c i="14" r="J86"/>
  <c r="J61"/>
  <c i="13" r="BK85"/>
  <c r="J85"/>
  <c i="12" r="BK86"/>
  <c r="J86"/>
  <c r="J59"/>
  <c i="1" r="AG64"/>
  <c r="AG63"/>
  <c r="AG62"/>
  <c r="AG61"/>
  <c r="AG60"/>
  <c r="AG59"/>
  <c r="AG58"/>
  <c i="2" r="BK110"/>
  <c r="J110"/>
  <c i="4" r="J35"/>
  <c i="1" r="AV58"/>
  <c r="AT58"/>
  <c r="AN58"/>
  <c r="BA57"/>
  <c r="AW57"/>
  <c r="AG57"/>
  <c i="2" r="F33"/>
  <c i="1" r="AZ55"/>
  <c i="10" r="F35"/>
  <c i="1" r="AZ64"/>
  <c r="BD57"/>
  <c i="6" r="J35"/>
  <c i="1" r="AV60"/>
  <c r="AT60"/>
  <c r="AN60"/>
  <c i="11" r="F35"/>
  <c i="1" r="AZ65"/>
  <c i="3" r="F33"/>
  <c i="1" r="AZ56"/>
  <c i="5" r="J35"/>
  <c i="1" r="AV59"/>
  <c r="AT59"/>
  <c r="AN59"/>
  <c r="BB57"/>
  <c r="AX57"/>
  <c i="13" r="J30"/>
  <c i="1" r="AG67"/>
  <c i="6" r="F35"/>
  <c i="1" r="AZ60"/>
  <c i="5" r="F35"/>
  <c i="1" r="AZ59"/>
  <c i="14" r="J33"/>
  <c i="1" r="AV68"/>
  <c r="AT68"/>
  <c i="2" r="J33"/>
  <c i="1" r="AV55"/>
  <c r="AT55"/>
  <c i="8" r="J35"/>
  <c i="1" r="AV62"/>
  <c r="AT62"/>
  <c r="AN62"/>
  <c r="BC57"/>
  <c r="AY57"/>
  <c i="3" r="J30"/>
  <c i="1" r="AG56"/>
  <c i="9" r="J35"/>
  <c i="1" r="AV63"/>
  <c r="AT63"/>
  <c r="AN63"/>
  <c i="10" r="J35"/>
  <c i="1" r="AV64"/>
  <c r="AT64"/>
  <c r="AN64"/>
  <c i="13" r="J33"/>
  <c i="1" r="AV67"/>
  <c r="AT67"/>
  <c i="2" r="J30"/>
  <c i="1" r="AG55"/>
  <c i="7" r="F35"/>
  <c i="1" r="AZ61"/>
  <c i="14" r="F33"/>
  <c i="1" r="AZ68"/>
  <c i="3" r="J33"/>
  <c i="1" r="AV56"/>
  <c r="AT56"/>
  <c i="7" r="J35"/>
  <c i="1" r="AV61"/>
  <c r="AT61"/>
  <c r="AN61"/>
  <c r="AU57"/>
  <c i="12" r="J33"/>
  <c i="1" r="AV66"/>
  <c r="AT66"/>
  <c i="13" r="F33"/>
  <c i="1" r="AZ67"/>
  <c i="4" r="F35"/>
  <c i="1" r="AZ58"/>
  <c i="11" r="J35"/>
  <c i="1" r="AV65"/>
  <c r="AT65"/>
  <c r="AN65"/>
  <c i="12" r="F33"/>
  <c i="1" r="AZ66"/>
  <c i="14" l="1" r="J85"/>
  <c r="J60"/>
  <c i="1" r="AN67"/>
  <c i="13" r="J59"/>
  <c r="J39"/>
  <c i="11" r="J41"/>
  <c i="10" r="J41"/>
  <c i="9" r="J41"/>
  <c i="8" r="J41"/>
  <c i="7" r="J41"/>
  <c i="6" r="J41"/>
  <c i="5" r="J41"/>
  <c i="1" r="AN56"/>
  <c i="4" r="J41"/>
  <c i="1" r="AN55"/>
  <c i="2" r="J59"/>
  <c i="3" r="J39"/>
  <c i="2" r="J39"/>
  <c i="1" r="AU54"/>
  <c r="BD54"/>
  <c r="W33"/>
  <c r="AZ57"/>
  <c r="AV57"/>
  <c r="AT57"/>
  <c r="AN57"/>
  <c i="14" r="J30"/>
  <c i="1" r="AG68"/>
  <c r="BB54"/>
  <c r="AX54"/>
  <c r="BC54"/>
  <c r="AY54"/>
  <c r="BA54"/>
  <c r="AW54"/>
  <c r="AK30"/>
  <c i="12" r="J30"/>
  <c i="1" r="AG66"/>
  <c r="AN66"/>
  <c i="14" l="1" r="J39"/>
  <c i="12" r="J39"/>
  <c i="1" r="AN68"/>
  <c r="W32"/>
  <c r="W31"/>
  <c r="AG54"/>
  <c r="AK26"/>
  <c r="AZ54"/>
  <c r="W29"/>
  <c r="W30"/>
  <c l="1"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<sst xmlns="http://schemas.openxmlformats.org/spreadsheetml/2006/main">
  <si>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</si>
  <si>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</si>
  <si>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</si>
  <si>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</si>
  <si>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</si>
  <si>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{22310ef2-9c07-4133-98b9-5abbe7eacbca}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</si>
  <si>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</si>
  <si>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</si>
  <si>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</si>
  <si>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</si>
  <si>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</si>
  <si>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</si>
  <si>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</si>
  <si>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</si>
  <si>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Stonava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</si>
  <si>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</si>
  <si>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</si>
  <si>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2022_MŠ HOŘANY REKONSTRUKCE</t>
  </si>
  <si>
    <t>KSO:</t>
  </si>
  <si>
    <t/>
  </si>
  <si>
    <t>CC-CZ:</t>
  </si>
  <si>
    <t>Místo:</t>
  </si>
  <si>
    <t>Stonava 1014</t>
  </si>
  <si>
    <t>Datum:</t>
  </si>
  <si>
    <t>26. 4. 2022</t>
  </si>
  <si>
    <t>Zadavatel:</t>
  </si>
  <si>
    <t>IČ:</t>
  </si>
  <si>
    <t>Obec Stonava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</si>
  <si>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</si>
  <si>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</si>
  <si>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</si>
  <si>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</si>
  <si>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</si>
  <si>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</si>
  <si>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</si>
  <si>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06369201</t>
  </si>
  <si>
    <t>Amun Pro s.r.o.</t>
  </si>
  <si>
    <t>CZ06369201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</si>
  <si>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</si>
  <si>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</si>
  <si>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</si>
  <si>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</si>
  <si>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</si>
  <si>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</si>
  <si>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</si>
  <si>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</si>
  <si>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</si>
  <si>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</si>
  <si>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</si>
  <si>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</si>
  <si>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</si>
  <si>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</si>
  <si>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</si>
  <si>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</si>
  <si>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</si>
  <si>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</si>
  <si>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</si>
  <si>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</si>
  <si>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</si>
  <si>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</si>
  <si>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</si>
  <si>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</si>
  <si>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</si>
  <si>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</si>
  <si>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</si>
  <si>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</si>
  <si>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</si>
  <si>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</si>
  <si>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</si>
  <si>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</si>
  <si>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</si>
  <si>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</si>
  <si>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</si>
  <si>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</si>
  <si>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</si>
  <si>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</si>
  <si>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</si>
  <si>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</si>
  <si>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</si>
  <si>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</si>
  <si>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</si>
  <si>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</si>
  <si>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</si>
  <si>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{acde4469-ff85-4397-976a-9030942ffc2c}</t>
  </si>
  <si>
    <t>2</t>
  </si>
  <si>
    <t>02</t>
  </si>
  <si>
    <t>VZT+KLM</t>
  </si>
  <si>
    <t>{cf760863-858a-4606-83a5-f8aec7990bc0}</t>
  </si>
  <si>
    <t>03</t>
  </si>
  <si>
    <t>ELEKTRO</t>
  </si>
  <si>
    <t>{48c9261e-a948-4082-b1fb-565286eec71e}</t>
  </si>
  <si>
    <t>C21M</t>
  </si>
  <si>
    <t>Elektromontáže</t>
  </si>
  <si>
    <t>Soupis</t>
  </si>
  <si>
    <t>{3e800a0c-3d76-4cb0-95ed-c7d08eb9e9cc}</t>
  </si>
  <si>
    <t>C22M</t>
  </si>
  <si>
    <t>M</t>
  </si>
  <si>
    <t>{be3d344c-db3c-4f70-8d7f-1b0370ea8ba7}</t>
  </si>
  <si>
    <t>C24</t>
  </si>
  <si>
    <t>Stavební práce - výsek</t>
  </si>
  <si>
    <t>{523a1296-3374-42cd-a8b5-4b2471f5732e}</t>
  </si>
  <si>
    <t>C23</t>
  </si>
  <si>
    <t>Materiály</t>
  </si>
  <si>
    <t>{930470d0-5d9b-446d-8cac-04879c5d822b}</t>
  </si>
  <si>
    <t>C25</t>
  </si>
  <si>
    <t>Práce v HZS</t>
  </si>
  <si>
    <t>{dab03627-afc9-4ce0-9876-0ecbbbefdda5}</t>
  </si>
  <si>
    <t>VC</t>
  </si>
  <si>
    <t>Výchozí revize elektro</t>
  </si>
  <si>
    <t>{fb504d4d-0913-49fc-93b1-7f34491754d4}</t>
  </si>
  <si>
    <t>VC 722289</t>
  </si>
  <si>
    <t>Pravidelné revize</t>
  </si>
  <si>
    <t>{9137a4a9-1b4d-4e40-82b7-5758491ad95d}</t>
  </si>
  <si>
    <t>VC 732</t>
  </si>
  <si>
    <t>Rozvaděče</t>
  </si>
  <si>
    <t>{08f04e56-f52c-448b-bd43-3a8200f7bb53}</t>
  </si>
  <si>
    <t>04</t>
  </si>
  <si>
    <t>Zařízení zdravotně technických instalací</t>
  </si>
  <si>
    <t>{91c7459d-afa8-46ea-a783-3e6d09fe4fcf}</t>
  </si>
  <si>
    <t>05</t>
  </si>
  <si>
    <t>Vytápění</t>
  </si>
  <si>
    <t>{23804c17-1fbc-4305-a1e7-1ef1aeccdd33}</t>
  </si>
  <si>
    <t>06</t>
  </si>
  <si>
    <t>VRN</t>
  </si>
  <si>
    <t>{dd6a19f6-3e48-46a2-8174-abb0174dcec1}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</si>
  <si>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</si>
  <si>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</si>
  <si>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</si>
  <si>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</si>
  <si>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</si>
  <si>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</si>
  <si>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</si>
  <si>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</si>
  <si>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</si>
  <si>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</si>
  <si>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</si>
  <si>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17 - Zemní práce - konstrukce ze zemin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</si>
  <si>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</si>
  <si>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</si>
  <si>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</si>
  <si>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</si>
  <si>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</si>
  <si>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</si>
  <si>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</si>
  <si>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</si>
  <si>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</si>
  <si>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</si>
  <si>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</si>
  <si>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</si>
  <si>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</si>
  <si>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</si>
  <si>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</si>
  <si>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</si>
  <si>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</si>
  <si>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</si>
  <si>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</si>
  <si>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</si>
  <si>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</si>
  <si>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</si>
  <si>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</si>
  <si>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</si>
  <si>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</si>
  <si>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</si>
  <si>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</si>
  <si>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</si>
  <si>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</si>
  <si>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</si>
  <si>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</si>
  <si>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</si>
  <si>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</si>
  <si>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</si>
  <si>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</si>
  <si>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</si>
  <si>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</si>
  <si>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</si>
  <si>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</si>
  <si>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</si>
  <si>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</si>
  <si>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</si>
  <si>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</si>
  <si>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</si>
  <si>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</si>
  <si>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</si>
  <si>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</si>
  <si>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CS ÚRS 2022 02</t>
  </si>
  <si>
    <t>4</t>
  </si>
  <si>
    <t>-1657600537</t>
  </si>
  <si>
    <t>PP</t>
  </si>
  <si>
    <t>Hloubení nezapažených jam ručně s urovnáním dna do předepsaného profilu a spádu v hornině třídy těžitelnosti I skupiny 3 soudržných</t>
  </si>
  <si>
    <t>Online PSC</t>
  </si>
  <si>
    <t>https://podminky.urs.cz/item/CS_URS_2022_02/131213701</t>
  </si>
  <si>
    <t>162706111</t>
  </si>
  <si>
    <t>Vodorovné přemístění do 6000 m bez naložení výkopku ze zemin schopných zúrodnění</t>
  </si>
  <si>
    <t>1909566429</t>
  </si>
  <si>
    <t>Vodorovné přemístění výkopku bez naložení, avšak se složením zemin schopných zúrodnění, na vzdálenost přes 5000 do 6000 m</t>
  </si>
  <si>
    <t>https://podminky.urs.cz/item/CS_URS_2022_02/162706111</t>
  </si>
  <si>
    <t>3</t>
  </si>
  <si>
    <t>167103101</t>
  </si>
  <si>
    <t>Nakládání výkopku ze zemin schopných zúrodnění</t>
  </si>
  <si>
    <t>-221755180</t>
  </si>
  <si>
    <t>Nakládání neulehlého výkopku z hromad zeminy schopné zúrodnění</t>
  </si>
  <si>
    <t>https://podminky.urs.cz/item/CS_URS_2022_02/167103101</t>
  </si>
  <si>
    <t>P</t>
  </si>
  <si>
    <t>Poznámka k položce:_x000d_
Povrchové úpravy terénu</t>
  </si>
  <si>
    <t>181311103</t>
  </si>
  <si>
    <t>Rozprostření ornice tl vrstvy do 200 mm v rovině nebo ve svahu do 1:5 ručně</t>
  </si>
  <si>
    <t>m2</t>
  </si>
  <si>
    <t>-1862435706</t>
  </si>
  <si>
    <t>Rozprostření a urovnání ornice v rovině nebo ve svahu sklonu do 1:5 ručně při souvislé ploše, tl. vrstvy do 200 mm</t>
  </si>
  <si>
    <t>https://podminky.urs.cz/item/CS_URS_2022_02/181311103</t>
  </si>
  <si>
    <t>5</t>
  </si>
  <si>
    <t>181411132</t>
  </si>
  <si>
    <t>Založení parkového trávníku výsevem pl do 1000 m2 ve svahu přes 1:5 do 1:2</t>
  </si>
  <si>
    <t>-856771353</t>
  </si>
  <si>
    <t>Založení trávníku na půdě předem připravené plochy do 1000 m2 výsevem včetně utažení parkového na svahu přes 1:5 do 1:2</t>
  </si>
  <si>
    <t>https://podminky.urs.cz/item/CS_URS_2022_02/181411132</t>
  </si>
  <si>
    <t>6</t>
  </si>
  <si>
    <t>00572410</t>
  </si>
  <si>
    <t>osivo směs travní parková</t>
  </si>
  <si>
    <t>kg</t>
  </si>
  <si>
    <t>8</t>
  </si>
  <si>
    <t>453463094</t>
  </si>
  <si>
    <t>7</t>
  </si>
  <si>
    <t>183403253</t>
  </si>
  <si>
    <t>Obdělání půdy hrabáním ve svahu přes 1:5 do 1:2</t>
  </si>
  <si>
    <t>133271506</t>
  </si>
  <si>
    <t>Obdělání půdy hrabáním na svahu přes 1:5 do 1:2</t>
  </si>
  <si>
    <t>https://podminky.urs.cz/item/CS_URS_2022_02/183403253</t>
  </si>
  <si>
    <t>11</t>
  </si>
  <si>
    <t>Zemní práce - přípravné a přidružené práce</t>
  </si>
  <si>
    <t>113106123</t>
  </si>
  <si>
    <t>Rozebrání dlažeb ze zámkových dlaždic komunikací pro pěší ručně</t>
  </si>
  <si>
    <t>182950142</t>
  </si>
  <si>
    <t>https://podminky.urs.cz/item/CS_URS_2022_02/113106123</t>
  </si>
  <si>
    <t>9</t>
  </si>
  <si>
    <t>113202111</t>
  </si>
  <si>
    <t>Vytrhání obrub krajníků obrubníků stojatých</t>
  </si>
  <si>
    <t>m</t>
  </si>
  <si>
    <t>-1526635328</t>
  </si>
  <si>
    <t>https://podminky.urs.cz/item/CS_URS_2022_02/113202111</t>
  </si>
  <si>
    <t>Poznámka k položce:_x000d_
vč. odříznutí obrub</t>
  </si>
  <si>
    <t>12</t>
  </si>
  <si>
    <t>Zemní práce - odkopávky a prokopávky</t>
  </si>
  <si>
    <t>10</t>
  </si>
  <si>
    <t>121101101</t>
  </si>
  <si>
    <t>Sejmutí ornice s přemístěním na vzdálenost do 50 m</t>
  </si>
  <si>
    <t>-458948706</t>
  </si>
  <si>
    <t>https://podminky.urs.cz/item/CS_URS_2022_02/121101101</t>
  </si>
  <si>
    <t>17</t>
  </si>
  <si>
    <t>Zemní práce - konstrukce ze zemin</t>
  </si>
  <si>
    <t>171201211</t>
  </si>
  <si>
    <t>Poplatek za uložení stavebního odpadu - zeminy a kameniva na skládce</t>
  </si>
  <si>
    <t>t</t>
  </si>
  <si>
    <t>1063768650</t>
  </si>
  <si>
    <t>https://podminky.urs.cz/item/CS_URS_2022_02/171201211</t>
  </si>
  <si>
    <t>Zakládání</t>
  </si>
  <si>
    <t>275313711</t>
  </si>
  <si>
    <t>Základové patky z betonu tř. C 20/25</t>
  </si>
  <si>
    <t>-762686044</t>
  </si>
  <si>
    <t>Základy z betonu prostého patky a bloky z betonu kamenem neprokládaného tř. C 20/25</t>
  </si>
  <si>
    <t>https://podminky.urs.cz/item/CS_URS_2022_02/275313711</t>
  </si>
  <si>
    <t>Svislé a kompletní konstrukce</t>
  </si>
  <si>
    <t>13</t>
  </si>
  <si>
    <t>311272221</t>
  </si>
  <si>
    <t>Zdivo z pórobetonových tvárnic na pero a drážku do P2 do 450 kg/m3 na tenkovrstvou maltu tl 300 mm</t>
  </si>
  <si>
    <t>-1267271241</t>
  </si>
  <si>
    <t>Zdivo z pórobetonových tvárnic na tenké maltové lože, tl. zdiva 300 mm pevnost tvárnic do P2, objemová hmotnost do 450 kg/m3 na pero a drážku</t>
  </si>
  <si>
    <t>https://podminky.urs.cz/item/CS_URS_2022_02/311272221</t>
  </si>
  <si>
    <t>14</t>
  </si>
  <si>
    <t>338171123</t>
  </si>
  <si>
    <t>Osazování sloupků a vzpěr plotových ocelových v do 2,60 m se zabetonováním</t>
  </si>
  <si>
    <t>kus</t>
  </si>
  <si>
    <t>-916690388</t>
  </si>
  <si>
    <t>Montáž sloupků a vzpěr plotových ocelových trubkových nebo profilovaných výšky do 2,60 m se zabetonováním do 0,08 m3 do připravených jamek</t>
  </si>
  <si>
    <t>https://podminky.urs.cz/item/CS_URS_2022_02/338171123</t>
  </si>
  <si>
    <t>Poznámka k položce:_x000d_
Dokončovací práce inženýrských staveb</t>
  </si>
  <si>
    <t>55342263</t>
  </si>
  <si>
    <t>sloupek plotový koncový Pz a komaxitový 2500/48x1,5mm</t>
  </si>
  <si>
    <t>-943853280</t>
  </si>
  <si>
    <t>16</t>
  </si>
  <si>
    <t>55342255</t>
  </si>
  <si>
    <t>sloupek plotový průběžný Pz a komaxitový 2500/38x1,5mm</t>
  </si>
  <si>
    <t>1082984666</t>
  </si>
  <si>
    <t>342272245</t>
  </si>
  <si>
    <t>Příčka z pórobetonových hladkých tvárnic na tenkovrstvou maltu tl 150 mm</t>
  </si>
  <si>
    <t>487494980</t>
  </si>
  <si>
    <t>Příčky z pórobetonových tvárnic hladkých na tenké maltové lože objemová hmotnost do 500 kg/m3, tloušťka příčky 150 mm</t>
  </si>
  <si>
    <t>https://podminky.urs.cz/item/CS_URS_2022_02/342272245</t>
  </si>
  <si>
    <t>VV</t>
  </si>
  <si>
    <t>6*2,3+8*2,65+4*2,7</t>
  </si>
  <si>
    <t>18</t>
  </si>
  <si>
    <t>348101210</t>
  </si>
  <si>
    <t>Osazení vrat nebo vrátek k oplocení na ocelové sloupky pl do 2 m2</t>
  </si>
  <si>
    <t>-360661587</t>
  </si>
  <si>
    <t>Osazení vrat nebo vrátek k oplocení na sloupky ocelové, plochy jednotlivě do 2 m2</t>
  </si>
  <si>
    <t>https://podminky.urs.cz/item/CS_URS_2022_02/348101210</t>
  </si>
  <si>
    <t>19</t>
  </si>
  <si>
    <t>55342320</t>
  </si>
  <si>
    <t>branka vchodová kovová 1200x940 mm</t>
  </si>
  <si>
    <t>-1600020887</t>
  </si>
  <si>
    <t>20</t>
  </si>
  <si>
    <t>348171310</t>
  </si>
  <si>
    <t>Montáž oplocení z profilové oceli, trubek nebo tenkostěnných profilů do 15 kg na 1 m oplocení</t>
  </si>
  <si>
    <t>1389676499</t>
  </si>
  <si>
    <t>Montáž oplocení z dílců kovových z profilové oceli, trubek nebo tenkostěnných profilů hmotnosti 1 m oplocení do 15 kg</t>
  </si>
  <si>
    <t>https://podminky.urs.cz/item/CS_URS_2022_02/348171310</t>
  </si>
  <si>
    <t>15619100.1</t>
  </si>
  <si>
    <t>drát poplastovaný kruhový napínací 2,5/3,5mm</t>
  </si>
  <si>
    <t>975743512</t>
  </si>
  <si>
    <t>22</t>
  </si>
  <si>
    <t>348401220</t>
  </si>
  <si>
    <t>Montáž oplocení ze strojového pletiva bez napínacích drátů v do 1,6 m</t>
  </si>
  <si>
    <t>1604940811</t>
  </si>
  <si>
    <t>Montáž oplocení z pletiva strojového bez napínacích drátů do 1,6 m</t>
  </si>
  <si>
    <t>https://podminky.urs.cz/item/CS_URS_2022_02/348401220</t>
  </si>
  <si>
    <t>23</t>
  </si>
  <si>
    <t>31327511</t>
  </si>
  <si>
    <t>pletivo drátěné plastifikované se čtvercovými oky 55/2,5mm v 1250mm</t>
  </si>
  <si>
    <t>-1775021609</t>
  </si>
  <si>
    <t>240*1,05 'Přepočtené koeficientem množství</t>
  </si>
  <si>
    <t>Vodorovné konstrukce</t>
  </si>
  <si>
    <t>24</t>
  </si>
  <si>
    <t>413232221</t>
  </si>
  <si>
    <t>Zazdívka zhlaví válcovaných nosníků v přes 150 do 300 mm</t>
  </si>
  <si>
    <t>-1475534204</t>
  </si>
  <si>
    <t>Zazdívka zhlaví stropních trámů nebo válcovaných nosníků pálenými cihlami válcovaných nosníků, výšky přes 150 do 300 mm</t>
  </si>
  <si>
    <t>https://podminky.urs.cz/item/CS_URS_2022_02/413232221</t>
  </si>
  <si>
    <t>25</t>
  </si>
  <si>
    <t>317944323</t>
  </si>
  <si>
    <t>Válcované nosníky č.14 až 22 dodatečně osazované do připravených otvorů</t>
  </si>
  <si>
    <t>-827548959</t>
  </si>
  <si>
    <t>Válcované nosníky dodatečně osazované do připravených otvorů bez zazdění hlav č. 14 až 22</t>
  </si>
  <si>
    <t>https://podminky.urs.cz/item/CS_URS_2022_02/317944323</t>
  </si>
  <si>
    <t>26</t>
  </si>
  <si>
    <t>13010716</t>
  </si>
  <si>
    <t>ocel profilová jakost S235JR (11 375) průřez I (IPN) 140</t>
  </si>
  <si>
    <t>-1832483463</t>
  </si>
  <si>
    <t>27</t>
  </si>
  <si>
    <t>13010724</t>
  </si>
  <si>
    <t>ocel profilová jakost S235JR (11 375) průřez I (IPN) 220</t>
  </si>
  <si>
    <t>-1174059387</t>
  </si>
  <si>
    <t>28</t>
  </si>
  <si>
    <t>13010446</t>
  </si>
  <si>
    <t>úhelník ocelový rovnostranný jakost S235JR (11 375) 140x140x10mm</t>
  </si>
  <si>
    <t>-1139502201</t>
  </si>
  <si>
    <t>Komunikace pozemní</t>
  </si>
  <si>
    <t>29</t>
  </si>
  <si>
    <t>564760111</t>
  </si>
  <si>
    <t>Podklad z kameniva hrubého drceného vel. 16-32 mm tl 200 mm</t>
  </si>
  <si>
    <t>-677529221</t>
  </si>
  <si>
    <t>Podklad nebo kryt z kameniva hrubého drceného vel. 16-32 mm s rozprostřením a zhutněním, po zhutnění tl. 200 mm</t>
  </si>
  <si>
    <t>https://podminky.urs.cz/item/CS_URS_2022_02/564760111</t>
  </si>
  <si>
    <t>Poznámka k položce:_x000d_
Komunikace</t>
  </si>
  <si>
    <t>30</t>
  </si>
  <si>
    <t>564851111</t>
  </si>
  <si>
    <t>Podklad ze štěrkodrtě ŠD tl 150 mm</t>
  </si>
  <si>
    <t>-1175838684</t>
  </si>
  <si>
    <t>Podklad ze štěrkodrti ŠD s rozprostřením a zhutněním, po zhutnění tl. 150 mm, f 0-63</t>
  </si>
  <si>
    <t>https://podminky.urs.cz/item/CS_URS_2022_02/564851111</t>
  </si>
  <si>
    <t>31</t>
  </si>
  <si>
    <t>596211210</t>
  </si>
  <si>
    <t>Kladení zámkové dlažby komunikací pro pěší tl 80 mm skupiny A pl do 50 m2</t>
  </si>
  <si>
    <t>51834873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</si>
  <si>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</si>
  <si>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https://podminky.urs.cz/item/CS_URS_2022_02/596211210</t>
  </si>
  <si>
    <t>32</t>
  </si>
  <si>
    <t>59245213</t>
  </si>
  <si>
    <t>dlažba zámková tvaru I 196x161x80mm přírodní</t>
  </si>
  <si>
    <t>-1637845972</t>
  </si>
  <si>
    <t>33</t>
  </si>
  <si>
    <t>58337403</t>
  </si>
  <si>
    <t>kamenivo dekorační (kačírek) frakce 16/32</t>
  </si>
  <si>
    <t>515173308</t>
  </si>
  <si>
    <t>34</t>
  </si>
  <si>
    <t>69311081</t>
  </si>
  <si>
    <t>geotextilie netkaná separační, ochranná, filtrační, drenážní PES 300g/m2</t>
  </si>
  <si>
    <t>-1938911529</t>
  </si>
  <si>
    <t>Úpravy povrchů, podlahy a osazování výplní</t>
  </si>
  <si>
    <t>35</t>
  </si>
  <si>
    <t>612131101</t>
  </si>
  <si>
    <t>Cementový postřik vnitřních stěn nanášený celoplošně ručně</t>
  </si>
  <si>
    <t>2060933951</t>
  </si>
  <si>
    <t>Podkladní a spojovací vrstva vnitřních omítaných ploch cementový postřik nanášený ručně celoplošně stěn</t>
  </si>
  <si>
    <t>https://podminky.urs.cz/item/CS_URS_2022_02/612131101</t>
  </si>
  <si>
    <t>265*2,65+175*2,7</t>
  </si>
  <si>
    <t>-(13*2,1*1,5+3*1,5*1,5+1,55*2,47)</t>
  </si>
  <si>
    <t>Součet</t>
  </si>
  <si>
    <t>36</t>
  </si>
  <si>
    <t>612135002</t>
  </si>
  <si>
    <t>Vyrovnání podkladu vnitřních stěn maltou cementovou tl do 10 mm</t>
  </si>
  <si>
    <t>2130246199</t>
  </si>
  <si>
    <t>Vyrovnání nerovností podkladu vnitřních omítaných ploch maltou, tloušťky do 10 mm cementovou stěn</t>
  </si>
  <si>
    <t>https://podminky.urs.cz/item/CS_URS_2022_02/612135002</t>
  </si>
  <si>
    <t>37</t>
  </si>
  <si>
    <t>612135092</t>
  </si>
  <si>
    <t>Příplatek k vyrovnání vnitřních stěn maltou cementovou za každých dalších 5 mm tl</t>
  </si>
  <si>
    <t>1044496271</t>
  </si>
  <si>
    <t>Vyrovnání nerovností podkladu vnitřních omítaných ploch Příplatek k ceně za každých dalších 5 mm tloušťky podkladní vrstvy přes 10 mm maltou cementovou stěn</t>
  </si>
  <si>
    <t>https://podminky.urs.cz/item/CS_URS_2022_02/612135092</t>
  </si>
  <si>
    <t>1123,221*4</t>
  </si>
  <si>
    <t>38</t>
  </si>
  <si>
    <t>612142001</t>
  </si>
  <si>
    <t>Potažení vnitřních stěn sklovláknitým pletivem vtlačeným do tenkovrstvé hmoty</t>
  </si>
  <si>
    <t>-733197935</t>
  </si>
  <si>
    <t>Potažení vnitřních ploch pletivem v ploše nebo pruzích, na plném podkladu sklovláknitým vtlačením do tmelu stěn</t>
  </si>
  <si>
    <t>https://podminky.urs.cz/item/CS_URS_2022_02/612142001</t>
  </si>
  <si>
    <t>1123,221*1,3</t>
  </si>
  <si>
    <t>39</t>
  </si>
  <si>
    <t>612321131</t>
  </si>
  <si>
    <t>Potažení vnitřních stěn vápenocementovým štukem tloušťky do 3 mm</t>
  </si>
  <si>
    <t>605264202</t>
  </si>
  <si>
    <t>Potažení vnitřních ploch vápenocementovým štukem tloušťky do 3 mm svislých konstrukcí stěn</t>
  </si>
  <si>
    <t>https://podminky.urs.cz/item/CS_URS_2022_02/612321131</t>
  </si>
  <si>
    <t>40</t>
  </si>
  <si>
    <t>612325302</t>
  </si>
  <si>
    <t>Vápenocementová štuková omítka ostění nebo nadpraží</t>
  </si>
  <si>
    <t>310301105</t>
  </si>
  <si>
    <t>https://podminky.urs.cz/item/CS_URS_2022_02/612325302</t>
  </si>
  <si>
    <t>(13*2,1+1,5+1,5)*0,3</t>
  </si>
  <si>
    <t>(3*1,5+1,5+1,5)*0,3</t>
  </si>
  <si>
    <t>(1,55+2,47+2,47)*0,3</t>
  </si>
  <si>
    <t>41</t>
  </si>
  <si>
    <t>629135102</t>
  </si>
  <si>
    <t>Vyrovnávací vrstva pod klempířské prvky z MC š přes 150 do 300 mm</t>
  </si>
  <si>
    <t>-447326928</t>
  </si>
  <si>
    <t>Vyrovnávací vrstva z cementové malty pod parapety šířky přes 150 do 300 mm</t>
  </si>
  <si>
    <t>https://podminky.urs.cz/item/CS_URS_2022_02/629135102</t>
  </si>
  <si>
    <t>42</t>
  </si>
  <si>
    <t>55331557</t>
  </si>
  <si>
    <t>zárubeň jednokřídlá ocelová pro zdění s protipožární úpravou tl stěny 75-100mm rozměru 800/1970, 2100mm</t>
  </si>
  <si>
    <t>691466509</t>
  </si>
  <si>
    <t>43</t>
  </si>
  <si>
    <t>55331558</t>
  </si>
  <si>
    <t>zárubeň jednokřídlá ocelová pro zdění s protipožární úpravou tl stěny 75-100mm rozměru 900/1970, 2100mm</t>
  </si>
  <si>
    <t>1920221859</t>
  </si>
  <si>
    <t>44</t>
  </si>
  <si>
    <t>632451234</t>
  </si>
  <si>
    <t>Potěr cementový samonivelační litý C25 tl přes 45 do 50 mm</t>
  </si>
  <si>
    <t>-2046822641</t>
  </si>
  <si>
    <t>https://podminky.urs.cz/item/CS_URS_2022_02/632451234</t>
  </si>
  <si>
    <t>184,27+109,06</t>
  </si>
  <si>
    <t>45</t>
  </si>
  <si>
    <t>632451292</t>
  </si>
  <si>
    <t>Příplatek k cementovému samonivelačnímu litému potěru C25 ZKD 5 mm tl přes 50 mm</t>
  </si>
  <si>
    <t>1101505230</t>
  </si>
  <si>
    <t>https://podminky.urs.cz/item/CS_URS_2022_02/632451292</t>
  </si>
  <si>
    <t>293,33*3</t>
  </si>
  <si>
    <t>46</t>
  </si>
  <si>
    <t>632481213</t>
  </si>
  <si>
    <t>Separační vrstva z PE fólie</t>
  </si>
  <si>
    <t>-1596788309</t>
  </si>
  <si>
    <t>https://podminky.urs.cz/item/CS_URS_2022_02/632481213</t>
  </si>
  <si>
    <t>293,33*1,2</t>
  </si>
  <si>
    <t>47</t>
  </si>
  <si>
    <t>633811111</t>
  </si>
  <si>
    <t>Broušení nerovností betonových podlah do 2 mm - stržení šlemu</t>
  </si>
  <si>
    <t>1711805666</t>
  </si>
  <si>
    <t>https://podminky.urs.cz/item/CS_URS_2022_02/633811111</t>
  </si>
  <si>
    <t>48</t>
  </si>
  <si>
    <t>634112113</t>
  </si>
  <si>
    <t>Obvodová dilatace podlahovým páskem z pěnového PE mezi stěnou a mazaninou nebo potěrem v 80 mm</t>
  </si>
  <si>
    <t>-1558023178</t>
  </si>
  <si>
    <t>https://podminky.urs.cz/item/CS_URS_2022_02/634112113</t>
  </si>
  <si>
    <t>265+175</t>
  </si>
  <si>
    <t>49</t>
  </si>
  <si>
    <t>642944121</t>
  </si>
  <si>
    <t>Osazování ocelových zárubní dodatečné pl do 2,5 m2</t>
  </si>
  <si>
    <t>-431632869</t>
  </si>
  <si>
    <t>Osazení ocelových dveřních zárubní lisovaných nebo z úhelníků dodatečně s vybetonováním prahu, plochy do 2,5 m2</t>
  </si>
  <si>
    <t>https://podminky.urs.cz/item/CS_URS_2022_02/642944121</t>
  </si>
  <si>
    <t>50</t>
  </si>
  <si>
    <t>55331430</t>
  </si>
  <si>
    <t>zárubeň jednokřídlá ocelová pro dodatečnou montáž tl stěny 75-100mm rozměru 600/1970, 2100mm</t>
  </si>
  <si>
    <t>482524241</t>
  </si>
  <si>
    <t>51</t>
  </si>
  <si>
    <t>55331431</t>
  </si>
  <si>
    <t>zárubeň jednokřídlá ocelová pro dodatečnou montáž tl stěny 75-100mm rozměru 700/1970, 2100mm</t>
  </si>
  <si>
    <t>-1671003017</t>
  </si>
  <si>
    <t>52</t>
  </si>
  <si>
    <t>55331432</t>
  </si>
  <si>
    <t>zárubeň jednokřídlá ocelová pro dodatečnou montáž tl stěny 75-100mm rozměru 800/1970, 2100mm</t>
  </si>
  <si>
    <t>-202469425</t>
  </si>
  <si>
    <t>53</t>
  </si>
  <si>
    <t>55331433</t>
  </si>
  <si>
    <t>zárubeň jednokřídlá ocelová pro dodatečnou montáž tl stěny 75-100mm rozměru 900/1970, 2100mm</t>
  </si>
  <si>
    <t>69095007</t>
  </si>
  <si>
    <t>54</t>
  </si>
  <si>
    <t>642944221</t>
  </si>
  <si>
    <t>Osazování ocelových zárubní dodatečné pl přes 2,5 m2</t>
  </si>
  <si>
    <t>-1162263527</t>
  </si>
  <si>
    <t>Osazení ocelových dveřních zárubní lisovaných nebo z úhelníků dodatečně s vybetonováním prahu, plochy přes 2,5 m2</t>
  </si>
  <si>
    <t>https://podminky.urs.cz/item/CS_URS_2022_02/642944221</t>
  </si>
  <si>
    <t>55</t>
  </si>
  <si>
    <t>55331717</t>
  </si>
  <si>
    <t>zárubeň dvoukřídlá ocelová pro dodatečnou montáž tl stěny 110-150mm rozměru 1450/1970, 2100mm</t>
  </si>
  <si>
    <t>-122632598</t>
  </si>
  <si>
    <t>56</t>
  </si>
  <si>
    <t>61161031</t>
  </si>
  <si>
    <t>dveře dvoukřídlé voštinové povrch lakovaný plné 1450x1970-2100mm</t>
  </si>
  <si>
    <t>-9511104</t>
  </si>
  <si>
    <t>Ostatní konstrukce a práce, bourání</t>
  </si>
  <si>
    <t>57</t>
  </si>
  <si>
    <t>916131213</t>
  </si>
  <si>
    <t>Osazení silničního obrubníku betonového stojatého s boční opěrou do lože z betonu prostého</t>
  </si>
  <si>
    <t>-1596379751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</si>
  <si>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</si>
  <si>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</si>
  <si>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Poznámka k položce:_x000d_
Doplňující práce na komunikaci</t>
  </si>
  <si>
    <t>58</t>
  </si>
  <si>
    <t>59217017</t>
  </si>
  <si>
    <t>obrubník betonový chodníkový 1000x100x250mm</t>
  </si>
  <si>
    <t>-320989573</t>
  </si>
  <si>
    <t>59</t>
  </si>
  <si>
    <t>59217030</t>
  </si>
  <si>
    <t>obrubník betonový silniční přechodový 1000x150x150-250mm</t>
  </si>
  <si>
    <t>-1549132130</t>
  </si>
  <si>
    <t>60</t>
  </si>
  <si>
    <t>916991121</t>
  </si>
  <si>
    <t>Lože pod obrubníky, krajníky nebo obruby z dlažebních kostek z betonu prostého</t>
  </si>
  <si>
    <t>547060611</t>
  </si>
  <si>
    <t>Lože pod obrubníky, krajníky nebo obruby z dlažebních kostek z betonu prostého</t>
  </si>
  <si>
    <t>https://podminky.urs.cz/item/CS_URS_2022_02/916991121</t>
  </si>
  <si>
    <t>61</t>
  </si>
  <si>
    <t>919122132</t>
  </si>
  <si>
    <t>Těsnění spár zálivkou za tepla pro komůrky š 20 mm hl 40 mm s těsnicím profilem</t>
  </si>
  <si>
    <t>-887121776</t>
  </si>
  <si>
    <t>Utěsnění dilatačních spár zálivkou za tepla v cementobetonovém nebo živičném krytu včetně adhezního nátěru s těsnicím profilem pod zálivkou, pro komůrky šířky 20 mm, hloubky 40 mm</t>
  </si>
  <si>
    <t>https://podminky.urs.cz/item/CS_URS_2022_02/919122132</t>
  </si>
  <si>
    <t>62</t>
  </si>
  <si>
    <t>941211111</t>
  </si>
  <si>
    <t>Montáž lešení řadového rámového lehkého zatížení do 200 kg/m2 š přes 0,6 do 0,9 m v do 10 m</t>
  </si>
  <si>
    <t>608707882</t>
  </si>
  <si>
    <t>https://podminky.urs.cz/item/CS_URS_2022_02/941211111</t>
  </si>
  <si>
    <t>Poznámka k položce:_x000d_
Uvažováno také pro použití při montáži nového KZS</t>
  </si>
  <si>
    <t>63</t>
  </si>
  <si>
    <t>941211211</t>
  </si>
  <si>
    <t>Příplatek k lešení řadovému rámovému lehkému š 0,9 m v přes 10 do 25 m za první a ZKD den použití</t>
  </si>
  <si>
    <t>236506991</t>
  </si>
  <si>
    <t>https://podminky.urs.cz/item/CS_URS_2022_02/941211211</t>
  </si>
  <si>
    <t>300*45</t>
  </si>
  <si>
    <t>64</t>
  </si>
  <si>
    <t>941211811</t>
  </si>
  <si>
    <t>Demontáž lešení řadového rámového lehkého zatížení do 200 kg/m2 š přes 0,6 do 0,9 m v do 10 m</t>
  </si>
  <si>
    <t>-457004128</t>
  </si>
  <si>
    <t>https://podminky.urs.cz/item/CS_URS_2022_02/941211811</t>
  </si>
  <si>
    <t>65</t>
  </si>
  <si>
    <t>944511111</t>
  </si>
  <si>
    <t>Montáž ochranné sítě z textilie z umělých vláken</t>
  </si>
  <si>
    <t>-1985848525</t>
  </si>
  <si>
    <t>https://podminky.urs.cz/item/CS_URS_2022_02/944511111</t>
  </si>
  <si>
    <t>66</t>
  </si>
  <si>
    <t>944511211</t>
  </si>
  <si>
    <t>Příplatek k ochranné síti za první a ZKD den použití</t>
  </si>
  <si>
    <t>672968404</t>
  </si>
  <si>
    <t>https://podminky.urs.cz/item/CS_URS_2022_02/944511211</t>
  </si>
  <si>
    <t>360*45</t>
  </si>
  <si>
    <t>67</t>
  </si>
  <si>
    <t>949101111</t>
  </si>
  <si>
    <t>Lešení pomocné pro objekty pozemních staveb s lešeňovou podlahou v do 1,9 m zatížení do 150 kg/m2</t>
  </si>
  <si>
    <t>-1132542887</t>
  </si>
  <si>
    <t>Lešení pomocné pracovní pro objekty pozemních staveb pro zatížení do 150 kg/m2, o výšce lešeňové podlahy do 1,9 m</t>
  </si>
  <si>
    <t>https://podminky.urs.cz/item/CS_URS_2022_02/949101111</t>
  </si>
  <si>
    <t>68</t>
  </si>
  <si>
    <t>952901111</t>
  </si>
  <si>
    <t>Vyčištění budov bytové a občanské výstavby při výšce podlaží do 4 m</t>
  </si>
  <si>
    <t>583695274</t>
  </si>
  <si>
    <t>Vyčištění budov nebo objektů před předáním do užívání budov bytové nebo občanské výstavby, světlé výšky podlaží do 4 m</t>
  </si>
  <si>
    <t>https://podminky.urs.cz/item/CS_URS_2022_02/952901111</t>
  </si>
  <si>
    <t>69</t>
  </si>
  <si>
    <t>962031133</t>
  </si>
  <si>
    <t>Bourání příček z cihel pálených na MVC tl do 150 mm</t>
  </si>
  <si>
    <t>-512037939</t>
  </si>
  <si>
    <t>Bourání příček z cihel, tvárnic nebo příčkovek z cihel pálených, plných nebo dutých na maltu vápennou nebo vápenocementovou, tl. do 150 mm</t>
  </si>
  <si>
    <t>https://podminky.urs.cz/item/CS_URS_2022_02/962031133</t>
  </si>
  <si>
    <t>2,8*2,35</t>
  </si>
  <si>
    <t>9,8*2,65</t>
  </si>
  <si>
    <t>5,2*2,75</t>
  </si>
  <si>
    <t>70</t>
  </si>
  <si>
    <t>962032230</t>
  </si>
  <si>
    <t>Bourání zdiva z cihel pálených nebo vápenopískových na MV nebo MVC do 1 m3</t>
  </si>
  <si>
    <t>-1365767962</t>
  </si>
  <si>
    <t>Bourání zdiva nadzákladového z cihel nebo tvárnic z cihel pálených nebo vápenopískových, na maltu vápennou nebo vápenocementovou, objemu do 1 m3</t>
  </si>
  <si>
    <t>https://podminky.urs.cz/item/CS_URS_2022_02/962032230</t>
  </si>
  <si>
    <t>1,66*2,07*0,3</t>
  </si>
  <si>
    <t>71</t>
  </si>
  <si>
    <t>964011231</t>
  </si>
  <si>
    <t>Vybourání ŽB překladů prefabrikovaných dl do 3 m hmotnosti do 150 kg/m</t>
  </si>
  <si>
    <t>-1191197740</t>
  </si>
  <si>
    <t>Vybourání železobetonových prefabrikovaných překladů uložených ve zdivu, délky do 3 m, hmotnosti do 150 kg/m</t>
  </si>
  <si>
    <t>https://podminky.urs.cz/item/CS_URS_2022_02/964011231</t>
  </si>
  <si>
    <t>11*0,1*0,2*2,4</t>
  </si>
  <si>
    <t>72</t>
  </si>
  <si>
    <t>965046111</t>
  </si>
  <si>
    <t>Broušení stávajících betonových podlah úběr do 3 mm</t>
  </si>
  <si>
    <t>1078752802</t>
  </si>
  <si>
    <t>https://podminky.urs.cz/item/CS_URS_2022_02/965046111</t>
  </si>
  <si>
    <t>70+210+145-3*10</t>
  </si>
  <si>
    <t>73</t>
  </si>
  <si>
    <t>965046119</t>
  </si>
  <si>
    <t>Příplatek k broušení stávajících betonových podlah za každý další 1 mm úběru</t>
  </si>
  <si>
    <t>-1955701497</t>
  </si>
  <si>
    <t>Broušení stávajících betonových podlah Příplatek k ceně za každý další 1 mm úběru</t>
  </si>
  <si>
    <t>https://podminky.urs.cz/item/CS_URS_2022_02/965046119</t>
  </si>
  <si>
    <t>395*2</t>
  </si>
  <si>
    <t>74</t>
  </si>
  <si>
    <t>967031132</t>
  </si>
  <si>
    <t>Přisekání rovných ostění v cihelném zdivu na MV nebo MVC</t>
  </si>
  <si>
    <t>903007844</t>
  </si>
  <si>
    <t>https://podminky.urs.cz/item/CS_URS_2022_02/967031132</t>
  </si>
  <si>
    <t>13,287</t>
  </si>
  <si>
    <t>75</t>
  </si>
  <si>
    <t>968072455</t>
  </si>
  <si>
    <t>Vybourání kovových dveřních zárubní pl do 2 m2</t>
  </si>
  <si>
    <t>-371589499</t>
  </si>
  <si>
    <t>Vybourání kovových rámů oken s křídly, dveřních zárubní, vrat, stěn, ostění nebo obkladů dveřních zárubní, plochy do 2 m2</t>
  </si>
  <si>
    <t>https://podminky.urs.cz/item/CS_URS_2022_02/968072455</t>
  </si>
  <si>
    <t>0,6*0,9*6</t>
  </si>
  <si>
    <t>76</t>
  </si>
  <si>
    <t>968082021</t>
  </si>
  <si>
    <t>Vybourání plastových zárubní dveří plochy do 2 m2</t>
  </si>
  <si>
    <t>-809081439</t>
  </si>
  <si>
    <t>Vybourání plastových zárubní dveří plochy nad 2 m2</t>
  </si>
  <si>
    <t>https://podminky.urs.cz/item/CS_URS_2022_02/968082021</t>
  </si>
  <si>
    <t>1,55*2,47</t>
  </si>
  <si>
    <t>77</t>
  </si>
  <si>
    <t>975053141</t>
  </si>
  <si>
    <t>Víceřadové podchycení stropů pro osazení nosníků v do 3,5 m pro zatížení přes 800 do 1500 kg/m2</t>
  </si>
  <si>
    <t>-625206920</t>
  </si>
  <si>
    <t>Víceřadové podchycení stropů pro osazení nosníků dřevěnou výztuhou v. podchycení do 3,5 m a při zatížení hmotností přes 800 do 1500 kg/m2</t>
  </si>
  <si>
    <t>https://podminky.urs.cz/item/CS_URS_2022_02/975053141</t>
  </si>
  <si>
    <t>3,5*8</t>
  </si>
  <si>
    <t>78</t>
  </si>
  <si>
    <t>978013191</t>
  </si>
  <si>
    <t>Otlučení (osekání) vnitřní vápenné nebo vápenocementové omítky stěn v rozsahu přes 50 do 100 %</t>
  </si>
  <si>
    <t>612786940</t>
  </si>
  <si>
    <t>Otlučení vápenných nebo vápenocementových omítek vnitřních ploch stěn s vyškrabáním spar, s očištěním zdiva, v rozsahu přes 50 do 100 %</t>
  </si>
  <si>
    <t>https://podminky.urs.cz/item/CS_URS_2022_02/978013191</t>
  </si>
  <si>
    <t>79</t>
  </si>
  <si>
    <t>985441113.HLX</t>
  </si>
  <si>
    <t>Přídavná šroubovitá nerezová výztuž HeliBar 1 táhlo D 8 mm v drážce v cihelném zdivu hl do 70 mm</t>
  </si>
  <si>
    <t>1466891417</t>
  </si>
  <si>
    <t>https://podminky.urs.cz/item/CS_URS_2022_02/985441113.HLX</t>
  </si>
  <si>
    <t>997</t>
  </si>
  <si>
    <t>Přesun sutě</t>
  </si>
  <si>
    <t>80</t>
  </si>
  <si>
    <t>997013152</t>
  </si>
  <si>
    <t>Vnitrostaveništní doprava suti a vybouraných hmot pro budovy v přes 6 do 9 m s omezením mechanizace</t>
  </si>
  <si>
    <t>1838196640</t>
  </si>
  <si>
    <t>https://podminky.urs.cz/item/CS_URS_2022_02/997013152</t>
  </si>
  <si>
    <t>81</t>
  </si>
  <si>
    <t>997013311</t>
  </si>
  <si>
    <t>Montáž a demontáž shozu suti v do 10 m</t>
  </si>
  <si>
    <t>-2099815924</t>
  </si>
  <si>
    <t>https://podminky.urs.cz/item/CS_URS_2022_02/997013311</t>
  </si>
  <si>
    <t>82</t>
  </si>
  <si>
    <t>997013321</t>
  </si>
  <si>
    <t>Příplatek k shozu suti v do 10 m za první a ZKD den použití</t>
  </si>
  <si>
    <t>1052160628</t>
  </si>
  <si>
    <t>https://podminky.urs.cz/item/CS_URS_2022_02/997013321</t>
  </si>
  <si>
    <t>6*45</t>
  </si>
  <si>
    <t>83</t>
  </si>
  <si>
    <t>997013501</t>
  </si>
  <si>
    <t>Odvoz suti a vybouraných hmot na skládku nebo meziskládku do 1 km se složením</t>
  </si>
  <si>
    <t>-184874428</t>
  </si>
  <si>
    <t>https://podminky.urs.cz/item/CS_URS_2022_02/997013501</t>
  </si>
  <si>
    <t>84</t>
  </si>
  <si>
    <t>997013509</t>
  </si>
  <si>
    <t>Příplatek k odvozu suti a vybouraných hmot na skládku ZKD 1 km přes 1 km</t>
  </si>
  <si>
    <t>162994969</t>
  </si>
  <si>
    <t>https://podminky.urs.cz/item/CS_URS_2022_02/997013509</t>
  </si>
  <si>
    <t>72,673*30</t>
  </si>
  <si>
    <t>85</t>
  </si>
  <si>
    <t>997013609</t>
  </si>
  <si>
    <t>Poplatek za uložení na skládce (skládkovné) stavebního odpadu ze směsí nebo oddělených frakcí betonu, cihel a keramických výrobků kód odpadu 17 01 07</t>
  </si>
  <si>
    <t>874948372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</si>
  <si>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</si>
  <si>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https://podminky.urs.cz/item/CS_URS_2022_02/997013609</t>
  </si>
  <si>
    <t>998</t>
  </si>
  <si>
    <t>Přesun hmot</t>
  </si>
  <si>
    <t>86</t>
  </si>
  <si>
    <t>998011002</t>
  </si>
  <si>
    <t>Přesun hmot pro budovy zděné v přes 6 do 12 m</t>
  </si>
  <si>
    <t>1641328538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</si>
  <si>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</si>
  <si>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https://podminky.urs.cz/item/CS_URS_2022_02/998011002</t>
  </si>
  <si>
    <t>87</t>
  </si>
  <si>
    <t>998223011</t>
  </si>
  <si>
    <t>Přesun hmot pro pozemní komunikace s krytem dlážděným</t>
  </si>
  <si>
    <t>1628258565</t>
  </si>
  <si>
    <t>Přesun hmot pro pozemní komunikace s krytem dlážděným dopravní vzdálenost do 200 m jakékoliv délky objektu</t>
  </si>
  <si>
    <t>https://podminky.urs.cz/item/CS_URS_2022_02/998223011</t>
  </si>
  <si>
    <t>PSV</t>
  </si>
  <si>
    <t>Práce a dodávky PSV</t>
  </si>
  <si>
    <t>721</t>
  </si>
  <si>
    <t>Zdravotechnika - vnitřní kanalizace</t>
  </si>
  <si>
    <t>88</t>
  </si>
  <si>
    <t>721241103</t>
  </si>
  <si>
    <t>Lapač střešních splavenin z litiny DN 150</t>
  </si>
  <si>
    <t>-186890590</t>
  </si>
  <si>
    <t>Lapače střešních splavenin litinové DN 150</t>
  </si>
  <si>
    <t>https://podminky.urs.cz/item/CS_URS_2022_02/721241103</t>
  </si>
  <si>
    <t>763</t>
  </si>
  <si>
    <t>Konstrukce suché výstavby</t>
  </si>
  <si>
    <t>89</t>
  </si>
  <si>
    <t>28329027</t>
  </si>
  <si>
    <t>fólie PE vyztužená Al vrstvou pro parotěsnou vrstvu 150g/m2</t>
  </si>
  <si>
    <t>-1478699027</t>
  </si>
  <si>
    <t>(265+175)*1,3</t>
  </si>
  <si>
    <t>90</t>
  </si>
  <si>
    <t>712491586</t>
  </si>
  <si>
    <t>Provedení povlakové krytiny střech přes 10° do 30° přibití pásů nastřelovacími hřeby</t>
  </si>
  <si>
    <t>272595721</t>
  </si>
  <si>
    <t>Provedení povlakové krytiny střech šikmých přes 10° do 30°- ostatní práce přibití pásů AIP, NAIP nebo fólie nastřelovacími hřeby</t>
  </si>
  <si>
    <t>https://podminky.urs.cz/item/CS_URS_2022_02/712491586</t>
  </si>
  <si>
    <t>91</t>
  </si>
  <si>
    <t>763135101</t>
  </si>
  <si>
    <t>Montáž SDK kazetového podhledu z kazet 600x600 mm na zavěšenou viditelnou nosnou konstrukci</t>
  </si>
  <si>
    <t>1730015284</t>
  </si>
  <si>
    <t>Montáž sádrokartonového podhledu kazetového demontovatelného, velikosti kazet 600x600 mm včetně zavěšené nosné konstrukce viditelné</t>
  </si>
  <si>
    <t>https://podminky.urs.cz/item/CS_URS_2022_02/763135101</t>
  </si>
  <si>
    <t>16,6*1,25</t>
  </si>
  <si>
    <t>92</t>
  </si>
  <si>
    <t>59030570</t>
  </si>
  <si>
    <t>podhled kazetový bez děrování viditelný rastr tl 10mm 600x600mm</t>
  </si>
  <si>
    <t>-1705262147</t>
  </si>
  <si>
    <t>19,7619047619048*1,05 'Přepočtené koeficientem množství</t>
  </si>
  <si>
    <t>93</t>
  </si>
  <si>
    <t>998763302</t>
  </si>
  <si>
    <t>Přesun hmot tonážní pro sádrokartonové konstrukce v objektech v přes 6 do 12 m</t>
  </si>
  <si>
    <t>-781721597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</si>
  <si>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</si>
  <si>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https://podminky.urs.cz/item/CS_URS_2022_02/998763302</t>
  </si>
  <si>
    <t>205</t>
  </si>
  <si>
    <t>763431002</t>
  </si>
  <si>
    <t>Montáž minerálního podhledu s vyjímatelnými panely vel. přes 0,36 do 0,72 m2 na zavěšený viditelný rošt</t>
  </si>
  <si>
    <t>CS ÚRS 2022 01</t>
  </si>
  <si>
    <t>-1764145290</t>
  </si>
  <si>
    <t>Montáž podhledu minerálního včetně zavěšeného roštu viditelného s panely vyjímatelnými, velikosti panelů přes 0,36 m2 do 0,72 m2</t>
  </si>
  <si>
    <t>https://podminky.urs.cz/item/CS_URS_2022_01/763431002</t>
  </si>
  <si>
    <t>266,06*1,25</t>
  </si>
  <si>
    <t>206</t>
  </si>
  <si>
    <t>59036045</t>
  </si>
  <si>
    <t>Minerální kazetový podhled 600x600mm</t>
  </si>
  <si>
    <t>-1119849768</t>
  </si>
  <si>
    <t>Minerální kazetový podhled tl.20mm</t>
  </si>
  <si>
    <t>Poznámka k položce:_x000d_
- čistitelný, do vlhkých prostor_151,39m2_x000d_
- čistitelný, do čistých prostor_20,69m2</t>
  </si>
  <si>
    <t>137,6*1,25</t>
  </si>
  <si>
    <t>172*1,05 'Přepočtené koeficientem množství</t>
  </si>
  <si>
    <t>207</t>
  </si>
  <si>
    <t>59036072</t>
  </si>
  <si>
    <t>Kazetový podhled "Gedina" 600x600mm, nízkofrekvenčí absorpce</t>
  </si>
  <si>
    <t>315970059</t>
  </si>
  <si>
    <t>128,4*1,25</t>
  </si>
  <si>
    <t>160,5*1,05 'Přepočtené koeficientem množství</t>
  </si>
  <si>
    <t>764</t>
  </si>
  <si>
    <t>Konstrukce klempířské</t>
  </si>
  <si>
    <t>94</t>
  </si>
  <si>
    <t>764001821</t>
  </si>
  <si>
    <t>Demontáž krytiny ze svitků nebo tabulí do suti</t>
  </si>
  <si>
    <t>-354670385</t>
  </si>
  <si>
    <t>Demontáž klempířských konstrukcí krytiny ze svitků nebo tabulí do suti</t>
  </si>
  <si>
    <t>https://podminky.urs.cz/item/CS_URS_2022_02/764001821</t>
  </si>
  <si>
    <t>95</t>
  </si>
  <si>
    <t>764002851</t>
  </si>
  <si>
    <t>Demontáž oplechování parapetů do suti</t>
  </si>
  <si>
    <t>-1969145591</t>
  </si>
  <si>
    <t>https://podminky.urs.cz/item/CS_URS_2022_02/764002851</t>
  </si>
  <si>
    <t>96</t>
  </si>
  <si>
    <t>764004801</t>
  </si>
  <si>
    <t>Demontáž podokapního žlabu do suti</t>
  </si>
  <si>
    <t>1691561847</t>
  </si>
  <si>
    <t>https://podminky.urs.cz/item/CS_URS_2022_02/764004801</t>
  </si>
  <si>
    <t>97</t>
  </si>
  <si>
    <t>764004861</t>
  </si>
  <si>
    <t>Demontáž svodu do suti</t>
  </si>
  <si>
    <t>-83833741</t>
  </si>
  <si>
    <t>https://podminky.urs.cz/item/CS_URS_2022_02/764004861</t>
  </si>
  <si>
    <t>98</t>
  </si>
  <si>
    <t>764121443</t>
  </si>
  <si>
    <t>Krytina střechy rovné ze šablon z Al plechu do 4 ks/m2 sklonu přes 30 do 60°</t>
  </si>
  <si>
    <t>1492971808</t>
  </si>
  <si>
    <t>Krytina z hliníkového plechu s úpravou u okapů, prostupů a výčnělků ze šablon, počet kusů do 4 ks/m2 přes 30 do 60°</t>
  </si>
  <si>
    <t>https://podminky.urs.cz/item/CS_URS_2022_02/764121443</t>
  </si>
  <si>
    <t>99</t>
  </si>
  <si>
    <t>28329.R00</t>
  </si>
  <si>
    <t>-2100657710</t>
  </si>
  <si>
    <t xml:space="preserve">Distanční a akustická rohož pod falcované plechové krytiny s funkcí mikroventilace. </t>
  </si>
  <si>
    <t>Poznámka k položce:_x000d_
Distanční a drenážní střešní rohož ze syntetických monofilů, s hydroizolační a paroprostupnou membránou, opatřená lepicí páskou pro boční spoje. Zajišťuje separaci krytiny od podkladu, tím odvod kondenzátů ze spodního líce a chrání tak krytinu proti korozi. Současně plní funkci akustického izolátoru, například při dešti.</t>
  </si>
  <si>
    <t>100</t>
  </si>
  <si>
    <t>-1003983454</t>
  </si>
  <si>
    <t>101</t>
  </si>
  <si>
    <t>764203156</t>
  </si>
  <si>
    <t>Montáž sněhového zachytávače pro krytiny průběžného dvoutrubkového</t>
  </si>
  <si>
    <t>-1272668411</t>
  </si>
  <si>
    <t>Montáž oplechování střešních prvků sněhového zachytávače průbežného dvoutrubkového</t>
  </si>
  <si>
    <t>https://podminky.urs.cz/item/CS_URS_2022_02/764203156</t>
  </si>
  <si>
    <t>102</t>
  </si>
  <si>
    <t>55344642</t>
  </si>
  <si>
    <t>svorka (držák) Al pro trubku sněhového zachytávače pro falcovanou</t>
  </si>
  <si>
    <t>-1520542896</t>
  </si>
  <si>
    <t>103</t>
  </si>
  <si>
    <t>55349664</t>
  </si>
  <si>
    <t>tyč do sněhového zachytávače Al</t>
  </si>
  <si>
    <t>1724693929</t>
  </si>
  <si>
    <t>104</t>
  </si>
  <si>
    <t>61144405</t>
  </si>
  <si>
    <t>parapet plastový vnitřní komůrkový tl 20mm š 500mm</t>
  </si>
  <si>
    <t>328639542</t>
  </si>
  <si>
    <t>parapet plastový vnitřní komůrkový tl 20mm š do 200mm</t>
  </si>
  <si>
    <t>105</t>
  </si>
  <si>
    <t>764221405</t>
  </si>
  <si>
    <t>Oplechování větraného hřebene s větrací mřížkou z Al plechu rš 400 mm</t>
  </si>
  <si>
    <t>-1559598048</t>
  </si>
  <si>
    <t>Oplechování střešních prvků z hliníkového plechu hřebene větraného, včetně větrací mřížky rš 400 mm</t>
  </si>
  <si>
    <t>https://podminky.urs.cz/item/CS_URS_2022_02/764221405</t>
  </si>
  <si>
    <t>106</t>
  </si>
  <si>
    <t>764221411</t>
  </si>
  <si>
    <t>Oplechování nevětraného hřebene z Al plechu spojením na dvojitou stojatou drážku</t>
  </si>
  <si>
    <t>-1403189334</t>
  </si>
  <si>
    <t>Oplechování střešních prvků z hliníkového plechu hřebene nevětraného spojením na dvojitou stojatou drážku</t>
  </si>
  <si>
    <t>https://podminky.urs.cz/item/CS_URS_2022_02/764221411</t>
  </si>
  <si>
    <t>107</t>
  </si>
  <si>
    <t>764221445</t>
  </si>
  <si>
    <t>Oplechování nevětraného nároží s nárožním plechem z Al plechu rš 400 mm</t>
  </si>
  <si>
    <t>-1852828671</t>
  </si>
  <si>
    <t>Oplechování střešních prvků z hliníkového plechu nároží nevětraného s použitím nárožního plechu rš 400 mm</t>
  </si>
  <si>
    <t>https://podminky.urs.cz/item/CS_URS_2022_02/764221445</t>
  </si>
  <si>
    <t>108</t>
  </si>
  <si>
    <t>764222434</t>
  </si>
  <si>
    <t>Oplechování rovné okapové hrany z Al plechu rš 330 mm</t>
  </si>
  <si>
    <t>961713145</t>
  </si>
  <si>
    <t>Oplechování střešních prvků z hliníkového plechu okapu okapovým plechem střechy rovné rš 330 mm</t>
  </si>
  <si>
    <t>https://podminky.urs.cz/item/CS_URS_2022_02/764222434</t>
  </si>
  <si>
    <t>61,8*1,2</t>
  </si>
  <si>
    <t>109</t>
  </si>
  <si>
    <t>764521403</t>
  </si>
  <si>
    <t>Žlab podokapní půlkruhový z Al plechu rš 250 mm</t>
  </si>
  <si>
    <t>1120155412</t>
  </si>
  <si>
    <t>Žlab podokapní z hliníkového plechu včetně háků a čel půlkruhový rš 250 mm</t>
  </si>
  <si>
    <t>https://podminky.urs.cz/item/CS_URS_2022_02/764521403</t>
  </si>
  <si>
    <t>110</t>
  </si>
  <si>
    <t>764528423</t>
  </si>
  <si>
    <t>Svody kruhové včetně objímek, kolen, odskoků z Al plechu průměru 120 mm</t>
  </si>
  <si>
    <t>-1304933438</t>
  </si>
  <si>
    <t>Svod z hliníkového plechu včetně objímek, kolen a odskoků kruhový, průměru 120 mm</t>
  </si>
  <si>
    <t>https://podminky.urs.cz/item/CS_URS_2022_02/764528423</t>
  </si>
  <si>
    <t>34*1,2</t>
  </si>
  <si>
    <t>111</t>
  </si>
  <si>
    <t>55241435</t>
  </si>
  <si>
    <t>příslušenství kompozitních poklopů - větrací komínek - plast</t>
  </si>
  <si>
    <t>256</t>
  </si>
  <si>
    <t>-576385102</t>
  </si>
  <si>
    <t>112</t>
  </si>
  <si>
    <t>998764102</t>
  </si>
  <si>
    <t>Přesun hmot tonážní pro konstrukce klempířské v objektech v přes 6 do 12 m</t>
  </si>
  <si>
    <t>1486914235</t>
  </si>
  <si>
    <t>Přesun hmot pro konstrukce klempířské stanovený z hmotnosti přesunovaného materiálu vodorovná dopravní vzdálenost do 50 m v objektech výšky přes 6 do 12 m</t>
  </si>
  <si>
    <t>https://podminky.urs.cz/item/CS_URS_2022_02/998764102</t>
  </si>
  <si>
    <t>765</t>
  </si>
  <si>
    <t>Krytina skládaná</t>
  </si>
  <si>
    <t>113</t>
  </si>
  <si>
    <t>765191901</t>
  </si>
  <si>
    <t>Demontáž pojistné hydroizolační fólie kladené ve sklonu do 30°</t>
  </si>
  <si>
    <t>-368139156</t>
  </si>
  <si>
    <t>https://podminky.urs.cz/item/CS_URS_2022_02/765191901</t>
  </si>
  <si>
    <t>500*1,2</t>
  </si>
  <si>
    <t>766</t>
  </si>
  <si>
    <t>Konstrukce truhlářské</t>
  </si>
  <si>
    <t>114</t>
  </si>
  <si>
    <t>766311811</t>
  </si>
  <si>
    <t>Demontáž dřevěného zábradlí vnitřního</t>
  </si>
  <si>
    <t>1756585596</t>
  </si>
  <si>
    <t>Demontáž zábradlí dřevěného vnitřního</t>
  </si>
  <si>
    <t>https://podminky.urs.cz/item/CS_URS_2022_02/766311811</t>
  </si>
  <si>
    <t>115</t>
  </si>
  <si>
    <t>766622115</t>
  </si>
  <si>
    <t>Montáž plastových oken plochy přes 1 m2 pevných v do 1,5 m s rámem do zdiva</t>
  </si>
  <si>
    <t>-110331171</t>
  </si>
  <si>
    <t>Montáž oken plastových včetně montáže rámu plochy přes 1 m2 pevných do zdiva, výšky do 1,5 m</t>
  </si>
  <si>
    <t>https://podminky.urs.cz/item/CS_URS_2022_02/766622115</t>
  </si>
  <si>
    <t>6*0,6*0,9</t>
  </si>
  <si>
    <t>116</t>
  </si>
  <si>
    <t>61140052</t>
  </si>
  <si>
    <t>okno plastové otevíravé/sklopné trojsklo přes plochu 1m2 do v 1,5m</t>
  </si>
  <si>
    <t>2106980736</t>
  </si>
  <si>
    <t>117</t>
  </si>
  <si>
    <t>766660001</t>
  </si>
  <si>
    <t>Montáž dveřních křídel otvíravých jednokřídlových š do 0,8 m do ocelové zárubně</t>
  </si>
  <si>
    <t>2015511499</t>
  </si>
  <si>
    <t>Montáž dveřních křídel dřevěných nebo plastových otevíravých do ocelové zárubně povrchově upravených jednokřídlových, šířky do 800 mm</t>
  </si>
  <si>
    <t>https://podminky.urs.cz/item/CS_URS_2022_02/766660001</t>
  </si>
  <si>
    <t>118</t>
  </si>
  <si>
    <t>61161001</t>
  </si>
  <si>
    <t>dveře jednokřídlé voštinové povrch lakovaný plné 700x1970-2100mm</t>
  </si>
  <si>
    <t>1326375729</t>
  </si>
  <si>
    <t>119</t>
  </si>
  <si>
    <t>61161002</t>
  </si>
  <si>
    <t>dveře jednokřídlé voštinové povrch lakovaný plné 800x1970-2100mm</t>
  </si>
  <si>
    <t>192824155</t>
  </si>
  <si>
    <t>120</t>
  </si>
  <si>
    <t>766660002</t>
  </si>
  <si>
    <t>Montáž dveřních křídel otvíravých jednokřídlových š přes 0,8 m do ocelové zárubně</t>
  </si>
  <si>
    <t>-193775333</t>
  </si>
  <si>
    <t>Montáž dveřních křídel dřevěných nebo plastových otevíravých do ocelové zárubně povrchově upravených jednokřídlových, šířky přes 800 mm</t>
  </si>
  <si>
    <t>https://podminky.urs.cz/item/CS_URS_2022_02/766660002</t>
  </si>
  <si>
    <t>121</t>
  </si>
  <si>
    <t>61173213</t>
  </si>
  <si>
    <t>dveře jednokřídlé dřevotřískové s 2 x hliníkovým plechem 800-900x1970mm bezpečnostní do bytu třídy RC2 protipožární EI30</t>
  </si>
  <si>
    <t>-393113198</t>
  </si>
  <si>
    <t>122</t>
  </si>
  <si>
    <t>1854247628</t>
  </si>
  <si>
    <t>123</t>
  </si>
  <si>
    <t>766660181</t>
  </si>
  <si>
    <t>Montáž dveřních křídel otvíravých jednokřídlových š do 0,8 m požárních do obložkové zárubně</t>
  </si>
  <si>
    <t>-173669846</t>
  </si>
  <si>
    <t>Montáž dveřních křídel dřevěných nebo plastových otevíravých do obložkové zárubně protipožárních jednokřídlových, šířky do 800 mm</t>
  </si>
  <si>
    <t>https://podminky.urs.cz/item/CS_URS_2022_02/766660181</t>
  </si>
  <si>
    <t>124</t>
  </si>
  <si>
    <t>61161024</t>
  </si>
  <si>
    <t>dveře jednokřídlé dřevotřískové protipožární EI (EW) 30 D3 povrch lakovaný plné 600x1970-2100mm</t>
  </si>
  <si>
    <t>-214974491</t>
  </si>
  <si>
    <t>125</t>
  </si>
  <si>
    <t>61165340</t>
  </si>
  <si>
    <t>dveře jednokřídlé dřevotřískové protipožární EI (EW) 30 D3 povrch lakovaný plné 900x1970-2100mm</t>
  </si>
  <si>
    <t>591276640</t>
  </si>
  <si>
    <t>126</t>
  </si>
  <si>
    <t>61165339</t>
  </si>
  <si>
    <t>dveře jednokřídlé dřevotřískové protipožární EI (EW) 30 D3 povrch lakovaný plné 800x1970-2100mm</t>
  </si>
  <si>
    <t>685633346</t>
  </si>
  <si>
    <t>127</t>
  </si>
  <si>
    <t>766660461</t>
  </si>
  <si>
    <t>Montáž vchodových dveří dvoukřídlových s nadsvětlíkem do zdiva</t>
  </si>
  <si>
    <t>-1396696818</t>
  </si>
  <si>
    <t>Montáž dveřních křídel dřevěných nebo plastových vchodových dveří včetně rámu do zdiva dvoukřídlových s nadsvětlíkem</t>
  </si>
  <si>
    <t>https://podminky.urs.cz/item/CS_URS_2022_02/766660461</t>
  </si>
  <si>
    <t>128</t>
  </si>
  <si>
    <t>55341335</t>
  </si>
  <si>
    <t>dveře dvoukřídlé Al prosklené max rozměru otvoru 4,84m2 bezpečnostní třídy RC2</t>
  </si>
  <si>
    <t>1643880362</t>
  </si>
  <si>
    <t>129</t>
  </si>
  <si>
    <t>766660717</t>
  </si>
  <si>
    <t>Montáž dveřních křídel samozavírače na ocelovou zárubeň</t>
  </si>
  <si>
    <t>1484653331</t>
  </si>
  <si>
    <t>Montáž dveřních doplňků samozavírače na zárubeň ocelovou</t>
  </si>
  <si>
    <t>https://podminky.urs.cz/item/CS_URS_2022_02/766660717</t>
  </si>
  <si>
    <t>130</t>
  </si>
  <si>
    <t>54917250</t>
  </si>
  <si>
    <t>samozavírač dveří hydraulický K214 č.11 zlatá bronz</t>
  </si>
  <si>
    <t>-678756360</t>
  </si>
  <si>
    <t>131</t>
  </si>
  <si>
    <t>766660729</t>
  </si>
  <si>
    <t>Montáž dveřního interiérového kování - štítku s klikou</t>
  </si>
  <si>
    <t>33425812</t>
  </si>
  <si>
    <t>Montáž dveřních doplňků dveřního kování interiérového štítku s klikou</t>
  </si>
  <si>
    <t>https://podminky.urs.cz/item/CS_URS_2022_02/766660729</t>
  </si>
  <si>
    <t>132</t>
  </si>
  <si>
    <t>54914622</t>
  </si>
  <si>
    <t>kování dveřní vrchní klika včetně štítu a montážního materiálu BB 72 matný nikl</t>
  </si>
  <si>
    <t>-720551866</t>
  </si>
  <si>
    <t>133</t>
  </si>
  <si>
    <t>54924002</t>
  </si>
  <si>
    <t>zámek zadlabací 190/140 /20 L s obyčejným klíčem</t>
  </si>
  <si>
    <t>1735348028</t>
  </si>
  <si>
    <t>134</t>
  </si>
  <si>
    <t>766811115</t>
  </si>
  <si>
    <t>D+M Šatních skříněk 0,35x0,5x1,5m</t>
  </si>
  <si>
    <t>-2051878646</t>
  </si>
  <si>
    <t>https://podminky.urs.cz/item/CS_URS_2022_02/766811115</t>
  </si>
  <si>
    <t>135</t>
  </si>
  <si>
    <t>766821142</t>
  </si>
  <si>
    <t>D+M vydávacího posuvného pultu-jídelna</t>
  </si>
  <si>
    <t>1671347949</t>
  </si>
  <si>
    <t>https://podminky.urs.cz/item/CS_URS_2022_02/766821142</t>
  </si>
  <si>
    <t>136</t>
  </si>
  <si>
    <t>998766102</t>
  </si>
  <si>
    <t>Přesun hmot tonážní pro kce truhlářské v objektech v přes 6 do 12 m</t>
  </si>
  <si>
    <t>512</t>
  </si>
  <si>
    <t>-1013198100</t>
  </si>
  <si>
    <t>Přesun hmot pro konstrukce truhlářské stanovený z hmotnosti přesunovaného materiálu vodorovná dopravní vzdálenost do 50 m v objektech výšky přes 6 do 12 m</t>
  </si>
  <si>
    <t>https://podminky.urs.cz/item/CS_URS_2022_02/998766102</t>
  </si>
  <si>
    <t>200</t>
  </si>
  <si>
    <t>766682112</t>
  </si>
  <si>
    <t>Montáž zárubní obložkových pro dveře jednokřídlové tl stěny přes 170 do 350 mm</t>
  </si>
  <si>
    <t>1216084082</t>
  </si>
  <si>
    <t>Montáž zárubní dřevěných, plastových nebo z lamina obložkových, pro dveře jednokřídlové, tloušťky stěny přes 170 do 350 mm</t>
  </si>
  <si>
    <t>https://podminky.urs.cz/item/CS_URS_2022_02/766682112</t>
  </si>
  <si>
    <t>201</t>
  </si>
  <si>
    <t>61182309</t>
  </si>
  <si>
    <t>zárubeň jednokřídlá obložková s laminátovým povrchem tl stěny 260-350mm rozměru 600-1100/1970, 2100mm</t>
  </si>
  <si>
    <t>831993399</t>
  </si>
  <si>
    <t>202</t>
  </si>
  <si>
    <t>61182307</t>
  </si>
  <si>
    <t>zárubeň jednokřídlá obložková s laminátovým povrchem tl stěny 60-150mm rozměru 600-1100/1970, 2100mm</t>
  </si>
  <si>
    <t>1999076360</t>
  </si>
  <si>
    <t>203</t>
  </si>
  <si>
    <t>766682122</t>
  </si>
  <si>
    <t>Montáž zárubní obložkových pro dveře dvoukřídlové tl stěny přes 170 do 350 mm</t>
  </si>
  <si>
    <t>-1424021158</t>
  </si>
  <si>
    <t>Montáž zárubní dřevěných, plastových nebo z lamina obložkových, pro dveře dvoukřídlové, tloušťky stěny přes 170 do 350 mm</t>
  </si>
  <si>
    <t>https://podminky.urs.cz/item/CS_URS_2022_02/766682122</t>
  </si>
  <si>
    <t>204</t>
  </si>
  <si>
    <t>61182331</t>
  </si>
  <si>
    <t>zárubeň dvoukřídlá obložková s laminátovým povrchem tl stěny 260-350mm rozměru 1250-1850/1970, 2100mm</t>
  </si>
  <si>
    <t>776046378</t>
  </si>
  <si>
    <t>767</t>
  </si>
  <si>
    <t>Konstrukce zámečnické</t>
  </si>
  <si>
    <t>137</t>
  </si>
  <si>
    <t>767161123</t>
  </si>
  <si>
    <t xml:space="preserve">D+M zábradlí rovného  z trubek nebo tenkostěnných profilů na ocelovou konstrukci, hmotnosti 1 m zábradlí do 20 kg, vč. dřev madla a kotvení</t>
  </si>
  <si>
    <t>875485394</t>
  </si>
  <si>
    <t>D+M zábradlí rovného z trubek nebo tenkostěnných profilů na ocelovou konstrukci, hmotnosti 1 m zábradlí do 20 kg, vč. dřev madla a kotvení</t>
  </si>
  <si>
    <t>https://podminky.urs.cz/item/CS_URS_2022_02/767161123</t>
  </si>
  <si>
    <t>138</t>
  </si>
  <si>
    <t>44932114</t>
  </si>
  <si>
    <t>přístroj hasicí ruční práškový PG 6 LE</t>
  </si>
  <si>
    <t>-1810776871</t>
  </si>
  <si>
    <t>139</t>
  </si>
  <si>
    <t>63437001</t>
  </si>
  <si>
    <t>stříška vchodová rovná, kotvená pomocí konzol, nerezový rám, výplň vrstvené bezpečnostní sklo 1600x900mm</t>
  </si>
  <si>
    <t>571605069</t>
  </si>
  <si>
    <t>140</t>
  </si>
  <si>
    <t>767810112</t>
  </si>
  <si>
    <t>Montáž mřížek větracích čtyřhranných průřezu přes 0,01 do 0,04 m2</t>
  </si>
  <si>
    <t>-2063873958</t>
  </si>
  <si>
    <t>Montáž větracích mřížek ocelových čtyřhranných, průřezu přes 0,01 do 0,04 m2</t>
  </si>
  <si>
    <t>https://podminky.urs.cz/item/CS_URS_2022_02/767810112</t>
  </si>
  <si>
    <t>141</t>
  </si>
  <si>
    <t>55341427</t>
  </si>
  <si>
    <t xml:space="preserve">mřížka větrací nerezová se síťovinou </t>
  </si>
  <si>
    <t>-511939651</t>
  </si>
  <si>
    <t>142</t>
  </si>
  <si>
    <t>998767102</t>
  </si>
  <si>
    <t>Přesun hmot tonážní pro zámečnické konstrukce v objektech v přes 6 do 12 m</t>
  </si>
  <si>
    <t>905912477</t>
  </si>
  <si>
    <t>Přesun hmot pro zámečnické konstrukce stanovený z hmotnosti přesunovaného materiálu vodorovná dopravní vzdálenost do 50 m v objektech výšky přes 6 do 12 m</t>
  </si>
  <si>
    <t>https://podminky.urs.cz/item/CS_URS_2022_02/998767102</t>
  </si>
  <si>
    <t>771</t>
  </si>
  <si>
    <t>Podlahy z dlaždic</t>
  </si>
  <si>
    <t>143</t>
  </si>
  <si>
    <t>771121011</t>
  </si>
  <si>
    <t>Nátěr penetrační na podlahu</t>
  </si>
  <si>
    <t>-382982195</t>
  </si>
  <si>
    <t>Příprava podkladu před provedením dlažby nátěr penetrační na podlahu</t>
  </si>
  <si>
    <t>https://podminky.urs.cz/item/CS_URS_2022_02/771121011</t>
  </si>
  <si>
    <t>144</t>
  </si>
  <si>
    <t>771151021</t>
  </si>
  <si>
    <t>Samonivelační stěrka podlah pevnosti 30 MPa tl 3 mm</t>
  </si>
  <si>
    <t>1531007758</t>
  </si>
  <si>
    <t>Příprava podkladu před provedením dlažby samonivelační stěrka min.pevnosti 30 MPa, tloušťky do 3 mm</t>
  </si>
  <si>
    <t>https://podminky.urs.cz/item/CS_URS_2022_02/771151021</t>
  </si>
  <si>
    <t>75+265+175-24</t>
  </si>
  <si>
    <t>145</t>
  </si>
  <si>
    <t>771573810</t>
  </si>
  <si>
    <t>Demontáž podlah z dlaždic keramických lepených</t>
  </si>
  <si>
    <t>794538593</t>
  </si>
  <si>
    <t>https://podminky.urs.cz/item/CS_URS_2022_02/771573810</t>
  </si>
  <si>
    <t>146</t>
  </si>
  <si>
    <t>771575120</t>
  </si>
  <si>
    <t>Montáž podlah keramických hladkých lepených disperzním lepidlem přes 50 do 85 ks/m2</t>
  </si>
  <si>
    <t>1770721905</t>
  </si>
  <si>
    <t>Montáž podlah z dlaždic keramických lepených disperzním lepidlem hladkých přes 50 do 85 ks/ m2</t>
  </si>
  <si>
    <t>https://podminky.urs.cz/item/CS_URS_2022_02/771575120</t>
  </si>
  <si>
    <t>147</t>
  </si>
  <si>
    <t>59761408</t>
  </si>
  <si>
    <t>dlažba keramická hutná hladká do interiéru přes 45 do 50ks/m2</t>
  </si>
  <si>
    <t>175349503</t>
  </si>
  <si>
    <t>192*1,2</t>
  </si>
  <si>
    <t>148</t>
  </si>
  <si>
    <t>771591112</t>
  </si>
  <si>
    <t>Izolace pod dlažbu nátěrem nebo stěrkou ve dvou vrstvách</t>
  </si>
  <si>
    <t>1691294187</t>
  </si>
  <si>
    <t>Izolace podlahy pod dlažbu nátěrem nebo stěrkou ve dvou vrstvách</t>
  </si>
  <si>
    <t>https://podminky.urs.cz/item/CS_URS_2022_02/771591112</t>
  </si>
  <si>
    <t>149</t>
  </si>
  <si>
    <t>771591241</t>
  </si>
  <si>
    <t>Izolace těsnícími pásy vnitřní kout</t>
  </si>
  <si>
    <t>-652536362</t>
  </si>
  <si>
    <t>Izolace podlahy pod dlažbu těsnícími izolačními pásy vnitřní kout</t>
  </si>
  <si>
    <t>https://podminky.urs.cz/item/CS_URS_2022_02/771591241</t>
  </si>
  <si>
    <t>150</t>
  </si>
  <si>
    <t>771591242</t>
  </si>
  <si>
    <t>Izolace těsnícími pásy vnější roh</t>
  </si>
  <si>
    <t>1879674349</t>
  </si>
  <si>
    <t>Izolace podlahy pod dlažbu těsnícími izolačními pásy vnější roh</t>
  </si>
  <si>
    <t>https://podminky.urs.cz/item/CS_URS_2022_02/771591242</t>
  </si>
  <si>
    <t>151</t>
  </si>
  <si>
    <t>771591251</t>
  </si>
  <si>
    <t>Izolace těsnící manžetou pro prostupy potrubí</t>
  </si>
  <si>
    <t>1390180837</t>
  </si>
  <si>
    <t>Izolace podlahy pod dlažbu těsnícími izolačními pásy z manžety pro prostupy potrubí</t>
  </si>
  <si>
    <t>https://podminky.urs.cz/item/CS_URS_2022_02/771591251</t>
  </si>
  <si>
    <t>152</t>
  </si>
  <si>
    <t>771591264</t>
  </si>
  <si>
    <t>Izolace těsnícími pásy mezi podlahou a stěnou</t>
  </si>
  <si>
    <t>693825009</t>
  </si>
  <si>
    <t>Izolace podlahy pod dlažbu těsnícími izolačními pásy mezi podlahou a stěnu</t>
  </si>
  <si>
    <t>https://podminky.urs.cz/item/CS_URS_2022_02/771591264</t>
  </si>
  <si>
    <t>153</t>
  </si>
  <si>
    <t>998771103</t>
  </si>
  <si>
    <t>Přesun hmot tonážní pro podlahy z dlaždic v objektech v přes 12 do 24 m</t>
  </si>
  <si>
    <t>-2068791041</t>
  </si>
  <si>
    <t>Přesun hmot pro podlahy z dlaždic stanovený z hmotnosti přesunovaného materiálu vodorovná dopravní vzdálenost do 50 m v objektech výšky přes 12 do 24 m</t>
  </si>
  <si>
    <t>https://podminky.urs.cz/item/CS_URS_2022_02/998771103</t>
  </si>
  <si>
    <t>773</t>
  </si>
  <si>
    <t>Podlahy z litého teraca</t>
  </si>
  <si>
    <t>154</t>
  </si>
  <si>
    <t>773993901</t>
  </si>
  <si>
    <t>Broušení stávající podlahy z litého teraca</t>
  </si>
  <si>
    <t>863434122</t>
  </si>
  <si>
    <t>Údržba podlah z litého teraca broušení</t>
  </si>
  <si>
    <t>https://podminky.urs.cz/item/CS_URS_2022_02/773993901</t>
  </si>
  <si>
    <t>155</t>
  </si>
  <si>
    <t>773993903</t>
  </si>
  <si>
    <t>Hloubkové čištění podlahy z litého teraca</t>
  </si>
  <si>
    <t>695555282</t>
  </si>
  <si>
    <t>Údržba podlah z litého teraca hloubkové čištění</t>
  </si>
  <si>
    <t>https://podminky.urs.cz/item/CS_URS_2022_02/773993903</t>
  </si>
  <si>
    <t>156</t>
  </si>
  <si>
    <t>773993905</t>
  </si>
  <si>
    <t>Ošetření podlahy z litého teraca polymerním voskem</t>
  </si>
  <si>
    <t>-26010359</t>
  </si>
  <si>
    <t>Údržba podlah z litého teraca ošetření polymerním voskem</t>
  </si>
  <si>
    <t>https://podminky.urs.cz/item/CS_URS_2022_02/773993905</t>
  </si>
  <si>
    <t>157</t>
  </si>
  <si>
    <t>773993907</t>
  </si>
  <si>
    <t>Impregnace podlahy z litého teraca</t>
  </si>
  <si>
    <t>-508741896</t>
  </si>
  <si>
    <t>Údržba podlah z litého teraca impregnace</t>
  </si>
  <si>
    <t>https://podminky.urs.cz/item/CS_URS_2022_02/773993907</t>
  </si>
  <si>
    <t>775</t>
  </si>
  <si>
    <t>Podlahy skládané</t>
  </si>
  <si>
    <t>158</t>
  </si>
  <si>
    <t>775429124</t>
  </si>
  <si>
    <t>Montáž podlahové lišty přechodové připevněné zaklapnutím</t>
  </si>
  <si>
    <t>-1900641682</t>
  </si>
  <si>
    <t>Montáž lišty přechodové (vyrovnávací) zaklapnuté</t>
  </si>
  <si>
    <t>https://podminky.urs.cz/item/CS_URS_2022_02/775429124</t>
  </si>
  <si>
    <t>159</t>
  </si>
  <si>
    <t>55343110</t>
  </si>
  <si>
    <t>profil přechodový Al narážecí 30mm stříbro</t>
  </si>
  <si>
    <t>-558952603</t>
  </si>
  <si>
    <t>17,4*1,1</t>
  </si>
  <si>
    <t>19,14*1,08 'Přepočtené koeficientem množství</t>
  </si>
  <si>
    <t>160</t>
  </si>
  <si>
    <t>775511800</t>
  </si>
  <si>
    <t>Demontáž podlah vlysových lepených s lištami lepenými do suti</t>
  </si>
  <si>
    <t>1869935669</t>
  </si>
  <si>
    <t>Demontáž podlah vlysových do suti s lištami lepených</t>
  </si>
  <si>
    <t>https://podminky.urs.cz/item/CS_URS_2022_02/775511800</t>
  </si>
  <si>
    <t>776</t>
  </si>
  <si>
    <t>Podlahy povlakové</t>
  </si>
  <si>
    <t>161</t>
  </si>
  <si>
    <t>776201814</t>
  </si>
  <si>
    <t>Demontáž povlakových podlahovin volně položených podlepených páskou</t>
  </si>
  <si>
    <t>-29526324</t>
  </si>
  <si>
    <t>https://podminky.urs.cz/item/CS_URS_2022_02/776201814</t>
  </si>
  <si>
    <t>162</t>
  </si>
  <si>
    <t>7711210111</t>
  </si>
  <si>
    <t>Příprava podkladu před provedením pokládky nátěr penetrační na podlahu</t>
  </si>
  <si>
    <t>-838468878</t>
  </si>
  <si>
    <t>https://podminky.urs.cz/item/CS_URS_2022_02/7711210111</t>
  </si>
  <si>
    <t>163</t>
  </si>
  <si>
    <t>7711510211</t>
  </si>
  <si>
    <t>Příprava podkladu před provedením pokládky samonivelační stěrka min.pevnosti 30 MPa, tloušťky do 3 mm</t>
  </si>
  <si>
    <t>1429748392</t>
  </si>
  <si>
    <t>https://podminky.urs.cz/item/CS_URS_2022_02/7711510211</t>
  </si>
  <si>
    <t>164</t>
  </si>
  <si>
    <t>776212111</t>
  </si>
  <si>
    <t>Volné položení textilních pásů s podlepením spojů páskou</t>
  </si>
  <si>
    <t>308957948</t>
  </si>
  <si>
    <t>Montáž textilních podlahovin volným položením s podlepením spojů páskou pásů</t>
  </si>
  <si>
    <t>https://podminky.urs.cz/item/CS_URS_2022_02/776212111</t>
  </si>
  <si>
    <t>165</t>
  </si>
  <si>
    <t>69751061</t>
  </si>
  <si>
    <t>koberec zátěžový vpichovaný role š 2m, vlákno 100% PA, hm 400g/m2, zátěž 33, útlum 21dB, hořlavost Bfl S1</t>
  </si>
  <si>
    <t>2027633284</t>
  </si>
  <si>
    <t>koberec interiérový role š 4m, hm min. 400g/m2, útlum 21dB, hořlavost Bfl S1</t>
  </si>
  <si>
    <t>175*1,2</t>
  </si>
  <si>
    <t>210*1,1 'Přepočtené koeficientem množství</t>
  </si>
  <si>
    <t>166</t>
  </si>
  <si>
    <t>776221111</t>
  </si>
  <si>
    <t>Lepení pásů z PVC standardním lepidlem</t>
  </si>
  <si>
    <t>-909080110</t>
  </si>
  <si>
    <t>Montáž podlahovin z PVC lepením standardním lepidlem z pásů standardních</t>
  </si>
  <si>
    <t>https://podminky.urs.cz/item/CS_URS_2022_02/776221111</t>
  </si>
  <si>
    <t>167</t>
  </si>
  <si>
    <t>28412245</t>
  </si>
  <si>
    <t>krytina podlahová heterogenní š 1,5m tl 2mm</t>
  </si>
  <si>
    <t>526695198</t>
  </si>
  <si>
    <t>265*1,2</t>
  </si>
  <si>
    <t>168</t>
  </si>
  <si>
    <t>776411111</t>
  </si>
  <si>
    <t>Montáž obvodových soklíků výšky do 80 mm</t>
  </si>
  <si>
    <t>199109431</t>
  </si>
  <si>
    <t>Montáž soklíků lepením obvodových, výšky do 80 mm</t>
  </si>
  <si>
    <t>https://podminky.urs.cz/item/CS_URS_2022_02/776411111</t>
  </si>
  <si>
    <t>205+130-45</t>
  </si>
  <si>
    <t>169</t>
  </si>
  <si>
    <t>28411009</t>
  </si>
  <si>
    <t>lišta soklová PVC 18x80mm</t>
  </si>
  <si>
    <t>-918881054</t>
  </si>
  <si>
    <t>290*1,1</t>
  </si>
  <si>
    <t>170</t>
  </si>
  <si>
    <t>998776102</t>
  </si>
  <si>
    <t>Přesun hmot tonážní pro podlahy povlakové v objektech v přes 6 do 12 m</t>
  </si>
  <si>
    <t>-348905876</t>
  </si>
  <si>
    <t>Přesun hmot pro podlahy povlakové stanovený z hmotnosti přesunovaného materiálu vodorovná dopravní vzdálenost do 50 m v objektech výšky přes 6 do 12 m</t>
  </si>
  <si>
    <t>https://podminky.urs.cz/item/CS_URS_2022_02/998776102</t>
  </si>
  <si>
    <t>781</t>
  </si>
  <si>
    <t>Dokončovací práce - obklady</t>
  </si>
  <si>
    <t>171</t>
  </si>
  <si>
    <t>781121011</t>
  </si>
  <si>
    <t>Nátěr penetrační na stěnu</t>
  </si>
  <si>
    <t>-796135294</t>
  </si>
  <si>
    <t>Příprava podkladu před provedením obkladu nátěr penetrační na stěnu</t>
  </si>
  <si>
    <t>https://podminky.urs.cz/item/CS_URS_2022_02/781121011</t>
  </si>
  <si>
    <t>172</t>
  </si>
  <si>
    <t>781131112</t>
  </si>
  <si>
    <t>Izolace pod obklad nátěrem nebo stěrkou ve dvou vrstvách</t>
  </si>
  <si>
    <t>-1828326030</t>
  </si>
  <si>
    <t>Izolace stěny pod obklad izolace nátěrem nebo stěrkou ve dvou vrstvách</t>
  </si>
  <si>
    <t>https://podminky.urs.cz/item/CS_URS_2022_02/781131112</t>
  </si>
  <si>
    <t>173</t>
  </si>
  <si>
    <t>781131232</t>
  </si>
  <si>
    <t>Izolace pod obklad těsnícími pásy pro styčné nebo dilatační spáry</t>
  </si>
  <si>
    <t>-2026323434</t>
  </si>
  <si>
    <t>Izolace stěny pod obklad izolace těsnícími izolačními pásy pro styčné nebo dilatační spáry</t>
  </si>
  <si>
    <t>https://podminky.urs.cz/item/CS_URS_2022_02/781131232</t>
  </si>
  <si>
    <t>174</t>
  </si>
  <si>
    <t>781151031</t>
  </si>
  <si>
    <t>Celoplošné vyrovnání podkladu stěrkou tl 3 mm</t>
  </si>
  <si>
    <t>1272887974</t>
  </si>
  <si>
    <t>Příprava podkladu před provedením obkladu celoplošné vyrovnání podkladu stěrkou, tloušťky 3 mm</t>
  </si>
  <si>
    <t>https://podminky.urs.cz/item/CS_URS_2022_02/781151031</t>
  </si>
  <si>
    <t>175</t>
  </si>
  <si>
    <t>781151041</t>
  </si>
  <si>
    <t>Příplatek k cenám celoplošné vyrovnání stěrkou za každý další 1 mm přes tl 3 mm</t>
  </si>
  <si>
    <t>-1295163969</t>
  </si>
  <si>
    <t>Příprava podkladu před provedením obkladu celoplošné vyrovnání podkladu příplatek za každý další 1 mm tloušťky přes 3 mm</t>
  </si>
  <si>
    <t>https://podminky.urs.cz/item/CS_URS_2022_02/781151041</t>
  </si>
  <si>
    <t>160*3</t>
  </si>
  <si>
    <t>176</t>
  </si>
  <si>
    <t>781473810</t>
  </si>
  <si>
    <t>Demontáž obkladů z obkladaček keramických lepených</t>
  </si>
  <si>
    <t>-204378432</t>
  </si>
  <si>
    <t>Demontáž obkladů z dlaždic keramických lepených</t>
  </si>
  <si>
    <t>https://podminky.urs.cz/item/CS_URS_2022_02/781473810</t>
  </si>
  <si>
    <t>10*1,6+2,5*1+10*1,6+8*1,5</t>
  </si>
  <si>
    <t>177</t>
  </si>
  <si>
    <t>781475116</t>
  </si>
  <si>
    <t>Montáž obkladů vnitřních keramických hladkých přes 50 do 85 ks/m2 lepených disperzním lepidlem nebo tmelem</t>
  </si>
  <si>
    <t>-2091026057</t>
  </si>
  <si>
    <t>Montáž obkladů vnitřních stěn z dlaždic keramických lepených disperzním lepidlem nebo tmelem přes 50 do 85 ks/m2</t>
  </si>
  <si>
    <t>https://podminky.urs.cz/item/CS_URS_2022_02/781475116</t>
  </si>
  <si>
    <t>178</t>
  </si>
  <si>
    <t>59761255</t>
  </si>
  <si>
    <t>obklad keramický hladký přes 35 do 45ks/m2</t>
  </si>
  <si>
    <t>1939236798</t>
  </si>
  <si>
    <t>160*1,2</t>
  </si>
  <si>
    <t>179</t>
  </si>
  <si>
    <t>781494111</t>
  </si>
  <si>
    <t>Plastové profily rohové lepené flexibilním lepidlem</t>
  </si>
  <si>
    <t>-978681985</t>
  </si>
  <si>
    <t>Obklad - dokončující práce profily ukončovací lepené flexibilním lepidlem rohové</t>
  </si>
  <si>
    <t>https://podminky.urs.cz/item/CS_URS_2022_02/781494111</t>
  </si>
  <si>
    <t>180</t>
  </si>
  <si>
    <t>781495211</t>
  </si>
  <si>
    <t>Čištění vnitřních ploch stěn po provedení obkladu chemickými prostředky</t>
  </si>
  <si>
    <t>379218061</t>
  </si>
  <si>
    <t>Čištění vnitřních ploch po provedení obkladu stěn chemickými prostředky</t>
  </si>
  <si>
    <t>https://podminky.urs.cz/item/CS_URS_2022_02/781495211</t>
  </si>
  <si>
    <t>181</t>
  </si>
  <si>
    <t>998781103</t>
  </si>
  <si>
    <t>Přesun hmot tonážní pro obklady keramické v objektech v přes 12 do 24 m</t>
  </si>
  <si>
    <t>-152872654</t>
  </si>
  <si>
    <t>Přesun hmot pro obklady keramické stanovený z hmotnosti přesunovaného materiálu vodorovná dopravní vzdálenost do 50 m v objektech výšky přes 12 do 24 m</t>
  </si>
  <si>
    <t>https://podminky.urs.cz/item/CS_URS_2022_02/998781103</t>
  </si>
  <si>
    <t>783</t>
  </si>
  <si>
    <t>Dokončovací práce - nátěry</t>
  </si>
  <si>
    <t>182</t>
  </si>
  <si>
    <t>783601321</t>
  </si>
  <si>
    <t>Odrezivění článkových otopných těles před provedením nátěru</t>
  </si>
  <si>
    <t>231577998</t>
  </si>
  <si>
    <t>Příprava podkladu otopných těles před provedením nátěrů článkových odrezivěním bezoplachovým</t>
  </si>
  <si>
    <t>https://podminky.urs.cz/item/CS_URS_2022_02/783601321</t>
  </si>
  <si>
    <t>183</t>
  </si>
  <si>
    <t>783601325</t>
  </si>
  <si>
    <t>Odmaštění článkových otopných těles vodou ředitelným odmašťovačem před provedením nátěru</t>
  </si>
  <si>
    <t>1395861396</t>
  </si>
  <si>
    <t>Příprava podkladu otopných těles před provedením nátěrů článkových odmaštěním vodou ředitelným</t>
  </si>
  <si>
    <t>https://podminky.urs.cz/item/CS_URS_2022_02/783601325</t>
  </si>
  <si>
    <t>184</t>
  </si>
  <si>
    <t>783601421</t>
  </si>
  <si>
    <t>Ometení článkových otopných těles před provedením nátěru</t>
  </si>
  <si>
    <t>615019615</t>
  </si>
  <si>
    <t>Příprava podkladu otopných těles před provedením nátěrů článkových očištění ometením</t>
  </si>
  <si>
    <t>https://podminky.urs.cz/item/CS_URS_2022_02/783601421</t>
  </si>
  <si>
    <t>185</t>
  </si>
  <si>
    <t>783614501</t>
  </si>
  <si>
    <t>Základní jednonásobný syntetický nátěr armatur DN do 100 mm</t>
  </si>
  <si>
    <t>-1032830160</t>
  </si>
  <si>
    <t>Základní nátěr armatur a kovových potrubí jednonásobný armatur do DN 100 mm syntetický</t>
  </si>
  <si>
    <t>https://podminky.urs.cz/item/CS_URS_2022_02/783614501</t>
  </si>
  <si>
    <t>186</t>
  </si>
  <si>
    <t>783615501</t>
  </si>
  <si>
    <t>Mezinátěr jednonásobný syntetický nátěr armatur DN do 100 mm</t>
  </si>
  <si>
    <t>185699461</t>
  </si>
  <si>
    <t>Mezinátěr armatur a kovových potrubí armatur do DN 100 mm syntetický standardní</t>
  </si>
  <si>
    <t>https://podminky.urs.cz/item/CS_URS_2022_02/783615501</t>
  </si>
  <si>
    <t>187</t>
  </si>
  <si>
    <t>783627503</t>
  </si>
  <si>
    <t>Krycí jednonásobný silikonový nátěr armatur DN do 100 mm</t>
  </si>
  <si>
    <t>388510417</t>
  </si>
  <si>
    <t>Krycí nátěr (email) armatur a kovových potrubí armatur do DN 100 mm jednonásobný silikonový tepelně odolný</t>
  </si>
  <si>
    <t>https://podminky.urs.cz/item/CS_URS_2022_02/783627503</t>
  </si>
  <si>
    <t>784</t>
  </si>
  <si>
    <t>Dokončovací práce - malby a tapety</t>
  </si>
  <si>
    <t>188</t>
  </si>
  <si>
    <t>784171101</t>
  </si>
  <si>
    <t>Zakrytí vnitřních podlah včetně pozdějšího odkrytí</t>
  </si>
  <si>
    <t>2104540263</t>
  </si>
  <si>
    <t>Zakrytí nemalovaných ploch (materiál ve specifikaci) včetně pozdějšího odkrytí podlah</t>
  </si>
  <si>
    <t>https://podminky.urs.cz/item/CS_URS_2022_02/784171101</t>
  </si>
  <si>
    <t>189</t>
  </si>
  <si>
    <t>58124842</t>
  </si>
  <si>
    <t>fólie pro malířské potřeby zakrývací tl 7µ 4x5m</t>
  </si>
  <si>
    <t>-804323110</t>
  </si>
  <si>
    <t>1200*1,2</t>
  </si>
  <si>
    <t>190</t>
  </si>
  <si>
    <t>784181101</t>
  </si>
  <si>
    <t>Základní akrylátová jednonásobná bezbarvá penetrace podkladu v místnostech v do 3,80 m</t>
  </si>
  <si>
    <t>-1397228056</t>
  </si>
  <si>
    <t>Penetrace podkladu jednonásobná základní akrylátová bezbarvá v místnostech výšky do 3,80 m</t>
  </si>
  <si>
    <t>https://podminky.urs.cz/item/CS_URS_2022_02/784181101</t>
  </si>
  <si>
    <t>191</t>
  </si>
  <si>
    <t>784181102</t>
  </si>
  <si>
    <t>Základní akrylátová jednonásobná pigmentovaná penetrace podkladu v místnostech v do 3,80 m</t>
  </si>
  <si>
    <t>1536891491</t>
  </si>
  <si>
    <t>Penetrace podkladu jednonásobná základní pigmentovaná v místnostech výšky do 3,80 m</t>
  </si>
  <si>
    <t>https://podminky.urs.cz/item/CS_URS_2022_02/784181102</t>
  </si>
  <si>
    <t>192</t>
  </si>
  <si>
    <t>784211101</t>
  </si>
  <si>
    <t>Dvojnásobné bílé malby ze směsí za mokra výborně oděruvzdorných v místnostech v do 3,80 m</t>
  </si>
  <si>
    <t>968863257</t>
  </si>
  <si>
    <t>Malby z malířských směsí oděruvzdorných za mokra dvojnásobné, bílé za mokra oděruvzdorné výborně v místnostech výšky do 3,80 m</t>
  </si>
  <si>
    <t>https://podminky.urs.cz/item/CS_URS_2022_02/784211101</t>
  </si>
  <si>
    <t>193</t>
  </si>
  <si>
    <t>784211143</t>
  </si>
  <si>
    <t>Příplatek k cenám 2x maleb ze směsí za mokra oděruvzdorných za provádění styku 2 barev</t>
  </si>
  <si>
    <t>-843355833</t>
  </si>
  <si>
    <t>Malby z malířských směsí oděruvzdorných za mokra Příplatek k cenám dvojnásobných maleb za zvýšenou pracnost při provádění styku 2 barev</t>
  </si>
  <si>
    <t>https://podminky.urs.cz/item/CS_URS_2022_02/784211143</t>
  </si>
  <si>
    <t>194</t>
  </si>
  <si>
    <t>784211151</t>
  </si>
  <si>
    <t>Příplatek k cenám 2x maleb ze směsí za mokra oděruvzdorných za barevnou malbu tónovanou přípravky</t>
  </si>
  <si>
    <t>1534688088</t>
  </si>
  <si>
    <t>Malby z malířských směsí oděruvzdorných za mokra Příplatek k cenám dvojnásobných maleb za provádění barevné malby tónované tónovacími přípravky</t>
  </si>
  <si>
    <t>https://podminky.urs.cz/item/CS_URS_2022_02/784211151</t>
  </si>
  <si>
    <t>786</t>
  </si>
  <si>
    <t>Dokončovací práce - čalounické úpravy</t>
  </si>
  <si>
    <t>195</t>
  </si>
  <si>
    <t>786626111</t>
  </si>
  <si>
    <t>Montáž lamelové žaluzie vnitřní nebo do oken dvojitých dřevěných</t>
  </si>
  <si>
    <t>-754043299</t>
  </si>
  <si>
    <t>Montáž zastiňujících žaluzií lamelových vnitřních nebo do oken dvojitých dřevěných</t>
  </si>
  <si>
    <t>https://podminky.urs.cz/item/CS_URS_2022_02/786626111</t>
  </si>
  <si>
    <t>196</t>
  </si>
  <si>
    <t>55346200</t>
  </si>
  <si>
    <t>žaluzie horizontální interiérové</t>
  </si>
  <si>
    <t>-401005543</t>
  </si>
  <si>
    <t>197</t>
  </si>
  <si>
    <t>998786102</t>
  </si>
  <si>
    <t>Přesun hmot tonážní pro stínění a čalounické úpravy v objektech v přes 6 do 12 m</t>
  </si>
  <si>
    <t>-1231144174</t>
  </si>
  <si>
    <t>Přesun hmot pro stínění a čalounické úpravy stanovený z hmotnosti přesunovaného materiálu vodorovná dopravní vzdálenost do 50 m v objektech výšky (hloubky) přes 6 do 12 m</t>
  </si>
  <si>
    <t>https://podminky.urs.cz/item/CS_URS_2022_02/998786102</t>
  </si>
  <si>
    <t>Práce a dodávky M</t>
  </si>
  <si>
    <t>21-M</t>
  </si>
  <si>
    <t>198</t>
  </si>
  <si>
    <t>218220101</t>
  </si>
  <si>
    <t>Demontáž hromosvodného vedení svodových vodičů s podpěrami průměru do 10 mm</t>
  </si>
  <si>
    <t>1706153851</t>
  </si>
  <si>
    <t>Demontáž hromosvodného vedení svodových vodičů s podpěrami, průměru do 10 mm</t>
  </si>
  <si>
    <t>https://podminky.urs.cz/item/CS_URS_2022_02/218220101</t>
  </si>
  <si>
    <t>HZS</t>
  </si>
  <si>
    <t>Hodinové zúčtovací sazby</t>
  </si>
  <si>
    <t>199</t>
  </si>
  <si>
    <t>HZS2491</t>
  </si>
  <si>
    <t>Hodinová zúčtovací sazba dělník zednických výpomocí</t>
  </si>
  <si>
    <t>hod</t>
  </si>
  <si>
    <t>607424197</t>
  </si>
  <si>
    <t>Hodinové zúčtovací sazby profesí PSV zednické výpomoci a pomocné práce PSV dělník zednických výpomocí</t>
  </si>
  <si>
    <t>https://podminky.urs.cz/item/CS_URS_2022_02/HZS2491</t>
  </si>
  <si>
    <t>02 - VZT+KLM</t>
  </si>
  <si>
    <t>D1 - Zařízení č.1 – CHL/KLM 1.NP</t>
  </si>
  <si>
    <t>D2 - Zařízení č.2 – CHL/KLM 2.NP</t>
  </si>
  <si>
    <t>D3 - Zařízení č.3 – větrání hygienického zázemí v 1.NP (108)</t>
  </si>
  <si>
    <t>D4 - Zařízení č.4 – větrání hygienického zázemí v 1.NP (112)</t>
  </si>
  <si>
    <t>D5 - Zařízení č.5 – větrání hygienického zázemí v 2.NP</t>
  </si>
  <si>
    <t>D6 - Zařízení č.6 – větrání šaten v 1.PP</t>
  </si>
  <si>
    <t>D7 - Zařízení č.7 – větrání skladů v 1.PP</t>
  </si>
  <si>
    <t xml:space="preserve">D8 - Společné položky </t>
  </si>
  <si>
    <t>D1</t>
  </si>
  <si>
    <t>Zařízení č.1 – CHL/KLM 1.NP</t>
  </si>
  <si>
    <t>Pol1</t>
  </si>
  <si>
    <t>Venkovní kondenzační jednotka multi-split systému Qch = 3,6-9,2 kw. Pmax=3,08kW,U=1x230VAC/50Hz. 734x958x340mm (vxšxh), m=68kg. Chladivo R32 (předplněno). Lw = 64 dB(A).</t>
  </si>
  <si>
    <t>ks</t>
  </si>
  <si>
    <t>Pol2</t>
  </si>
  <si>
    <t>Vnitřní nástěnná jednotka multi-split systému Qch= 3,5 kW. Napájeno z venkovní jednotky. Včetně filtru na sání, směrování proudu vzduchu, infra ovladače. Rozměry 294x811x272mm(vxšxh), m=10kg.</t>
  </si>
  <si>
    <t>Pol3</t>
  </si>
  <si>
    <t>Vnitřní nástěnná jednotka multi-split systému Qch= 5,0 kW. Napájeno z venkovní jednotky. Včetně filtru na sání, směrování proudu vzduchu, infra ovladače. Rozměry 300x1040x295mm(vxšxh), m=14,5kg.</t>
  </si>
  <si>
    <t>Pol4</t>
  </si>
  <si>
    <t>Chladivo R32 + doplnění do systému</t>
  </si>
  <si>
    <t>Pol5</t>
  </si>
  <si>
    <t>Vakuování + tlaková zkouška dusíkem</t>
  </si>
  <si>
    <t>kpl</t>
  </si>
  <si>
    <t>Pol6</t>
  </si>
  <si>
    <t>Předizolované chladivové Cu potrubí ᴓ 9,5/6,4, vč. přechodek, komunikační a napájecí kabeláže (vnitřní-venkovní jednotka). Tl. izolace min. 9mm, tl. stěny potrubí min. 0,8mm. V exteriéru s Al polepem.</t>
  </si>
  <si>
    <t>bm</t>
  </si>
  <si>
    <t>Pol7</t>
  </si>
  <si>
    <t>Předizolované chladivové Cu potrubí ᴓ 12,7/6,4, vč. přechodek, komunikační a napájecí kabeláže (vnitřní-venkovní jednotka). Tl. izolace min. 9mm, tl. stěny potrubí min. 0,8mm. V exteriéru s Al polepem.</t>
  </si>
  <si>
    <t>Pol8</t>
  </si>
  <si>
    <t>Sada pevných nástěnných konzolí se základním nátěrem a práškovou barvou. Celková únosnost pro váhu kondenzační jednotky.</t>
  </si>
  <si>
    <t>Pol9</t>
  </si>
  <si>
    <t>Tepelná izolace na bázi syntetického kaučuku tloušťky 13 mm. Samolepící. Orientační hodnota součinitel tepelné vodivosti 0,035 W/m*K.</t>
  </si>
  <si>
    <t>Pol10</t>
  </si>
  <si>
    <t>Spojovací/těsnící, montážní, závěsný a podpěrný materiál</t>
  </si>
  <si>
    <t>Pol11</t>
  </si>
  <si>
    <t>Zakrytí podlah fólií přilepenou lepící páskou</t>
  </si>
  <si>
    <t>Pol12</t>
  </si>
  <si>
    <t>Fólie pro malířské potřeby zakrývací tl 7µ 4x5m</t>
  </si>
  <si>
    <t>D2</t>
  </si>
  <si>
    <t>Zařízení č.2 – CHL/KLM 2.NP</t>
  </si>
  <si>
    <t>Pol13</t>
  </si>
  <si>
    <t>Venkovní kondenzační jednotka multi-split systému Qch = 3,2-9,4 kw. Pmax=3,13kW,U=1x230VAC/50Hz. 734x958x340mm (vxšxh), m=68kg. Chladivo R32 (předplněno). Lw = 64 dB(A).</t>
  </si>
  <si>
    <t>Pol14</t>
  </si>
  <si>
    <t xml:space="preserve">Sada čerpadla kondenzátu s plovákovým senzorem, nádržkou a  úhlovým krytem (165x165x60 mm). Výkon 20l/hod. Výtlak 10 m. Poruchový signál/alarm. Včetně montážního příslušenství (pryžová hadice, šrouby, krytky, žlab apod.).</t>
  </si>
  <si>
    <t>Sada čerpadla kondenzátu s plovákovým senzorem, nádržkou a úhlovým krytem (165x165x60 mm). Výkon 20l/hod. Výtlak 10 m. Poruchový signál/alarm. Včetně montážního příslušenství (pryžová hadice, šrouby, krytky, žlab apod.).</t>
  </si>
  <si>
    <t>D3</t>
  </si>
  <si>
    <t>Zařízení č.3 – větrání hygienického zázemí v 1.NP (108)</t>
  </si>
  <si>
    <t>Pol15</t>
  </si>
  <si>
    <t>Potrubní, diagonální, ultratichý ventilátor, jednootáčkový s časovým doběhem, dvěma spojovacími manžetami a závěsnou sadou. Vo=280m3/h, dPext=170Pa. P=59W, U=1x230VAC. Připojení d=160mm, m=6,0kg. Tepelná pojistka proti přetížení, IP44, kuličková ložiska.</t>
  </si>
  <si>
    <t>Pol16</t>
  </si>
  <si>
    <t>Zpětná klapka, těsná do potrubí ᴓ160mm. Materiál pozink.</t>
  </si>
  <si>
    <t>Pol17</t>
  </si>
  <si>
    <t>Protidešťová žaluzie se sítem proti hmyzu, pozink do potrubí o rozměrech d= 160 mm. RAL dle požadavku investora.</t>
  </si>
  <si>
    <t>Pol18</t>
  </si>
  <si>
    <t>Tlumič hluku kruhový, ohebný, izolovaný izolací ze skelných vláken tl. 50 mm. Vnější plášť laminovaný hliník. Délky 1000mm, připojení d= 160 mm.</t>
  </si>
  <si>
    <t>Pol19</t>
  </si>
  <si>
    <t>Talířový ventil odvodní kovový d=125mm vč. montážního kroužku. Bílý.</t>
  </si>
  <si>
    <t>Pol20</t>
  </si>
  <si>
    <t>Revizní otvor do potrubí ᴓ 160 mm. Materiál pozink.</t>
  </si>
  <si>
    <t>Pol21</t>
  </si>
  <si>
    <t>Dveřní mřížka s upevňovacím rámečkem. Rozměr 300x100 mm. Rozteč lamel cca 12,5mm. Materiál Al.</t>
  </si>
  <si>
    <t>Poznámka k položce:_x000d_
Spirálně vinutá roura - Spiro potrubí a tvarovky vč. těsnění v třídě těsnosti C.</t>
  </si>
  <si>
    <t>Pol22</t>
  </si>
  <si>
    <t>Spiro potrubí pozinkované ᴓ 125 mm, vč. 30 % tvarovek</t>
  </si>
  <si>
    <t>Pol23</t>
  </si>
  <si>
    <t>Spiro potrubí pozinkované ᴓ 160 mm, vč. 30 % tvarovek</t>
  </si>
  <si>
    <t>Pol24</t>
  </si>
  <si>
    <t>Spiro potrubí pozinkované ᴓ 200 mm, vč. 60 % tvarovek</t>
  </si>
  <si>
    <t>Pol25</t>
  </si>
  <si>
    <t>Ohebná Al hadice s hlukovou izolací tl. 25 mm, ᴓ 125 mm</t>
  </si>
  <si>
    <t>Pol26</t>
  </si>
  <si>
    <t>Tepelná izolace (kamenná vlna) s Al polepem, tloušťky 60 mm. Orientační hodnota součinitel tepelné vodivosti 0,046 W/m*K, objemová hmotnost 40 kg/m3, třída reakce na oheň A2-s1. Včetně izolační pásky.</t>
  </si>
  <si>
    <t>Pol27</t>
  </si>
  <si>
    <t>Štítky pro označení směru proudění</t>
  </si>
  <si>
    <t>D4</t>
  </si>
  <si>
    <t>Zařízení č.4 – větrání hygienického zázemí v 1.NP (112)</t>
  </si>
  <si>
    <t>Pol28</t>
  </si>
  <si>
    <t>Potrubní, diagonální, ultratichý ventilátor, jednootáčkový s časovým doběhem, dvěma spojovacími manžetami a závěsnou sadou. Vo=300m3/h, dPext=170Pa. P=59W, U=1x230VAC. Připojení d=160mm, m=6,0kg. Tepelná pojistka proti přetížení, IP44, kuličková ložiska.</t>
  </si>
  <si>
    <t>Pol29</t>
  </si>
  <si>
    <t>Dveřní mřížka s upevňovacím rámečkem. Rozměr 200x100 mm. Rozteč lamel cca 12,5mm. Materiál Al.</t>
  </si>
  <si>
    <t>Pol30</t>
  </si>
  <si>
    <t>Dveřní mřížka s upevňovacím rámečkem. Rozměr 300x150 mm. Rozteč lamel cca 12,5mm. Materiál Al.</t>
  </si>
  <si>
    <t>D5</t>
  </si>
  <si>
    <t>Zařízení č.5 – větrání hygienického zázemí v 2.NP</t>
  </si>
  <si>
    <t>Pol31</t>
  </si>
  <si>
    <t>Potrubní, diagonální, ultratichý ventilátor, jednootáčkový s časovým doběhem, dvěma spojovacími manžetami a závěsnou sadou. Vo=290m3/h, dPext=170Pa. P=59W, U=1x230VAC. Připojení d=160mm, m=6,0kg. Tepelná pojistka proti přetížení, IP44, kuličková ložiska.</t>
  </si>
  <si>
    <t>Pol32</t>
  </si>
  <si>
    <t>Talířový ventil odvodní kovový d=160mm vč. montážního kroužku. Bílý.</t>
  </si>
  <si>
    <t>Pol33</t>
  </si>
  <si>
    <t>Spiro potrubí pozinkované ᴓ 125 mm, vč. 80 % tvarovek</t>
  </si>
  <si>
    <t>Pol34</t>
  </si>
  <si>
    <t>Ohebná Al hadice s hlukovou izolací tl. 25 mm, ᴓ 160 mm</t>
  </si>
  <si>
    <t>D6</t>
  </si>
  <si>
    <t>Zařízení č.6 – větrání šaten v 1.PP</t>
  </si>
  <si>
    <t>Pol35</t>
  </si>
  <si>
    <t>Potrubní, diagonální, ultratichý ventilátor, jednootáčkový s časovým doběhem, dvěma spojovacími manžetami a závěsnou sadou. Vo=340m3/h, dPext=150Pa. P=59W, U=1x230VAC. Připojení d=160mm, m=6,0kg. Tepelná pojistka proti přetížení, IP44, kuličková ložiska.</t>
  </si>
  <si>
    <t>Pol36</t>
  </si>
  <si>
    <t>Tlumič hluku kruhový z pozink. plechu. Délky 900mm, připojení d= 160 mm.</t>
  </si>
  <si>
    <t>Pol37</t>
  </si>
  <si>
    <t>Obdelníková vyústka jednořadá 525x75 mm do kruhového potrubí s regulací R1 a nastavitelnými lamely, vč. upevňovacího rámu. Materiál Hliník.</t>
  </si>
  <si>
    <t>D7</t>
  </si>
  <si>
    <t>Zařízení č.7 – větrání skladů v 1.PP</t>
  </si>
  <si>
    <t>Pol38</t>
  </si>
  <si>
    <t>Potrubní, radiální ventilátor s dvěma spojovacími manžetami. Vo=100m3/h, dPext=200Pa. P= 100 W, U=1x230VAC. Připojení d=100mm, m=2,2kg. Tepelná pojistka proti přetížení, IP44, kuličková ložiska.</t>
  </si>
  <si>
    <t>Pol39</t>
  </si>
  <si>
    <t>Nastavitelný časový doběh pro ventilátor</t>
  </si>
  <si>
    <t>Pol40</t>
  </si>
  <si>
    <t>Regulátor otáček</t>
  </si>
  <si>
    <t>Pol41</t>
  </si>
  <si>
    <t>Zpětná klapka, těsná do potrubí ᴓ100mm. Materiál pozink.</t>
  </si>
  <si>
    <t>Pol42</t>
  </si>
  <si>
    <t>Protidešťová žaluzie se sítem proti hmyzu, pozink do potrubí o rozměrech d= 100 mm. RAL dle požadavku investora.</t>
  </si>
  <si>
    <t>Pol43</t>
  </si>
  <si>
    <t>Tlumič hluku kruhový z pozink. plechu. Délky 600mm, připojení d= 100 mm.</t>
  </si>
  <si>
    <t>Pol44</t>
  </si>
  <si>
    <t>Talířový ventil odvodní kovový d=100mm vč. montážního kroužku. Bílý.</t>
  </si>
  <si>
    <t>Pol45</t>
  </si>
  <si>
    <t>Revizní otvor do potrubí ᴓ 100 mm. Materiál pozink.</t>
  </si>
  <si>
    <t>Pol46</t>
  </si>
  <si>
    <t>Spiro potrubí pozinkované ᴓ 100 mm, vč. 30 % tvarovek</t>
  </si>
  <si>
    <t>208</t>
  </si>
  <si>
    <t>210</t>
  </si>
  <si>
    <t>212</t>
  </si>
  <si>
    <t>214</t>
  </si>
  <si>
    <t>D8</t>
  </si>
  <si>
    <t xml:space="preserve">Společné položky </t>
  </si>
  <si>
    <t>Pol47</t>
  </si>
  <si>
    <t>Doprava</t>
  </si>
  <si>
    <t>216</t>
  </si>
  <si>
    <t>Pol48</t>
  </si>
  <si>
    <t>Vnitrostaveništní přesun hmot (horizontální+vertikální)</t>
  </si>
  <si>
    <t>218</t>
  </si>
  <si>
    <t>Pol49</t>
  </si>
  <si>
    <t>Lešení do výšky 8 m</t>
  </si>
  <si>
    <t>220</t>
  </si>
  <si>
    <t>Pol50</t>
  </si>
  <si>
    <t>Uvedení do provozu, zkouška zařízení, zaškolení obsluhy, vystavení předávacího protokolu</t>
  </si>
  <si>
    <t>222</t>
  </si>
  <si>
    <t>Pol51</t>
  </si>
  <si>
    <t>Vypracování a předání provozního řádu (vč. knihy chladiv. okruhů)</t>
  </si>
  <si>
    <t>224</t>
  </si>
  <si>
    <t>Pol52</t>
  </si>
  <si>
    <t>Zaregulování systému</t>
  </si>
  <si>
    <t>226</t>
  </si>
  <si>
    <t>Pol53</t>
  </si>
  <si>
    <t>Měření akustického tlaku</t>
  </si>
  <si>
    <t>228</t>
  </si>
  <si>
    <t>Pol54</t>
  </si>
  <si>
    <t>Technická a koordinační činnost na stavbě</t>
  </si>
  <si>
    <t>230</t>
  </si>
  <si>
    <t>Pol55</t>
  </si>
  <si>
    <t>Vedlejší rozpočtové náklady (Drobné náklady spojené s neočekávanými kolizemi v rámci stávajícího stavu, do 1,0 % z celkové ceny materiálu)</t>
  </si>
  <si>
    <t>232</t>
  </si>
  <si>
    <t>Pol56</t>
  </si>
  <si>
    <t>Dílenské/výrobní dokumentace zhotovitele</t>
  </si>
  <si>
    <t>234</t>
  </si>
  <si>
    <t>Pol57</t>
  </si>
  <si>
    <t>Projektová dokumentace skutečného stavu</t>
  </si>
  <si>
    <t>236</t>
  </si>
  <si>
    <t>Poznámka k položce:_x000d_
Všechny uvedené položky jsou uvedeny včetně montážních prací a ostatních nezbytných úkonu spojených s instalací systému</t>
  </si>
  <si>
    <t>03 - ELEKTRO</t>
  </si>
  <si>
    <t>Soupis:</t>
  </si>
  <si>
    <t>C21M - Elektromontáže</t>
  </si>
  <si>
    <t>210010301</t>
  </si>
  <si>
    <t>krabice přístrojová (1901, KU 68/1, KP 67, KP 68; KZ 3) bez zapojení</t>
  </si>
  <si>
    <t>210010331</t>
  </si>
  <si>
    <t>krabice pro lištový rozvod typ 2789 bez zapojení</t>
  </si>
  <si>
    <t>210110041</t>
  </si>
  <si>
    <t>spínač zapuštěný 1-pólový řazení 1</t>
  </si>
  <si>
    <t>210110043</t>
  </si>
  <si>
    <t>střídavý sériový přepínač zapuštěný - řazení 5/5A</t>
  </si>
  <si>
    <t>210110045</t>
  </si>
  <si>
    <t>střídavý přepínač zapuštěný - řazení 6</t>
  </si>
  <si>
    <t>210110071</t>
  </si>
  <si>
    <t>spínač osvětlení 941 A 001/002</t>
  </si>
  <si>
    <t>210111012</t>
  </si>
  <si>
    <t>zásuvka polozap./zapuštěná 10/16A 250V 2P+Z průběžná montáž</t>
  </si>
  <si>
    <t>210111021</t>
  </si>
  <si>
    <t>zásuvka v krabici prostředí vlhké 10/16A 250V 2P+Z</t>
  </si>
  <si>
    <t>210201010</t>
  </si>
  <si>
    <t>231 27 01 - 40W svítidlo zářivkové stropní s krytem</t>
  </si>
  <si>
    <t>210203020</t>
  </si>
  <si>
    <t>Svítidlo stropní 60 x 60 cm LED</t>
  </si>
  <si>
    <t>210203021</t>
  </si>
  <si>
    <t>Svítidlo stropní LED přisazené</t>
  </si>
  <si>
    <t>210203022</t>
  </si>
  <si>
    <t>Svítidlo LED vestavné do 30 x 30 cm</t>
  </si>
  <si>
    <t>210203023</t>
  </si>
  <si>
    <t>Svítidlo LED vestavné obd. d.120 cm</t>
  </si>
  <si>
    <t>210203204</t>
  </si>
  <si>
    <t>svítidlo žárovkové nástěnné s 1 žárovkou</t>
  </si>
  <si>
    <t>210800105</t>
  </si>
  <si>
    <t>CYKY 3Ax1.5mm2 (CYKY 3O1.5) 750V (PO)</t>
  </si>
  <si>
    <t>210800105.1</t>
  </si>
  <si>
    <t>CYKY 3Cx1.5mm2 (CYKY 3J1.5) 750V (PO)</t>
  </si>
  <si>
    <t>210800646</t>
  </si>
  <si>
    <t>CYA 6mm2 (H07V-K) zelenožlutý (PU)</t>
  </si>
  <si>
    <t>210810005</t>
  </si>
  <si>
    <t>CYKY-CYKYm 3Ax1.5mm2 (CYKY 3O1.5) 750V (VU)</t>
  </si>
  <si>
    <t>210810006</t>
  </si>
  <si>
    <t>CYKY-CYKYm 3Cx2.5mm2 (CYKY 3J2.5) 750V (VU)</t>
  </si>
  <si>
    <t>210810047</t>
  </si>
  <si>
    <t>CYKY-CYKYm 3Cx4mm2 (CYKY 3J4) 750V (PU)</t>
  </si>
  <si>
    <t>210810056</t>
  </si>
  <si>
    <t>CYKY-CYKYm 5Cx2.5mm2 (CYKY 5J2.5) 750V (PU)</t>
  </si>
  <si>
    <t>211200101</t>
  </si>
  <si>
    <t>Nouzové orientační svítidlo NOO 1/MM</t>
  </si>
  <si>
    <t>215012110</t>
  </si>
  <si>
    <t>lišta vkládací s víčkem 20mm</t>
  </si>
  <si>
    <t>215141122</t>
  </si>
  <si>
    <t>svítidlo halogenové bodové vestavné do 200mm</t>
  </si>
  <si>
    <t>C22M - M</t>
  </si>
  <si>
    <t>220111002n</t>
  </si>
  <si>
    <t>skříň rozvaděče do 20p. na zeď na předem připravené úchyt.body. Úprava vstupních otvorů, kompletace, vystrojení a označení skříně.</t>
  </si>
  <si>
    <t>220111003n</t>
  </si>
  <si>
    <t>skříň rozvaděče do 100p. na zeď na předem připravené úchyt.body. Úprava vstupních otvorů, kompletace, vystrojení a označení skříně.</t>
  </si>
  <si>
    <t>220280201nS</t>
  </si>
  <si>
    <t>kabel UTP/FTP kat.5e v trubkách, prozvonění a označení, vč.pročištění trubek</t>
  </si>
  <si>
    <t>220280241n</t>
  </si>
  <si>
    <t>koax.kabel v trubkách, prozvonění a označení, vč.pročištění trubek</t>
  </si>
  <si>
    <t>220280501nS</t>
  </si>
  <si>
    <t>kabel EZS do 7mm vnějš.průměru volně ve žlabu, liště, skupin.držáku, prozvonění a označení, uzavření trasy</t>
  </si>
  <si>
    <t>220290003n</t>
  </si>
  <si>
    <t>dvojzásuvka 2xRJ45 UTP kat.5e pod omítku do připravené krabice, vč.značení portů</t>
  </si>
  <si>
    <t>220323601u</t>
  </si>
  <si>
    <t>Domovni videotelefon 5 účastníku,1 tablo,el.zámek montáž</t>
  </si>
  <si>
    <t>sada</t>
  </si>
  <si>
    <t>220323602u</t>
  </si>
  <si>
    <t>Domovni videotelefon 5 účastníku,1 tablo,el.zámek materiál</t>
  </si>
  <si>
    <t>220325001u</t>
  </si>
  <si>
    <t>detektor PIR na předem připravené úchyt.body, zapojení, přezkoušení funkce</t>
  </si>
  <si>
    <t>220325201u</t>
  </si>
  <si>
    <t>klávesnice na předem připravené úchyt.body, zapojení, přezkoušení funkce</t>
  </si>
  <si>
    <t>220325266u</t>
  </si>
  <si>
    <t>siréna s majákem na budovu na předem připravené úchyt.body, přezkoušení funkce</t>
  </si>
  <si>
    <t>220325301u</t>
  </si>
  <si>
    <t>ústředna EZS na předem připravené úchyt.body, zapojení napájení</t>
  </si>
  <si>
    <t>220325302p</t>
  </si>
  <si>
    <t>programování ústředny, uvedení do provozu, kontrola funkce</t>
  </si>
  <si>
    <t>220730001u</t>
  </si>
  <si>
    <t>účastnická zásuvka TV+R+SAT koncová pod om.</t>
  </si>
  <si>
    <t>220730031u</t>
  </si>
  <si>
    <t>stožár a kotvení na střechu sedlovou, do předem připraveného prostupu střechou</t>
  </si>
  <si>
    <t>220730172u</t>
  </si>
  <si>
    <t>anténní zesilovač</t>
  </si>
  <si>
    <t>220730362u</t>
  </si>
  <si>
    <t>slučovač, rozbočovač nebo odbočovač do krabice</t>
  </si>
  <si>
    <t>220730406p</t>
  </si>
  <si>
    <t>měření na úč.zásuvce všechny kanály</t>
  </si>
  <si>
    <t>220731001u</t>
  </si>
  <si>
    <t>konzole do 3m o nosnosti do 5kg na zeď</t>
  </si>
  <si>
    <t>220731206u</t>
  </si>
  <si>
    <t>venkovní IP kompaktní kamera na předem připravené úchyt.body, zapojení, nastavení a přezkoušení funkce</t>
  </si>
  <si>
    <t>C24 - Stavební práce - výsek</t>
  </si>
  <si>
    <t>97103-3141</t>
  </si>
  <si>
    <t>vybour.otv.cihl.malt.váp. do R=60mm tl.do 300mm</t>
  </si>
  <si>
    <t>97104-2341</t>
  </si>
  <si>
    <t>vybour.otv.bet.zdi do 0.09m2 tl.do 300mm</t>
  </si>
  <si>
    <t>97303-1616</t>
  </si>
  <si>
    <t>vysek.zdi cihl.kapsy-krab.&lt;100x100x50mm</t>
  </si>
  <si>
    <t>97403-1121</t>
  </si>
  <si>
    <t>vysek.rýh cihla do hl.30mm š.do 30mm</t>
  </si>
  <si>
    <t>97403-1132</t>
  </si>
  <si>
    <t>vysek.rýh cihla do hl.50mm š.do 70mm</t>
  </si>
  <si>
    <t>97403-1133</t>
  </si>
  <si>
    <t>vysek.rýh cihla do hl.50mm š.do 100mm</t>
  </si>
  <si>
    <t>97908-1111</t>
  </si>
  <si>
    <t>Odvoz suti a vybouraných hmot na skládku do 1km</t>
  </si>
  <si>
    <t>97908-1121</t>
  </si>
  <si>
    <t>Odvoz suti na skládku za každý další 1 km</t>
  </si>
  <si>
    <t>97908-2111</t>
  </si>
  <si>
    <t>Vnitrostaveništní doprava suti do 10m</t>
  </si>
  <si>
    <t>C23 - Materiály</t>
  </si>
  <si>
    <t>00313</t>
  </si>
  <si>
    <t>krabice KU 68/1</t>
  </si>
  <si>
    <t>00366</t>
  </si>
  <si>
    <t>krabice instalační dvojitá</t>
  </si>
  <si>
    <t>00366.1</t>
  </si>
  <si>
    <t>krabice instalační typ 2789</t>
  </si>
  <si>
    <t>00766</t>
  </si>
  <si>
    <t>zásuvka 5517-2380 velkoplošná</t>
  </si>
  <si>
    <t>00768</t>
  </si>
  <si>
    <t>zásuvka 5517-2629 PH VT</t>
  </si>
  <si>
    <t>00820</t>
  </si>
  <si>
    <t>spínač velkoplošný 3553-01280</t>
  </si>
  <si>
    <t>00822</t>
  </si>
  <si>
    <t>spínač velkoplošný 3553-05280</t>
  </si>
  <si>
    <t>00824</t>
  </si>
  <si>
    <t>spínač velkoplošný 3553-06280</t>
  </si>
  <si>
    <t>00831</t>
  </si>
  <si>
    <t>pohyb.čidlo pro spínání osv,ventilátoru</t>
  </si>
  <si>
    <t>0-100402</t>
  </si>
  <si>
    <t>Detektor kouře sběrnicový</t>
  </si>
  <si>
    <t>01402</t>
  </si>
  <si>
    <t>TANGO 1-RAM 3901A-B10B BILA</t>
  </si>
  <si>
    <t>02920</t>
  </si>
  <si>
    <t>CYKY 3Ax1.5mm2 (CYKY 3O1.5)</t>
  </si>
  <si>
    <t>02961</t>
  </si>
  <si>
    <t>CYKY 5Cx2.5mm2 (CYKY 5J2.5)</t>
  </si>
  <si>
    <t>04335</t>
  </si>
  <si>
    <t>TANGO ZAS DATOVA 5014A-A100B BILA</t>
  </si>
  <si>
    <t>06617</t>
  </si>
  <si>
    <t>TANGO MASKA NOSNA 2x 5014A-B1018</t>
  </si>
  <si>
    <t>10.051.845</t>
  </si>
  <si>
    <t>Rozvaděč datový</t>
  </si>
  <si>
    <t>KS</t>
  </si>
  <si>
    <t>10.070.015</t>
  </si>
  <si>
    <t>ABB Kryt ELEMENT,TIME 5011E-A00300 03</t>
  </si>
  <si>
    <t>10.070.466</t>
  </si>
  <si>
    <t>ABB Rámeček TIME 3901F-A00110 03 bílá</t>
  </si>
  <si>
    <t>10.081.216</t>
  </si>
  <si>
    <t>EMOS Tělo ABB EU3303 zásuvka TV/R/SAT koncová</t>
  </si>
  <si>
    <t>1074165</t>
  </si>
  <si>
    <t>KOAX KH21D 500m</t>
  </si>
  <si>
    <t>30014</t>
  </si>
  <si>
    <t>lišta vkládací 20mm</t>
  </si>
  <si>
    <t>33836</t>
  </si>
  <si>
    <t xml:space="preserve">CYA   6mm2 (H07V-K) zelenožlutý</t>
  </si>
  <si>
    <t>CYA 6mm2 (H07V-K) zelenožlutý</t>
  </si>
  <si>
    <t>33914</t>
  </si>
  <si>
    <t>CYKY 3Cx1.5mm2 (CYKY 3J1.5)</t>
  </si>
  <si>
    <t>33918</t>
  </si>
  <si>
    <t>CYKY 3Cx2.5mm2 (CYKY 3J2.5)</t>
  </si>
  <si>
    <t>33922</t>
  </si>
  <si>
    <t>CYKY 3Cx4mm2 (CYKY 3J4)</t>
  </si>
  <si>
    <t>442120</t>
  </si>
  <si>
    <t>Venk.IP kamera,přísvit,IP44</t>
  </si>
  <si>
    <t>AK22</t>
  </si>
  <si>
    <t>Střeš.stožár.prostup Pb+gum.manžeta</t>
  </si>
  <si>
    <t>AKS03/60</t>
  </si>
  <si>
    <t xml:space="preserve">Objímka stožáru boční  D=60mm Zn</t>
  </si>
  <si>
    <t>Objímka stožáru boční D=60mm Zn</t>
  </si>
  <si>
    <t>AKS05/60</t>
  </si>
  <si>
    <t xml:space="preserve">Patní držák stožáru    D=60mm Zn</t>
  </si>
  <si>
    <t>Patní držák stožáru D=60mm Zn</t>
  </si>
  <si>
    <t>AKS13</t>
  </si>
  <si>
    <t>Stožár STA 60mm/4m,stupačky,žár.Zn</t>
  </si>
  <si>
    <t>C5E UTP PVC</t>
  </si>
  <si>
    <t>Kabel U/UTP drát CAT5E, PVC, box 305m</t>
  </si>
  <si>
    <t>CC-01</t>
  </si>
  <si>
    <t>Instalační kabel - drát 2 x 0,8 mm + 2 x 0,5 mm, 300 metrů pro systém JA-100</t>
  </si>
  <si>
    <t>JA-106KR</t>
  </si>
  <si>
    <t>Ústředna s GSM/GPRS/LAN komunikátorem a rádiovým modulem</t>
  </si>
  <si>
    <t>JA-110P</t>
  </si>
  <si>
    <t>Sběrnicový PIR detektor pohybu</t>
  </si>
  <si>
    <t>JA-111A-BASE-RB</t>
  </si>
  <si>
    <t>Sběrnicová siréna venkovní</t>
  </si>
  <si>
    <t>JA-114E</t>
  </si>
  <si>
    <t>Sběrnicový přístupový modul s displejem, klávesnicí a RFID</t>
  </si>
  <si>
    <t>NO 31001</t>
  </si>
  <si>
    <t>Přisaz.svitidlo LED,vl.zdroj,110 lm,svícení min.60 minut</t>
  </si>
  <si>
    <t>R 7722211</t>
  </si>
  <si>
    <t>Rozvaděč vybav.EI30,IP40,typ 2 s ER</t>
  </si>
  <si>
    <t>SA214-18</t>
  </si>
  <si>
    <t>Bezúdržbový akumulátor</t>
  </si>
  <si>
    <t>SV 2120001</t>
  </si>
  <si>
    <t>Vestav.LED svítidlo 595*595 mm,2700 lm, 4000K</t>
  </si>
  <si>
    <t>SV 2120002</t>
  </si>
  <si>
    <t>Vest.LED svítidlo 595*595 mm,2800 lm,4000K</t>
  </si>
  <si>
    <t>SV 2120003</t>
  </si>
  <si>
    <t>Vest.LED svítidlo čtvercové 224 mm, 1000 lm,4000K</t>
  </si>
  <si>
    <t>SV 2120004</t>
  </si>
  <si>
    <t>Přisaz.LED svítidlo,opál.PMMA kryt,1500 lm,4000K</t>
  </si>
  <si>
    <t>SV 2120005</t>
  </si>
  <si>
    <t>Přisaz.LED svítidlo,opál.PMMA kryt, 2000 lm,4000K,IP44</t>
  </si>
  <si>
    <t>SV 2120006</t>
  </si>
  <si>
    <t>Přisaz.LED svítidlo,opál.PMMA kryt,1400 lm,4000K</t>
  </si>
  <si>
    <t>SV 2120007</t>
  </si>
  <si>
    <t>Vest.LED svítidlo 1198*298 mm, 2810 lm, 4000K,IP43</t>
  </si>
  <si>
    <t>SV 2120021</t>
  </si>
  <si>
    <t>Vestav.LED svítidlo 220 mm,1620 lm, 4000K</t>
  </si>
  <si>
    <t>SV 2120040</t>
  </si>
  <si>
    <t>Přisaz.svítidlo LED 1198*86 mm,4000 lm,4000K,IP65</t>
  </si>
  <si>
    <t>SV 2120042</t>
  </si>
  <si>
    <t>Přisaz.LED svítidlo s čidlem pohybu,1800 lm,4000K,IP44</t>
  </si>
  <si>
    <t>SV 2120043</t>
  </si>
  <si>
    <t>Přisaz.svítidlo LED venk. IP65</t>
  </si>
  <si>
    <t>SZNV-11</t>
  </si>
  <si>
    <t>St.zdroj 12V/100 470uF,NV"IVO-F"BAL</t>
  </si>
  <si>
    <t>ZR14-RF.S</t>
  </si>
  <si>
    <t>Zes.FMII+DVBT1+DVBT2/21dB-R "F"sólo</t>
  </si>
  <si>
    <t>C25 - Práce v HZS</t>
  </si>
  <si>
    <t>Pol58</t>
  </si>
  <si>
    <t>Demontáž koncových prvků,rozvaděčů a el.výzbroje</t>
  </si>
  <si>
    <t>hod.</t>
  </si>
  <si>
    <t>VC - Výchozí revize elektro</t>
  </si>
  <si>
    <t>320410003</t>
  </si>
  <si>
    <t>Celk.prohl.el.zar.a vyhot.rev.zpr.do 500.tis.mont.</t>
  </si>
  <si>
    <t>objem</t>
  </si>
  <si>
    <t>VC 722289 - Pravidelné revize</t>
  </si>
  <si>
    <t>108001</t>
  </si>
  <si>
    <t>Kontrola a funkční zkouška NO</t>
  </si>
  <si>
    <t>objekt</t>
  </si>
  <si>
    <t>108010</t>
  </si>
  <si>
    <t>Kontrola a funkčí zlouška EZPS</t>
  </si>
  <si>
    <t>108030</t>
  </si>
  <si>
    <t>Měření umělého osvětlení</t>
  </si>
  <si>
    <t>VC 732 - Rozvaděče</t>
  </si>
  <si>
    <t>D-6580-1</t>
  </si>
  <si>
    <t>Konektor RJ45,cat.5e</t>
  </si>
  <si>
    <t>R 78221</t>
  </si>
  <si>
    <t>Rozvaděč vybavený do 1,5 m2 montáž a zapojení</t>
  </si>
  <si>
    <t>04 - Zařízení zdravotně technických instalací</t>
  </si>
  <si>
    <t>Stonava č.p. 1014, Stonava 735 34</t>
  </si>
  <si>
    <t>00297658</t>
  </si>
  <si>
    <t>CZ00297658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</si>
  <si>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</si>
  <si>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</si>
  <si>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</si>
  <si>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</si>
  <si>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>721140802</t>
  </si>
  <si>
    <t>Demontáž potrubí z litinových trub odpadních nebo dešťových do DN 100</t>
  </si>
  <si>
    <t>-896197852</t>
  </si>
  <si>
    <t>https://podminky.urs.cz/item/CS_URS_2022_02/721140802</t>
  </si>
  <si>
    <t>721140806</t>
  </si>
  <si>
    <t>Demontáž potrubí z litinových trub odpadních nebo dešťových přes 100 do DN 200</t>
  </si>
  <si>
    <t>838292717</t>
  </si>
  <si>
    <t>https://podminky.urs.cz/item/CS_URS_2022_02/721140806</t>
  </si>
  <si>
    <t>721175201</t>
  </si>
  <si>
    <t>Plastové potrubí odhlučněné třívrstvé připojovací DN 32</t>
  </si>
  <si>
    <t>1312481326</t>
  </si>
  <si>
    <t>https://podminky.urs.cz/item/CS_URS_2022_02/721175201</t>
  </si>
  <si>
    <t>5*0,5</t>
  </si>
  <si>
    <t>721175202</t>
  </si>
  <si>
    <t>Plastové potrubí odhlučněné třívrstvé připojovací DN 40</t>
  </si>
  <si>
    <t>1054256384</t>
  </si>
  <si>
    <t>https://podminky.urs.cz/item/CS_URS_2022_02/721175202</t>
  </si>
  <si>
    <t>2*0,5</t>
  </si>
  <si>
    <t>4*0,5</t>
  </si>
  <si>
    <t>3*0,5</t>
  </si>
  <si>
    <t>0,5</t>
  </si>
  <si>
    <t>721175203</t>
  </si>
  <si>
    <t>Plastové potrubí odhlučněné třívrstvé připojovací DN 50</t>
  </si>
  <si>
    <t>617504719</t>
  </si>
  <si>
    <t>https://podminky.urs.cz/item/CS_URS_2022_02/721175203</t>
  </si>
  <si>
    <t>721175205</t>
  </si>
  <si>
    <t>Plastové potrubí odhlučněné třívrstvé připojovací DN 110</t>
  </si>
  <si>
    <t>1069886077</t>
  </si>
  <si>
    <t>https://podminky.urs.cz/item/CS_URS_2022_02/721175205</t>
  </si>
  <si>
    <t>721175212</t>
  </si>
  <si>
    <t>Plastové potrubí odhlučněné třívrstvé odpadní (svislé) DN 110</t>
  </si>
  <si>
    <t>-1693726100</t>
  </si>
  <si>
    <t>https://podminky.urs.cz/item/CS_URS_2022_02/721175212</t>
  </si>
  <si>
    <t>3+1+1+1</t>
  </si>
  <si>
    <t>721175213</t>
  </si>
  <si>
    <t>Plastové potrubí odhlučněné třívrstvé odpadní (svislé) DN 125</t>
  </si>
  <si>
    <t>-1063331264</t>
  </si>
  <si>
    <t>https://podminky.urs.cz/item/CS_URS_2022_02/721175213</t>
  </si>
  <si>
    <t>721194103</t>
  </si>
  <si>
    <t>Vyměření přípojek na potrubí vyvedení a upevnění odpadních výpustek DN 32</t>
  </si>
  <si>
    <t>2004710633</t>
  </si>
  <si>
    <t>https://podminky.urs.cz/item/CS_URS_2022_02/721194103</t>
  </si>
  <si>
    <t>721194104</t>
  </si>
  <si>
    <t>Vyměření přípojek na potrubí vyvedení a upevnění odpadních výpustek DN 40</t>
  </si>
  <si>
    <t>-96667080</t>
  </si>
  <si>
    <t>https://podminky.urs.cz/item/CS_URS_2022_02/721194104</t>
  </si>
  <si>
    <t>721194105</t>
  </si>
  <si>
    <t>Vyměření přípojek na potrubí vyvedení a upevnění odpadních výpustek DN 50</t>
  </si>
  <si>
    <t>-2111689471</t>
  </si>
  <si>
    <t>https://podminky.urs.cz/item/CS_URS_2022_02/721194105</t>
  </si>
  <si>
    <t>721194109</t>
  </si>
  <si>
    <t>Vyměření přípojek na potrubí vyvedení a upevnění odpadních výpustek DN 110</t>
  </si>
  <si>
    <t>488257598</t>
  </si>
  <si>
    <t>https://podminky.urs.cz/item/CS_URS_2022_02/721194109</t>
  </si>
  <si>
    <t>721226512</t>
  </si>
  <si>
    <t>Zápachové uzávěrky podomítkové (Pe) s krycí deskou pro pračku a myčku DN 50</t>
  </si>
  <si>
    <t>534896120</t>
  </si>
  <si>
    <t>https://podminky.urs.cz/item/CS_URS_2022_02/721226512</t>
  </si>
  <si>
    <t>721229111</t>
  </si>
  <si>
    <t>Zápachové uzávěrky montáž zápachových uzávěrek ostatních typů do DN 50</t>
  </si>
  <si>
    <t>-1376695487</t>
  </si>
  <si>
    <t>https://podminky.urs.cz/item/CS_URS_2022_02/721229111</t>
  </si>
  <si>
    <t>55161837M</t>
  </si>
  <si>
    <t>Uzávěrka zápachová pro VZT - podomítková PP-bílá DN 32</t>
  </si>
  <si>
    <t>1086303333</t>
  </si>
  <si>
    <t>721273153</t>
  </si>
  <si>
    <t>Ventilační hlavice z polypropylenu (PP) DN 110</t>
  </si>
  <si>
    <t>-972060391</t>
  </si>
  <si>
    <t>https://podminky.urs.cz/item/CS_URS_2022_02/721273153</t>
  </si>
  <si>
    <t>721290111</t>
  </si>
  <si>
    <t>Zkouška těsnosti kanalizace v objektech vodou do DN 125</t>
  </si>
  <si>
    <t>870037489</t>
  </si>
  <si>
    <t>https://podminky.urs.cz/item/CS_URS_2022_02/721290111</t>
  </si>
  <si>
    <t>2,5</t>
  </si>
  <si>
    <t>721290822</t>
  </si>
  <si>
    <t>Vnitrostaveništní přemístění vybouraných (demontovaných) hmot vnitřní kanalizace vodorovně do 100 m v objektech výšky přes 6 do 12 m</t>
  </si>
  <si>
    <t>1094556743</t>
  </si>
  <si>
    <t>https://podminky.urs.cz/item/CS_URS_2022_02/721290822</t>
  </si>
  <si>
    <t>998721102</t>
  </si>
  <si>
    <t>Přesun hmot pro vnitřní kanalizace stanovený z hmotnosti přesunovaného materiálu vodorovná dopravní vzdálenost do 50 m v objektech výšky přes 6 do 12 m</t>
  </si>
  <si>
    <t>-1052048642</t>
  </si>
  <si>
    <t>https://podminky.urs.cz/item/CS_URS_2022_02/998721102</t>
  </si>
  <si>
    <t>722</t>
  </si>
  <si>
    <t>Zdravotechnika - vnitřní vodovod</t>
  </si>
  <si>
    <t>722170801</t>
  </si>
  <si>
    <t>Demontáž rozvodů vody z plastů do Ø 25 mm</t>
  </si>
  <si>
    <t>45081433</t>
  </si>
  <si>
    <t>https://podminky.urs.cz/item/CS_URS_2022_02/722170801</t>
  </si>
  <si>
    <t>722170804</t>
  </si>
  <si>
    <t>Demontáž rozvodů vody z plastů přes 25 do Ø 50 mm</t>
  </si>
  <si>
    <t>-1157829388</t>
  </si>
  <si>
    <t>https://podminky.urs.cz/item/CS_URS_2022_02/722170804</t>
  </si>
  <si>
    <t>722173114M</t>
  </si>
  <si>
    <t>Potrubí z plastových trubek pro tlakové přečerpávání kondenzátu D 25</t>
  </si>
  <si>
    <t>-628274091</t>
  </si>
  <si>
    <t>https://podminky.urs.cz/item/CS_URS_2022_02/722173114M</t>
  </si>
  <si>
    <t>722174021</t>
  </si>
  <si>
    <t>Potrubí z plastových trubek z polypropylenu PPR svařovaných polyfúzně PN 20 (SDR 6) D 16 x 2,7</t>
  </si>
  <si>
    <t>-1681823495</t>
  </si>
  <si>
    <t>https://podminky.urs.cz/item/CS_URS_2022_02/722174021</t>
  </si>
  <si>
    <t>6+18+3</t>
  </si>
  <si>
    <t>722174022</t>
  </si>
  <si>
    <t>Potrubí z plastových trubek z polypropylenu PPR svařovaných polyfúzně PN 20 (SDR 6) D 20 x 3,4</t>
  </si>
  <si>
    <t>1044126863</t>
  </si>
  <si>
    <t>https://podminky.urs.cz/item/CS_URS_2022_02/722174022</t>
  </si>
  <si>
    <t>8+6+2+4+4+8+6+9</t>
  </si>
  <si>
    <t>6+6+2+3+2+7+2+1+1+6</t>
  </si>
  <si>
    <t>722174023</t>
  </si>
  <si>
    <t>Potrubí z plastových trubek z polypropylenu PPR svařovaných polyfúzně PN 20 (SDR 6) D 25 x 4,2</t>
  </si>
  <si>
    <t>-1148985078</t>
  </si>
  <si>
    <t>https://podminky.urs.cz/item/CS_URS_2022_02/722174023</t>
  </si>
  <si>
    <t>3+4+4</t>
  </si>
  <si>
    <t>3+4+4+3+4</t>
  </si>
  <si>
    <t>722174024</t>
  </si>
  <si>
    <t>Potrubí z plastových trubek z polypropylenu PPR svařovaných polyfúzně PN 20 (SDR 6) D 32 x 5,4</t>
  </si>
  <si>
    <t>1666133722</t>
  </si>
  <si>
    <t>https://podminky.urs.cz/item/CS_URS_2022_02/722174024</t>
  </si>
  <si>
    <t>3+5+1+2+9+3+2</t>
  </si>
  <si>
    <t>2+10+2</t>
  </si>
  <si>
    <t>722174025</t>
  </si>
  <si>
    <t>Potrubí z plastových trubek z polypropylenu PPR svařovaných polyfúzně PN 20 (SDR 6) D 40 x 6,7</t>
  </si>
  <si>
    <t>1143188484</t>
  </si>
  <si>
    <t>https://podminky.urs.cz/item/CS_URS_2022_02/722174025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</si>
  <si>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</si>
  <si>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</si>
  <si>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831297360</t>
  </si>
  <si>
    <t>https://podminky.urs.cz/item/CS_URS_2022_02/722181211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</si>
  <si>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</si>
  <si>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</si>
  <si>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1398554950</t>
  </si>
  <si>
    <t>https://podminky.urs.cz/item/CS_URS_2022_02/722181212</t>
  </si>
  <si>
    <t>722181213</t>
  </si>
  <si>
    <t>Ochrana potrubí termoizolačními trubicemi z pěnového polyetylenu PE přilepenými v příčných a podélných spojích, tloušťky izolace do 6 mm, vnitřního průměru izolace DN přes 32 mm</t>
  </si>
  <si>
    <t>1636458811</t>
  </si>
  <si>
    <t>https://podminky.urs.cz/item/CS_URS_2022_02/722181213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</si>
  <si>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</si>
  <si>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</si>
  <si>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-1867179208</t>
  </si>
  <si>
    <t>https://podminky.urs.cz/item/CS_URS_2022_02/722181241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</si>
  <si>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</si>
  <si>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</si>
  <si>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1558190919</t>
  </si>
  <si>
    <t>https://podminky.urs.cz/item/CS_URS_2022_02/722181242</t>
  </si>
  <si>
    <t>722181851</t>
  </si>
  <si>
    <t>Demontáž ochrany potrubí termoizolačních trubic z trub, průměru do 45 mm</t>
  </si>
  <si>
    <t>934152469</t>
  </si>
  <si>
    <t>https://podminky.urs.cz/item/CS_URS_2022_02/722181851</t>
  </si>
  <si>
    <t>106+42</t>
  </si>
  <si>
    <t>722182011</t>
  </si>
  <si>
    <t>Podpůrný žlab pro potrubí průměru D 20</t>
  </si>
  <si>
    <t>1839946508</t>
  </si>
  <si>
    <t>https://podminky.urs.cz/item/CS_URS_2022_02/722182011</t>
  </si>
  <si>
    <t>722182012</t>
  </si>
  <si>
    <t>Podpůrný žlab pro potrubí průměru D 25</t>
  </si>
  <si>
    <t>-195655852</t>
  </si>
  <si>
    <t>https://podminky.urs.cz/item/CS_URS_2022_02/722182012</t>
  </si>
  <si>
    <t>722182013</t>
  </si>
  <si>
    <t>Podpůrný žlab pro potrubí průměru D 32</t>
  </si>
  <si>
    <t>312187678</t>
  </si>
  <si>
    <t>https://podminky.urs.cz/item/CS_URS_2022_02/722182013</t>
  </si>
  <si>
    <t>722182014</t>
  </si>
  <si>
    <t>Podpůrný žlab pro potrubí průměru D 40</t>
  </si>
  <si>
    <t>-1220710634</t>
  </si>
  <si>
    <t>https://podminky.urs.cz/item/CS_URS_2022_02/722182014</t>
  </si>
  <si>
    <t>722190401</t>
  </si>
  <si>
    <t>Zřízení přípojek na potrubí vyvedení a upevnění výpustek do DN 25</t>
  </si>
  <si>
    <t>91666922</t>
  </si>
  <si>
    <t>https://podminky.urs.cz/item/CS_URS_2022_02/722190401</t>
  </si>
  <si>
    <t>722220111</t>
  </si>
  <si>
    <t>Armatury s jedním závitem nástěnky pro výtokový ventil G 1/2"</t>
  </si>
  <si>
    <t>213353049</t>
  </si>
  <si>
    <t>https://podminky.urs.cz/item/CS_URS_2022_02/722220111</t>
  </si>
  <si>
    <t>722220121</t>
  </si>
  <si>
    <t>Armatury s jedním závitem nástěnky pro baterii G 1/2"</t>
  </si>
  <si>
    <t>pár</t>
  </si>
  <si>
    <t>81715811</t>
  </si>
  <si>
    <t>https://podminky.urs.cz/item/CS_URS_2022_02/722220121</t>
  </si>
  <si>
    <t>722220851</t>
  </si>
  <si>
    <t>Demontáž armatur závitových s jedním závitem do G 3/4</t>
  </si>
  <si>
    <t>-1821251590</t>
  </si>
  <si>
    <t>https://podminky.urs.cz/item/CS_URS_2022_02/722220851</t>
  </si>
  <si>
    <t>722220861</t>
  </si>
  <si>
    <t>Demontáž armatur závitových se dvěma závity do G 3/4</t>
  </si>
  <si>
    <t>1245115404</t>
  </si>
  <si>
    <t>https://podminky.urs.cz/item/CS_URS_2022_02/722220861</t>
  </si>
  <si>
    <t>722224115</t>
  </si>
  <si>
    <t>Armatury s jedním závitem kohouty plnicí a vypouštěcí PN 10 G 1/2"</t>
  </si>
  <si>
    <t>1607688299</t>
  </si>
  <si>
    <t>https://podminky.urs.cz/item/CS_URS_2022_02/722224115</t>
  </si>
  <si>
    <t>1462375185</t>
  </si>
  <si>
    <t>6000005114M</t>
  </si>
  <si>
    <t>Ventil nezámrzný s rukojetí Kemper DN 15</t>
  </si>
  <si>
    <t>696070660</t>
  </si>
  <si>
    <t>722232044</t>
  </si>
  <si>
    <t>Armatury se dvěma závity kulové kohouty PN 42 do 185 °C přímé vnitřní závit G 3/4"</t>
  </si>
  <si>
    <t>-1267834199</t>
  </si>
  <si>
    <t>https://podminky.urs.cz/item/CS_URS_2022_02/722232044</t>
  </si>
  <si>
    <t>722232045</t>
  </si>
  <si>
    <t>Armatury se dvěma závity kulové kohouty PN 42 do 185 °C přímé vnitřní závit G 1"</t>
  </si>
  <si>
    <t>2033949594</t>
  </si>
  <si>
    <t>https://podminky.urs.cz/item/CS_URS_2022_02/722232045</t>
  </si>
  <si>
    <t>722232046</t>
  </si>
  <si>
    <t>Armatury se dvěma závity kulové kohouty PN 42 do 185 °C přímé vnitřní závit G 5/4"</t>
  </si>
  <si>
    <t>-729197570</t>
  </si>
  <si>
    <t>https://podminky.urs.cz/item/CS_URS_2022_02/722232046</t>
  </si>
  <si>
    <t>722232047</t>
  </si>
  <si>
    <t>Armatury se dvěma závity kulové kohouty PN 42 do 185 °C přímé vnitřní závit G 6/4"</t>
  </si>
  <si>
    <t>-1058038252</t>
  </si>
  <si>
    <t>https://podminky.urs.cz/item/CS_URS_2022_02/722232047</t>
  </si>
  <si>
    <t>722239101</t>
  </si>
  <si>
    <t>Armatury se dvěma závity montáž vodovodních armatur se dvěma závity ostatních typů G 1/2"</t>
  </si>
  <si>
    <t>-1687908983</t>
  </si>
  <si>
    <t>https://podminky.urs.cz/item/CS_URS_2022_02/722239101</t>
  </si>
  <si>
    <t>6000052489M</t>
  </si>
  <si>
    <t>Vyvažovací ventil DN 10/15</t>
  </si>
  <si>
    <t>-764308140</t>
  </si>
  <si>
    <t>722249122</t>
  </si>
  <si>
    <t>Montáž vodovodních armatur ostatních typů DN 20</t>
  </si>
  <si>
    <t>1356399970</t>
  </si>
  <si>
    <t>https://podminky.urs.cz/item/CS_URS_2022_02/722249122</t>
  </si>
  <si>
    <t>55128803M</t>
  </si>
  <si>
    <t>Ventil směšovací termostatický třícestný pro omezení teploty na výstupu regulovatelný</t>
  </si>
  <si>
    <t>1548964190</t>
  </si>
  <si>
    <t>722250143</t>
  </si>
  <si>
    <t>Požární příslušenství a armatury hydrantový systém s tvarově stálou hadicí prosklený D 19 x 30 m</t>
  </si>
  <si>
    <t>soubor</t>
  </si>
  <si>
    <t>-130895695</t>
  </si>
  <si>
    <t>https://podminky.urs.cz/item/CS_URS_2022_02/722250143</t>
  </si>
  <si>
    <t>722290215</t>
  </si>
  <si>
    <t>Zkoušky, proplach a desinfekce vodovodního potrubí zkoušky těsnosti vodovodního potrubí hrdlového nebo přírubového do DN 100</t>
  </si>
  <si>
    <t>-1576466329</t>
  </si>
  <si>
    <t>https://podminky.urs.cz/item/CS_URS_2022_02/722290215</t>
  </si>
  <si>
    <t>27+83+29+39+17</t>
  </si>
  <si>
    <t>722290234</t>
  </si>
  <si>
    <t>Zkoušky, proplach a desinfekce vodovodního potrubí proplach a desinfekce vodovodního potrubí do DN 80</t>
  </si>
  <si>
    <t>1759447894</t>
  </si>
  <si>
    <t>https://podminky.urs.cz/item/CS_URS_2022_02/722290234</t>
  </si>
  <si>
    <t>722290822</t>
  </si>
  <si>
    <t>Vnitrostaveništní přemístění vybouraných (demontovaných) hmot vnitřní vodovod vodorovně do 100 m v objektech výšky přes 6 do 12 m</t>
  </si>
  <si>
    <t>1426909353</t>
  </si>
  <si>
    <t>https://podminky.urs.cz/item/CS_URS_2022_02/722290822</t>
  </si>
  <si>
    <t>998722102</t>
  </si>
  <si>
    <t>Přesun hmot pro vnitřní vodovod stanovený z hmotnosti přesunovaného materiálu vodorovná dopravní vzdálenost do 50 m v objektech výšky přes 6 do 12 m</t>
  </si>
  <si>
    <t>-394355204</t>
  </si>
  <si>
    <t>https://podminky.urs.cz/item/CS_URS_2022_02/998722102</t>
  </si>
  <si>
    <t>725</t>
  </si>
  <si>
    <t>Zdravotechnika - zařizovací předměty</t>
  </si>
  <si>
    <t>725110811</t>
  </si>
  <si>
    <t>Demontáž klozetů splachovacích s nádrží nebo tlakovým splachovačem</t>
  </si>
  <si>
    <t>-1483145201</t>
  </si>
  <si>
    <t>https://podminky.urs.cz/item/CS_URS_2022_02/725110811</t>
  </si>
  <si>
    <t>725112022M</t>
  </si>
  <si>
    <t>Zařízení záchodů klozety keramické závěsné na nosné stěny s hlubokým splachováním odpad vodorovný_x000d_
Dětské WC</t>
  </si>
  <si>
    <t>-414408287</t>
  </si>
  <si>
    <t>Zařízení záchodů klozety keramické závěsné na nosné stěny s hlubokým splachováním odpad vodorovný
Dětské WC</t>
  </si>
  <si>
    <t>https://podminky.urs.cz/item/CS_URS_2022_02/725112022M</t>
  </si>
  <si>
    <t>725112022</t>
  </si>
  <si>
    <t>Zařízení záchodů klozety keramické závěsné na nosné stěny s hlubokým splachováním odpad vodorovný</t>
  </si>
  <si>
    <t>2026953753</t>
  </si>
  <si>
    <t>https://podminky.urs.cz/item/CS_URS_2022_02/725112022</t>
  </si>
  <si>
    <t>725210821</t>
  </si>
  <si>
    <t>Demontáž umyvadel bez výtokových armatur umyvadel</t>
  </si>
  <si>
    <t>-1101840397</t>
  </si>
  <si>
    <t>https://podminky.urs.cz/item/CS_URS_2022_02/725210821</t>
  </si>
  <si>
    <t>725211615</t>
  </si>
  <si>
    <t>Umyvadla keramická bílá bez výtokových armatur připevněná na stěnu šrouby s krytem na sifon (polosloupem), šířka umyvadla 500 mm</t>
  </si>
  <si>
    <t>617366924</t>
  </si>
  <si>
    <t>https://podminky.urs.cz/item/CS_URS_2022_02/725211615</t>
  </si>
  <si>
    <t>725240811</t>
  </si>
  <si>
    <t>Demontáž sprchových kabin a vaniček bez výtokových armatur kabin</t>
  </si>
  <si>
    <t>-54238387</t>
  </si>
  <si>
    <t>https://podminky.urs.cz/item/CS_URS_2022_02/725240811</t>
  </si>
  <si>
    <t>725241142</t>
  </si>
  <si>
    <t>Sprchové vaničky akrylátové čtvrtkruhové 900x900 mm</t>
  </si>
  <si>
    <t>-2071579804</t>
  </si>
  <si>
    <t>https://podminky.urs.cz/item/CS_URS_2022_02/725241142</t>
  </si>
  <si>
    <t>725244843</t>
  </si>
  <si>
    <t>Sprchové dveře a zástěny zástěny sprchové rohové čtvrtkruhové polorámové skleněné tl. 6 mm dveře otvíravé dvoukřídlové, vstup z oblouku, na vaničku 900x900 mm</t>
  </si>
  <si>
    <t>620788425</t>
  </si>
  <si>
    <t>https://podminky.urs.cz/item/CS_URS_2022_02/725244843</t>
  </si>
  <si>
    <t>725291111M</t>
  </si>
  <si>
    <t>Doplňky zařízení koupelen a záchodů keramické toaletní deska rovná_x000d_
 - WC sedátko s pomalým sklápěním</t>
  </si>
  <si>
    <t>115838104</t>
  </si>
  <si>
    <t>Doplňky zařízení koupelen a záchodů keramické toaletní deska rovná
 - WC sedátko s pomalým sklápěním</t>
  </si>
  <si>
    <t>https://podminky.urs.cz/item/CS_URS_2022_02/725291111M</t>
  </si>
  <si>
    <t>3 - klasické WC</t>
  </si>
  <si>
    <t>8 - dětské WC</t>
  </si>
  <si>
    <t>3+8</t>
  </si>
  <si>
    <t>725291511</t>
  </si>
  <si>
    <t>Doplňky zařízení koupelen a záchodů plastové dávkovač tekutého mýdla na 350 ml</t>
  </si>
  <si>
    <t>-1316720753</t>
  </si>
  <si>
    <t>https://podminky.urs.cz/item/CS_URS_2022_02/725291511</t>
  </si>
  <si>
    <t>725291521</t>
  </si>
  <si>
    <t>Doplňky zařízení koupelen a záchodů plastové zásobník toaletních papírů</t>
  </si>
  <si>
    <t>-1679914486</t>
  </si>
  <si>
    <t>https://podminky.urs.cz/item/CS_URS_2022_02/725291521</t>
  </si>
  <si>
    <t>725291531</t>
  </si>
  <si>
    <t>Doplňky zařízení koupelen a záchodů plastové zásobník papírových ručníků</t>
  </si>
  <si>
    <t>-330334437</t>
  </si>
  <si>
    <t>https://podminky.urs.cz/item/CS_URS_2022_02/725291531</t>
  </si>
  <si>
    <t>725310823</t>
  </si>
  <si>
    <t>Demontáž dřezů jednodílných bez výtokových armatur vestavěných v kuchyňských sestavách</t>
  </si>
  <si>
    <t>-1830157151</t>
  </si>
  <si>
    <t>https://podminky.urs.cz/item/CS_URS_2022_02/725310823</t>
  </si>
  <si>
    <t>725319111</t>
  </si>
  <si>
    <t>Dřezy bez výtokových armatur montáž dřezů ostatních typů</t>
  </si>
  <si>
    <t>-604135914</t>
  </si>
  <si>
    <t>https://podminky.urs.cz/item/CS_URS_2022_02/725319111</t>
  </si>
  <si>
    <t>55231362</t>
  </si>
  <si>
    <t>Dřez nerezový velkokapacitní 1000x500x500mm</t>
  </si>
  <si>
    <t>2044362020</t>
  </si>
  <si>
    <t>725330820</t>
  </si>
  <si>
    <t>Demontáž výlevek bez výtokových armatur a bez nádrže a splachovacího potrubí diturvitových</t>
  </si>
  <si>
    <t>1266147155</t>
  </si>
  <si>
    <t>https://podminky.urs.cz/item/CS_URS_2022_02/725330820</t>
  </si>
  <si>
    <t>725331111</t>
  </si>
  <si>
    <t>Výlevky bez výtokových armatur a splachovací nádrže keramické se sklopnou plastovou mřížkou 425 mm</t>
  </si>
  <si>
    <t>1938579282</t>
  </si>
  <si>
    <t>https://podminky.urs.cz/item/CS_URS_2022_02/725331111</t>
  </si>
  <si>
    <t>725810811</t>
  </si>
  <si>
    <t>Demontáž výtokových ventilů nástěnných</t>
  </si>
  <si>
    <t>935134556</t>
  </si>
  <si>
    <t>https://podminky.urs.cz/item/CS_URS_2022_02/725810811</t>
  </si>
  <si>
    <t>725813111</t>
  </si>
  <si>
    <t>Ventily rohové bez připojovací trubičky nebo flexi hadičky G 1/2"</t>
  </si>
  <si>
    <t>-1238000827</t>
  </si>
  <si>
    <t>https://podminky.urs.cz/item/CS_URS_2022_02/725813111</t>
  </si>
  <si>
    <t>725813112</t>
  </si>
  <si>
    <t>Ventily rohové bez připojovací trubičky nebo flexi hadičky pračkové G 3/4"</t>
  </si>
  <si>
    <t>2112820656</t>
  </si>
  <si>
    <t>https://podminky.urs.cz/item/CS_URS_2022_02/725813112</t>
  </si>
  <si>
    <t>725820801</t>
  </si>
  <si>
    <t>Demontáž baterií nástěnných do G 3/4</t>
  </si>
  <si>
    <t>-719889470</t>
  </si>
  <si>
    <t>https://podminky.urs.cz/item/CS_URS_2022_02/725820801</t>
  </si>
  <si>
    <t>725820802</t>
  </si>
  <si>
    <t>Demontáž baterií stojánkových do 1 otvoru</t>
  </si>
  <si>
    <t>-238966994</t>
  </si>
  <si>
    <t>https://podminky.urs.cz/item/CS_URS_2022_02/725820802</t>
  </si>
  <si>
    <t>725821316</t>
  </si>
  <si>
    <t>Baterie dřezové nástěnné pákové s otáčivým plochým ústím a délkou ramínka 300 mm</t>
  </si>
  <si>
    <t>1853491205</t>
  </si>
  <si>
    <t>https://podminky.urs.cz/item/CS_URS_2022_02/725821316</t>
  </si>
  <si>
    <t>725822611</t>
  </si>
  <si>
    <t>Baterie umyvadlové stojánkové pákové bez výpusti</t>
  </si>
  <si>
    <t>-381379067</t>
  </si>
  <si>
    <t>https://podminky.urs.cz/item/CS_URS_2022_02/725822611</t>
  </si>
  <si>
    <t>725829131</t>
  </si>
  <si>
    <t>Baterie umyvadlové montáž ostatních typů stojánkových G 1/2"</t>
  </si>
  <si>
    <t>525436074</t>
  </si>
  <si>
    <t>https://podminky.urs.cz/item/CS_URS_2022_02/725829131</t>
  </si>
  <si>
    <t>55145686</t>
  </si>
  <si>
    <t>baterie umyvadlová stojánková páková - jednovtoková</t>
  </si>
  <si>
    <t>1898596881</t>
  </si>
  <si>
    <t>725831311</t>
  </si>
  <si>
    <t>Baterie výlevková nástěnná páková bez příslušenství</t>
  </si>
  <si>
    <t>-1819257832</t>
  </si>
  <si>
    <t>https://podminky.urs.cz/item/CS_URS_2022_02/725831311</t>
  </si>
  <si>
    <t>725840850</t>
  </si>
  <si>
    <t>Demontáž baterií sprchových diferenciálních do G 3/4 x 1</t>
  </si>
  <si>
    <t>1050319084</t>
  </si>
  <si>
    <t>https://podminky.urs.cz/item/CS_URS_2022_02/725840850</t>
  </si>
  <si>
    <t>725841312</t>
  </si>
  <si>
    <t>Baterie sprchové nástěnné pákové</t>
  </si>
  <si>
    <t>286179551</t>
  </si>
  <si>
    <t>https://podminky.urs.cz/item/CS_URS_2022_02/725841312</t>
  </si>
  <si>
    <t>725860811</t>
  </si>
  <si>
    <t>Demontáž zápachových uzávěrek pro zařizovací předměty jednoduchých</t>
  </si>
  <si>
    <t>1855025083</t>
  </si>
  <si>
    <t>https://podminky.urs.cz/item/CS_URS_2022_02/725860811</t>
  </si>
  <si>
    <t>725861102</t>
  </si>
  <si>
    <t>Zápachové uzávěrky zařizovacích předmětů pro umyvadla DN 40</t>
  </si>
  <si>
    <t>1774164232</t>
  </si>
  <si>
    <t>https://podminky.urs.cz/item/CS_URS_2022_02/725861102</t>
  </si>
  <si>
    <t>725862103</t>
  </si>
  <si>
    <t>Zápachové uzávěrky zařizovacích předmětů pro dřezy DN 40/50</t>
  </si>
  <si>
    <t>1674720942</t>
  </si>
  <si>
    <t>https://podminky.urs.cz/item/CS_URS_2022_02/725862103</t>
  </si>
  <si>
    <t>725865311</t>
  </si>
  <si>
    <t>Zápachové uzávěrky zařizovacích předmětů pro vany sprchových koutů s kulovým kloubem na odtoku DN 40/50</t>
  </si>
  <si>
    <t>1232092864</t>
  </si>
  <si>
    <t>https://podminky.urs.cz/item/CS_URS_2022_02/725865311</t>
  </si>
  <si>
    <t>725590812</t>
  </si>
  <si>
    <t>Vnitrostaveništní přemístění vybouraných (demontovaných) hmot zařizovacích předmětů vodorovně do 100 m v objektech výšky přes 6 do 12 m</t>
  </si>
  <si>
    <t>895355441</t>
  </si>
  <si>
    <t>https://podminky.urs.cz/item/CS_URS_2022_02/725590812</t>
  </si>
  <si>
    <t>998725102</t>
  </si>
  <si>
    <t>Přesun hmot pro zařizovací předměty stanovený z hmotnosti přesunovaného materiálu vodorovná dopravní vzdálenost do 50 m v objektech výšky přes 6 do 12 m</t>
  </si>
  <si>
    <t>-2064367476</t>
  </si>
  <si>
    <t>https://podminky.urs.cz/item/CS_URS_2022_02/998725102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</si>
  <si>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</si>
  <si>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</si>
  <si>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</si>
  <si>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</si>
  <si>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-1229268300</t>
  </si>
  <si>
    <t>https://podminky.urs.cz/item/CS_URS_2022_02/726111031</t>
  </si>
  <si>
    <t>726191001</t>
  </si>
  <si>
    <t>Ostatní příslušenství instalačních systémů zvukoizolační souprava pro WC a bidet</t>
  </si>
  <si>
    <t>-1745135527</t>
  </si>
  <si>
    <t>https://podminky.urs.cz/item/CS_URS_2022_02/726191001</t>
  </si>
  <si>
    <t>998726112</t>
  </si>
  <si>
    <t>Přesun hmot pro instalační prefabrikáty stanovený z hmotnosti přesunovaného materiálu vodorovná dopravní vzdálenost do 50 m v objektech výšky přes 6 m do 12 m</t>
  </si>
  <si>
    <t>1573202841</t>
  </si>
  <si>
    <t>https://podminky.urs.cz/item/CS_URS_2022_02/998726112</t>
  </si>
  <si>
    <t>732</t>
  </si>
  <si>
    <t>Ústřední vytápění - strojovny</t>
  </si>
  <si>
    <t>732421201</t>
  </si>
  <si>
    <t>Čerpadla teplovodní závitová mokroběžná cirkulační pro TUV (elektronicky řízená) PN 10, do 80°C DN přípojky/dopravní výška H (m) - čerpací výkon Q (m3/h) DN 15 / do 0,9 m / 0,35 m3/h</t>
  </si>
  <si>
    <t>-1347293986</t>
  </si>
  <si>
    <t>https://podminky.urs.cz/item/CS_URS_2022_02/732421201</t>
  </si>
  <si>
    <t>Hodinové zúčtovací sazby profesí PSV zednické výpomoci a pomocné práce PSV dělník zednických výpomocí_x000d_
- zhotovení prostupů pro potrubí skrz konstrukce stěn a stropů_x000d_
- zhotovení drážek pro potrubí a jejich zapravení_x000d_
- zapravení prostupů_x000d_
- zazdění vybou</t>
  </si>
  <si>
    <t>57107893</t>
  </si>
  <si>
    <t>Hodinové zúčtovací sazby profesí PSV zednické výpomoci a pomocné práce PSV dělník zednických výpomocí
- zhotovení prostupů pro potrubí skrz konstrukce stěn a stropů
- zhotovení drážek pro potrubí a jejich zapravení
- zapravení prostupů
- zazdění vybouraných prostupů</t>
  </si>
  <si>
    <t>2*16</t>
  </si>
  <si>
    <t>05 -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</si>
  <si>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</si>
  <si>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</si>
  <si>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</si>
  <si>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732212824M</t>
  </si>
  <si>
    <t>Demontáž stávajícího akumulačního zásobníku topné vody v místnosti S06</t>
  </si>
  <si>
    <t>-1549897963</t>
  </si>
  <si>
    <t>https://podminky.urs.cz/item/CS_URS_2022_02/732212824M</t>
  </si>
  <si>
    <t>732213824M</t>
  </si>
  <si>
    <t>Rozřezání stávajícího akumulačního zásobníku topné vody v místnosti S06</t>
  </si>
  <si>
    <t>135502970</t>
  </si>
  <si>
    <t>https://podminky.urs.cz/item/CS_URS_2022_02/732213824M</t>
  </si>
  <si>
    <t>732214824M</t>
  </si>
  <si>
    <t>Odkrytí, vypuštění stávajícího akumulačního zásobníku topné vody v místnosti S06</t>
  </si>
  <si>
    <t>-264162777</t>
  </si>
  <si>
    <t>https://podminky.urs.cz/item/CS_URS_2022_02/732214824M</t>
  </si>
  <si>
    <t>732890802</t>
  </si>
  <si>
    <t>Vnitrostaveništní přemístění vybouraných (demontovaných) hmot strojoven vodorovně do 100 m v objektech výšky přes 6 do 12 m</t>
  </si>
  <si>
    <t>-984400227</t>
  </si>
  <si>
    <t>https://podminky.urs.cz/item/CS_URS_2022_02/732890802</t>
  </si>
  <si>
    <t>733</t>
  </si>
  <si>
    <t>Ústřední vytápění - rozvodné potrubí</t>
  </si>
  <si>
    <t>733110803</t>
  </si>
  <si>
    <t>Demontáž potrubí z trubek ocelových závitových DN do 15</t>
  </si>
  <si>
    <t>592641827</t>
  </si>
  <si>
    <t>https://podminky.urs.cz/item/CS_URS_2022_02/733110803</t>
  </si>
  <si>
    <t>733110806</t>
  </si>
  <si>
    <t>Demontáž potrubí z trubek ocelových závitových DN přes 15 do 32</t>
  </si>
  <si>
    <t>-1419376615</t>
  </si>
  <si>
    <t>https://podminky.urs.cz/item/CS_URS_2022_02/733110806</t>
  </si>
  <si>
    <t>733191816</t>
  </si>
  <si>
    <t>Demontáž příslušenství potrubí odřezání třmenových držáků bez demontáže podpěr, konzol nebo výložníků Ø do 44,5</t>
  </si>
  <si>
    <t>1826792096</t>
  </si>
  <si>
    <t>https://podminky.urs.cz/item/CS_URS_2022_02/733191816</t>
  </si>
  <si>
    <t>733193810</t>
  </si>
  <si>
    <t>Demontáž příslušenství potrubí rozřezání konzol, podpěr a výložníků pro potrubí z úhelníků L do 50x50x5 mm</t>
  </si>
  <si>
    <t>-893097324</t>
  </si>
  <si>
    <t>https://podminky.urs.cz/item/CS_URS_2022_02/733193810</t>
  </si>
  <si>
    <t>733223103</t>
  </si>
  <si>
    <t>Potrubí z trubek měděných tvrdých spojovaných měkkým pájením Ø 18/1_x000d_
Chráničky</t>
  </si>
  <si>
    <t>-415456990</t>
  </si>
  <si>
    <t>Potrubí z trubek měděných tvrdých spojovaných měkkým pájením Ø 18/1
Chráničky</t>
  </si>
  <si>
    <t>https://podminky.urs.cz/item/CS_URS_2022_02/733223103</t>
  </si>
  <si>
    <t>2*0,3</t>
  </si>
  <si>
    <t>2*0,25</t>
  </si>
  <si>
    <t>2*0,4</t>
  </si>
  <si>
    <t>733223104</t>
  </si>
  <si>
    <t>Potrubí z trubek měděných tvrdých spojovaných měkkým pájením Ø 22/1_x000d_
Chráničky</t>
  </si>
  <si>
    <t>-2134616622</t>
  </si>
  <si>
    <t>Potrubí z trubek měděných tvrdých spojovaných měkkým pájením Ø 22/1
Chráničky</t>
  </si>
  <si>
    <t>https://podminky.urs.cz/item/CS_URS_2022_02/733223104</t>
  </si>
  <si>
    <t>733223106</t>
  </si>
  <si>
    <t>Potrubí z trubek měděných tvrdých spojovaných měkkým pájením Ø 35/1,5_x000d_
Chráničky</t>
  </si>
  <si>
    <t>2046722165</t>
  </si>
  <si>
    <t>Potrubí z trubek měděných tvrdých spojovaných měkkým pájením Ø 35/1,5
Chráničky</t>
  </si>
  <si>
    <t>https://podminky.urs.cz/item/CS_URS_2022_02/733223106</t>
  </si>
  <si>
    <t>733223107</t>
  </si>
  <si>
    <t>Potrubí z trubek měděných tvrdých spojovaných měkkým pájením Ø 42/1,5_x000d_
Chráničky</t>
  </si>
  <si>
    <t>1308545965</t>
  </si>
  <si>
    <t>Potrubí z trubek měděných tvrdých spojovaných měkkým pájením Ø 42/1,5
Chráničky</t>
  </si>
  <si>
    <t>https://podminky.urs.cz/item/CS_URS_2022_02/733223107</t>
  </si>
  <si>
    <t>733223301</t>
  </si>
  <si>
    <t>Potrubí z trubek měděných tvrdých spojovaných lisováním PN 16, T= +110°C Ø 15/1</t>
  </si>
  <si>
    <t>523430821</t>
  </si>
  <si>
    <t>https://podminky.urs.cz/item/CS_URS_2022_02/733223301</t>
  </si>
  <si>
    <t>210*1,15 "Přepočtené koeficientem množství</t>
  </si>
  <si>
    <t>733223302</t>
  </si>
  <si>
    <t>Potrubí z trubek měděných tvrdých spojovaných lisováním PN 16, T= +110°C Ø 18/1</t>
  </si>
  <si>
    <t>-1595642254</t>
  </si>
  <si>
    <t>https://podminky.urs.cz/item/CS_URS_2022_02/733223302</t>
  </si>
  <si>
    <t>38*1,15 "Přepočtené koeficientem množství</t>
  </si>
  <si>
    <t>733223303</t>
  </si>
  <si>
    <t>Potrubí z trubek měděných tvrdých spojovaných lisováním PN 16, T= +110°C Ø 22/1</t>
  </si>
  <si>
    <t>-1990166239</t>
  </si>
  <si>
    <t>https://podminky.urs.cz/item/CS_URS_2022_02/733223303</t>
  </si>
  <si>
    <t>10*1,15 "Přepočtené koeficientem množství</t>
  </si>
  <si>
    <t>733223304</t>
  </si>
  <si>
    <t>Potrubí z trubek měděných tvrdých spojovaných lisováním PN 16, T= +110°C Ø 28/1,5</t>
  </si>
  <si>
    <t>394455707</t>
  </si>
  <si>
    <t>https://podminky.urs.cz/item/CS_URS_2022_02/733223304</t>
  </si>
  <si>
    <t>32*1,15 "Přepočtené koeficientem množství</t>
  </si>
  <si>
    <t>733223305</t>
  </si>
  <si>
    <t>Potrubí z trubek měděných tvrdých spojovaných lisováním PN 16, T= +110°C Ø 35/1,5</t>
  </si>
  <si>
    <t>-1843089816</t>
  </si>
  <si>
    <t>https://podminky.urs.cz/item/CS_URS_2022_02/733223305</t>
  </si>
  <si>
    <t>30*1,15 "Přepočtené koeficientem množství</t>
  </si>
  <si>
    <t>733291101</t>
  </si>
  <si>
    <t>Zkoušky těsnosti potrubí z trubek měděných Ø do 35/1,5</t>
  </si>
  <si>
    <t>854021722</t>
  </si>
  <si>
    <t>https://podminky.urs.cz/item/CS_URS_2022_02/733291101</t>
  </si>
  <si>
    <t>241,50</t>
  </si>
  <si>
    <t>43,70</t>
  </si>
  <si>
    <t>11,50</t>
  </si>
  <si>
    <t>36,80</t>
  </si>
  <si>
    <t>34,50</t>
  </si>
  <si>
    <t>733291906</t>
  </si>
  <si>
    <t>Opravy rozvodů potrubí z trubek měděných propojení potrubí Ø 35/1,5</t>
  </si>
  <si>
    <t>-2090405796</t>
  </si>
  <si>
    <t>https://podminky.urs.cz/item/CS_URS_2022_02/733291906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</si>
  <si>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</si>
  <si>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</si>
  <si>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1250858535</t>
  </si>
  <si>
    <t>https://podminky.urs.cz/item/CS_URS_2022_02/733811241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</si>
  <si>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</si>
  <si>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</si>
  <si>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1750293746</t>
  </si>
  <si>
    <t>https://podminky.urs.cz/item/CS_URS_2022_02/733811242</t>
  </si>
  <si>
    <t>733890803</t>
  </si>
  <si>
    <t>Vnitrostaveništní přemístění vybouraných (demontovaných) hmot rozvodů potrubí vodorovně do 100 m v objektech výšky přes 6 do 24 m</t>
  </si>
  <si>
    <t>212827801</t>
  </si>
  <si>
    <t>https://podminky.urs.cz/item/CS_URS_2022_02/733890803</t>
  </si>
  <si>
    <t>998733102</t>
  </si>
  <si>
    <t>Přesun hmot pro rozvody potrubí stanovený z hmotnosti přesunovaného materiálu vodorovná dopravní vzdálenost do 50 m v objektech výšky přes 6 do 12 m</t>
  </si>
  <si>
    <t>1282788804</t>
  </si>
  <si>
    <t>https://podminky.urs.cz/item/CS_URS_2022_02/998733102</t>
  </si>
  <si>
    <t>734</t>
  </si>
  <si>
    <t>Ústřední vytápění - armatury</t>
  </si>
  <si>
    <t>734200812</t>
  </si>
  <si>
    <t>Demontáž armatur závitových s jedním závitem přes 1/2 do G 1</t>
  </si>
  <si>
    <t>1052028063</t>
  </si>
  <si>
    <t>https://podminky.urs.cz/item/CS_URS_2022_02/734200812</t>
  </si>
  <si>
    <t>734200821</t>
  </si>
  <si>
    <t>Demontáž armatur závitových se dvěma závity do G 1/2</t>
  </si>
  <si>
    <t>-2117702037</t>
  </si>
  <si>
    <t>https://podminky.urs.cz/item/CS_URS_2022_02/734200821</t>
  </si>
  <si>
    <t>734200822</t>
  </si>
  <si>
    <t>Demontáž armatur závitových se dvěma závity přes 1/2 do G 1</t>
  </si>
  <si>
    <t>-1281668351</t>
  </si>
  <si>
    <t>https://podminky.urs.cz/item/CS_URS_2022_02/734200822</t>
  </si>
  <si>
    <t>734209105</t>
  </si>
  <si>
    <t>Montáž závitových armatur s 1 závitem G 1 (DN 25)</t>
  </si>
  <si>
    <t>116628361</t>
  </si>
  <si>
    <t>https://podminky.urs.cz/item/CS_URS_2022_02/734209105</t>
  </si>
  <si>
    <t>6000052360M</t>
  </si>
  <si>
    <t>Termostatická hlavice s ochranou proti odcizení</t>
  </si>
  <si>
    <t>-336128221</t>
  </si>
  <si>
    <t>6000052802M</t>
  </si>
  <si>
    <t>Termostatická hlavice s dálkovým nastavením</t>
  </si>
  <si>
    <t>-245906863</t>
  </si>
  <si>
    <t>734211127</t>
  </si>
  <si>
    <t>Ventily odvzdušňovací závitové automatické se zpětnou klapkou PN 14 do 120°C G 1/2</t>
  </si>
  <si>
    <t>1712396893</t>
  </si>
  <si>
    <t>https://podminky.urs.cz/item/CS_URS_2022_02/734211127</t>
  </si>
  <si>
    <t>734261402</t>
  </si>
  <si>
    <t>Šroubení připojovací armatury radiátorů VK PN 10 do 110°C, regulační uzavíratelné rohové G 1/2 x 18</t>
  </si>
  <si>
    <t>-1306088821</t>
  </si>
  <si>
    <t>https://podminky.urs.cz/item/CS_URS_2022_02/734261402</t>
  </si>
  <si>
    <t>734261412M</t>
  </si>
  <si>
    <t>Šroubení regulační radiátorové rohové bez vypouštění G 1/2_x000d_
H-ventil pro otopný žebřík</t>
  </si>
  <si>
    <t>233879977</t>
  </si>
  <si>
    <t>Šroubení regulační radiátorové rohové bez vypouštění G 1/2
H-ventil pro otopný žebřík</t>
  </si>
  <si>
    <t>https://podminky.urs.cz/item/CS_URS_2022_02/734261412M</t>
  </si>
  <si>
    <t>734291123</t>
  </si>
  <si>
    <t>Ostatní armatury kohouty plnicí a vypouštěcí PN 10 do 90°C G 1/2</t>
  </si>
  <si>
    <t>151049305</t>
  </si>
  <si>
    <t>https://podminky.urs.cz/item/CS_URS_2022_02/734291123</t>
  </si>
  <si>
    <t>734292713</t>
  </si>
  <si>
    <t>Ostatní armatury kulové kohouty PN 42 do 185°C přímé vnitřní závit G 1/2</t>
  </si>
  <si>
    <t>581160038</t>
  </si>
  <si>
    <t>https://podminky.urs.cz/item/CS_URS_2022_02/734292713</t>
  </si>
  <si>
    <t>734292714</t>
  </si>
  <si>
    <t>Ostatní armatury kulové kohouty PN 42 do 185°C přímé vnitřní závit G 3/4</t>
  </si>
  <si>
    <t>-868363214</t>
  </si>
  <si>
    <t>https://podminky.urs.cz/item/CS_URS_2022_02/734292714</t>
  </si>
  <si>
    <t>734292716</t>
  </si>
  <si>
    <t>Ostatní armatury kulové kohouty PN 42 do 185°C přímé vnitřní závit G 1 1/4</t>
  </si>
  <si>
    <t>374824933</t>
  </si>
  <si>
    <t>https://podminky.urs.cz/item/CS_URS_2022_02/734292716</t>
  </si>
  <si>
    <t>734890803</t>
  </si>
  <si>
    <t>Vnitrostaveništní přemístění vybouraných (demontovaných) hmot armatur vodorovně do 100 m v objektech výšky přes 6 do 24 m</t>
  </si>
  <si>
    <t>-215914370</t>
  </si>
  <si>
    <t>https://podminky.urs.cz/item/CS_URS_2022_02/734890803</t>
  </si>
  <si>
    <t>998734102</t>
  </si>
  <si>
    <t>Přesun hmot pro armatury stanovený z hmotnosti přesunovaného materiálu vodorovná dopravní vzdálenost do 50 m v objektech výšky přes 6 do 12 m</t>
  </si>
  <si>
    <t>-1774667435</t>
  </si>
  <si>
    <t>https://podminky.urs.cz/item/CS_URS_2022_02/998734102</t>
  </si>
  <si>
    <t>735</t>
  </si>
  <si>
    <t>Ústřední vytápění - otopná tělesa</t>
  </si>
  <si>
    <t>735000912</t>
  </si>
  <si>
    <t>Regulace otopného systému při opravách vyregulování dvojregulačních ventilů a kohoutů s termostatickým ovládáním</t>
  </si>
  <si>
    <t>1169920615</t>
  </si>
  <si>
    <t>https://podminky.urs.cz/item/CS_URS_2022_02/735000912</t>
  </si>
  <si>
    <t>735111810</t>
  </si>
  <si>
    <t>Demontáž otopných těles litinových článkových</t>
  </si>
  <si>
    <t>-2026604523</t>
  </si>
  <si>
    <t>https://podminky.urs.cz/item/CS_URS_2022_02/735111810</t>
  </si>
  <si>
    <t>320*0,27</t>
  </si>
  <si>
    <t>735152573M</t>
  </si>
  <si>
    <t>Otopná tělesa panelová VK dvoudesková PN 1,0 MPa, T do 110°C se dvěma přídavnými přestupními plochami výšky tělesa 600 mm stavební délky / výkonu 600 mm / 1007 W_x000d_
Středové připojení - VK-M</t>
  </si>
  <si>
    <t>-1031129234</t>
  </si>
  <si>
    <t>Otopná tělesa panelová VK dvoudesková PN 1,0 MPa, T do 110°C se dvěma přídavnými přestupními plochami výšky tělesa 600 mm stavební délky / výkonu 600 mm / 1007 W
Středové připojení - VK-M</t>
  </si>
  <si>
    <t>https://podminky.urs.cz/item/CS_URS_2022_02/735152573M</t>
  </si>
  <si>
    <t>735152575M</t>
  </si>
  <si>
    <t>Otopná tělesa panelová VK dvoudesková PN 1,0 MPa, T do 110°C se dvěma přídavnými přestupními plochami výšky tělesa 600 mm stavební délky / výkonu 800 mm / 1343 W_x000d_
Středové připojení - VK-M</t>
  </si>
  <si>
    <t>978151413</t>
  </si>
  <si>
    <t>Otopná tělesa panelová VK dvoudesková PN 1,0 MPa, T do 110°C se dvěma přídavnými přestupními plochami výšky tělesa 600 mm stavební délky / výkonu 800 mm / 1343 W
Středové připojení - VK-M</t>
  </si>
  <si>
    <t>https://podminky.urs.cz/item/CS_URS_2022_02/735152575M</t>
  </si>
  <si>
    <t>735152577M</t>
  </si>
  <si>
    <t>Otopná tělesa panelová VK dvoudesková PN 1,0 MPa, T do 110°C se dvěma přídavnými přestupními plochami výšky tělesa 600 mm stavební délky / výkonu 1000 mm / 1679 W_x000d_
Středové připojení - VK-M</t>
  </si>
  <si>
    <t>-37673453</t>
  </si>
  <si>
    <t>Otopná tělesa panelová VK dvoudesková PN 1,0 MPa, T do 110°C se dvěma přídavnými přestupními plochami výšky tělesa 600 mm stavební délky / výkonu 1000 mm / 1679 W
Středové připojení - VK-M</t>
  </si>
  <si>
    <t>https://podminky.urs.cz/item/CS_URS_2022_02/735152577M</t>
  </si>
  <si>
    <t>735152579M</t>
  </si>
  <si>
    <t>Otopná tělesa panelová VK dvoudesková PN 1,0 MPa, T do 110°C se dvěma přídavnými přestupními plochami výšky tělesa 600 mm stavební délky / výkonu 1200 mm / 2015 W_x000d_
Středové připojení - VK-M</t>
  </si>
  <si>
    <t>-435509064</t>
  </si>
  <si>
    <t>Otopná tělesa panelová VK dvoudesková PN 1,0 MPa, T do 110°C se dvěma přídavnými přestupními plochami výšky tělesa 600 mm stavební délky / výkonu 1200 mm / 2015 W
Středové připojení - VK-M</t>
  </si>
  <si>
    <t>https://podminky.urs.cz/item/CS_URS_2022_02/735152579M</t>
  </si>
  <si>
    <t>735152581M</t>
  </si>
  <si>
    <t>Otopná tělesa panelová VK dvoudesková PN 1,0 MPa, T do 110°C se dvěma přídavnými přestupními plochami výšky tělesa 600 mm stavební délky / výkonu 1600 mm / 2686 W_x000d_
Středové připojení - VK-M</t>
  </si>
  <si>
    <t>568448536</t>
  </si>
  <si>
    <t>Otopná tělesa panelová VK dvoudesková PN 1,0 MPa, T do 110°C se dvěma přídavnými přestupními plochami výšky tělesa 600 mm stavební délky / výkonu 1600 mm / 2686 W
Středové připojení - VK-M</t>
  </si>
  <si>
    <t>https://podminky.urs.cz/item/CS_URS_2022_02/735152581M</t>
  </si>
  <si>
    <t>735152582M</t>
  </si>
  <si>
    <t>Otopná tělesa panelová VK dvoudesková PN 1,0 MPa, T do 110°C se dvěma přídavnými přestupními plochami výšky tělesa 600 mm stavební délky / výkonu 1800 mm / 3022 W_x000d_
Středové připojení - VK-M</t>
  </si>
  <si>
    <t>133079768</t>
  </si>
  <si>
    <t>Otopná tělesa panelová VK dvoudesková PN 1,0 MPa, T do 110°C se dvěma přídavnými přestupními plochami výšky tělesa 600 mm stavební délky / výkonu 1800 mm / 3022 W
Středové připojení - VK-M</t>
  </si>
  <si>
    <t>https://podminky.urs.cz/item/CS_URS_2022_02/735152582M</t>
  </si>
  <si>
    <t>735152694M</t>
  </si>
  <si>
    <t>Otopná tělesa panelová VK třídesková PN 1,0 MPa, T do 110°C se třemi přídavnými přestupními plochami výšky tělesa 900 mm stavební délky / výkonu 700 mm / 2330 W_x000d_
Středové připojení - VK-M</t>
  </si>
  <si>
    <t>-338686381</t>
  </si>
  <si>
    <t>Otopná tělesa panelová VK třídesková PN 1,0 MPa, T do 110°C se třemi přídavnými přestupními plochami výšky tělesa 900 mm stavební délky / výkonu 700 mm / 2330 W
Středové připojení - VK-M</t>
  </si>
  <si>
    <t>https://podminky.urs.cz/item/CS_URS_2022_02/735152694M</t>
  </si>
  <si>
    <t>735164272M</t>
  </si>
  <si>
    <t>Otopná tělesa trubková na stěnu výšky tělesa 1810 mm, délky 600 mm_x000d_
Středové připojení - verze Linear - Comfort - M</t>
  </si>
  <si>
    <t>552391328</t>
  </si>
  <si>
    <t>Otopná tělesa trubková na stěnu výšky tělesa 1810 mm, délky 600 mm
Středové připojení - verze Linear - Comfort - M</t>
  </si>
  <si>
    <t>https://podminky.urs.cz/item/CS_URS_2022_02/735164272M</t>
  </si>
  <si>
    <t>735191905</t>
  </si>
  <si>
    <t>Ostatní opravy otopných těles odvzdušnění tělesa</t>
  </si>
  <si>
    <t>227806008</t>
  </si>
  <si>
    <t>https://podminky.urs.cz/item/CS_URS_2022_02/735191905</t>
  </si>
  <si>
    <t>735191910</t>
  </si>
  <si>
    <t>Ostatní opravy otopných těles napuštění vody do otopného systému včetně potrubí (bez kotle a ohříváků) otopných těles</t>
  </si>
  <si>
    <t>256826012</t>
  </si>
  <si>
    <t>https://podminky.urs.cz/item/CS_URS_2022_02/735191910</t>
  </si>
  <si>
    <t>1*0,6*1,82</t>
  </si>
  <si>
    <t>6*2*0,6*0,6</t>
  </si>
  <si>
    <t>1*2*0,6*0,8</t>
  </si>
  <si>
    <t>4*2*0,6*1</t>
  </si>
  <si>
    <t>2*2*0,6*1,2</t>
  </si>
  <si>
    <t>2*2*0,6*1,6</t>
  </si>
  <si>
    <t>7*2*0,6*1,8</t>
  </si>
  <si>
    <t>1*3*0,9*0,7</t>
  </si>
  <si>
    <t>735291800</t>
  </si>
  <si>
    <t>Demontáž konzol nebo držáků otopných těles, registrů, konvektorů do odpadu</t>
  </si>
  <si>
    <t>-221623000</t>
  </si>
  <si>
    <t>https://podminky.urs.cz/item/CS_URS_2022_02/735291800</t>
  </si>
  <si>
    <t>20*6</t>
  </si>
  <si>
    <t>735494811</t>
  </si>
  <si>
    <t>Vypuštění vody z otopných soustav bez kotlů, ohříváků, zásobníků a nádrží</t>
  </si>
  <si>
    <t>1482380404</t>
  </si>
  <si>
    <t>https://podminky.urs.cz/item/CS_URS_2022_02/735494811</t>
  </si>
  <si>
    <t>735890802</t>
  </si>
  <si>
    <t>Vnitrostaveništní přemístění vybouraných (demontovaných) hmot otopných těles vodorovně do 100 m v objektech výšky přes 6 do 12 m</t>
  </si>
  <si>
    <t>-2120363982</t>
  </si>
  <si>
    <t>https://podminky.urs.cz/item/CS_URS_2022_02/735890802</t>
  </si>
  <si>
    <t>998735102</t>
  </si>
  <si>
    <t>Přesun hmot pro otopná tělesa stanovený z hmotnosti přesunovaného materiálu vodorovná dopravní vzdálenost do 50 m v objektech výšky přes 6 do 12 m</t>
  </si>
  <si>
    <t>1479895929</t>
  </si>
  <si>
    <t>https://podminky.urs.cz/item/CS_URS_2022_02/998735102</t>
  </si>
  <si>
    <t>HZS2121</t>
  </si>
  <si>
    <t>Hodinové zúčtovací sazby profesí PSV provádění stavebních konstrukcí truhlář_x000d_
Demontáž stávajících bezpečnostních krytů otopných těles - 16 ks_x000d_
Zhotovení a montáž nových bezpečnostních krytů otopných těles - 19 ks</t>
  </si>
  <si>
    <t>1330502036</t>
  </si>
  <si>
    <t>Hodinové zúčtovací sazby profesí PSV provádění stavebních konstrukcí truhlář
Demontáž stávajících bezpečnostních krytů otopných těles - 16 ks
Zhotovení a montáž nových bezpečnostních krytů otopných těles - 19 ks</t>
  </si>
  <si>
    <t>https://podminky.urs.cz/item/CS_URS_2022_02/HZS2121</t>
  </si>
  <si>
    <t>2*19*6</t>
  </si>
  <si>
    <t>HZS2221</t>
  </si>
  <si>
    <t>Hodinové zúčtovací sazby profesí PSV provádění stavebních instalací topenář_x000d_
Tlaková a topná zkouška systému vytápění</t>
  </si>
  <si>
    <t>1493486230</t>
  </si>
  <si>
    <t>Hodinové zúčtovací sazby profesí PSV provádění stavebních instalací topenář
Tlaková a topná zkouška systému vytápění</t>
  </si>
  <si>
    <t>https://podminky.urs.cz/item/CS_URS_2022_02/HZS2221</t>
  </si>
  <si>
    <t>2*8</t>
  </si>
  <si>
    <t>Hodinové zúčtovací sazby profesí PSV zednické výpomoci a pomocné práce PSV dělník zednických výpomocí_x000d_
- zhotovení prostupů pro potrubí a jejich zapravení_x000d_
- zhotovení drážek pro potrubí a jejich zapravení_x000d_
- zazdění prostupů, drážek po demontovaném potru</t>
  </si>
  <si>
    <t>-305034184</t>
  </si>
  <si>
    <t>Hodinové zúčtovací sazby profesí PSV zednické výpomoci a pomocné práce PSV dělník zednických výpomocí
- zhotovení prostupů pro potrubí a jejich zapravení
- zhotovení drážek pro potrubí a jejich zapravení
- zazdění prostupů, drážek po demontovaném potrubí</t>
  </si>
  <si>
    <t>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</si>
  <si>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</si>
  <si>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</si>
  <si>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</si>
  <si>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</si>
  <si>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</si>
  <si>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</si>
  <si>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</si>
  <si>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</si>
  <si>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011002000</t>
  </si>
  <si>
    <t>Průzkumné práce</t>
  </si>
  <si>
    <t>…</t>
  </si>
  <si>
    <t>1024</t>
  </si>
  <si>
    <t>496157109</t>
  </si>
  <si>
    <t>012002000</t>
  </si>
  <si>
    <t>Geodetické práce</t>
  </si>
  <si>
    <t>-283174038</t>
  </si>
  <si>
    <t>012303000</t>
  </si>
  <si>
    <t>Geodetické práce po výstavbě-GP</t>
  </si>
  <si>
    <t>846375742</t>
  </si>
  <si>
    <t>VRN3</t>
  </si>
  <si>
    <t>Zařízení staveniště</t>
  </si>
  <si>
    <t>030001000</t>
  </si>
  <si>
    <t>-1705757003</t>
  </si>
  <si>
    <t>VRN4</t>
  </si>
  <si>
    <t>Inženýrská činnost</t>
  </si>
  <si>
    <t>043002000</t>
  </si>
  <si>
    <t>Zkoušky a ostatní měření</t>
  </si>
  <si>
    <t>-85842189</t>
  </si>
  <si>
    <t>044002000</t>
  </si>
  <si>
    <t>Revize</t>
  </si>
  <si>
    <t>-217567058</t>
  </si>
  <si>
    <t>045002000</t>
  </si>
  <si>
    <t>Kompletační a koordinační činnost</t>
  </si>
  <si>
    <t>833518786</t>
  </si>
  <si>
    <t>VRN7</t>
  </si>
  <si>
    <t>Provozní vlivy</t>
  </si>
  <si>
    <t>070001000</t>
  </si>
  <si>
    <t>-1462082563</t>
  </si>
  <si>
    <t>072002000</t>
  </si>
  <si>
    <t>Silniční provoz</t>
  </si>
  <si>
    <t>-87145491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</si>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</sst>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13701" TargetMode="External" /><Relationship Id="rId2" Type="http://schemas.openxmlformats.org/officeDocument/2006/relationships/hyperlink" Target="https://podminky.urs.cz/item/CS_URS_2022_02/162706111" TargetMode="External" /><Relationship Id="rId3" Type="http://schemas.openxmlformats.org/officeDocument/2006/relationships/hyperlink" Target="https://podminky.urs.cz/item/CS_URS_2022_02/167103101" TargetMode="External" /><Relationship Id="rId4" Type="http://schemas.openxmlformats.org/officeDocument/2006/relationships/hyperlink" Target="https://podminky.urs.cz/item/CS_URS_2022_02/181311103" TargetMode="External" /><Relationship Id="rId5" Type="http://schemas.openxmlformats.org/officeDocument/2006/relationships/hyperlink" Target="https://podminky.urs.cz/item/CS_URS_2022_02/181411132" TargetMode="External" /><Relationship Id="rId6" Type="http://schemas.openxmlformats.org/officeDocument/2006/relationships/hyperlink" Target="https://podminky.urs.cz/item/CS_URS_2022_02/183403253" TargetMode="External" /><Relationship Id="rId7" Type="http://schemas.openxmlformats.org/officeDocument/2006/relationships/hyperlink" Target="https://podminky.urs.cz/item/CS_URS_2022_02/113106123" TargetMode="External" /><Relationship Id="rId8" Type="http://schemas.openxmlformats.org/officeDocument/2006/relationships/hyperlink" Target="https://podminky.urs.cz/item/CS_URS_2022_02/113202111" TargetMode="External" /><Relationship Id="rId9" Type="http://schemas.openxmlformats.org/officeDocument/2006/relationships/hyperlink" Target="https://podminky.urs.cz/item/CS_URS_2022_02/121101101" TargetMode="External" /><Relationship Id="rId10" Type="http://schemas.openxmlformats.org/officeDocument/2006/relationships/hyperlink" Target="https://podminky.urs.cz/item/CS_URS_2022_02/171201211" TargetMode="External" /><Relationship Id="rId11" Type="http://schemas.openxmlformats.org/officeDocument/2006/relationships/hyperlink" Target="https://podminky.urs.cz/item/CS_URS_2022_02/275313711" TargetMode="External" /><Relationship Id="rId12" Type="http://schemas.openxmlformats.org/officeDocument/2006/relationships/hyperlink" Target="https://podminky.urs.cz/item/CS_URS_2022_02/311272221" TargetMode="External" /><Relationship Id="rId13" Type="http://schemas.openxmlformats.org/officeDocument/2006/relationships/hyperlink" Target="https://podminky.urs.cz/item/CS_URS_2022_02/338171123" TargetMode="External" /><Relationship Id="rId14" Type="http://schemas.openxmlformats.org/officeDocument/2006/relationships/hyperlink" Target="https://podminky.urs.cz/item/CS_URS_2022_02/342272245" TargetMode="External" /><Relationship Id="rId15" Type="http://schemas.openxmlformats.org/officeDocument/2006/relationships/hyperlink" Target="https://podminky.urs.cz/item/CS_URS_2022_02/348101210" TargetMode="External" /><Relationship Id="rId16" Type="http://schemas.openxmlformats.org/officeDocument/2006/relationships/hyperlink" Target="https://podminky.urs.cz/item/CS_URS_2022_02/348171310" TargetMode="External" /><Relationship Id="rId17" Type="http://schemas.openxmlformats.org/officeDocument/2006/relationships/hyperlink" Target="https://podminky.urs.cz/item/CS_URS_2022_02/348401220" TargetMode="External" /><Relationship Id="rId18" Type="http://schemas.openxmlformats.org/officeDocument/2006/relationships/hyperlink" Target="https://podminky.urs.cz/item/CS_URS_2022_02/413232221" TargetMode="External" /><Relationship Id="rId19" Type="http://schemas.openxmlformats.org/officeDocument/2006/relationships/hyperlink" Target="https://podminky.urs.cz/item/CS_URS_2022_02/317944323" TargetMode="External" /><Relationship Id="rId20" Type="http://schemas.openxmlformats.org/officeDocument/2006/relationships/hyperlink" Target="https://podminky.urs.cz/item/CS_URS_2022_02/564760111" TargetMode="External" /><Relationship Id="rId21" Type="http://schemas.openxmlformats.org/officeDocument/2006/relationships/hyperlink" Target="https://podminky.urs.cz/item/CS_URS_2022_02/564851111" TargetMode="External" /><Relationship Id="rId22" Type="http://schemas.openxmlformats.org/officeDocument/2006/relationships/hyperlink" Target="https://podminky.urs.cz/item/CS_URS_2022_02/596211210" TargetMode="External" /><Relationship Id="rId23" Type="http://schemas.openxmlformats.org/officeDocument/2006/relationships/hyperlink" Target="https://podminky.urs.cz/item/CS_URS_2022_02/612131101" TargetMode="External" /><Relationship Id="rId24" Type="http://schemas.openxmlformats.org/officeDocument/2006/relationships/hyperlink" Target="https://podminky.urs.cz/item/CS_URS_2022_02/612135002" TargetMode="External" /><Relationship Id="rId25" Type="http://schemas.openxmlformats.org/officeDocument/2006/relationships/hyperlink" Target="https://podminky.urs.cz/item/CS_URS_2022_02/612135092" TargetMode="External" /><Relationship Id="rId26" Type="http://schemas.openxmlformats.org/officeDocument/2006/relationships/hyperlink" Target="https://podminky.urs.cz/item/CS_URS_2022_02/612142001" TargetMode="External" /><Relationship Id="rId27" Type="http://schemas.openxmlformats.org/officeDocument/2006/relationships/hyperlink" Target="https://podminky.urs.cz/item/CS_URS_2022_02/612321131" TargetMode="External" /><Relationship Id="rId28" Type="http://schemas.openxmlformats.org/officeDocument/2006/relationships/hyperlink" Target="https://podminky.urs.cz/item/CS_URS_2022_02/612325302" TargetMode="External" /><Relationship Id="rId29" Type="http://schemas.openxmlformats.org/officeDocument/2006/relationships/hyperlink" Target="https://podminky.urs.cz/item/CS_URS_2022_02/629135102" TargetMode="External" /><Relationship Id="rId30" Type="http://schemas.openxmlformats.org/officeDocument/2006/relationships/hyperlink" Target="https://podminky.urs.cz/item/CS_URS_2022_02/632451234" TargetMode="External" /><Relationship Id="rId31" Type="http://schemas.openxmlformats.org/officeDocument/2006/relationships/hyperlink" Target="https://podminky.urs.cz/item/CS_URS_2022_02/632451292" TargetMode="External" /><Relationship Id="rId32" Type="http://schemas.openxmlformats.org/officeDocument/2006/relationships/hyperlink" Target="https://podminky.urs.cz/item/CS_URS_2022_02/632481213" TargetMode="External" /><Relationship Id="rId33" Type="http://schemas.openxmlformats.org/officeDocument/2006/relationships/hyperlink" Target="https://podminky.urs.cz/item/CS_URS_2022_02/633811111" TargetMode="External" /><Relationship Id="rId34" Type="http://schemas.openxmlformats.org/officeDocument/2006/relationships/hyperlink" Target="https://podminky.urs.cz/item/CS_URS_2022_02/634112113" TargetMode="External" /><Relationship Id="rId35" Type="http://schemas.openxmlformats.org/officeDocument/2006/relationships/hyperlink" Target="https://podminky.urs.cz/item/CS_URS_2022_02/642944121" TargetMode="External" /><Relationship Id="rId36" Type="http://schemas.openxmlformats.org/officeDocument/2006/relationships/hyperlink" Target="https://podminky.urs.cz/item/CS_URS_2022_02/642944221" TargetMode="External" /><Relationship Id="rId37" Type="http://schemas.openxmlformats.org/officeDocument/2006/relationships/hyperlink" Target="https://podminky.urs.cz/item/CS_URS_2022_02/916131213" TargetMode="External" /><Relationship Id="rId38" Type="http://schemas.openxmlformats.org/officeDocument/2006/relationships/hyperlink" Target="https://podminky.urs.cz/item/CS_URS_2022_02/916991121" TargetMode="External" /><Relationship Id="rId39" Type="http://schemas.openxmlformats.org/officeDocument/2006/relationships/hyperlink" Target="https://podminky.urs.cz/item/CS_URS_2022_02/919122132" TargetMode="External" /><Relationship Id="rId40" Type="http://schemas.openxmlformats.org/officeDocument/2006/relationships/hyperlink" Target="https://podminky.urs.cz/item/CS_URS_2022_02/941211111" TargetMode="External" /><Relationship Id="rId41" Type="http://schemas.openxmlformats.org/officeDocument/2006/relationships/hyperlink" Target="https://podminky.urs.cz/item/CS_URS_2022_02/941211211" TargetMode="External" /><Relationship Id="rId42" Type="http://schemas.openxmlformats.org/officeDocument/2006/relationships/hyperlink" Target="https://podminky.urs.cz/item/CS_URS_2022_02/941211811" TargetMode="External" /><Relationship Id="rId43" Type="http://schemas.openxmlformats.org/officeDocument/2006/relationships/hyperlink" Target="https://podminky.urs.cz/item/CS_URS_2022_02/944511111" TargetMode="External" /><Relationship Id="rId44" Type="http://schemas.openxmlformats.org/officeDocument/2006/relationships/hyperlink" Target="https://podminky.urs.cz/item/CS_URS_2022_02/944511211" TargetMode="External" /><Relationship Id="rId45" Type="http://schemas.openxmlformats.org/officeDocument/2006/relationships/hyperlink" Target="https://podminky.urs.cz/item/CS_URS_2022_02/949101111" TargetMode="External" /><Relationship Id="rId46" Type="http://schemas.openxmlformats.org/officeDocument/2006/relationships/hyperlink" Target="https://podminky.urs.cz/item/CS_URS_2022_02/952901111" TargetMode="External" /><Relationship Id="rId47" Type="http://schemas.openxmlformats.org/officeDocument/2006/relationships/hyperlink" Target="https://podminky.urs.cz/item/CS_URS_2022_02/962031133" TargetMode="External" /><Relationship Id="rId48" Type="http://schemas.openxmlformats.org/officeDocument/2006/relationships/hyperlink" Target="https://podminky.urs.cz/item/CS_URS_2022_02/962032230" TargetMode="External" /><Relationship Id="rId49" Type="http://schemas.openxmlformats.org/officeDocument/2006/relationships/hyperlink" Target="https://podminky.urs.cz/item/CS_URS_2022_02/964011231" TargetMode="External" /><Relationship Id="rId50" Type="http://schemas.openxmlformats.org/officeDocument/2006/relationships/hyperlink" Target="https://podminky.urs.cz/item/CS_URS_2022_02/965046111" TargetMode="External" /><Relationship Id="rId51" Type="http://schemas.openxmlformats.org/officeDocument/2006/relationships/hyperlink" Target="https://podminky.urs.cz/item/CS_URS_2022_02/965046119" TargetMode="External" /><Relationship Id="rId52" Type="http://schemas.openxmlformats.org/officeDocument/2006/relationships/hyperlink" Target="https://podminky.urs.cz/item/CS_URS_2022_02/967031132" TargetMode="External" /><Relationship Id="rId53" Type="http://schemas.openxmlformats.org/officeDocument/2006/relationships/hyperlink" Target="https://podminky.urs.cz/item/CS_URS_2022_02/968072455" TargetMode="External" /><Relationship Id="rId54" Type="http://schemas.openxmlformats.org/officeDocument/2006/relationships/hyperlink" Target="https://podminky.urs.cz/item/CS_URS_2022_02/968082021" TargetMode="External" /><Relationship Id="rId55" Type="http://schemas.openxmlformats.org/officeDocument/2006/relationships/hyperlink" Target="https://podminky.urs.cz/item/CS_URS_2022_02/975053141" TargetMode="External" /><Relationship Id="rId56" Type="http://schemas.openxmlformats.org/officeDocument/2006/relationships/hyperlink" Target="https://podminky.urs.cz/item/CS_URS_2022_02/978013191" TargetMode="External" /><Relationship Id="rId57" Type="http://schemas.openxmlformats.org/officeDocument/2006/relationships/hyperlink" Target="https://podminky.urs.cz/item/CS_URS_2022_02/985441113.HLX" TargetMode="External" /><Relationship Id="rId58" Type="http://schemas.openxmlformats.org/officeDocument/2006/relationships/hyperlink" Target="https://podminky.urs.cz/item/CS_URS_2022_02/997013152" TargetMode="External" /><Relationship Id="rId59" Type="http://schemas.openxmlformats.org/officeDocument/2006/relationships/hyperlink" Target="https://podminky.urs.cz/item/CS_URS_2022_02/997013311" TargetMode="External" /><Relationship Id="rId60" Type="http://schemas.openxmlformats.org/officeDocument/2006/relationships/hyperlink" Target="https://podminky.urs.cz/item/CS_URS_2022_02/997013321" TargetMode="External" /><Relationship Id="rId61" Type="http://schemas.openxmlformats.org/officeDocument/2006/relationships/hyperlink" Target="https://podminky.urs.cz/item/CS_URS_2022_02/997013501" TargetMode="External" /><Relationship Id="rId62" Type="http://schemas.openxmlformats.org/officeDocument/2006/relationships/hyperlink" Target="https://podminky.urs.cz/item/CS_URS_2022_02/997013509" TargetMode="External" /><Relationship Id="rId63" Type="http://schemas.openxmlformats.org/officeDocument/2006/relationships/hyperlink" Target="https://podminky.urs.cz/item/CS_URS_2022_02/997013609" TargetMode="External" /><Relationship Id="rId64" Type="http://schemas.openxmlformats.org/officeDocument/2006/relationships/hyperlink" Target="https://podminky.urs.cz/item/CS_URS_2022_02/998011002" TargetMode="External" /><Relationship Id="rId65" Type="http://schemas.openxmlformats.org/officeDocument/2006/relationships/hyperlink" Target="https://podminky.urs.cz/item/CS_URS_2022_02/998223011" TargetMode="External" /><Relationship Id="rId66" Type="http://schemas.openxmlformats.org/officeDocument/2006/relationships/hyperlink" Target="https://podminky.urs.cz/item/CS_URS_2022_02/721241103" TargetMode="External" /><Relationship Id="rId67" Type="http://schemas.openxmlformats.org/officeDocument/2006/relationships/hyperlink" Target="https://podminky.urs.cz/item/CS_URS_2022_02/712491586" TargetMode="External" /><Relationship Id="rId68" Type="http://schemas.openxmlformats.org/officeDocument/2006/relationships/hyperlink" Target="https://podminky.urs.cz/item/CS_URS_2022_02/763135101" TargetMode="External" /><Relationship Id="rId69" Type="http://schemas.openxmlformats.org/officeDocument/2006/relationships/hyperlink" Target="https://podminky.urs.cz/item/CS_URS_2022_02/998763302" TargetMode="External" /><Relationship Id="rId70" Type="http://schemas.openxmlformats.org/officeDocument/2006/relationships/hyperlink" Target="https://podminky.urs.cz/item/CS_URS_2022_01/763431002" TargetMode="External" /><Relationship Id="rId71" Type="http://schemas.openxmlformats.org/officeDocument/2006/relationships/hyperlink" Target="https://podminky.urs.cz/item/CS_URS_2022_02/764001821" TargetMode="External" /><Relationship Id="rId72" Type="http://schemas.openxmlformats.org/officeDocument/2006/relationships/hyperlink" Target="https://podminky.urs.cz/item/CS_URS_2022_02/764002851" TargetMode="External" /><Relationship Id="rId73" Type="http://schemas.openxmlformats.org/officeDocument/2006/relationships/hyperlink" Target="https://podminky.urs.cz/item/CS_URS_2022_02/764004801" TargetMode="External" /><Relationship Id="rId74" Type="http://schemas.openxmlformats.org/officeDocument/2006/relationships/hyperlink" Target="https://podminky.urs.cz/item/CS_URS_2022_02/764004861" TargetMode="External" /><Relationship Id="rId75" Type="http://schemas.openxmlformats.org/officeDocument/2006/relationships/hyperlink" Target="https://podminky.urs.cz/item/CS_URS_2022_02/764121443" TargetMode="External" /><Relationship Id="rId76" Type="http://schemas.openxmlformats.org/officeDocument/2006/relationships/hyperlink" Target="https://podminky.urs.cz/item/CS_URS_2022_02/712491586" TargetMode="External" /><Relationship Id="rId77" Type="http://schemas.openxmlformats.org/officeDocument/2006/relationships/hyperlink" Target="https://podminky.urs.cz/item/CS_URS_2022_02/764203156" TargetMode="External" /><Relationship Id="rId78" Type="http://schemas.openxmlformats.org/officeDocument/2006/relationships/hyperlink" Target="https://podminky.urs.cz/item/CS_URS_2022_02/764221405" TargetMode="External" /><Relationship Id="rId79" Type="http://schemas.openxmlformats.org/officeDocument/2006/relationships/hyperlink" Target="https://podminky.urs.cz/item/CS_URS_2022_02/764221411" TargetMode="External" /><Relationship Id="rId80" Type="http://schemas.openxmlformats.org/officeDocument/2006/relationships/hyperlink" Target="https://podminky.urs.cz/item/CS_URS_2022_02/764221445" TargetMode="External" /><Relationship Id="rId81" Type="http://schemas.openxmlformats.org/officeDocument/2006/relationships/hyperlink" Target="https://podminky.urs.cz/item/CS_URS_2022_02/764222434" TargetMode="External" /><Relationship Id="rId82" Type="http://schemas.openxmlformats.org/officeDocument/2006/relationships/hyperlink" Target="https://podminky.urs.cz/item/CS_URS_2022_02/764521403" TargetMode="External" /><Relationship Id="rId83" Type="http://schemas.openxmlformats.org/officeDocument/2006/relationships/hyperlink" Target="https://podminky.urs.cz/item/CS_URS_2022_02/764528423" TargetMode="External" /><Relationship Id="rId84" Type="http://schemas.openxmlformats.org/officeDocument/2006/relationships/hyperlink" Target="https://podminky.urs.cz/item/CS_URS_2022_02/998764102" TargetMode="External" /><Relationship Id="rId85" Type="http://schemas.openxmlformats.org/officeDocument/2006/relationships/hyperlink" Target="https://podminky.urs.cz/item/CS_URS_2022_02/765191901" TargetMode="External" /><Relationship Id="rId86" Type="http://schemas.openxmlformats.org/officeDocument/2006/relationships/hyperlink" Target="https://podminky.urs.cz/item/CS_URS_2022_02/766311811" TargetMode="External" /><Relationship Id="rId87" Type="http://schemas.openxmlformats.org/officeDocument/2006/relationships/hyperlink" Target="https://podminky.urs.cz/item/CS_URS_2022_02/766622115" TargetMode="External" /><Relationship Id="rId88" Type="http://schemas.openxmlformats.org/officeDocument/2006/relationships/hyperlink" Target="https://podminky.urs.cz/item/CS_URS_2022_02/766660001" TargetMode="External" /><Relationship Id="rId89" Type="http://schemas.openxmlformats.org/officeDocument/2006/relationships/hyperlink" Target="https://podminky.urs.cz/item/CS_URS_2022_02/766660002" TargetMode="External" /><Relationship Id="rId90" Type="http://schemas.openxmlformats.org/officeDocument/2006/relationships/hyperlink" Target="https://podminky.urs.cz/item/CS_URS_2022_02/766660181" TargetMode="External" /><Relationship Id="rId91" Type="http://schemas.openxmlformats.org/officeDocument/2006/relationships/hyperlink" Target="https://podminky.urs.cz/item/CS_URS_2022_02/766660461" TargetMode="External" /><Relationship Id="rId92" Type="http://schemas.openxmlformats.org/officeDocument/2006/relationships/hyperlink" Target="https://podminky.urs.cz/item/CS_URS_2022_02/766660717" TargetMode="External" /><Relationship Id="rId93" Type="http://schemas.openxmlformats.org/officeDocument/2006/relationships/hyperlink" Target="https://podminky.urs.cz/item/CS_URS_2022_02/766660729" TargetMode="External" /><Relationship Id="rId94" Type="http://schemas.openxmlformats.org/officeDocument/2006/relationships/hyperlink" Target="https://podminky.urs.cz/item/CS_URS_2022_02/766811115" TargetMode="External" /><Relationship Id="rId95" Type="http://schemas.openxmlformats.org/officeDocument/2006/relationships/hyperlink" Target="https://podminky.urs.cz/item/CS_URS_2022_02/766821142" TargetMode="External" /><Relationship Id="rId96" Type="http://schemas.openxmlformats.org/officeDocument/2006/relationships/hyperlink" Target="https://podminky.urs.cz/item/CS_URS_2022_02/998766102" TargetMode="External" /><Relationship Id="rId97" Type="http://schemas.openxmlformats.org/officeDocument/2006/relationships/hyperlink" Target="https://podminky.urs.cz/item/CS_URS_2022_02/766682112" TargetMode="External" /><Relationship Id="rId98" Type="http://schemas.openxmlformats.org/officeDocument/2006/relationships/hyperlink" Target="https://podminky.urs.cz/item/CS_URS_2022_02/766682122" TargetMode="External" /><Relationship Id="rId99" Type="http://schemas.openxmlformats.org/officeDocument/2006/relationships/hyperlink" Target="https://podminky.urs.cz/item/CS_URS_2022_02/767161123" TargetMode="External" /><Relationship Id="rId100" Type="http://schemas.openxmlformats.org/officeDocument/2006/relationships/hyperlink" Target="https://podminky.urs.cz/item/CS_URS_2022_02/767810112" TargetMode="External" /><Relationship Id="rId101" Type="http://schemas.openxmlformats.org/officeDocument/2006/relationships/hyperlink" Target="https://podminky.urs.cz/item/CS_URS_2022_02/998767102" TargetMode="External" /><Relationship Id="rId102" Type="http://schemas.openxmlformats.org/officeDocument/2006/relationships/hyperlink" Target="https://podminky.urs.cz/item/CS_URS_2022_02/771121011" TargetMode="External" /><Relationship Id="rId103" Type="http://schemas.openxmlformats.org/officeDocument/2006/relationships/hyperlink" Target="https://podminky.urs.cz/item/CS_URS_2022_02/771151021" TargetMode="External" /><Relationship Id="rId104" Type="http://schemas.openxmlformats.org/officeDocument/2006/relationships/hyperlink" Target="https://podminky.urs.cz/item/CS_URS_2022_02/771573810" TargetMode="External" /><Relationship Id="rId105" Type="http://schemas.openxmlformats.org/officeDocument/2006/relationships/hyperlink" Target="https://podminky.urs.cz/item/CS_URS_2022_02/771575120" TargetMode="External" /><Relationship Id="rId106" Type="http://schemas.openxmlformats.org/officeDocument/2006/relationships/hyperlink" Target="https://podminky.urs.cz/item/CS_URS_2022_02/771591112" TargetMode="External" /><Relationship Id="rId107" Type="http://schemas.openxmlformats.org/officeDocument/2006/relationships/hyperlink" Target="https://podminky.urs.cz/item/CS_URS_2022_02/771591241" TargetMode="External" /><Relationship Id="rId108" Type="http://schemas.openxmlformats.org/officeDocument/2006/relationships/hyperlink" Target="https://podminky.urs.cz/item/CS_URS_2022_02/771591242" TargetMode="External" /><Relationship Id="rId109" Type="http://schemas.openxmlformats.org/officeDocument/2006/relationships/hyperlink" Target="https://podminky.urs.cz/item/CS_URS_2022_02/771591251" TargetMode="External" /><Relationship Id="rId110" Type="http://schemas.openxmlformats.org/officeDocument/2006/relationships/hyperlink" Target="https://podminky.urs.cz/item/CS_URS_2022_02/771591264" TargetMode="External" /><Relationship Id="rId111" Type="http://schemas.openxmlformats.org/officeDocument/2006/relationships/hyperlink" Target="https://podminky.urs.cz/item/CS_URS_2022_02/998771103" TargetMode="External" /><Relationship Id="rId112" Type="http://schemas.openxmlformats.org/officeDocument/2006/relationships/hyperlink" Target="https://podminky.urs.cz/item/CS_URS_2022_02/773993901" TargetMode="External" /><Relationship Id="rId113" Type="http://schemas.openxmlformats.org/officeDocument/2006/relationships/hyperlink" Target="https://podminky.urs.cz/item/CS_URS_2022_02/773993903" TargetMode="External" /><Relationship Id="rId114" Type="http://schemas.openxmlformats.org/officeDocument/2006/relationships/hyperlink" Target="https://podminky.urs.cz/item/CS_URS_2022_02/773993905" TargetMode="External" /><Relationship Id="rId115" Type="http://schemas.openxmlformats.org/officeDocument/2006/relationships/hyperlink" Target="https://podminky.urs.cz/item/CS_URS_2022_02/773993907" TargetMode="External" /><Relationship Id="rId116" Type="http://schemas.openxmlformats.org/officeDocument/2006/relationships/hyperlink" Target="https://podminky.urs.cz/item/CS_URS_2022_02/775429124" TargetMode="External" /><Relationship Id="rId117" Type="http://schemas.openxmlformats.org/officeDocument/2006/relationships/hyperlink" Target="https://podminky.urs.cz/item/CS_URS_2022_02/775511800" TargetMode="External" /><Relationship Id="rId118" Type="http://schemas.openxmlformats.org/officeDocument/2006/relationships/hyperlink" Target="https://podminky.urs.cz/item/CS_URS_2022_02/776201814" TargetMode="External" /><Relationship Id="rId119" Type="http://schemas.openxmlformats.org/officeDocument/2006/relationships/hyperlink" Target="https://podminky.urs.cz/item/CS_URS_2022_02/7711210111" TargetMode="External" /><Relationship Id="rId120" Type="http://schemas.openxmlformats.org/officeDocument/2006/relationships/hyperlink" Target="https://podminky.urs.cz/item/CS_URS_2022_02/7711510211" TargetMode="External" /><Relationship Id="rId121" Type="http://schemas.openxmlformats.org/officeDocument/2006/relationships/hyperlink" Target="https://podminky.urs.cz/item/CS_URS_2022_02/776212111" TargetMode="External" /><Relationship Id="rId122" Type="http://schemas.openxmlformats.org/officeDocument/2006/relationships/hyperlink" Target="https://podminky.urs.cz/item/CS_URS_2022_02/776221111" TargetMode="External" /><Relationship Id="rId123" Type="http://schemas.openxmlformats.org/officeDocument/2006/relationships/hyperlink" Target="https://podminky.urs.cz/item/CS_URS_2022_02/776411111" TargetMode="External" /><Relationship Id="rId124" Type="http://schemas.openxmlformats.org/officeDocument/2006/relationships/hyperlink" Target="https://podminky.urs.cz/item/CS_URS_2022_02/998776102" TargetMode="External" /><Relationship Id="rId125" Type="http://schemas.openxmlformats.org/officeDocument/2006/relationships/hyperlink" Target="https://podminky.urs.cz/item/CS_URS_2022_02/781121011" TargetMode="External" /><Relationship Id="rId126" Type="http://schemas.openxmlformats.org/officeDocument/2006/relationships/hyperlink" Target="https://podminky.urs.cz/item/CS_URS_2022_02/781131112" TargetMode="External" /><Relationship Id="rId127" Type="http://schemas.openxmlformats.org/officeDocument/2006/relationships/hyperlink" Target="https://podminky.urs.cz/item/CS_URS_2022_02/781131232" TargetMode="External" /><Relationship Id="rId128" Type="http://schemas.openxmlformats.org/officeDocument/2006/relationships/hyperlink" Target="https://podminky.urs.cz/item/CS_URS_2022_02/781151031" TargetMode="External" /><Relationship Id="rId129" Type="http://schemas.openxmlformats.org/officeDocument/2006/relationships/hyperlink" Target="https://podminky.urs.cz/item/CS_URS_2022_02/781151041" TargetMode="External" /><Relationship Id="rId130" Type="http://schemas.openxmlformats.org/officeDocument/2006/relationships/hyperlink" Target="https://podminky.urs.cz/item/CS_URS_2022_02/781473810" TargetMode="External" /><Relationship Id="rId131" Type="http://schemas.openxmlformats.org/officeDocument/2006/relationships/hyperlink" Target="https://podminky.urs.cz/item/CS_URS_2022_02/781475116" TargetMode="External" /><Relationship Id="rId132" Type="http://schemas.openxmlformats.org/officeDocument/2006/relationships/hyperlink" Target="https://podminky.urs.cz/item/CS_URS_2022_02/781494111" TargetMode="External" /><Relationship Id="rId133" Type="http://schemas.openxmlformats.org/officeDocument/2006/relationships/hyperlink" Target="https://podminky.urs.cz/item/CS_URS_2022_02/781495211" TargetMode="External" /><Relationship Id="rId134" Type="http://schemas.openxmlformats.org/officeDocument/2006/relationships/hyperlink" Target="https://podminky.urs.cz/item/CS_URS_2022_02/998781103" TargetMode="External" /><Relationship Id="rId135" Type="http://schemas.openxmlformats.org/officeDocument/2006/relationships/hyperlink" Target="https://podminky.urs.cz/item/CS_URS_2022_02/783601321" TargetMode="External" /><Relationship Id="rId136" Type="http://schemas.openxmlformats.org/officeDocument/2006/relationships/hyperlink" Target="https://podminky.urs.cz/item/CS_URS_2022_02/783601325" TargetMode="External" /><Relationship Id="rId137" Type="http://schemas.openxmlformats.org/officeDocument/2006/relationships/hyperlink" Target="https://podminky.urs.cz/item/CS_URS_2022_02/783601421" TargetMode="External" /><Relationship Id="rId138" Type="http://schemas.openxmlformats.org/officeDocument/2006/relationships/hyperlink" Target="https://podminky.urs.cz/item/CS_URS_2022_02/783614501" TargetMode="External" /><Relationship Id="rId139" Type="http://schemas.openxmlformats.org/officeDocument/2006/relationships/hyperlink" Target="https://podminky.urs.cz/item/CS_URS_2022_02/783615501" TargetMode="External" /><Relationship Id="rId140" Type="http://schemas.openxmlformats.org/officeDocument/2006/relationships/hyperlink" Target="https://podminky.urs.cz/item/CS_URS_2022_02/783627503" TargetMode="External" /><Relationship Id="rId141" Type="http://schemas.openxmlformats.org/officeDocument/2006/relationships/hyperlink" Target="https://podminky.urs.cz/item/CS_URS_2022_02/784171101" TargetMode="External" /><Relationship Id="rId142" Type="http://schemas.openxmlformats.org/officeDocument/2006/relationships/hyperlink" Target="https://podminky.urs.cz/item/CS_URS_2022_02/784181101" TargetMode="External" /><Relationship Id="rId143" Type="http://schemas.openxmlformats.org/officeDocument/2006/relationships/hyperlink" Target="https://podminky.urs.cz/item/CS_URS_2022_02/784181102" TargetMode="External" /><Relationship Id="rId144" Type="http://schemas.openxmlformats.org/officeDocument/2006/relationships/hyperlink" Target="https://podminky.urs.cz/item/CS_URS_2022_02/784211101" TargetMode="External" /><Relationship Id="rId145" Type="http://schemas.openxmlformats.org/officeDocument/2006/relationships/hyperlink" Target="https://podminky.urs.cz/item/CS_URS_2022_02/784211143" TargetMode="External" /><Relationship Id="rId146" Type="http://schemas.openxmlformats.org/officeDocument/2006/relationships/hyperlink" Target="https://podminky.urs.cz/item/CS_URS_2022_02/784211151" TargetMode="External" /><Relationship Id="rId147" Type="http://schemas.openxmlformats.org/officeDocument/2006/relationships/hyperlink" Target="https://podminky.urs.cz/item/CS_URS_2022_02/786626111" TargetMode="External" /><Relationship Id="rId148" Type="http://schemas.openxmlformats.org/officeDocument/2006/relationships/hyperlink" Target="https://podminky.urs.cz/item/CS_URS_2022_02/998786102" TargetMode="External" /><Relationship Id="rId149" Type="http://schemas.openxmlformats.org/officeDocument/2006/relationships/hyperlink" Target="https://podminky.urs.cz/item/CS_URS_2022_02/218220101" TargetMode="External" /><Relationship Id="rId150" Type="http://schemas.openxmlformats.org/officeDocument/2006/relationships/hyperlink" Target="https://podminky.urs.cz/item/CS_URS_2022_02/HZS2491" TargetMode="External" /><Relationship Id="rId1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21140802" TargetMode="External" /><Relationship Id="rId2" Type="http://schemas.openxmlformats.org/officeDocument/2006/relationships/hyperlink" Target="https://podminky.urs.cz/item/CS_URS_2022_02/721140806" TargetMode="External" /><Relationship Id="rId3" Type="http://schemas.openxmlformats.org/officeDocument/2006/relationships/hyperlink" Target="https://podminky.urs.cz/item/CS_URS_2022_02/721175201" TargetMode="External" /><Relationship Id="rId4" Type="http://schemas.openxmlformats.org/officeDocument/2006/relationships/hyperlink" Target="https://podminky.urs.cz/item/CS_URS_2022_02/721175202" TargetMode="External" /><Relationship Id="rId5" Type="http://schemas.openxmlformats.org/officeDocument/2006/relationships/hyperlink" Target="https://podminky.urs.cz/item/CS_URS_2022_02/721175203" TargetMode="External" /><Relationship Id="rId6" Type="http://schemas.openxmlformats.org/officeDocument/2006/relationships/hyperlink" Target="https://podminky.urs.cz/item/CS_URS_2022_02/721175205" TargetMode="External" /><Relationship Id="rId7" Type="http://schemas.openxmlformats.org/officeDocument/2006/relationships/hyperlink" Target="https://podminky.urs.cz/item/CS_URS_2022_02/721175212" TargetMode="External" /><Relationship Id="rId8" Type="http://schemas.openxmlformats.org/officeDocument/2006/relationships/hyperlink" Target="https://podminky.urs.cz/item/CS_URS_2022_02/721175213" TargetMode="External" /><Relationship Id="rId9" Type="http://schemas.openxmlformats.org/officeDocument/2006/relationships/hyperlink" Target="https://podminky.urs.cz/item/CS_URS_2022_02/721194103" TargetMode="External" /><Relationship Id="rId10" Type="http://schemas.openxmlformats.org/officeDocument/2006/relationships/hyperlink" Target="https://podminky.urs.cz/item/CS_URS_2022_02/721194104" TargetMode="External" /><Relationship Id="rId11" Type="http://schemas.openxmlformats.org/officeDocument/2006/relationships/hyperlink" Target="https://podminky.urs.cz/item/CS_URS_2022_02/721194105" TargetMode="External" /><Relationship Id="rId12" Type="http://schemas.openxmlformats.org/officeDocument/2006/relationships/hyperlink" Target="https://podminky.urs.cz/item/CS_URS_2022_02/721194109" TargetMode="External" /><Relationship Id="rId13" Type="http://schemas.openxmlformats.org/officeDocument/2006/relationships/hyperlink" Target="https://podminky.urs.cz/item/CS_URS_2022_02/721226512" TargetMode="External" /><Relationship Id="rId14" Type="http://schemas.openxmlformats.org/officeDocument/2006/relationships/hyperlink" Target="https://podminky.urs.cz/item/CS_URS_2022_02/721229111" TargetMode="External" /><Relationship Id="rId15" Type="http://schemas.openxmlformats.org/officeDocument/2006/relationships/hyperlink" Target="https://podminky.urs.cz/item/CS_URS_2022_02/721273153" TargetMode="External" /><Relationship Id="rId16" Type="http://schemas.openxmlformats.org/officeDocument/2006/relationships/hyperlink" Target="https://podminky.urs.cz/item/CS_URS_2022_02/721290111" TargetMode="External" /><Relationship Id="rId17" Type="http://schemas.openxmlformats.org/officeDocument/2006/relationships/hyperlink" Target="https://podminky.urs.cz/item/CS_URS_2022_02/721290822" TargetMode="External" /><Relationship Id="rId18" Type="http://schemas.openxmlformats.org/officeDocument/2006/relationships/hyperlink" Target="https://podminky.urs.cz/item/CS_URS_2022_02/998721102" TargetMode="External" /><Relationship Id="rId19" Type="http://schemas.openxmlformats.org/officeDocument/2006/relationships/hyperlink" Target="https://podminky.urs.cz/item/CS_URS_2022_02/722170801" TargetMode="External" /><Relationship Id="rId20" Type="http://schemas.openxmlformats.org/officeDocument/2006/relationships/hyperlink" Target="https://podminky.urs.cz/item/CS_URS_2022_02/722170804" TargetMode="External" /><Relationship Id="rId21" Type="http://schemas.openxmlformats.org/officeDocument/2006/relationships/hyperlink" Target="https://podminky.urs.cz/item/CS_URS_2022_02/722173114M" TargetMode="External" /><Relationship Id="rId22" Type="http://schemas.openxmlformats.org/officeDocument/2006/relationships/hyperlink" Target="https://podminky.urs.cz/item/CS_URS_2022_02/722174021" TargetMode="External" /><Relationship Id="rId23" Type="http://schemas.openxmlformats.org/officeDocument/2006/relationships/hyperlink" Target="https://podminky.urs.cz/item/CS_URS_2022_02/722174022" TargetMode="External" /><Relationship Id="rId24" Type="http://schemas.openxmlformats.org/officeDocument/2006/relationships/hyperlink" Target="https://podminky.urs.cz/item/CS_URS_2022_02/722174023" TargetMode="External" /><Relationship Id="rId25" Type="http://schemas.openxmlformats.org/officeDocument/2006/relationships/hyperlink" Target="https://podminky.urs.cz/item/CS_URS_2022_02/722174024" TargetMode="External" /><Relationship Id="rId26" Type="http://schemas.openxmlformats.org/officeDocument/2006/relationships/hyperlink" Target="https://podminky.urs.cz/item/CS_URS_2022_02/722174025" TargetMode="External" /><Relationship Id="rId27" Type="http://schemas.openxmlformats.org/officeDocument/2006/relationships/hyperlink" Target="https://podminky.urs.cz/item/CS_URS_2022_02/722181211" TargetMode="External" /><Relationship Id="rId28" Type="http://schemas.openxmlformats.org/officeDocument/2006/relationships/hyperlink" Target="https://podminky.urs.cz/item/CS_URS_2022_02/722181212" TargetMode="External" /><Relationship Id="rId29" Type="http://schemas.openxmlformats.org/officeDocument/2006/relationships/hyperlink" Target="https://podminky.urs.cz/item/CS_URS_2022_02/722181213" TargetMode="External" /><Relationship Id="rId30" Type="http://schemas.openxmlformats.org/officeDocument/2006/relationships/hyperlink" Target="https://podminky.urs.cz/item/CS_URS_2022_02/722181241" TargetMode="External" /><Relationship Id="rId31" Type="http://schemas.openxmlformats.org/officeDocument/2006/relationships/hyperlink" Target="https://podminky.urs.cz/item/CS_URS_2022_02/722181242" TargetMode="External" /><Relationship Id="rId32" Type="http://schemas.openxmlformats.org/officeDocument/2006/relationships/hyperlink" Target="https://podminky.urs.cz/item/CS_URS_2022_02/722181851" TargetMode="External" /><Relationship Id="rId33" Type="http://schemas.openxmlformats.org/officeDocument/2006/relationships/hyperlink" Target="https://podminky.urs.cz/item/CS_URS_2022_02/722182011" TargetMode="External" /><Relationship Id="rId34" Type="http://schemas.openxmlformats.org/officeDocument/2006/relationships/hyperlink" Target="https://podminky.urs.cz/item/CS_URS_2022_02/722182012" TargetMode="External" /><Relationship Id="rId35" Type="http://schemas.openxmlformats.org/officeDocument/2006/relationships/hyperlink" Target="https://podminky.urs.cz/item/CS_URS_2022_02/722182013" TargetMode="External" /><Relationship Id="rId36" Type="http://schemas.openxmlformats.org/officeDocument/2006/relationships/hyperlink" Target="https://podminky.urs.cz/item/CS_URS_2022_02/722182014" TargetMode="External" /><Relationship Id="rId37" Type="http://schemas.openxmlformats.org/officeDocument/2006/relationships/hyperlink" Target="https://podminky.urs.cz/item/CS_URS_2022_02/722190401" TargetMode="External" /><Relationship Id="rId38" Type="http://schemas.openxmlformats.org/officeDocument/2006/relationships/hyperlink" Target="https://podminky.urs.cz/item/CS_URS_2022_02/722220111" TargetMode="External" /><Relationship Id="rId39" Type="http://schemas.openxmlformats.org/officeDocument/2006/relationships/hyperlink" Target="https://podminky.urs.cz/item/CS_URS_2022_02/722220121" TargetMode="External" /><Relationship Id="rId40" Type="http://schemas.openxmlformats.org/officeDocument/2006/relationships/hyperlink" Target="https://podminky.urs.cz/item/CS_URS_2022_02/722220851" TargetMode="External" /><Relationship Id="rId41" Type="http://schemas.openxmlformats.org/officeDocument/2006/relationships/hyperlink" Target="https://podminky.urs.cz/item/CS_URS_2022_02/722220861" TargetMode="External" /><Relationship Id="rId42" Type="http://schemas.openxmlformats.org/officeDocument/2006/relationships/hyperlink" Target="https://podminky.urs.cz/item/CS_URS_2022_02/722224115" TargetMode="External" /><Relationship Id="rId43" Type="http://schemas.openxmlformats.org/officeDocument/2006/relationships/hyperlink" Target="https://podminky.urs.cz/item/CS_URS_2022_02/722224115" TargetMode="External" /><Relationship Id="rId44" Type="http://schemas.openxmlformats.org/officeDocument/2006/relationships/hyperlink" Target="https://podminky.urs.cz/item/CS_URS_2022_02/722232044" TargetMode="External" /><Relationship Id="rId45" Type="http://schemas.openxmlformats.org/officeDocument/2006/relationships/hyperlink" Target="https://podminky.urs.cz/item/CS_URS_2022_02/722232045" TargetMode="External" /><Relationship Id="rId46" Type="http://schemas.openxmlformats.org/officeDocument/2006/relationships/hyperlink" Target="https://podminky.urs.cz/item/CS_URS_2022_02/722232046" TargetMode="External" /><Relationship Id="rId47" Type="http://schemas.openxmlformats.org/officeDocument/2006/relationships/hyperlink" Target="https://podminky.urs.cz/item/CS_URS_2022_02/722232047" TargetMode="External" /><Relationship Id="rId48" Type="http://schemas.openxmlformats.org/officeDocument/2006/relationships/hyperlink" Target="https://podminky.urs.cz/item/CS_URS_2022_02/722239101" TargetMode="External" /><Relationship Id="rId49" Type="http://schemas.openxmlformats.org/officeDocument/2006/relationships/hyperlink" Target="https://podminky.urs.cz/item/CS_URS_2022_02/722249122" TargetMode="External" /><Relationship Id="rId50" Type="http://schemas.openxmlformats.org/officeDocument/2006/relationships/hyperlink" Target="https://podminky.urs.cz/item/CS_URS_2022_02/722250143" TargetMode="External" /><Relationship Id="rId51" Type="http://schemas.openxmlformats.org/officeDocument/2006/relationships/hyperlink" Target="https://podminky.urs.cz/item/CS_URS_2022_02/722290215" TargetMode="External" /><Relationship Id="rId52" Type="http://schemas.openxmlformats.org/officeDocument/2006/relationships/hyperlink" Target="https://podminky.urs.cz/item/CS_URS_2022_02/722290234" TargetMode="External" /><Relationship Id="rId53" Type="http://schemas.openxmlformats.org/officeDocument/2006/relationships/hyperlink" Target="https://podminky.urs.cz/item/CS_URS_2022_02/722290822" TargetMode="External" /><Relationship Id="rId54" Type="http://schemas.openxmlformats.org/officeDocument/2006/relationships/hyperlink" Target="https://podminky.urs.cz/item/CS_URS_2022_02/998722102" TargetMode="External" /><Relationship Id="rId55" Type="http://schemas.openxmlformats.org/officeDocument/2006/relationships/hyperlink" Target="https://podminky.urs.cz/item/CS_URS_2022_02/725110811" TargetMode="External" /><Relationship Id="rId56" Type="http://schemas.openxmlformats.org/officeDocument/2006/relationships/hyperlink" Target="https://podminky.urs.cz/item/CS_URS_2022_02/725112022M" TargetMode="External" /><Relationship Id="rId57" Type="http://schemas.openxmlformats.org/officeDocument/2006/relationships/hyperlink" Target="https://podminky.urs.cz/item/CS_URS_2022_02/725112022" TargetMode="External" /><Relationship Id="rId58" Type="http://schemas.openxmlformats.org/officeDocument/2006/relationships/hyperlink" Target="https://podminky.urs.cz/item/CS_URS_2022_02/725210821" TargetMode="External" /><Relationship Id="rId59" Type="http://schemas.openxmlformats.org/officeDocument/2006/relationships/hyperlink" Target="https://podminky.urs.cz/item/CS_URS_2022_02/725211615" TargetMode="External" /><Relationship Id="rId60" Type="http://schemas.openxmlformats.org/officeDocument/2006/relationships/hyperlink" Target="https://podminky.urs.cz/item/CS_URS_2022_02/725240811" TargetMode="External" /><Relationship Id="rId61" Type="http://schemas.openxmlformats.org/officeDocument/2006/relationships/hyperlink" Target="https://podminky.urs.cz/item/CS_URS_2022_02/725241142" TargetMode="External" /><Relationship Id="rId62" Type="http://schemas.openxmlformats.org/officeDocument/2006/relationships/hyperlink" Target="https://podminky.urs.cz/item/CS_URS_2022_02/725244843" TargetMode="External" /><Relationship Id="rId63" Type="http://schemas.openxmlformats.org/officeDocument/2006/relationships/hyperlink" Target="https://podminky.urs.cz/item/CS_URS_2022_02/725291111M" TargetMode="External" /><Relationship Id="rId64" Type="http://schemas.openxmlformats.org/officeDocument/2006/relationships/hyperlink" Target="https://podminky.urs.cz/item/CS_URS_2022_02/725291511" TargetMode="External" /><Relationship Id="rId65" Type="http://schemas.openxmlformats.org/officeDocument/2006/relationships/hyperlink" Target="https://podminky.urs.cz/item/CS_URS_2022_02/725291521" TargetMode="External" /><Relationship Id="rId66" Type="http://schemas.openxmlformats.org/officeDocument/2006/relationships/hyperlink" Target="https://podminky.urs.cz/item/CS_URS_2022_02/725291531" TargetMode="External" /><Relationship Id="rId67" Type="http://schemas.openxmlformats.org/officeDocument/2006/relationships/hyperlink" Target="https://podminky.urs.cz/item/CS_URS_2022_02/725310823" TargetMode="External" /><Relationship Id="rId68" Type="http://schemas.openxmlformats.org/officeDocument/2006/relationships/hyperlink" Target="https://podminky.urs.cz/item/CS_URS_2022_02/725319111" TargetMode="External" /><Relationship Id="rId69" Type="http://schemas.openxmlformats.org/officeDocument/2006/relationships/hyperlink" Target="https://podminky.urs.cz/item/CS_URS_2022_02/725330820" TargetMode="External" /><Relationship Id="rId70" Type="http://schemas.openxmlformats.org/officeDocument/2006/relationships/hyperlink" Target="https://podminky.urs.cz/item/CS_URS_2022_02/725331111" TargetMode="External" /><Relationship Id="rId71" Type="http://schemas.openxmlformats.org/officeDocument/2006/relationships/hyperlink" Target="https://podminky.urs.cz/item/CS_URS_2022_02/725810811" TargetMode="External" /><Relationship Id="rId72" Type="http://schemas.openxmlformats.org/officeDocument/2006/relationships/hyperlink" Target="https://podminky.urs.cz/item/CS_URS_2022_02/725813111" TargetMode="External" /><Relationship Id="rId73" Type="http://schemas.openxmlformats.org/officeDocument/2006/relationships/hyperlink" Target="https://podminky.urs.cz/item/CS_URS_2022_02/725813112" TargetMode="External" /><Relationship Id="rId74" Type="http://schemas.openxmlformats.org/officeDocument/2006/relationships/hyperlink" Target="https://podminky.urs.cz/item/CS_URS_2022_02/725820801" TargetMode="External" /><Relationship Id="rId75" Type="http://schemas.openxmlformats.org/officeDocument/2006/relationships/hyperlink" Target="https://podminky.urs.cz/item/CS_URS_2022_02/725820802" TargetMode="External" /><Relationship Id="rId76" Type="http://schemas.openxmlformats.org/officeDocument/2006/relationships/hyperlink" Target="https://podminky.urs.cz/item/CS_URS_2022_02/725821316" TargetMode="External" /><Relationship Id="rId77" Type="http://schemas.openxmlformats.org/officeDocument/2006/relationships/hyperlink" Target="https://podminky.urs.cz/item/CS_URS_2022_02/725822611" TargetMode="External" /><Relationship Id="rId78" Type="http://schemas.openxmlformats.org/officeDocument/2006/relationships/hyperlink" Target="https://podminky.urs.cz/item/CS_URS_2022_02/725829131" TargetMode="External" /><Relationship Id="rId79" Type="http://schemas.openxmlformats.org/officeDocument/2006/relationships/hyperlink" Target="https://podminky.urs.cz/item/CS_URS_2022_02/725831311" TargetMode="External" /><Relationship Id="rId80" Type="http://schemas.openxmlformats.org/officeDocument/2006/relationships/hyperlink" Target="https://podminky.urs.cz/item/CS_URS_2022_02/725840850" TargetMode="External" /><Relationship Id="rId81" Type="http://schemas.openxmlformats.org/officeDocument/2006/relationships/hyperlink" Target="https://podminky.urs.cz/item/CS_URS_2022_02/725841312" TargetMode="External" /><Relationship Id="rId82" Type="http://schemas.openxmlformats.org/officeDocument/2006/relationships/hyperlink" Target="https://podminky.urs.cz/item/CS_URS_2022_02/725860811" TargetMode="External" /><Relationship Id="rId83" Type="http://schemas.openxmlformats.org/officeDocument/2006/relationships/hyperlink" Target="https://podminky.urs.cz/item/CS_URS_2022_02/725861102" TargetMode="External" /><Relationship Id="rId84" Type="http://schemas.openxmlformats.org/officeDocument/2006/relationships/hyperlink" Target="https://podminky.urs.cz/item/CS_URS_2022_02/725862103" TargetMode="External" /><Relationship Id="rId85" Type="http://schemas.openxmlformats.org/officeDocument/2006/relationships/hyperlink" Target="https://podminky.urs.cz/item/CS_URS_2022_02/725865311" TargetMode="External" /><Relationship Id="rId86" Type="http://schemas.openxmlformats.org/officeDocument/2006/relationships/hyperlink" Target="https://podminky.urs.cz/item/CS_URS_2022_02/725590812" TargetMode="External" /><Relationship Id="rId87" Type="http://schemas.openxmlformats.org/officeDocument/2006/relationships/hyperlink" Target="https://podminky.urs.cz/item/CS_URS_2022_02/998725102" TargetMode="External" /><Relationship Id="rId88" Type="http://schemas.openxmlformats.org/officeDocument/2006/relationships/hyperlink" Target="https://podminky.urs.cz/item/CS_URS_2022_02/726111031" TargetMode="External" /><Relationship Id="rId89" Type="http://schemas.openxmlformats.org/officeDocument/2006/relationships/hyperlink" Target="https://podminky.urs.cz/item/CS_URS_2022_02/726191001" TargetMode="External" /><Relationship Id="rId90" Type="http://schemas.openxmlformats.org/officeDocument/2006/relationships/hyperlink" Target="https://podminky.urs.cz/item/CS_URS_2022_02/998726112" TargetMode="External" /><Relationship Id="rId91" Type="http://schemas.openxmlformats.org/officeDocument/2006/relationships/hyperlink" Target="https://podminky.urs.cz/item/CS_URS_2022_02/732421201" TargetMode="External" /><Relationship Id="rId92" Type="http://schemas.openxmlformats.org/officeDocument/2006/relationships/hyperlink" Target="https://podminky.urs.cz/item/CS_URS_2022_02/HZS2491" TargetMode="External" /><Relationship Id="rId9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32212824M" TargetMode="External" /><Relationship Id="rId2" Type="http://schemas.openxmlformats.org/officeDocument/2006/relationships/hyperlink" Target="https://podminky.urs.cz/item/CS_URS_2022_02/732213824M" TargetMode="External" /><Relationship Id="rId3" Type="http://schemas.openxmlformats.org/officeDocument/2006/relationships/hyperlink" Target="https://podminky.urs.cz/item/CS_URS_2022_02/732214824M" TargetMode="External" /><Relationship Id="rId4" Type="http://schemas.openxmlformats.org/officeDocument/2006/relationships/hyperlink" Target="https://podminky.urs.cz/item/CS_URS_2022_02/732890802" TargetMode="External" /><Relationship Id="rId5" Type="http://schemas.openxmlformats.org/officeDocument/2006/relationships/hyperlink" Target="https://podminky.urs.cz/item/CS_URS_2022_02/733110803" TargetMode="External" /><Relationship Id="rId6" Type="http://schemas.openxmlformats.org/officeDocument/2006/relationships/hyperlink" Target="https://podminky.urs.cz/item/CS_URS_2022_02/733110806" TargetMode="External" /><Relationship Id="rId7" Type="http://schemas.openxmlformats.org/officeDocument/2006/relationships/hyperlink" Target="https://podminky.urs.cz/item/CS_URS_2022_02/733191816" TargetMode="External" /><Relationship Id="rId8" Type="http://schemas.openxmlformats.org/officeDocument/2006/relationships/hyperlink" Target="https://podminky.urs.cz/item/CS_URS_2022_02/733193810" TargetMode="External" /><Relationship Id="rId9" Type="http://schemas.openxmlformats.org/officeDocument/2006/relationships/hyperlink" Target="https://podminky.urs.cz/item/CS_URS_2022_02/733223103" TargetMode="External" /><Relationship Id="rId10" Type="http://schemas.openxmlformats.org/officeDocument/2006/relationships/hyperlink" Target="https://podminky.urs.cz/item/CS_URS_2022_02/733223104" TargetMode="External" /><Relationship Id="rId11" Type="http://schemas.openxmlformats.org/officeDocument/2006/relationships/hyperlink" Target="https://podminky.urs.cz/item/CS_URS_2022_02/733223106" TargetMode="External" /><Relationship Id="rId12" Type="http://schemas.openxmlformats.org/officeDocument/2006/relationships/hyperlink" Target="https://podminky.urs.cz/item/CS_URS_2022_02/733223107" TargetMode="External" /><Relationship Id="rId13" Type="http://schemas.openxmlformats.org/officeDocument/2006/relationships/hyperlink" Target="https://podminky.urs.cz/item/CS_URS_2022_02/733223301" TargetMode="External" /><Relationship Id="rId14" Type="http://schemas.openxmlformats.org/officeDocument/2006/relationships/hyperlink" Target="https://podminky.urs.cz/item/CS_URS_2022_02/733223302" TargetMode="External" /><Relationship Id="rId15" Type="http://schemas.openxmlformats.org/officeDocument/2006/relationships/hyperlink" Target="https://podminky.urs.cz/item/CS_URS_2022_02/733223303" TargetMode="External" /><Relationship Id="rId16" Type="http://schemas.openxmlformats.org/officeDocument/2006/relationships/hyperlink" Target="https://podminky.urs.cz/item/CS_URS_2022_02/733223304" TargetMode="External" /><Relationship Id="rId17" Type="http://schemas.openxmlformats.org/officeDocument/2006/relationships/hyperlink" Target="https://podminky.urs.cz/item/CS_URS_2022_02/733223305" TargetMode="External" /><Relationship Id="rId18" Type="http://schemas.openxmlformats.org/officeDocument/2006/relationships/hyperlink" Target="https://podminky.urs.cz/item/CS_URS_2022_02/733291101" TargetMode="External" /><Relationship Id="rId19" Type="http://schemas.openxmlformats.org/officeDocument/2006/relationships/hyperlink" Target="https://podminky.urs.cz/item/CS_URS_2022_02/733291906" TargetMode="External" /><Relationship Id="rId20" Type="http://schemas.openxmlformats.org/officeDocument/2006/relationships/hyperlink" Target="https://podminky.urs.cz/item/CS_URS_2022_02/733811241" TargetMode="External" /><Relationship Id="rId21" Type="http://schemas.openxmlformats.org/officeDocument/2006/relationships/hyperlink" Target="https://podminky.urs.cz/item/CS_URS_2022_02/733811242" TargetMode="External" /><Relationship Id="rId22" Type="http://schemas.openxmlformats.org/officeDocument/2006/relationships/hyperlink" Target="https://podminky.urs.cz/item/CS_URS_2022_02/733890803" TargetMode="External" /><Relationship Id="rId23" Type="http://schemas.openxmlformats.org/officeDocument/2006/relationships/hyperlink" Target="https://podminky.urs.cz/item/CS_URS_2022_02/998733102" TargetMode="External" /><Relationship Id="rId24" Type="http://schemas.openxmlformats.org/officeDocument/2006/relationships/hyperlink" Target="https://podminky.urs.cz/item/CS_URS_2022_02/734200812" TargetMode="External" /><Relationship Id="rId25" Type="http://schemas.openxmlformats.org/officeDocument/2006/relationships/hyperlink" Target="https://podminky.urs.cz/item/CS_URS_2022_02/734200821" TargetMode="External" /><Relationship Id="rId26" Type="http://schemas.openxmlformats.org/officeDocument/2006/relationships/hyperlink" Target="https://podminky.urs.cz/item/CS_URS_2022_02/734200822" TargetMode="External" /><Relationship Id="rId27" Type="http://schemas.openxmlformats.org/officeDocument/2006/relationships/hyperlink" Target="https://podminky.urs.cz/item/CS_URS_2022_02/734209105" TargetMode="External" /><Relationship Id="rId28" Type="http://schemas.openxmlformats.org/officeDocument/2006/relationships/hyperlink" Target="https://podminky.urs.cz/item/CS_URS_2022_02/734211127" TargetMode="External" /><Relationship Id="rId29" Type="http://schemas.openxmlformats.org/officeDocument/2006/relationships/hyperlink" Target="https://podminky.urs.cz/item/CS_URS_2022_02/734261402" TargetMode="External" /><Relationship Id="rId30" Type="http://schemas.openxmlformats.org/officeDocument/2006/relationships/hyperlink" Target="https://podminky.urs.cz/item/CS_URS_2022_02/734261412M" TargetMode="External" /><Relationship Id="rId31" Type="http://schemas.openxmlformats.org/officeDocument/2006/relationships/hyperlink" Target="https://podminky.urs.cz/item/CS_URS_2022_02/734291123" TargetMode="External" /><Relationship Id="rId32" Type="http://schemas.openxmlformats.org/officeDocument/2006/relationships/hyperlink" Target="https://podminky.urs.cz/item/CS_URS_2022_02/734292713" TargetMode="External" /><Relationship Id="rId33" Type="http://schemas.openxmlformats.org/officeDocument/2006/relationships/hyperlink" Target="https://podminky.urs.cz/item/CS_URS_2022_02/734292714" TargetMode="External" /><Relationship Id="rId34" Type="http://schemas.openxmlformats.org/officeDocument/2006/relationships/hyperlink" Target="https://podminky.urs.cz/item/CS_URS_2022_02/734292716" TargetMode="External" /><Relationship Id="rId35" Type="http://schemas.openxmlformats.org/officeDocument/2006/relationships/hyperlink" Target="https://podminky.urs.cz/item/CS_URS_2022_02/734890803" TargetMode="External" /><Relationship Id="rId36" Type="http://schemas.openxmlformats.org/officeDocument/2006/relationships/hyperlink" Target="https://podminky.urs.cz/item/CS_URS_2022_02/998734102" TargetMode="External" /><Relationship Id="rId37" Type="http://schemas.openxmlformats.org/officeDocument/2006/relationships/hyperlink" Target="https://podminky.urs.cz/item/CS_URS_2022_02/735000912" TargetMode="External" /><Relationship Id="rId38" Type="http://schemas.openxmlformats.org/officeDocument/2006/relationships/hyperlink" Target="https://podminky.urs.cz/item/CS_URS_2022_02/735111810" TargetMode="External" /><Relationship Id="rId39" Type="http://schemas.openxmlformats.org/officeDocument/2006/relationships/hyperlink" Target="https://podminky.urs.cz/item/CS_URS_2022_02/735152573M" TargetMode="External" /><Relationship Id="rId40" Type="http://schemas.openxmlformats.org/officeDocument/2006/relationships/hyperlink" Target="https://podminky.urs.cz/item/CS_URS_2022_02/735152575M" TargetMode="External" /><Relationship Id="rId41" Type="http://schemas.openxmlformats.org/officeDocument/2006/relationships/hyperlink" Target="https://podminky.urs.cz/item/CS_URS_2022_02/735152577M" TargetMode="External" /><Relationship Id="rId42" Type="http://schemas.openxmlformats.org/officeDocument/2006/relationships/hyperlink" Target="https://podminky.urs.cz/item/CS_URS_2022_02/735152579M" TargetMode="External" /><Relationship Id="rId43" Type="http://schemas.openxmlformats.org/officeDocument/2006/relationships/hyperlink" Target="https://podminky.urs.cz/item/CS_URS_2022_02/735152581M" TargetMode="External" /><Relationship Id="rId44" Type="http://schemas.openxmlformats.org/officeDocument/2006/relationships/hyperlink" Target="https://podminky.urs.cz/item/CS_URS_2022_02/735152582M" TargetMode="External" /><Relationship Id="rId45" Type="http://schemas.openxmlformats.org/officeDocument/2006/relationships/hyperlink" Target="https://podminky.urs.cz/item/CS_URS_2022_02/735152694M" TargetMode="External" /><Relationship Id="rId46" Type="http://schemas.openxmlformats.org/officeDocument/2006/relationships/hyperlink" Target="https://podminky.urs.cz/item/CS_URS_2022_02/735164272M" TargetMode="External" /><Relationship Id="rId47" Type="http://schemas.openxmlformats.org/officeDocument/2006/relationships/hyperlink" Target="https://podminky.urs.cz/item/CS_URS_2022_02/735191905" TargetMode="External" /><Relationship Id="rId48" Type="http://schemas.openxmlformats.org/officeDocument/2006/relationships/hyperlink" Target="https://podminky.urs.cz/item/CS_URS_2022_02/735191910" TargetMode="External" /><Relationship Id="rId49" Type="http://schemas.openxmlformats.org/officeDocument/2006/relationships/hyperlink" Target="https://podminky.urs.cz/item/CS_URS_2022_02/735291800" TargetMode="External" /><Relationship Id="rId50" Type="http://schemas.openxmlformats.org/officeDocument/2006/relationships/hyperlink" Target="https://podminky.urs.cz/item/CS_URS_2022_02/735494811" TargetMode="External" /><Relationship Id="rId51" Type="http://schemas.openxmlformats.org/officeDocument/2006/relationships/hyperlink" Target="https://podminky.urs.cz/item/CS_URS_2022_02/735890802" TargetMode="External" /><Relationship Id="rId52" Type="http://schemas.openxmlformats.org/officeDocument/2006/relationships/hyperlink" Target="https://podminky.urs.cz/item/CS_URS_2022_02/998735102" TargetMode="External" /><Relationship Id="rId53" Type="http://schemas.openxmlformats.org/officeDocument/2006/relationships/hyperlink" Target="https://podminky.urs.cz/item/CS_URS_2022_02/HZS2121" TargetMode="External" /><Relationship Id="rId54" Type="http://schemas.openxmlformats.org/officeDocument/2006/relationships/hyperlink" Target="https://podminky.urs.cz/item/CS_URS_2022_02/HZS2221" TargetMode="External" /><Relationship Id="rId55" Type="http://schemas.openxmlformats.org/officeDocument/2006/relationships/hyperlink" Target="https://podminky.urs.cz/item/CS_URS_2022_02/HZS2491" TargetMode="External" /><Relationship Id="rId5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37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Stonava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2022_MŠ HOŘANY REKONSTRUKCE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Stonava 1014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26. 4. 2022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Obec Stonava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Amun Pro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ROUND(AG55+AG56+AG57+SUM(AG66:AG68),2)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ROUND(AS55+AS56+AS57+SUM(AS66:AS68),2)</f>
        <v>0</v>
      </c>
      <c r="AT54" s="107">
        <f>ROUND(SUM(AV54:AW54),2)</f>
        <v>0</v>
      </c>
      <c r="AU54" s="108">
        <f>ROUND(AU55+AU56+AU57+SUM(AU66:AU68),5)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ROUND(AZ55+AZ56+AZ57+SUM(AZ66:AZ68),2)</f>
        <v>0</v>
      </c>
      <c r="BA54" s="107">
        <f>ROUND(BA55+BA56+BA57+SUM(BA66:BA68),2)</f>
        <v>0</v>
      </c>
      <c r="BB54" s="107">
        <f>ROUND(BB55+BB56+BB57+SUM(BB66:BB68),2)</f>
        <v>0</v>
      </c>
      <c r="BC54" s="107">
        <f>ROUND(BC55+BC56+BC57+SUM(BC66:BC68),2)</f>
        <v>0</v>
      </c>
      <c r="BD54" s="109">
        <f>ROUND(BD55+BD56+BD57+SUM(BD66:BD68),2)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'01 - Stavební práce'!P110</f>
        <v>0</v>
      </c>
      <c r="AV55" s="121">
        <f>'01 - Stavební práce'!J33</f>
        <v>0</v>
      </c>
      <c r="AW55" s="121">
        <f>'01 - Stavební práce'!J34</f>
        <v>0</v>
      </c>
      <c r="AX55" s="121">
        <f>'01 - Stavební práce'!J35</f>
        <v>0</v>
      </c>
      <c r="AY55" s="121">
        <f>'01 - Stavební práce'!J36</f>
        <v>0</v>
      </c>
      <c r="AZ55" s="121">
        <f>'01 - Stavební práce'!F33</f>
        <v>0</v>
      </c>
      <c r="BA55" s="121">
        <f>'01 - Stavební práce'!F34</f>
        <v>0</v>
      </c>
      <c r="BB55" s="121">
        <f>'01 - Stavební práce'!F35</f>
        <v>0</v>
      </c>
      <c r="BC55" s="121">
        <f>'01 - Stavební práce'!F36</f>
        <v>0</v>
      </c>
      <c r="BD55" s="123">
        <f>'01 - Stavební práce'!F37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VZT+KLM'!J30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'02 - VZT+KLM'!P87</f>
        <v>0</v>
      </c>
      <c r="AV56" s="121">
        <f>'02 - VZT+KLM'!J33</f>
        <v>0</v>
      </c>
      <c r="AW56" s="121">
        <f>'02 - VZT+KLM'!J34</f>
        <v>0</v>
      </c>
      <c r="AX56" s="121">
        <f>'02 - VZT+KLM'!J35</f>
        <v>0</v>
      </c>
      <c r="AY56" s="121">
        <f>'02 - VZT+KLM'!J36</f>
        <v>0</v>
      </c>
      <c r="AZ56" s="121">
        <f>'02 - VZT+KLM'!F33</f>
        <v>0</v>
      </c>
      <c r="BA56" s="121">
        <f>'02 - VZT+KLM'!F34</f>
        <v>0</v>
      </c>
      <c r="BB56" s="121">
        <f>'02 - VZT+KLM'!F35</f>
        <v>0</v>
      </c>
      <c r="BC56" s="121">
        <f>'02 - VZT+KLM'!F36</f>
        <v>0</v>
      </c>
      <c r="BD56" s="123">
        <f>'02 - VZT+KLM'!F37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16.5" customHeight="1">
      <c r="A57" s="7"/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25">
        <f>ROUND(SUM(AG58:AG65),2)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f>ROUND(SUM(AS58:AS65),2)</f>
        <v>0</v>
      </c>
      <c r="AT57" s="121">
        <f>ROUND(SUM(AV57:AW57),2)</f>
        <v>0</v>
      </c>
      <c r="AU57" s="122">
        <f>ROUND(SUM(AU58:AU65),5)</f>
        <v>0</v>
      </c>
      <c r="AV57" s="121">
        <f>ROUND(AZ57*L29,2)</f>
        <v>0</v>
      </c>
      <c r="AW57" s="121">
        <f>ROUND(BA57*L30,2)</f>
        <v>0</v>
      </c>
      <c r="AX57" s="121">
        <f>ROUND(BB57*L29,2)</f>
        <v>0</v>
      </c>
      <c r="AY57" s="121">
        <f>ROUND(BC57*L30,2)</f>
        <v>0</v>
      </c>
      <c r="AZ57" s="121">
        <f>ROUND(SUM(AZ58:AZ65),2)</f>
        <v>0</v>
      </c>
      <c r="BA57" s="121">
        <f>ROUND(SUM(BA58:BA65),2)</f>
        <v>0</v>
      </c>
      <c r="BB57" s="121">
        <f>ROUND(SUM(BB58:BB65),2)</f>
        <v>0</v>
      </c>
      <c r="BC57" s="121">
        <f>ROUND(SUM(BC58:BC65),2)</f>
        <v>0</v>
      </c>
      <c r="BD57" s="123">
        <f>ROUND(SUM(BD58:BD65),2)</f>
        <v>0</v>
      </c>
      <c r="BE57" s="7"/>
      <c r="BS57" s="124" t="s">
        <v>73</v>
      </c>
      <c r="BT57" s="124" t="s">
        <v>82</v>
      </c>
      <c r="BU57" s="124" t="s">
        <v>75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4" customFormat="1" ht="16.5" customHeight="1">
      <c r="A58" s="112" t="s">
        <v>78</v>
      </c>
      <c r="B58" s="64"/>
      <c r="C58" s="126"/>
      <c r="D58" s="126"/>
      <c r="E58" s="127" t="s">
        <v>91</v>
      </c>
      <c r="F58" s="127"/>
      <c r="G58" s="127"/>
      <c r="H58" s="127"/>
      <c r="I58" s="127"/>
      <c r="J58" s="126"/>
      <c r="K58" s="127" t="s">
        <v>92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'C21M - Elektromontáže'!J32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93</v>
      </c>
      <c r="AR58" s="66"/>
      <c r="AS58" s="130">
        <v>0</v>
      </c>
      <c r="AT58" s="131">
        <f>ROUND(SUM(AV58:AW58),2)</f>
        <v>0</v>
      </c>
      <c r="AU58" s="132">
        <f>'C21M - Elektromontáže'!P85</f>
        <v>0</v>
      </c>
      <c r="AV58" s="131">
        <f>'C21M - Elektromontáže'!J35</f>
        <v>0</v>
      </c>
      <c r="AW58" s="131">
        <f>'C21M - Elektromontáže'!J36</f>
        <v>0</v>
      </c>
      <c r="AX58" s="131">
        <f>'C21M - Elektromontáže'!J37</f>
        <v>0</v>
      </c>
      <c r="AY58" s="131">
        <f>'C21M - Elektromontáže'!J38</f>
        <v>0</v>
      </c>
      <c r="AZ58" s="131">
        <f>'C21M - Elektromontáže'!F35</f>
        <v>0</v>
      </c>
      <c r="BA58" s="131">
        <f>'C21M - Elektromontáže'!F36</f>
        <v>0</v>
      </c>
      <c r="BB58" s="131">
        <f>'C21M - Elektromontáže'!F37</f>
        <v>0</v>
      </c>
      <c r="BC58" s="131">
        <f>'C21M - Elektromontáže'!F38</f>
        <v>0</v>
      </c>
      <c r="BD58" s="133">
        <f>'C21M - Elektromontáže'!F39</f>
        <v>0</v>
      </c>
      <c r="BE58" s="4"/>
      <c r="BT58" s="134" t="s">
        <v>84</v>
      </c>
      <c r="BV58" s="134" t="s">
        <v>76</v>
      </c>
      <c r="BW58" s="134" t="s">
        <v>94</v>
      </c>
      <c r="BX58" s="134" t="s">
        <v>90</v>
      </c>
      <c r="CL58" s="134" t="s">
        <v>19</v>
      </c>
    </row>
    <row r="59" s="4" customFormat="1" ht="16.5" customHeight="1">
      <c r="A59" s="112" t="s">
        <v>78</v>
      </c>
      <c r="B59" s="64"/>
      <c r="C59" s="126"/>
      <c r="D59" s="126"/>
      <c r="E59" s="127" t="s">
        <v>95</v>
      </c>
      <c r="F59" s="127"/>
      <c r="G59" s="127"/>
      <c r="H59" s="127"/>
      <c r="I59" s="127"/>
      <c r="J59" s="126"/>
      <c r="K59" s="127" t="s">
        <v>96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'C22M - M'!J32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93</v>
      </c>
      <c r="AR59" s="66"/>
      <c r="AS59" s="130">
        <v>0</v>
      </c>
      <c r="AT59" s="131">
        <f>ROUND(SUM(AV59:AW59),2)</f>
        <v>0</v>
      </c>
      <c r="AU59" s="132">
        <f>'C22M - M'!P85</f>
        <v>0</v>
      </c>
      <c r="AV59" s="131">
        <f>'C22M - M'!J35</f>
        <v>0</v>
      </c>
      <c r="AW59" s="131">
        <f>'C22M - M'!J36</f>
        <v>0</v>
      </c>
      <c r="AX59" s="131">
        <f>'C22M - M'!J37</f>
        <v>0</v>
      </c>
      <c r="AY59" s="131">
        <f>'C22M - M'!J38</f>
        <v>0</v>
      </c>
      <c r="AZ59" s="131">
        <f>'C22M - M'!F35</f>
        <v>0</v>
      </c>
      <c r="BA59" s="131">
        <f>'C22M - M'!F36</f>
        <v>0</v>
      </c>
      <c r="BB59" s="131">
        <f>'C22M - M'!F37</f>
        <v>0</v>
      </c>
      <c r="BC59" s="131">
        <f>'C22M - M'!F38</f>
        <v>0</v>
      </c>
      <c r="BD59" s="133">
        <f>'C22M - M'!F39</f>
        <v>0</v>
      </c>
      <c r="BE59" s="4"/>
      <c r="BT59" s="134" t="s">
        <v>84</v>
      </c>
      <c r="BV59" s="134" t="s">
        <v>76</v>
      </c>
      <c r="BW59" s="134" t="s">
        <v>97</v>
      </c>
      <c r="BX59" s="134" t="s">
        <v>90</v>
      </c>
      <c r="CL59" s="134" t="s">
        <v>19</v>
      </c>
    </row>
    <row r="60" s="4" customFormat="1" ht="16.5" customHeight="1">
      <c r="A60" s="112" t="s">
        <v>78</v>
      </c>
      <c r="B60" s="64"/>
      <c r="C60" s="126"/>
      <c r="D60" s="126"/>
      <c r="E60" s="127" t="s">
        <v>98</v>
      </c>
      <c r="F60" s="127"/>
      <c r="G60" s="127"/>
      <c r="H60" s="127"/>
      <c r="I60" s="127"/>
      <c r="J60" s="126"/>
      <c r="K60" s="127" t="s">
        <v>99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'C24 - Stavební práce - výsek'!J32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93</v>
      </c>
      <c r="AR60" s="66"/>
      <c r="AS60" s="130">
        <v>0</v>
      </c>
      <c r="AT60" s="131">
        <f>ROUND(SUM(AV60:AW60),2)</f>
        <v>0</v>
      </c>
      <c r="AU60" s="132">
        <f>'C24 - Stavební práce - výsek'!P85</f>
        <v>0</v>
      </c>
      <c r="AV60" s="131">
        <f>'C24 - Stavební práce - výsek'!J35</f>
        <v>0</v>
      </c>
      <c r="AW60" s="131">
        <f>'C24 - Stavební práce - výsek'!J36</f>
        <v>0</v>
      </c>
      <c r="AX60" s="131">
        <f>'C24 - Stavební práce - výsek'!J37</f>
        <v>0</v>
      </c>
      <c r="AY60" s="131">
        <f>'C24 - Stavební práce - výsek'!J38</f>
        <v>0</v>
      </c>
      <c r="AZ60" s="131">
        <f>'C24 - Stavební práce - výsek'!F35</f>
        <v>0</v>
      </c>
      <c r="BA60" s="131">
        <f>'C24 - Stavební práce - výsek'!F36</f>
        <v>0</v>
      </c>
      <c r="BB60" s="131">
        <f>'C24 - Stavební práce - výsek'!F37</f>
        <v>0</v>
      </c>
      <c r="BC60" s="131">
        <f>'C24 - Stavební práce - výsek'!F38</f>
        <v>0</v>
      </c>
      <c r="BD60" s="133">
        <f>'C24 - Stavební práce - výsek'!F39</f>
        <v>0</v>
      </c>
      <c r="BE60" s="4"/>
      <c r="BT60" s="134" t="s">
        <v>84</v>
      </c>
      <c r="BV60" s="134" t="s">
        <v>76</v>
      </c>
      <c r="BW60" s="134" t="s">
        <v>100</v>
      </c>
      <c r="BX60" s="134" t="s">
        <v>90</v>
      </c>
      <c r="CL60" s="134" t="s">
        <v>19</v>
      </c>
    </row>
    <row r="61" s="4" customFormat="1" ht="16.5" customHeight="1">
      <c r="A61" s="112" t="s">
        <v>78</v>
      </c>
      <c r="B61" s="64"/>
      <c r="C61" s="126"/>
      <c r="D61" s="126"/>
      <c r="E61" s="127" t="s">
        <v>101</v>
      </c>
      <c r="F61" s="127"/>
      <c r="G61" s="127"/>
      <c r="H61" s="127"/>
      <c r="I61" s="127"/>
      <c r="J61" s="126"/>
      <c r="K61" s="127" t="s">
        <v>102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'C23 - Materiály'!J32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93</v>
      </c>
      <c r="AR61" s="66"/>
      <c r="AS61" s="130">
        <v>0</v>
      </c>
      <c r="AT61" s="131">
        <f>ROUND(SUM(AV61:AW61),2)</f>
        <v>0</v>
      </c>
      <c r="AU61" s="132">
        <f>'C23 - Materiály'!P85</f>
        <v>0</v>
      </c>
      <c r="AV61" s="131">
        <f>'C23 - Materiály'!J35</f>
        <v>0</v>
      </c>
      <c r="AW61" s="131">
        <f>'C23 - Materiály'!J36</f>
        <v>0</v>
      </c>
      <c r="AX61" s="131">
        <f>'C23 - Materiály'!J37</f>
        <v>0</v>
      </c>
      <c r="AY61" s="131">
        <f>'C23 - Materiály'!J38</f>
        <v>0</v>
      </c>
      <c r="AZ61" s="131">
        <f>'C23 - Materiály'!F35</f>
        <v>0</v>
      </c>
      <c r="BA61" s="131">
        <f>'C23 - Materiály'!F36</f>
        <v>0</v>
      </c>
      <c r="BB61" s="131">
        <f>'C23 - Materiály'!F37</f>
        <v>0</v>
      </c>
      <c r="BC61" s="131">
        <f>'C23 - Materiály'!F38</f>
        <v>0</v>
      </c>
      <c r="BD61" s="133">
        <f>'C23 - Materiály'!F39</f>
        <v>0</v>
      </c>
      <c r="BE61" s="4"/>
      <c r="BT61" s="134" t="s">
        <v>84</v>
      </c>
      <c r="BV61" s="134" t="s">
        <v>76</v>
      </c>
      <c r="BW61" s="134" t="s">
        <v>103</v>
      </c>
      <c r="BX61" s="134" t="s">
        <v>90</v>
      </c>
      <c r="CL61" s="134" t="s">
        <v>19</v>
      </c>
    </row>
    <row r="62" s="4" customFormat="1" ht="16.5" customHeight="1">
      <c r="A62" s="112" t="s">
        <v>78</v>
      </c>
      <c r="B62" s="64"/>
      <c r="C62" s="126"/>
      <c r="D62" s="126"/>
      <c r="E62" s="127" t="s">
        <v>104</v>
      </c>
      <c r="F62" s="127"/>
      <c r="G62" s="127"/>
      <c r="H62" s="127"/>
      <c r="I62" s="127"/>
      <c r="J62" s="126"/>
      <c r="K62" s="127" t="s">
        <v>105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'C25 - Práce v HZS'!J32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93</v>
      </c>
      <c r="AR62" s="66"/>
      <c r="AS62" s="130">
        <v>0</v>
      </c>
      <c r="AT62" s="131">
        <f>ROUND(SUM(AV62:AW62),2)</f>
        <v>0</v>
      </c>
      <c r="AU62" s="132">
        <f>'C25 - Práce v HZS'!P85</f>
        <v>0</v>
      </c>
      <c r="AV62" s="131">
        <f>'C25 - Práce v HZS'!J35</f>
        <v>0</v>
      </c>
      <c r="AW62" s="131">
        <f>'C25 - Práce v HZS'!J36</f>
        <v>0</v>
      </c>
      <c r="AX62" s="131">
        <f>'C25 - Práce v HZS'!J37</f>
        <v>0</v>
      </c>
      <c r="AY62" s="131">
        <f>'C25 - Práce v HZS'!J38</f>
        <v>0</v>
      </c>
      <c r="AZ62" s="131">
        <f>'C25 - Práce v HZS'!F35</f>
        <v>0</v>
      </c>
      <c r="BA62" s="131">
        <f>'C25 - Práce v HZS'!F36</f>
        <v>0</v>
      </c>
      <c r="BB62" s="131">
        <f>'C25 - Práce v HZS'!F37</f>
        <v>0</v>
      </c>
      <c r="BC62" s="131">
        <f>'C25 - Práce v HZS'!F38</f>
        <v>0</v>
      </c>
      <c r="BD62" s="133">
        <f>'C25 - Práce v HZS'!F39</f>
        <v>0</v>
      </c>
      <c r="BE62" s="4"/>
      <c r="BT62" s="134" t="s">
        <v>84</v>
      </c>
      <c r="BV62" s="134" t="s">
        <v>76</v>
      </c>
      <c r="BW62" s="134" t="s">
        <v>106</v>
      </c>
      <c r="BX62" s="134" t="s">
        <v>90</v>
      </c>
      <c r="CL62" s="134" t="s">
        <v>19</v>
      </c>
    </row>
    <row r="63" s="4" customFormat="1" ht="16.5" customHeight="1">
      <c r="A63" s="112" t="s">
        <v>78</v>
      </c>
      <c r="B63" s="64"/>
      <c r="C63" s="126"/>
      <c r="D63" s="126"/>
      <c r="E63" s="127" t="s">
        <v>107</v>
      </c>
      <c r="F63" s="127"/>
      <c r="G63" s="127"/>
      <c r="H63" s="127"/>
      <c r="I63" s="127"/>
      <c r="J63" s="126"/>
      <c r="K63" s="127" t="s">
        <v>108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'VC - Výchozí revize elektro'!J32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93</v>
      </c>
      <c r="AR63" s="66"/>
      <c r="AS63" s="130">
        <v>0</v>
      </c>
      <c r="AT63" s="131">
        <f>ROUND(SUM(AV63:AW63),2)</f>
        <v>0</v>
      </c>
      <c r="AU63" s="132">
        <f>'VC - Výchozí revize elektro'!P85</f>
        <v>0</v>
      </c>
      <c r="AV63" s="131">
        <f>'VC - Výchozí revize elektro'!J35</f>
        <v>0</v>
      </c>
      <c r="AW63" s="131">
        <f>'VC - Výchozí revize elektro'!J36</f>
        <v>0</v>
      </c>
      <c r="AX63" s="131">
        <f>'VC - Výchozí revize elektro'!J37</f>
        <v>0</v>
      </c>
      <c r="AY63" s="131">
        <f>'VC - Výchozí revize elektro'!J38</f>
        <v>0</v>
      </c>
      <c r="AZ63" s="131">
        <f>'VC - Výchozí revize elektro'!F35</f>
        <v>0</v>
      </c>
      <c r="BA63" s="131">
        <f>'VC - Výchozí revize elektro'!F36</f>
        <v>0</v>
      </c>
      <c r="BB63" s="131">
        <f>'VC - Výchozí revize elektro'!F37</f>
        <v>0</v>
      </c>
      <c r="BC63" s="131">
        <f>'VC - Výchozí revize elektro'!F38</f>
        <v>0</v>
      </c>
      <c r="BD63" s="133">
        <f>'VC - Výchozí revize elektro'!F39</f>
        <v>0</v>
      </c>
      <c r="BE63" s="4"/>
      <c r="BT63" s="134" t="s">
        <v>84</v>
      </c>
      <c r="BV63" s="134" t="s">
        <v>76</v>
      </c>
      <c r="BW63" s="134" t="s">
        <v>109</v>
      </c>
      <c r="BX63" s="134" t="s">
        <v>90</v>
      </c>
      <c r="CL63" s="134" t="s">
        <v>19</v>
      </c>
    </row>
    <row r="64" s="4" customFormat="1" ht="23.25" customHeight="1">
      <c r="A64" s="112" t="s">
        <v>78</v>
      </c>
      <c r="B64" s="64"/>
      <c r="C64" s="126"/>
      <c r="D64" s="126"/>
      <c r="E64" s="127" t="s">
        <v>110</v>
      </c>
      <c r="F64" s="127"/>
      <c r="G64" s="127"/>
      <c r="H64" s="127"/>
      <c r="I64" s="127"/>
      <c r="J64" s="126"/>
      <c r="K64" s="127" t="s">
        <v>111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'VC 722289 - Pravidelné re...'!J32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93</v>
      </c>
      <c r="AR64" s="66"/>
      <c r="AS64" s="130">
        <v>0</v>
      </c>
      <c r="AT64" s="131">
        <f>ROUND(SUM(AV64:AW64),2)</f>
        <v>0</v>
      </c>
      <c r="AU64" s="132">
        <f>'VC 722289 - Pravidelné re...'!P85</f>
        <v>0</v>
      </c>
      <c r="AV64" s="131">
        <f>'VC 722289 - Pravidelné re...'!J35</f>
        <v>0</v>
      </c>
      <c r="AW64" s="131">
        <f>'VC 722289 - Pravidelné re...'!J36</f>
        <v>0</v>
      </c>
      <c r="AX64" s="131">
        <f>'VC 722289 - Pravidelné re...'!J37</f>
        <v>0</v>
      </c>
      <c r="AY64" s="131">
        <f>'VC 722289 - Pravidelné re...'!J38</f>
        <v>0</v>
      </c>
      <c r="AZ64" s="131">
        <f>'VC 722289 - Pravidelné re...'!F35</f>
        <v>0</v>
      </c>
      <c r="BA64" s="131">
        <f>'VC 722289 - Pravidelné re...'!F36</f>
        <v>0</v>
      </c>
      <c r="BB64" s="131">
        <f>'VC 722289 - Pravidelné re...'!F37</f>
        <v>0</v>
      </c>
      <c r="BC64" s="131">
        <f>'VC 722289 - Pravidelné re...'!F38</f>
        <v>0</v>
      </c>
      <c r="BD64" s="133">
        <f>'VC 722289 - Pravidelné re...'!F39</f>
        <v>0</v>
      </c>
      <c r="BE64" s="4"/>
      <c r="BT64" s="134" t="s">
        <v>84</v>
      </c>
      <c r="BV64" s="134" t="s">
        <v>76</v>
      </c>
      <c r="BW64" s="134" t="s">
        <v>112</v>
      </c>
      <c r="BX64" s="134" t="s">
        <v>90</v>
      </c>
      <c r="CL64" s="134" t="s">
        <v>19</v>
      </c>
    </row>
    <row r="65" s="4" customFormat="1" ht="16.5" customHeight="1">
      <c r="A65" s="112" t="s">
        <v>78</v>
      </c>
      <c r="B65" s="64"/>
      <c r="C65" s="126"/>
      <c r="D65" s="126"/>
      <c r="E65" s="127" t="s">
        <v>113</v>
      </c>
      <c r="F65" s="127"/>
      <c r="G65" s="127"/>
      <c r="H65" s="127"/>
      <c r="I65" s="127"/>
      <c r="J65" s="126"/>
      <c r="K65" s="127" t="s">
        <v>114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'VC 732 - Rozvaděče'!J32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93</v>
      </c>
      <c r="AR65" s="66"/>
      <c r="AS65" s="130">
        <v>0</v>
      </c>
      <c r="AT65" s="131">
        <f>ROUND(SUM(AV65:AW65),2)</f>
        <v>0</v>
      </c>
      <c r="AU65" s="132">
        <f>'VC 732 - Rozvaděče'!P85</f>
        <v>0</v>
      </c>
      <c r="AV65" s="131">
        <f>'VC 732 - Rozvaděče'!J35</f>
        <v>0</v>
      </c>
      <c r="AW65" s="131">
        <f>'VC 732 - Rozvaděče'!J36</f>
        <v>0</v>
      </c>
      <c r="AX65" s="131">
        <f>'VC 732 - Rozvaděče'!J37</f>
        <v>0</v>
      </c>
      <c r="AY65" s="131">
        <f>'VC 732 - Rozvaděče'!J38</f>
        <v>0</v>
      </c>
      <c r="AZ65" s="131">
        <f>'VC 732 - Rozvaděče'!F35</f>
        <v>0</v>
      </c>
      <c r="BA65" s="131">
        <f>'VC 732 - Rozvaděče'!F36</f>
        <v>0</v>
      </c>
      <c r="BB65" s="131">
        <f>'VC 732 - Rozvaděče'!F37</f>
        <v>0</v>
      </c>
      <c r="BC65" s="131">
        <f>'VC 732 - Rozvaděče'!F38</f>
        <v>0</v>
      </c>
      <c r="BD65" s="133">
        <f>'VC 732 - Rozvaděče'!F39</f>
        <v>0</v>
      </c>
      <c r="BE65" s="4"/>
      <c r="BT65" s="134" t="s">
        <v>84</v>
      </c>
      <c r="BV65" s="134" t="s">
        <v>76</v>
      </c>
      <c r="BW65" s="134" t="s">
        <v>115</v>
      </c>
      <c r="BX65" s="134" t="s">
        <v>90</v>
      </c>
      <c r="CL65" s="134" t="s">
        <v>19</v>
      </c>
    </row>
    <row r="66" s="7" customFormat="1" ht="16.5" customHeight="1">
      <c r="A66" s="112" t="s">
        <v>78</v>
      </c>
      <c r="B66" s="113"/>
      <c r="C66" s="114"/>
      <c r="D66" s="115" t="s">
        <v>116</v>
      </c>
      <c r="E66" s="115"/>
      <c r="F66" s="115"/>
      <c r="G66" s="115"/>
      <c r="H66" s="115"/>
      <c r="I66" s="116"/>
      <c r="J66" s="115" t="s">
        <v>117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'04 - Zařízení zdravotně t...'!J30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81</v>
      </c>
      <c r="AR66" s="119"/>
      <c r="AS66" s="120">
        <v>0</v>
      </c>
      <c r="AT66" s="121">
        <f>ROUND(SUM(AV66:AW66),2)</f>
        <v>0</v>
      </c>
      <c r="AU66" s="122">
        <f>'04 - Zařízení zdravotně t...'!P86</f>
        <v>0</v>
      </c>
      <c r="AV66" s="121">
        <f>'04 - Zařízení zdravotně t...'!J33</f>
        <v>0</v>
      </c>
      <c r="AW66" s="121">
        <f>'04 - Zařízení zdravotně t...'!J34</f>
        <v>0</v>
      </c>
      <c r="AX66" s="121">
        <f>'04 - Zařízení zdravotně t...'!J35</f>
        <v>0</v>
      </c>
      <c r="AY66" s="121">
        <f>'04 - Zařízení zdravotně t...'!J36</f>
        <v>0</v>
      </c>
      <c r="AZ66" s="121">
        <f>'04 - Zařízení zdravotně t...'!F33</f>
        <v>0</v>
      </c>
      <c r="BA66" s="121">
        <f>'04 - Zařízení zdravotně t...'!F34</f>
        <v>0</v>
      </c>
      <c r="BB66" s="121">
        <f>'04 - Zařízení zdravotně t...'!F35</f>
        <v>0</v>
      </c>
      <c r="BC66" s="121">
        <f>'04 - Zařízení zdravotně t...'!F36</f>
        <v>0</v>
      </c>
      <c r="BD66" s="123">
        <f>'04 - Zařízení zdravotně t...'!F37</f>
        <v>0</v>
      </c>
      <c r="BE66" s="7"/>
      <c r="BT66" s="124" t="s">
        <v>82</v>
      </c>
      <c r="BV66" s="124" t="s">
        <v>76</v>
      </c>
      <c r="BW66" s="124" t="s">
        <v>118</v>
      </c>
      <c r="BX66" s="124" t="s">
        <v>5</v>
      </c>
      <c r="CL66" s="124" t="s">
        <v>19</v>
      </c>
      <c r="CM66" s="124" t="s">
        <v>84</v>
      </c>
    </row>
    <row r="67" s="7" customFormat="1" ht="16.5" customHeight="1">
      <c r="A67" s="112" t="s">
        <v>78</v>
      </c>
      <c r="B67" s="113"/>
      <c r="C67" s="114"/>
      <c r="D67" s="115" t="s">
        <v>119</v>
      </c>
      <c r="E67" s="115"/>
      <c r="F67" s="115"/>
      <c r="G67" s="115"/>
      <c r="H67" s="115"/>
      <c r="I67" s="116"/>
      <c r="J67" s="115" t="s">
        <v>120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'05 - Vytápění'!J30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81</v>
      </c>
      <c r="AR67" s="119"/>
      <c r="AS67" s="120">
        <v>0</v>
      </c>
      <c r="AT67" s="121">
        <f>ROUND(SUM(AV67:AW67),2)</f>
        <v>0</v>
      </c>
      <c r="AU67" s="122">
        <f>'05 - Vytápění'!P85</f>
        <v>0</v>
      </c>
      <c r="AV67" s="121">
        <f>'05 - Vytápění'!J33</f>
        <v>0</v>
      </c>
      <c r="AW67" s="121">
        <f>'05 - Vytápění'!J34</f>
        <v>0</v>
      </c>
      <c r="AX67" s="121">
        <f>'05 - Vytápění'!J35</f>
        <v>0</v>
      </c>
      <c r="AY67" s="121">
        <f>'05 - Vytápění'!J36</f>
        <v>0</v>
      </c>
      <c r="AZ67" s="121">
        <f>'05 - Vytápění'!F33</f>
        <v>0</v>
      </c>
      <c r="BA67" s="121">
        <f>'05 - Vytápění'!F34</f>
        <v>0</v>
      </c>
      <c r="BB67" s="121">
        <f>'05 - Vytápění'!F35</f>
        <v>0</v>
      </c>
      <c r="BC67" s="121">
        <f>'05 - Vytápění'!F36</f>
        <v>0</v>
      </c>
      <c r="BD67" s="123">
        <f>'05 - Vytápění'!F37</f>
        <v>0</v>
      </c>
      <c r="BE67" s="7"/>
      <c r="BT67" s="124" t="s">
        <v>82</v>
      </c>
      <c r="BV67" s="124" t="s">
        <v>76</v>
      </c>
      <c r="BW67" s="124" t="s">
        <v>121</v>
      </c>
      <c r="BX67" s="124" t="s">
        <v>5</v>
      </c>
      <c r="CL67" s="124" t="s">
        <v>19</v>
      </c>
      <c r="CM67" s="124" t="s">
        <v>84</v>
      </c>
    </row>
    <row r="68" s="7" customFormat="1" ht="16.5" customHeight="1">
      <c r="A68" s="112" t="s">
        <v>78</v>
      </c>
      <c r="B68" s="113"/>
      <c r="C68" s="114"/>
      <c r="D68" s="115" t="s">
        <v>122</v>
      </c>
      <c r="E68" s="115"/>
      <c r="F68" s="115"/>
      <c r="G68" s="115"/>
      <c r="H68" s="115"/>
      <c r="I68" s="116"/>
      <c r="J68" s="115" t="s">
        <v>123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'06 - VRN'!J30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81</v>
      </c>
      <c r="AR68" s="119"/>
      <c r="AS68" s="135">
        <v>0</v>
      </c>
      <c r="AT68" s="136">
        <f>ROUND(SUM(AV68:AW68),2)</f>
        <v>0</v>
      </c>
      <c r="AU68" s="137">
        <f>'06 - VRN'!P84</f>
        <v>0</v>
      </c>
      <c r="AV68" s="136">
        <f>'06 - VRN'!J33</f>
        <v>0</v>
      </c>
      <c r="AW68" s="136">
        <f>'06 - VRN'!J34</f>
        <v>0</v>
      </c>
      <c r="AX68" s="136">
        <f>'06 - VRN'!J35</f>
        <v>0</v>
      </c>
      <c r="AY68" s="136">
        <f>'06 - VRN'!J36</f>
        <v>0</v>
      </c>
      <c r="AZ68" s="136">
        <f>'06 - VRN'!F33</f>
        <v>0</v>
      </c>
      <c r="BA68" s="136">
        <f>'06 - VRN'!F34</f>
        <v>0</v>
      </c>
      <c r="BB68" s="136">
        <f>'06 - VRN'!F35</f>
        <v>0</v>
      </c>
      <c r="BC68" s="136">
        <f>'06 - VRN'!F36</f>
        <v>0</v>
      </c>
      <c r="BD68" s="138">
        <f>'06 - VRN'!F37</f>
        <v>0</v>
      </c>
      <c r="BE68" s="7"/>
      <c r="BT68" s="124" t="s">
        <v>82</v>
      </c>
      <c r="BV68" s="124" t="s">
        <v>76</v>
      </c>
      <c r="BW68" s="124" t="s">
        <v>124</v>
      </c>
      <c r="BX68" s="124" t="s">
        <v>5</v>
      </c>
      <c r="CL68" s="124" t="s">
        <v>19</v>
      </c>
      <c r="CM68" s="124" t="s">
        <v>84</v>
      </c>
    </row>
    <row r="69" s="2" customFormat="1" ht="30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45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</sheetData>
  <sheetProtection sheet="1" formatColumns="0" formatRows="0" objects="1" scenarios="1" spinCount="100000" saltValue="2S4hJPzR2W8FNUNGBN5BPfaXiobw5ResB5xvPqQ0/UG2ND+wtOCxCKZnPRwbSDRGYd39ul5YG4FGwrly04IvXQ==" hashValue="CB773cFx6iR2EhNJa6dsUN3tBvLQ2qtH8vlz/ciTDZd7acgXDeYQcGijPebtD34T1JPdciRwWcyzxvMRAz8f7g==" algorithmName="SHA-512" password="CC35"/>
  <mergeCells count="94">
    <mergeCell ref="C52:G52"/>
    <mergeCell ref="D57:H57"/>
    <mergeCell ref="D55:H55"/>
    <mergeCell ref="D56:H56"/>
    <mergeCell ref="E64:I64"/>
    <mergeCell ref="E63:I63"/>
    <mergeCell ref="E62:I62"/>
    <mergeCell ref="E58:I58"/>
    <mergeCell ref="E61:I61"/>
    <mergeCell ref="E60:I60"/>
    <mergeCell ref="E59:I59"/>
    <mergeCell ref="I52:AF52"/>
    <mergeCell ref="J56:AF56"/>
    <mergeCell ref="J57:AF57"/>
    <mergeCell ref="J55:AF55"/>
    <mergeCell ref="K58:AF58"/>
    <mergeCell ref="K60:AF60"/>
    <mergeCell ref="K61:AF61"/>
    <mergeCell ref="K62:AF62"/>
    <mergeCell ref="K63:AF63"/>
    <mergeCell ref="K59:AF59"/>
    <mergeCell ref="K64:AF64"/>
    <mergeCell ref="L45:AO45"/>
    <mergeCell ref="E65:I65"/>
    <mergeCell ref="K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G52:AM52"/>
    <mergeCell ref="AG57:AM57"/>
    <mergeCell ref="AG63:AM63"/>
    <mergeCell ref="AG60:AM60"/>
    <mergeCell ref="AG59:AM59"/>
    <mergeCell ref="AG55:AM55"/>
    <mergeCell ref="AG56:AM56"/>
    <mergeCell ref="AG58:AM58"/>
    <mergeCell ref="AG64:AM64"/>
    <mergeCell ref="AG62:AM62"/>
    <mergeCell ref="AM49:AP49"/>
    <mergeCell ref="AM50:AP50"/>
    <mergeCell ref="AM47:AN47"/>
    <mergeCell ref="AN52:AP52"/>
    <mergeCell ref="AN64:AP64"/>
    <mergeCell ref="AN63:AP63"/>
    <mergeCell ref="AN57:AP57"/>
    <mergeCell ref="AN61:AP61"/>
    <mergeCell ref="AN60:AP60"/>
    <mergeCell ref="AN55:AP55"/>
    <mergeCell ref="AN59:AP59"/>
    <mergeCell ref="AN56:AP56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01 - Stavební práce'!C2" display="/"/>
    <hyperlink ref="A56" location="'02 - VZT+KLM'!C2" display="/"/>
    <hyperlink ref="A58" location="'C21M - Elektromontáže'!C2" display="/"/>
    <hyperlink ref="A59" location="'C22M - M'!C2" display="/"/>
    <hyperlink ref="A60" location="'C24 - Stavební práce - výsek'!C2" display="/"/>
    <hyperlink ref="A61" location="'C23 - Materiály'!C2" display="/"/>
    <hyperlink ref="A62" location="'C25 - Práce v HZS'!C2" display="/"/>
    <hyperlink ref="A63" location="'VC - Výchozí revize elektro'!C2" display="/"/>
    <hyperlink ref="A64" location="'VC 722289 - Pravidelné re...'!C2" display="/"/>
    <hyperlink ref="A65" location="'VC 732 - Rozvaděče'!C2" display="/"/>
    <hyperlink ref="A66" location="'04 - Zařízení zdravotně t...'!C2" display="/"/>
    <hyperlink ref="A67" location="'05 - Vytápění'!C2" display="/"/>
    <hyperlink ref="A68" location="'06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127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26. 4. 2022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36</v>
      </c>
      <c r="F24" s="39"/>
      <c r="G24" s="39"/>
      <c r="H24" s="39"/>
      <c r="I24" s="143" t="s">
        <v>28</v>
      </c>
      <c r="J24" s="134" t="s">
        <v>37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ROUND(J110,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ROUND((SUM(BE110:BE781)),  2)</f>
        <v>0</v>
      </c>
      <c r="G33" s="39"/>
      <c r="H33" s="39"/>
      <c r="I33" s="158">
        <v>0.20999999999999999</v>
      </c>
      <c r="J33" s="157">
        <f>ROUND(((SUM(BE110:BE781))*I33),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ROUND((SUM(BF110:BF781)),  2)</f>
        <v>0</v>
      </c>
      <c r="G34" s="39"/>
      <c r="H34" s="39"/>
      <c r="I34" s="158">
        <v>0.14999999999999999</v>
      </c>
      <c r="J34" s="157">
        <f>ROUND(((SUM(BF110:BF781))*I34),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ROUND((SUM(BG110:BG781)),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ROUND((SUM(BH110:BH781)),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ROUND((SUM(BI110:BI781)),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2022_MŠ HOŘANY REKONSTRUKCE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práce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Stonava 1014</v>
      </c>
      <c r="G52" s="41"/>
      <c r="H52" s="41"/>
      <c r="I52" s="33" t="s">
        <v>23</v>
      </c>
      <c r="J52" s="73" t="str">
        <f>IF(J12="","",J12)</f>
        <v>26. 4. 2022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Stonava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129</v>
      </c>
      <c r="D57" s="172"/>
      <c r="E57" s="172"/>
      <c r="F57" s="172"/>
      <c r="G57" s="172"/>
      <c r="H57" s="172"/>
      <c r="I57" s="172"/>
      <c r="J57" s="173" t="s">
        <v>130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J110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131</v>
      </c>
    </row>
    <row r="60" s="9" customFormat="1" ht="24.96" customHeight="1">
      <c r="A60" s="9"/>
      <c r="B60" s="175"/>
      <c r="C60" s="176"/>
      <c r="D60" s="177" t="s">
        <v>132</v>
      </c>
      <c r="E60" s="178"/>
      <c r="F60" s="178"/>
      <c r="G60" s="178"/>
      <c r="H60" s="178"/>
      <c r="I60" s="178"/>
      <c r="J60" s="179">
        <f>J111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133</v>
      </c>
      <c r="E61" s="183"/>
      <c r="F61" s="183"/>
      <c r="G61" s="183"/>
      <c r="H61" s="183"/>
      <c r="I61" s="183"/>
      <c r="J61" s="184">
        <f>J112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1"/>
      <c r="C62" s="126"/>
      <c r="D62" s="182" t="s">
        <v>134</v>
      </c>
      <c r="E62" s="183"/>
      <c r="F62" s="183"/>
      <c r="G62" s="183"/>
      <c r="H62" s="183"/>
      <c r="I62" s="183"/>
      <c r="J62" s="184">
        <f>J138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1"/>
      <c r="C63" s="126"/>
      <c r="D63" s="182" t="s">
        <v>135</v>
      </c>
      <c r="E63" s="183"/>
      <c r="F63" s="183"/>
      <c r="G63" s="183"/>
      <c r="H63" s="183"/>
      <c r="I63" s="183"/>
      <c r="J63" s="184">
        <f>J146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1"/>
      <c r="C64" s="126"/>
      <c r="D64" s="182" t="s">
        <v>136</v>
      </c>
      <c r="E64" s="183"/>
      <c r="F64" s="183"/>
      <c r="G64" s="183"/>
      <c r="H64" s="183"/>
      <c r="I64" s="183"/>
      <c r="J64" s="184">
        <f>J150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137</v>
      </c>
      <c r="E65" s="183"/>
      <c r="F65" s="183"/>
      <c r="G65" s="183"/>
      <c r="H65" s="183"/>
      <c r="I65" s="183"/>
      <c r="J65" s="184">
        <f>J154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138</v>
      </c>
      <c r="E66" s="183"/>
      <c r="F66" s="183"/>
      <c r="G66" s="183"/>
      <c r="H66" s="183"/>
      <c r="I66" s="183"/>
      <c r="J66" s="184">
        <f>J158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139</v>
      </c>
      <c r="E67" s="183"/>
      <c r="F67" s="183"/>
      <c r="G67" s="183"/>
      <c r="H67" s="183"/>
      <c r="I67" s="183"/>
      <c r="J67" s="184">
        <f>J193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140</v>
      </c>
      <c r="E68" s="183"/>
      <c r="F68" s="183"/>
      <c r="G68" s="183"/>
      <c r="H68" s="183"/>
      <c r="I68" s="183"/>
      <c r="J68" s="184">
        <f>J206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141</v>
      </c>
      <c r="E69" s="183"/>
      <c r="F69" s="183"/>
      <c r="G69" s="183"/>
      <c r="H69" s="183"/>
      <c r="I69" s="183"/>
      <c r="J69" s="184">
        <f>J224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142</v>
      </c>
      <c r="E70" s="183"/>
      <c r="F70" s="183"/>
      <c r="G70" s="183"/>
      <c r="H70" s="183"/>
      <c r="I70" s="183"/>
      <c r="J70" s="184">
        <f>J296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143</v>
      </c>
      <c r="E71" s="183"/>
      <c r="F71" s="183"/>
      <c r="G71" s="183"/>
      <c r="H71" s="183"/>
      <c r="I71" s="183"/>
      <c r="J71" s="184">
        <f>J384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144</v>
      </c>
      <c r="E72" s="183"/>
      <c r="F72" s="183"/>
      <c r="G72" s="183"/>
      <c r="H72" s="183"/>
      <c r="I72" s="183"/>
      <c r="J72" s="184">
        <f>J405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145</v>
      </c>
      <c r="E73" s="178"/>
      <c r="F73" s="178"/>
      <c r="G73" s="178"/>
      <c r="H73" s="178"/>
      <c r="I73" s="178"/>
      <c r="J73" s="179">
        <f>J412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146</v>
      </c>
      <c r="E74" s="183"/>
      <c r="F74" s="183"/>
      <c r="G74" s="183"/>
      <c r="H74" s="183"/>
      <c r="I74" s="183"/>
      <c r="J74" s="184">
        <f>J413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147</v>
      </c>
      <c r="E75" s="183"/>
      <c r="F75" s="183"/>
      <c r="G75" s="183"/>
      <c r="H75" s="183"/>
      <c r="I75" s="183"/>
      <c r="J75" s="184">
        <f>J417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148</v>
      </c>
      <c r="E76" s="183"/>
      <c r="F76" s="183"/>
      <c r="G76" s="183"/>
      <c r="H76" s="183"/>
      <c r="I76" s="183"/>
      <c r="J76" s="184">
        <f>J447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149</v>
      </c>
      <c r="E77" s="183"/>
      <c r="F77" s="183"/>
      <c r="G77" s="183"/>
      <c r="H77" s="183"/>
      <c r="I77" s="183"/>
      <c r="J77" s="184">
        <f>J503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150</v>
      </c>
      <c r="E78" s="183"/>
      <c r="F78" s="183"/>
      <c r="G78" s="183"/>
      <c r="H78" s="183"/>
      <c r="I78" s="183"/>
      <c r="J78" s="184">
        <f>J508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151</v>
      </c>
      <c r="E79" s="183"/>
      <c r="F79" s="183"/>
      <c r="G79" s="183"/>
      <c r="H79" s="183"/>
      <c r="I79" s="183"/>
      <c r="J79" s="184">
        <f>J579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152</v>
      </c>
      <c r="E80" s="183"/>
      <c r="F80" s="183"/>
      <c r="G80" s="183"/>
      <c r="H80" s="183"/>
      <c r="I80" s="183"/>
      <c r="J80" s="184">
        <f>J595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153</v>
      </c>
      <c r="E81" s="183"/>
      <c r="F81" s="183"/>
      <c r="G81" s="183"/>
      <c r="H81" s="183"/>
      <c r="I81" s="183"/>
      <c r="J81" s="184">
        <f>J630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154</v>
      </c>
      <c r="E82" s="183"/>
      <c r="F82" s="183"/>
      <c r="G82" s="183"/>
      <c r="H82" s="183"/>
      <c r="I82" s="183"/>
      <c r="J82" s="184">
        <f>J643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6"/>
      <c r="D83" s="182" t="s">
        <v>155</v>
      </c>
      <c r="E83" s="183"/>
      <c r="F83" s="183"/>
      <c r="G83" s="183"/>
      <c r="H83" s="183"/>
      <c r="I83" s="183"/>
      <c r="J83" s="184">
        <f>J654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156</v>
      </c>
      <c r="E84" s="183"/>
      <c r="F84" s="183"/>
      <c r="G84" s="183"/>
      <c r="H84" s="183"/>
      <c r="I84" s="183"/>
      <c r="J84" s="184">
        <f>J687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6"/>
      <c r="D85" s="182" t="s">
        <v>157</v>
      </c>
      <c r="E85" s="183"/>
      <c r="F85" s="183"/>
      <c r="G85" s="183"/>
      <c r="H85" s="183"/>
      <c r="I85" s="183"/>
      <c r="J85" s="184">
        <f>J723</f>
        <v>0</v>
      </c>
      <c r="K85" s="126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6"/>
      <c r="D86" s="182" t="s">
        <v>158</v>
      </c>
      <c r="E86" s="183"/>
      <c r="F86" s="183"/>
      <c r="G86" s="183"/>
      <c r="H86" s="183"/>
      <c r="I86" s="183"/>
      <c r="J86" s="184">
        <f>J742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1"/>
      <c r="C87" s="126"/>
      <c r="D87" s="182" t="s">
        <v>159</v>
      </c>
      <c r="E87" s="183"/>
      <c r="F87" s="183"/>
      <c r="G87" s="183"/>
      <c r="H87" s="183"/>
      <c r="I87" s="183"/>
      <c r="J87" s="184">
        <f>J764</f>
        <v>0</v>
      </c>
      <c r="K87" s="126"/>
      <c r="L87" s="18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5"/>
      <c r="C88" s="176"/>
      <c r="D88" s="177" t="s">
        <v>160</v>
      </c>
      <c r="E88" s="178"/>
      <c r="F88" s="178"/>
      <c r="G88" s="178"/>
      <c r="H88" s="178"/>
      <c r="I88" s="178"/>
      <c r="J88" s="179">
        <f>J773</f>
        <v>0</v>
      </c>
      <c r="K88" s="176"/>
      <c r="L88" s="180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1"/>
      <c r="C89" s="126"/>
      <c r="D89" s="182" t="s">
        <v>161</v>
      </c>
      <c r="E89" s="183"/>
      <c r="F89" s="183"/>
      <c r="G89" s="183"/>
      <c r="H89" s="183"/>
      <c r="I89" s="183"/>
      <c r="J89" s="184">
        <f>J774</f>
        <v>0</v>
      </c>
      <c r="K89" s="126"/>
      <c r="L89" s="18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75"/>
      <c r="C90" s="176"/>
      <c r="D90" s="177" t="s">
        <v>162</v>
      </c>
      <c r="E90" s="178"/>
      <c r="F90" s="178"/>
      <c r="G90" s="178"/>
      <c r="H90" s="178"/>
      <c r="I90" s="178"/>
      <c r="J90" s="179">
        <f>J778</f>
        <v>0</v>
      </c>
      <c r="K90" s="176"/>
      <c r="L90" s="180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2" customFormat="1" ht="21.84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6" s="2" customFormat="1" ht="6.96" customHeight="1">
      <c r="A96" s="39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4.96" customHeight="1">
      <c r="A97" s="39"/>
      <c r="B97" s="40"/>
      <c r="C97" s="24" t="s">
        <v>163</v>
      </c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16</v>
      </c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170" t="str">
        <f>E7</f>
        <v>2022_MŠ HOŘANY REKONSTRUKCE</v>
      </c>
      <c r="F100" s="33"/>
      <c r="G100" s="33"/>
      <c r="H100" s="33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126</v>
      </c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6.5" customHeight="1">
      <c r="A102" s="39"/>
      <c r="B102" s="40"/>
      <c r="C102" s="41"/>
      <c r="D102" s="41"/>
      <c r="E102" s="70" t="str">
        <f>E9</f>
        <v>01 - Stavební práce</v>
      </c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2" customHeight="1">
      <c r="A104" s="39"/>
      <c r="B104" s="40"/>
      <c r="C104" s="33" t="s">
        <v>21</v>
      </c>
      <c r="D104" s="41"/>
      <c r="E104" s="41"/>
      <c r="F104" s="28" t="str">
        <f>F12</f>
        <v>Stonava 1014</v>
      </c>
      <c r="G104" s="41"/>
      <c r="H104" s="41"/>
      <c r="I104" s="33" t="s">
        <v>23</v>
      </c>
      <c r="J104" s="73" t="str">
        <f>IF(J12="","",J12)</f>
        <v>26. 4. 2022</v>
      </c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5.15" customHeight="1">
      <c r="A106" s="39"/>
      <c r="B106" s="40"/>
      <c r="C106" s="33" t="s">
        <v>25</v>
      </c>
      <c r="D106" s="41"/>
      <c r="E106" s="41"/>
      <c r="F106" s="28" t="str">
        <f>E15</f>
        <v>Obec Stonava</v>
      </c>
      <c r="G106" s="41"/>
      <c r="H106" s="41"/>
      <c r="I106" s="33" t="s">
        <v>31</v>
      </c>
      <c r="J106" s="37" t="str">
        <f>E21</f>
        <v xml:space="preserve"> </v>
      </c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5.15" customHeight="1">
      <c r="A107" s="39"/>
      <c r="B107" s="40"/>
      <c r="C107" s="33" t="s">
        <v>29</v>
      </c>
      <c r="D107" s="41"/>
      <c r="E107" s="41"/>
      <c r="F107" s="28" t="str">
        <f>IF(E18="","",E18)</f>
        <v>Vyplň údaj</v>
      </c>
      <c r="G107" s="41"/>
      <c r="H107" s="41"/>
      <c r="I107" s="33" t="s">
        <v>34</v>
      </c>
      <c r="J107" s="37" t="str">
        <f>E24</f>
        <v>Amun Pro s.r.o.</v>
      </c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0.32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4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1" customFormat="1" ht="29.28" customHeight="1">
      <c r="A109" s="186"/>
      <c r="B109" s="187"/>
      <c r="C109" s="188" t="s">
        <v>164</v>
      </c>
      <c r="D109" s="189" t="s">
        <v>59</v>
      </c>
      <c r="E109" s="189" t="s">
        <v>55</v>
      </c>
      <c r="F109" s="189" t="s">
        <v>56</v>
      </c>
      <c r="G109" s="189" t="s">
        <v>165</v>
      </c>
      <c r="H109" s="189" t="s">
        <v>166</v>
      </c>
      <c r="I109" s="189" t="s">
        <v>167</v>
      </c>
      <c r="J109" s="189" t="s">
        <v>130</v>
      </c>
      <c r="K109" s="190" t="s">
        <v>168</v>
      </c>
      <c r="L109" s="191"/>
      <c r="M109" s="93" t="s">
        <v>19</v>
      </c>
      <c r="N109" s="94" t="s">
        <v>44</v>
      </c>
      <c r="O109" s="94" t="s">
        <v>169</v>
      </c>
      <c r="P109" s="94" t="s">
        <v>170</v>
      </c>
      <c r="Q109" s="94" t="s">
        <v>171</v>
      </c>
      <c r="R109" s="94" t="s">
        <v>172</v>
      </c>
      <c r="S109" s="94" t="s">
        <v>173</v>
      </c>
      <c r="T109" s="95" t="s">
        <v>174</v>
      </c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</row>
    <row r="110" s="2" customFormat="1" ht="22.8" customHeight="1">
      <c r="A110" s="39"/>
      <c r="B110" s="40"/>
      <c r="C110" s="100" t="s">
        <v>175</v>
      </c>
      <c r="D110" s="41"/>
      <c r="E110" s="41"/>
      <c r="F110" s="41"/>
      <c r="G110" s="41"/>
      <c r="H110" s="41"/>
      <c r="I110" s="41"/>
      <c r="J110" s="192">
        <f>BK110</f>
        <v>0</v>
      </c>
      <c r="K110" s="41"/>
      <c r="L110" s="45"/>
      <c r="M110" s="96"/>
      <c r="N110" s="193"/>
      <c r="O110" s="97"/>
      <c r="P110" s="194">
        <f>P111+P412+P773+P778</f>
        <v>0</v>
      </c>
      <c r="Q110" s="97"/>
      <c r="R110" s="194">
        <f>R111+R412+R773+R778</f>
        <v>198.74626285000002</v>
      </c>
      <c r="S110" s="97"/>
      <c r="T110" s="195">
        <f>T111+T412+T773+T778</f>
        <v>73.193346000000005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73</v>
      </c>
      <c r="AU110" s="18" t="s">
        <v>131</v>
      </c>
      <c r="BK110" s="196">
        <f>BK111+BK412+BK773+BK778</f>
        <v>0</v>
      </c>
    </row>
    <row r="111" s="12" customFormat="1" ht="25.92" customHeight="1">
      <c r="A111" s="12"/>
      <c r="B111" s="197"/>
      <c r="C111" s="198"/>
      <c r="D111" s="199" t="s">
        <v>73</v>
      </c>
      <c r="E111" s="200" t="s">
        <v>176</v>
      </c>
      <c r="F111" s="200" t="s">
        <v>177</v>
      </c>
      <c r="G111" s="198"/>
      <c r="H111" s="198"/>
      <c r="I111" s="201"/>
      <c r="J111" s="202">
        <f>BK111</f>
        <v>0</v>
      </c>
      <c r="K111" s="198"/>
      <c r="L111" s="203"/>
      <c r="M111" s="204"/>
      <c r="N111" s="205"/>
      <c r="O111" s="205"/>
      <c r="P111" s="206">
        <f>P112+P154+P158+P193+P206+P224+P296+P384+P405</f>
        <v>0</v>
      </c>
      <c r="Q111" s="205"/>
      <c r="R111" s="206">
        <f>R112+R154+R158+R193+R206+R224+R296+R384+R405</f>
        <v>178.79036761000003</v>
      </c>
      <c r="S111" s="205"/>
      <c r="T111" s="207">
        <f>T112+T154+T158+T193+T206+T224+T296+T384+T405</f>
        <v>59.491756000000002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82</v>
      </c>
      <c r="AT111" s="209" t="s">
        <v>73</v>
      </c>
      <c r="AU111" s="209" t="s">
        <v>74</v>
      </c>
      <c r="AY111" s="208" t="s">
        <v>178</v>
      </c>
      <c r="BK111" s="210">
        <f>BK112+BK154+BK158+BK193+BK206+BK224+BK296+BK384+BK405</f>
        <v>0</v>
      </c>
    </row>
    <row r="112" s="12" customFormat="1" ht="22.8" customHeight="1">
      <c r="A112" s="12"/>
      <c r="B112" s="197"/>
      <c r="C112" s="198"/>
      <c r="D112" s="199" t="s">
        <v>73</v>
      </c>
      <c r="E112" s="211" t="s">
        <v>82</v>
      </c>
      <c r="F112" s="211" t="s">
        <v>179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P113+SUM(P114:P138)+P146+P150</f>
        <v>0</v>
      </c>
      <c r="Q112" s="205"/>
      <c r="R112" s="206">
        <f>R113+SUM(R114:R138)+R146+R150</f>
        <v>0.01</v>
      </c>
      <c r="S112" s="205"/>
      <c r="T112" s="207">
        <f>T113+SUM(T114:T138)+T146+T150</f>
        <v>6.3600000000000003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82</v>
      </c>
      <c r="AT112" s="209" t="s">
        <v>73</v>
      </c>
      <c r="AU112" s="209" t="s">
        <v>82</v>
      </c>
      <c r="AY112" s="208" t="s">
        <v>178</v>
      </c>
      <c r="BK112" s="210">
        <f>BK113+SUM(BK114:BK138)+BK146+BK150</f>
        <v>0</v>
      </c>
    </row>
    <row r="113" s="2" customFormat="1" ht="16.5" customHeight="1">
      <c r="A113" s="39"/>
      <c r="B113" s="40"/>
      <c r="C113" s="213" t="s">
        <v>82</v>
      </c>
      <c r="D113" s="213" t="s">
        <v>180</v>
      </c>
      <c r="E113" s="214" t="s">
        <v>181</v>
      </c>
      <c r="F113" s="215" t="s">
        <v>182</v>
      </c>
      <c r="G113" s="216" t="s">
        <v>183</v>
      </c>
      <c r="H113" s="217">
        <v>15</v>
      </c>
      <c r="I113" s="218"/>
      <c r="J113" s="219">
        <f>ROUND(I113*H113,2)</f>
        <v>0</v>
      </c>
      <c r="K113" s="215" t="s">
        <v>184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185</v>
      </c>
      <c r="AT113" s="224" t="s">
        <v>180</v>
      </c>
      <c r="AU113" s="224" t="s">
        <v>84</v>
      </c>
      <c r="AY113" s="18" t="s">
        <v>178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82</v>
      </c>
      <c r="BK113" s="225">
        <f>ROUND(I113*H113,2)</f>
        <v>0</v>
      </c>
      <c r="BL113" s="18" t="s">
        <v>185</v>
      </c>
      <c r="BM113" s="224" t="s">
        <v>186</v>
      </c>
    </row>
    <row r="114" s="2" customFormat="1">
      <c r="A114" s="39"/>
      <c r="B114" s="40"/>
      <c r="C114" s="41"/>
      <c r="D114" s="226" t="s">
        <v>187</v>
      </c>
      <c r="E114" s="41"/>
      <c r="F114" s="227" t="s">
        <v>188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187</v>
      </c>
      <c r="AU114" s="18" t="s">
        <v>84</v>
      </c>
    </row>
    <row r="115" s="2" customFormat="1">
      <c r="A115" s="39"/>
      <c r="B115" s="40"/>
      <c r="C115" s="41"/>
      <c r="D115" s="231" t="s">
        <v>189</v>
      </c>
      <c r="E115" s="41"/>
      <c r="F115" s="232" t="s">
        <v>190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189</v>
      </c>
      <c r="AU115" s="18" t="s">
        <v>84</v>
      </c>
    </row>
    <row r="116" s="2" customFormat="1" ht="16.5" customHeight="1">
      <c r="A116" s="39"/>
      <c r="B116" s="40"/>
      <c r="C116" s="213" t="s">
        <v>84</v>
      </c>
      <c r="D116" s="213" t="s">
        <v>180</v>
      </c>
      <c r="E116" s="214" t="s">
        <v>191</v>
      </c>
      <c r="F116" s="215" t="s">
        <v>192</v>
      </c>
      <c r="G116" s="216" t="s">
        <v>183</v>
      </c>
      <c r="H116" s="217">
        <v>15</v>
      </c>
      <c r="I116" s="218"/>
      <c r="J116" s="219">
        <f>ROUND(I116*H116,2)</f>
        <v>0</v>
      </c>
      <c r="K116" s="215" t="s">
        <v>184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185</v>
      </c>
      <c r="AT116" s="224" t="s">
        <v>180</v>
      </c>
      <c r="AU116" s="224" t="s">
        <v>84</v>
      </c>
      <c r="AY116" s="18" t="s">
        <v>178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185</v>
      </c>
      <c r="BM116" s="224" t="s">
        <v>193</v>
      </c>
    </row>
    <row r="117" s="2" customFormat="1">
      <c r="A117" s="39"/>
      <c r="B117" s="40"/>
      <c r="C117" s="41"/>
      <c r="D117" s="226" t="s">
        <v>187</v>
      </c>
      <c r="E117" s="41"/>
      <c r="F117" s="227" t="s">
        <v>194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187</v>
      </c>
      <c r="AU117" s="18" t="s">
        <v>84</v>
      </c>
    </row>
    <row r="118" s="2" customFormat="1">
      <c r="A118" s="39"/>
      <c r="B118" s="40"/>
      <c r="C118" s="41"/>
      <c r="D118" s="231" t="s">
        <v>189</v>
      </c>
      <c r="E118" s="41"/>
      <c r="F118" s="232" t="s">
        <v>195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189</v>
      </c>
      <c r="AU118" s="18" t="s">
        <v>84</v>
      </c>
    </row>
    <row r="119" s="2" customFormat="1" ht="16.5" customHeight="1">
      <c r="A119" s="39"/>
      <c r="B119" s="40"/>
      <c r="C119" s="213" t="s">
        <v>196</v>
      </c>
      <c r="D119" s="213" t="s">
        <v>180</v>
      </c>
      <c r="E119" s="214" t="s">
        <v>197</v>
      </c>
      <c r="F119" s="215" t="s">
        <v>198</v>
      </c>
      <c r="G119" s="216" t="s">
        <v>183</v>
      </c>
      <c r="H119" s="217">
        <v>15</v>
      </c>
      <c r="I119" s="218"/>
      <c r="J119" s="219">
        <f>ROUND(I119*H119,2)</f>
        <v>0</v>
      </c>
      <c r="K119" s="215" t="s">
        <v>184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185</v>
      </c>
      <c r="AT119" s="224" t="s">
        <v>180</v>
      </c>
      <c r="AU119" s="224" t="s">
        <v>84</v>
      </c>
      <c r="AY119" s="18" t="s">
        <v>178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82</v>
      </c>
      <c r="BK119" s="225">
        <f>ROUND(I119*H119,2)</f>
        <v>0</v>
      </c>
      <c r="BL119" s="18" t="s">
        <v>185</v>
      </c>
      <c r="BM119" s="224" t="s">
        <v>199</v>
      </c>
    </row>
    <row r="120" s="2" customFormat="1">
      <c r="A120" s="39"/>
      <c r="B120" s="40"/>
      <c r="C120" s="41"/>
      <c r="D120" s="226" t="s">
        <v>187</v>
      </c>
      <c r="E120" s="41"/>
      <c r="F120" s="227" t="s">
        <v>200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187</v>
      </c>
      <c r="AU120" s="18" t="s">
        <v>84</v>
      </c>
    </row>
    <row r="121" s="2" customFormat="1">
      <c r="A121" s="39"/>
      <c r="B121" s="40"/>
      <c r="C121" s="41"/>
      <c r="D121" s="231" t="s">
        <v>189</v>
      </c>
      <c r="E121" s="41"/>
      <c r="F121" s="232" t="s">
        <v>201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189</v>
      </c>
      <c r="AU121" s="18" t="s">
        <v>84</v>
      </c>
    </row>
    <row r="122" s="2" customFormat="1">
      <c r="A122" s="39"/>
      <c r="B122" s="40"/>
      <c r="C122" s="41"/>
      <c r="D122" s="226" t="s">
        <v>202</v>
      </c>
      <c r="E122" s="41"/>
      <c r="F122" s="233" t="s">
        <v>203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202</v>
      </c>
      <c r="AU122" s="18" t="s">
        <v>84</v>
      </c>
    </row>
    <row r="123" s="2" customFormat="1" ht="16.5" customHeight="1">
      <c r="A123" s="39"/>
      <c r="B123" s="40"/>
      <c r="C123" s="213" t="s">
        <v>185</v>
      </c>
      <c r="D123" s="213" t="s">
        <v>180</v>
      </c>
      <c r="E123" s="214" t="s">
        <v>204</v>
      </c>
      <c r="F123" s="215" t="s">
        <v>205</v>
      </c>
      <c r="G123" s="216" t="s">
        <v>206</v>
      </c>
      <c r="H123" s="217">
        <v>100</v>
      </c>
      <c r="I123" s="218"/>
      <c r="J123" s="219">
        <f>ROUND(I123*H123,2)</f>
        <v>0</v>
      </c>
      <c r="K123" s="215" t="s">
        <v>184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185</v>
      </c>
      <c r="AT123" s="224" t="s">
        <v>180</v>
      </c>
      <c r="AU123" s="224" t="s">
        <v>84</v>
      </c>
      <c r="AY123" s="18" t="s">
        <v>178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82</v>
      </c>
      <c r="BK123" s="225">
        <f>ROUND(I123*H123,2)</f>
        <v>0</v>
      </c>
      <c r="BL123" s="18" t="s">
        <v>185</v>
      </c>
      <c r="BM123" s="224" t="s">
        <v>207</v>
      </c>
    </row>
    <row r="124" s="2" customFormat="1">
      <c r="A124" s="39"/>
      <c r="B124" s="40"/>
      <c r="C124" s="41"/>
      <c r="D124" s="226" t="s">
        <v>187</v>
      </c>
      <c r="E124" s="41"/>
      <c r="F124" s="227" t="s">
        <v>208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187</v>
      </c>
      <c r="AU124" s="18" t="s">
        <v>84</v>
      </c>
    </row>
    <row r="125" s="2" customFormat="1">
      <c r="A125" s="39"/>
      <c r="B125" s="40"/>
      <c r="C125" s="41"/>
      <c r="D125" s="231" t="s">
        <v>189</v>
      </c>
      <c r="E125" s="41"/>
      <c r="F125" s="232" t="s">
        <v>209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189</v>
      </c>
      <c r="AU125" s="18" t="s">
        <v>84</v>
      </c>
    </row>
    <row r="126" s="2" customFormat="1">
      <c r="A126" s="39"/>
      <c r="B126" s="40"/>
      <c r="C126" s="41"/>
      <c r="D126" s="226" t="s">
        <v>202</v>
      </c>
      <c r="E126" s="41"/>
      <c r="F126" s="233" t="s">
        <v>203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202</v>
      </c>
      <c r="AU126" s="18" t="s">
        <v>84</v>
      </c>
    </row>
    <row r="127" s="2" customFormat="1" ht="16.5" customHeight="1">
      <c r="A127" s="39"/>
      <c r="B127" s="40"/>
      <c r="C127" s="213" t="s">
        <v>210</v>
      </c>
      <c r="D127" s="213" t="s">
        <v>180</v>
      </c>
      <c r="E127" s="214" t="s">
        <v>211</v>
      </c>
      <c r="F127" s="215" t="s">
        <v>212</v>
      </c>
      <c r="G127" s="216" t="s">
        <v>206</v>
      </c>
      <c r="H127" s="217">
        <v>100</v>
      </c>
      <c r="I127" s="218"/>
      <c r="J127" s="219">
        <f>ROUND(I127*H127,2)</f>
        <v>0</v>
      </c>
      <c r="K127" s="215" t="s">
        <v>184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185</v>
      </c>
      <c r="AT127" s="224" t="s">
        <v>180</v>
      </c>
      <c r="AU127" s="224" t="s">
        <v>84</v>
      </c>
      <c r="AY127" s="18" t="s">
        <v>178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82</v>
      </c>
      <c r="BK127" s="225">
        <f>ROUND(I127*H127,2)</f>
        <v>0</v>
      </c>
      <c r="BL127" s="18" t="s">
        <v>185</v>
      </c>
      <c r="BM127" s="224" t="s">
        <v>213</v>
      </c>
    </row>
    <row r="128" s="2" customFormat="1">
      <c r="A128" s="39"/>
      <c r="B128" s="40"/>
      <c r="C128" s="41"/>
      <c r="D128" s="226" t="s">
        <v>187</v>
      </c>
      <c r="E128" s="41"/>
      <c r="F128" s="227" t="s">
        <v>214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187</v>
      </c>
      <c r="AU128" s="18" t="s">
        <v>84</v>
      </c>
    </row>
    <row r="129" s="2" customFormat="1">
      <c r="A129" s="39"/>
      <c r="B129" s="40"/>
      <c r="C129" s="41"/>
      <c r="D129" s="231" t="s">
        <v>189</v>
      </c>
      <c r="E129" s="41"/>
      <c r="F129" s="232" t="s">
        <v>215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189</v>
      </c>
      <c r="AU129" s="18" t="s">
        <v>84</v>
      </c>
    </row>
    <row r="130" s="2" customFormat="1">
      <c r="A130" s="39"/>
      <c r="B130" s="40"/>
      <c r="C130" s="41"/>
      <c r="D130" s="226" t="s">
        <v>202</v>
      </c>
      <c r="E130" s="41"/>
      <c r="F130" s="233" t="s">
        <v>203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202</v>
      </c>
      <c r="AU130" s="18" t="s">
        <v>84</v>
      </c>
    </row>
    <row r="131" s="2" customFormat="1" ht="16.5" customHeight="1">
      <c r="A131" s="39"/>
      <c r="B131" s="40"/>
      <c r="C131" s="234" t="s">
        <v>216</v>
      </c>
      <c r="D131" s="234" t="s">
        <v>96</v>
      </c>
      <c r="E131" s="235" t="s">
        <v>217</v>
      </c>
      <c r="F131" s="236" t="s">
        <v>218</v>
      </c>
      <c r="G131" s="237" t="s">
        <v>219</v>
      </c>
      <c r="H131" s="238">
        <v>10</v>
      </c>
      <c r="I131" s="239"/>
      <c r="J131" s="240">
        <f>ROUND(I131*H131,2)</f>
        <v>0</v>
      </c>
      <c r="K131" s="236" t="s">
        <v>184</v>
      </c>
      <c r="L131" s="241"/>
      <c r="M131" s="242" t="s">
        <v>19</v>
      </c>
      <c r="N131" s="243" t="s">
        <v>45</v>
      </c>
      <c r="O131" s="85"/>
      <c r="P131" s="222">
        <f>O131*H131</f>
        <v>0</v>
      </c>
      <c r="Q131" s="222">
        <v>0.001</v>
      </c>
      <c r="R131" s="222">
        <f>Q131*H131</f>
        <v>0.01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220</v>
      </c>
      <c r="AT131" s="224" t="s">
        <v>96</v>
      </c>
      <c r="AU131" s="224" t="s">
        <v>84</v>
      </c>
      <c r="AY131" s="18" t="s">
        <v>178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82</v>
      </c>
      <c r="BK131" s="225">
        <f>ROUND(I131*H131,2)</f>
        <v>0</v>
      </c>
      <c r="BL131" s="18" t="s">
        <v>185</v>
      </c>
      <c r="BM131" s="224" t="s">
        <v>221</v>
      </c>
    </row>
    <row r="132" s="2" customFormat="1">
      <c r="A132" s="39"/>
      <c r="B132" s="40"/>
      <c r="C132" s="41"/>
      <c r="D132" s="226" t="s">
        <v>187</v>
      </c>
      <c r="E132" s="41"/>
      <c r="F132" s="227" t="s">
        <v>218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187</v>
      </c>
      <c r="AU132" s="18" t="s">
        <v>84</v>
      </c>
    </row>
    <row r="133" s="2" customFormat="1">
      <c r="A133" s="39"/>
      <c r="B133" s="40"/>
      <c r="C133" s="41"/>
      <c r="D133" s="226" t="s">
        <v>202</v>
      </c>
      <c r="E133" s="41"/>
      <c r="F133" s="233" t="s">
        <v>203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202</v>
      </c>
      <c r="AU133" s="18" t="s">
        <v>84</v>
      </c>
    </row>
    <row r="134" s="2" customFormat="1" ht="16.5" customHeight="1">
      <c r="A134" s="39"/>
      <c r="B134" s="40"/>
      <c r="C134" s="213" t="s">
        <v>222</v>
      </c>
      <c r="D134" s="213" t="s">
        <v>180</v>
      </c>
      <c r="E134" s="214" t="s">
        <v>223</v>
      </c>
      <c r="F134" s="215" t="s">
        <v>224</v>
      </c>
      <c r="G134" s="216" t="s">
        <v>206</v>
      </c>
      <c r="H134" s="217">
        <v>100</v>
      </c>
      <c r="I134" s="218"/>
      <c r="J134" s="219">
        <f>ROUND(I134*H134,2)</f>
        <v>0</v>
      </c>
      <c r="K134" s="215" t="s">
        <v>184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185</v>
      </c>
      <c r="AT134" s="224" t="s">
        <v>180</v>
      </c>
      <c r="AU134" s="224" t="s">
        <v>84</v>
      </c>
      <c r="AY134" s="18" t="s">
        <v>178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185</v>
      </c>
      <c r="BM134" s="224" t="s">
        <v>225</v>
      </c>
    </row>
    <row r="135" s="2" customFormat="1">
      <c r="A135" s="39"/>
      <c r="B135" s="40"/>
      <c r="C135" s="41"/>
      <c r="D135" s="226" t="s">
        <v>187</v>
      </c>
      <c r="E135" s="41"/>
      <c r="F135" s="227" t="s">
        <v>226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84</v>
      </c>
    </row>
    <row r="136" s="2" customFormat="1">
      <c r="A136" s="39"/>
      <c r="B136" s="40"/>
      <c r="C136" s="41"/>
      <c r="D136" s="231" t="s">
        <v>189</v>
      </c>
      <c r="E136" s="41"/>
      <c r="F136" s="232" t="s">
        <v>227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189</v>
      </c>
      <c r="AU136" s="18" t="s">
        <v>84</v>
      </c>
    </row>
    <row r="137" s="2" customFormat="1">
      <c r="A137" s="39"/>
      <c r="B137" s="40"/>
      <c r="C137" s="41"/>
      <c r="D137" s="226" t="s">
        <v>202</v>
      </c>
      <c r="E137" s="41"/>
      <c r="F137" s="233" t="s">
        <v>203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202</v>
      </c>
      <c r="AU137" s="18" t="s">
        <v>84</v>
      </c>
    </row>
    <row r="138" s="12" customFormat="1" ht="20.88" customHeight="1">
      <c r="A138" s="12"/>
      <c r="B138" s="197"/>
      <c r="C138" s="198"/>
      <c r="D138" s="199" t="s">
        <v>73</v>
      </c>
      <c r="E138" s="211" t="s">
        <v>228</v>
      </c>
      <c r="F138" s="211" t="s">
        <v>229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SUM(P139:P145)</f>
        <v>0</v>
      </c>
      <c r="Q138" s="205"/>
      <c r="R138" s="206">
        <f>SUM(R139:R145)</f>
        <v>0</v>
      </c>
      <c r="S138" s="205"/>
      <c r="T138" s="207">
        <f>SUM(T139:T145)</f>
        <v>6.3600000000000003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82</v>
      </c>
      <c r="AT138" s="209" t="s">
        <v>73</v>
      </c>
      <c r="AU138" s="209" t="s">
        <v>84</v>
      </c>
      <c r="AY138" s="208" t="s">
        <v>178</v>
      </c>
      <c r="BK138" s="210">
        <f>SUM(BK139:BK145)</f>
        <v>0</v>
      </c>
    </row>
    <row r="139" s="2" customFormat="1" ht="16.5" customHeight="1">
      <c r="A139" s="39"/>
      <c r="B139" s="40"/>
      <c r="C139" s="213" t="s">
        <v>220</v>
      </c>
      <c r="D139" s="213" t="s">
        <v>180</v>
      </c>
      <c r="E139" s="214" t="s">
        <v>230</v>
      </c>
      <c r="F139" s="215" t="s">
        <v>231</v>
      </c>
      <c r="G139" s="216" t="s">
        <v>206</v>
      </c>
      <c r="H139" s="217">
        <v>15</v>
      </c>
      <c r="I139" s="218"/>
      <c r="J139" s="219">
        <f>ROUND(I139*H139,2)</f>
        <v>0</v>
      </c>
      <c r="K139" s="215" t="s">
        <v>184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0.26000000000000001</v>
      </c>
      <c r="T139" s="223">
        <f>S139*H139</f>
        <v>3.9000000000000004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185</v>
      </c>
      <c r="AT139" s="224" t="s">
        <v>180</v>
      </c>
      <c r="AU139" s="224" t="s">
        <v>196</v>
      </c>
      <c r="AY139" s="18" t="s">
        <v>178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82</v>
      </c>
      <c r="BK139" s="225">
        <f>ROUND(I139*H139,2)</f>
        <v>0</v>
      </c>
      <c r="BL139" s="18" t="s">
        <v>185</v>
      </c>
      <c r="BM139" s="224" t="s">
        <v>232</v>
      </c>
    </row>
    <row r="140" s="2" customFormat="1">
      <c r="A140" s="39"/>
      <c r="B140" s="40"/>
      <c r="C140" s="41"/>
      <c r="D140" s="226" t="s">
        <v>187</v>
      </c>
      <c r="E140" s="41"/>
      <c r="F140" s="227" t="s">
        <v>231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187</v>
      </c>
      <c r="AU140" s="18" t="s">
        <v>196</v>
      </c>
    </row>
    <row r="141" s="2" customFormat="1">
      <c r="A141" s="39"/>
      <c r="B141" s="40"/>
      <c r="C141" s="41"/>
      <c r="D141" s="231" t="s">
        <v>189</v>
      </c>
      <c r="E141" s="41"/>
      <c r="F141" s="232" t="s">
        <v>233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189</v>
      </c>
      <c r="AU141" s="18" t="s">
        <v>196</v>
      </c>
    </row>
    <row r="142" s="2" customFormat="1" ht="16.5" customHeight="1">
      <c r="A142" s="39"/>
      <c r="B142" s="40"/>
      <c r="C142" s="213" t="s">
        <v>234</v>
      </c>
      <c r="D142" s="213" t="s">
        <v>180</v>
      </c>
      <c r="E142" s="214" t="s">
        <v>235</v>
      </c>
      <c r="F142" s="215" t="s">
        <v>236</v>
      </c>
      <c r="G142" s="216" t="s">
        <v>237</v>
      </c>
      <c r="H142" s="217">
        <v>12</v>
      </c>
      <c r="I142" s="218"/>
      <c r="J142" s="219">
        <f>ROUND(I142*H142,2)</f>
        <v>0</v>
      </c>
      <c r="K142" s="215" t="s">
        <v>184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0.20499999999999999</v>
      </c>
      <c r="T142" s="223">
        <f>S142*H142</f>
        <v>2.46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185</v>
      </c>
      <c r="AT142" s="224" t="s">
        <v>180</v>
      </c>
      <c r="AU142" s="224" t="s">
        <v>196</v>
      </c>
      <c r="AY142" s="18" t="s">
        <v>178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82</v>
      </c>
      <c r="BK142" s="225">
        <f>ROUND(I142*H142,2)</f>
        <v>0</v>
      </c>
      <c r="BL142" s="18" t="s">
        <v>185</v>
      </c>
      <c r="BM142" s="224" t="s">
        <v>238</v>
      </c>
    </row>
    <row r="143" s="2" customFormat="1">
      <c r="A143" s="39"/>
      <c r="B143" s="40"/>
      <c r="C143" s="41"/>
      <c r="D143" s="226" t="s">
        <v>187</v>
      </c>
      <c r="E143" s="41"/>
      <c r="F143" s="227" t="s">
        <v>236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187</v>
      </c>
      <c r="AU143" s="18" t="s">
        <v>196</v>
      </c>
    </row>
    <row r="144" s="2" customFormat="1">
      <c r="A144" s="39"/>
      <c r="B144" s="40"/>
      <c r="C144" s="41"/>
      <c r="D144" s="231" t="s">
        <v>189</v>
      </c>
      <c r="E144" s="41"/>
      <c r="F144" s="232" t="s">
        <v>239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189</v>
      </c>
      <c r="AU144" s="18" t="s">
        <v>196</v>
      </c>
    </row>
    <row r="145" s="2" customFormat="1">
      <c r="A145" s="39"/>
      <c r="B145" s="40"/>
      <c r="C145" s="41"/>
      <c r="D145" s="226" t="s">
        <v>202</v>
      </c>
      <c r="E145" s="41"/>
      <c r="F145" s="233" t="s">
        <v>240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202</v>
      </c>
      <c r="AU145" s="18" t="s">
        <v>196</v>
      </c>
    </row>
    <row r="146" s="12" customFormat="1" ht="20.88" customHeight="1">
      <c r="A146" s="12"/>
      <c r="B146" s="197"/>
      <c r="C146" s="198"/>
      <c r="D146" s="199" t="s">
        <v>73</v>
      </c>
      <c r="E146" s="211" t="s">
        <v>241</v>
      </c>
      <c r="F146" s="211" t="s">
        <v>242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SUM(P147:P149)</f>
        <v>0</v>
      </c>
      <c r="Q146" s="205"/>
      <c r="R146" s="206">
        <f>SUM(R147:R149)</f>
        <v>0</v>
      </c>
      <c r="S146" s="205"/>
      <c r="T146" s="207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82</v>
      </c>
      <c r="AT146" s="209" t="s">
        <v>73</v>
      </c>
      <c r="AU146" s="209" t="s">
        <v>84</v>
      </c>
      <c r="AY146" s="208" t="s">
        <v>178</v>
      </c>
      <c r="BK146" s="210">
        <f>SUM(BK147:BK149)</f>
        <v>0</v>
      </c>
    </row>
    <row r="147" s="2" customFormat="1" ht="16.5" customHeight="1">
      <c r="A147" s="39"/>
      <c r="B147" s="40"/>
      <c r="C147" s="213" t="s">
        <v>243</v>
      </c>
      <c r="D147" s="213" t="s">
        <v>180</v>
      </c>
      <c r="E147" s="214" t="s">
        <v>244</v>
      </c>
      <c r="F147" s="215" t="s">
        <v>245</v>
      </c>
      <c r="G147" s="216" t="s">
        <v>183</v>
      </c>
      <c r="H147" s="217">
        <v>3</v>
      </c>
      <c r="I147" s="218"/>
      <c r="J147" s="219">
        <f>ROUND(I147*H147,2)</f>
        <v>0</v>
      </c>
      <c r="K147" s="215" t="s">
        <v>184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185</v>
      </c>
      <c r="AT147" s="224" t="s">
        <v>180</v>
      </c>
      <c r="AU147" s="224" t="s">
        <v>196</v>
      </c>
      <c r="AY147" s="18" t="s">
        <v>178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82</v>
      </c>
      <c r="BK147" s="225">
        <f>ROUND(I147*H147,2)</f>
        <v>0</v>
      </c>
      <c r="BL147" s="18" t="s">
        <v>185</v>
      </c>
      <c r="BM147" s="224" t="s">
        <v>246</v>
      </c>
    </row>
    <row r="148" s="2" customFormat="1">
      <c r="A148" s="39"/>
      <c r="B148" s="40"/>
      <c r="C148" s="41"/>
      <c r="D148" s="226" t="s">
        <v>187</v>
      </c>
      <c r="E148" s="41"/>
      <c r="F148" s="227" t="s">
        <v>245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187</v>
      </c>
      <c r="AU148" s="18" t="s">
        <v>196</v>
      </c>
    </row>
    <row r="149" s="2" customFormat="1">
      <c r="A149" s="39"/>
      <c r="B149" s="40"/>
      <c r="C149" s="41"/>
      <c r="D149" s="231" t="s">
        <v>189</v>
      </c>
      <c r="E149" s="41"/>
      <c r="F149" s="232" t="s">
        <v>247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189</v>
      </c>
      <c r="AU149" s="18" t="s">
        <v>196</v>
      </c>
    </row>
    <row r="150" s="12" customFormat="1" ht="20.88" customHeight="1">
      <c r="A150" s="12"/>
      <c r="B150" s="197"/>
      <c r="C150" s="198"/>
      <c r="D150" s="199" t="s">
        <v>73</v>
      </c>
      <c r="E150" s="211" t="s">
        <v>248</v>
      </c>
      <c r="F150" s="211" t="s">
        <v>249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SUM(P151:P153)</f>
        <v>0</v>
      </c>
      <c r="Q150" s="205"/>
      <c r="R150" s="206">
        <f>SUM(R151:R153)</f>
        <v>0</v>
      </c>
      <c r="S150" s="205"/>
      <c r="T150" s="207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82</v>
      </c>
      <c r="AT150" s="209" t="s">
        <v>73</v>
      </c>
      <c r="AU150" s="209" t="s">
        <v>84</v>
      </c>
      <c r="AY150" s="208" t="s">
        <v>178</v>
      </c>
      <c r="BK150" s="210">
        <f>SUM(BK151:BK153)</f>
        <v>0</v>
      </c>
    </row>
    <row r="151" s="2" customFormat="1" ht="16.5" customHeight="1">
      <c r="A151" s="39"/>
      <c r="B151" s="40"/>
      <c r="C151" s="213" t="s">
        <v>228</v>
      </c>
      <c r="D151" s="213" t="s">
        <v>180</v>
      </c>
      <c r="E151" s="214" t="s">
        <v>250</v>
      </c>
      <c r="F151" s="215" t="s">
        <v>251</v>
      </c>
      <c r="G151" s="216" t="s">
        <v>252</v>
      </c>
      <c r="H151" s="217">
        <v>20</v>
      </c>
      <c r="I151" s="218"/>
      <c r="J151" s="219">
        <f>ROUND(I151*H151,2)</f>
        <v>0</v>
      </c>
      <c r="K151" s="215" t="s">
        <v>184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185</v>
      </c>
      <c r="AT151" s="224" t="s">
        <v>180</v>
      </c>
      <c r="AU151" s="224" t="s">
        <v>196</v>
      </c>
      <c r="AY151" s="18" t="s">
        <v>178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82</v>
      </c>
      <c r="BK151" s="225">
        <f>ROUND(I151*H151,2)</f>
        <v>0</v>
      </c>
      <c r="BL151" s="18" t="s">
        <v>185</v>
      </c>
      <c r="BM151" s="224" t="s">
        <v>253</v>
      </c>
    </row>
    <row r="152" s="2" customFormat="1">
      <c r="A152" s="39"/>
      <c r="B152" s="40"/>
      <c r="C152" s="41"/>
      <c r="D152" s="226" t="s">
        <v>187</v>
      </c>
      <c r="E152" s="41"/>
      <c r="F152" s="227" t="s">
        <v>251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187</v>
      </c>
      <c r="AU152" s="18" t="s">
        <v>196</v>
      </c>
    </row>
    <row r="153" s="2" customFormat="1">
      <c r="A153" s="39"/>
      <c r="B153" s="40"/>
      <c r="C153" s="41"/>
      <c r="D153" s="231" t="s">
        <v>189</v>
      </c>
      <c r="E153" s="41"/>
      <c r="F153" s="232" t="s">
        <v>254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189</v>
      </c>
      <c r="AU153" s="18" t="s">
        <v>196</v>
      </c>
    </row>
    <row r="154" s="12" customFormat="1" ht="22.8" customHeight="1">
      <c r="A154" s="12"/>
      <c r="B154" s="197"/>
      <c r="C154" s="198"/>
      <c r="D154" s="199" t="s">
        <v>73</v>
      </c>
      <c r="E154" s="211" t="s">
        <v>84</v>
      </c>
      <c r="F154" s="211" t="s">
        <v>255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SUM(P155:P157)</f>
        <v>0</v>
      </c>
      <c r="Q154" s="205"/>
      <c r="R154" s="206">
        <f>SUM(R155:R157)</f>
        <v>18.764025</v>
      </c>
      <c r="S154" s="205"/>
      <c r="T154" s="207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82</v>
      </c>
      <c r="AT154" s="209" t="s">
        <v>73</v>
      </c>
      <c r="AU154" s="209" t="s">
        <v>82</v>
      </c>
      <c r="AY154" s="208" t="s">
        <v>178</v>
      </c>
      <c r="BK154" s="210">
        <f>SUM(BK155:BK157)</f>
        <v>0</v>
      </c>
    </row>
    <row r="155" s="2" customFormat="1" ht="16.5" customHeight="1">
      <c r="A155" s="39"/>
      <c r="B155" s="40"/>
      <c r="C155" s="213" t="s">
        <v>241</v>
      </c>
      <c r="D155" s="213" t="s">
        <v>180</v>
      </c>
      <c r="E155" s="214" t="s">
        <v>256</v>
      </c>
      <c r="F155" s="215" t="s">
        <v>257</v>
      </c>
      <c r="G155" s="216" t="s">
        <v>183</v>
      </c>
      <c r="H155" s="217">
        <v>7.5</v>
      </c>
      <c r="I155" s="218"/>
      <c r="J155" s="219">
        <f>ROUND(I155*H155,2)</f>
        <v>0</v>
      </c>
      <c r="K155" s="215" t="s">
        <v>184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2.5018699999999998</v>
      </c>
      <c r="R155" s="222">
        <f>Q155*H155</f>
        <v>18.764025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185</v>
      </c>
      <c r="AT155" s="224" t="s">
        <v>180</v>
      </c>
      <c r="AU155" s="224" t="s">
        <v>84</v>
      </c>
      <c r="AY155" s="18" t="s">
        <v>178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82</v>
      </c>
      <c r="BK155" s="225">
        <f>ROUND(I155*H155,2)</f>
        <v>0</v>
      </c>
      <c r="BL155" s="18" t="s">
        <v>185</v>
      </c>
      <c r="BM155" s="224" t="s">
        <v>258</v>
      </c>
    </row>
    <row r="156" s="2" customFormat="1">
      <c r="A156" s="39"/>
      <c r="B156" s="40"/>
      <c r="C156" s="41"/>
      <c r="D156" s="226" t="s">
        <v>187</v>
      </c>
      <c r="E156" s="41"/>
      <c r="F156" s="227" t="s">
        <v>259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187</v>
      </c>
      <c r="AU156" s="18" t="s">
        <v>84</v>
      </c>
    </row>
    <row r="157" s="2" customFormat="1">
      <c r="A157" s="39"/>
      <c r="B157" s="40"/>
      <c r="C157" s="41"/>
      <c r="D157" s="231" t="s">
        <v>189</v>
      </c>
      <c r="E157" s="41"/>
      <c r="F157" s="232" t="s">
        <v>260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189</v>
      </c>
      <c r="AU157" s="18" t="s">
        <v>84</v>
      </c>
    </row>
    <row r="158" s="12" customFormat="1" ht="22.8" customHeight="1">
      <c r="A158" s="12"/>
      <c r="B158" s="197"/>
      <c r="C158" s="198"/>
      <c r="D158" s="199" t="s">
        <v>73</v>
      </c>
      <c r="E158" s="211" t="s">
        <v>196</v>
      </c>
      <c r="F158" s="211" t="s">
        <v>261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SUM(P159:P192)</f>
        <v>0</v>
      </c>
      <c r="Q158" s="205"/>
      <c r="R158" s="206">
        <f>SUM(R159:R192)</f>
        <v>9.9859780000000011</v>
      </c>
      <c r="S158" s="205"/>
      <c r="T158" s="207">
        <f>SUM(T159:T192)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82</v>
      </c>
      <c r="AT158" s="209" t="s">
        <v>73</v>
      </c>
      <c r="AU158" s="209" t="s">
        <v>82</v>
      </c>
      <c r="AY158" s="208" t="s">
        <v>178</v>
      </c>
      <c r="BK158" s="210">
        <f>SUM(BK159:BK192)</f>
        <v>0</v>
      </c>
    </row>
    <row r="159" s="2" customFormat="1" ht="21.75" customHeight="1">
      <c r="A159" s="39"/>
      <c r="B159" s="40"/>
      <c r="C159" s="213" t="s">
        <v>262</v>
      </c>
      <c r="D159" s="213" t="s">
        <v>180</v>
      </c>
      <c r="E159" s="214" t="s">
        <v>263</v>
      </c>
      <c r="F159" s="215" t="s">
        <v>264</v>
      </c>
      <c r="G159" s="216" t="s">
        <v>206</v>
      </c>
      <c r="H159" s="217">
        <v>2</v>
      </c>
      <c r="I159" s="218"/>
      <c r="J159" s="219">
        <f>ROUND(I159*H159,2)</f>
        <v>0</v>
      </c>
      <c r="K159" s="215" t="s">
        <v>184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0.16811000000000001</v>
      </c>
      <c r="R159" s="222">
        <f>Q159*H159</f>
        <v>0.33622000000000002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185</v>
      </c>
      <c r="AT159" s="224" t="s">
        <v>180</v>
      </c>
      <c r="AU159" s="224" t="s">
        <v>84</v>
      </c>
      <c r="AY159" s="18" t="s">
        <v>178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82</v>
      </c>
      <c r="BK159" s="225">
        <f>ROUND(I159*H159,2)</f>
        <v>0</v>
      </c>
      <c r="BL159" s="18" t="s">
        <v>185</v>
      </c>
      <c r="BM159" s="224" t="s">
        <v>265</v>
      </c>
    </row>
    <row r="160" s="2" customFormat="1">
      <c r="A160" s="39"/>
      <c r="B160" s="40"/>
      <c r="C160" s="41"/>
      <c r="D160" s="226" t="s">
        <v>187</v>
      </c>
      <c r="E160" s="41"/>
      <c r="F160" s="227" t="s">
        <v>266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187</v>
      </c>
      <c r="AU160" s="18" t="s">
        <v>84</v>
      </c>
    </row>
    <row r="161" s="2" customFormat="1">
      <c r="A161" s="39"/>
      <c r="B161" s="40"/>
      <c r="C161" s="41"/>
      <c r="D161" s="231" t="s">
        <v>189</v>
      </c>
      <c r="E161" s="41"/>
      <c r="F161" s="232" t="s">
        <v>267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189</v>
      </c>
      <c r="AU161" s="18" t="s">
        <v>84</v>
      </c>
    </row>
    <row r="162" s="2" customFormat="1" ht="16.5" customHeight="1">
      <c r="A162" s="39"/>
      <c r="B162" s="40"/>
      <c r="C162" s="213" t="s">
        <v>268</v>
      </c>
      <c r="D162" s="213" t="s">
        <v>180</v>
      </c>
      <c r="E162" s="214" t="s">
        <v>269</v>
      </c>
      <c r="F162" s="215" t="s">
        <v>270</v>
      </c>
      <c r="G162" s="216" t="s">
        <v>271</v>
      </c>
      <c r="H162" s="217">
        <v>32</v>
      </c>
      <c r="I162" s="218"/>
      <c r="J162" s="219">
        <f>ROUND(I162*H162,2)</f>
        <v>0</v>
      </c>
      <c r="K162" s="215" t="s">
        <v>184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0.17488999999999999</v>
      </c>
      <c r="R162" s="222">
        <f>Q162*H162</f>
        <v>5.5964799999999997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185</v>
      </c>
      <c r="AT162" s="224" t="s">
        <v>180</v>
      </c>
      <c r="AU162" s="224" t="s">
        <v>84</v>
      </c>
      <c r="AY162" s="18" t="s">
        <v>178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82</v>
      </c>
      <c r="BK162" s="225">
        <f>ROUND(I162*H162,2)</f>
        <v>0</v>
      </c>
      <c r="BL162" s="18" t="s">
        <v>185</v>
      </c>
      <c r="BM162" s="224" t="s">
        <v>272</v>
      </c>
    </row>
    <row r="163" s="2" customFormat="1">
      <c r="A163" s="39"/>
      <c r="B163" s="40"/>
      <c r="C163" s="41"/>
      <c r="D163" s="226" t="s">
        <v>187</v>
      </c>
      <c r="E163" s="41"/>
      <c r="F163" s="227" t="s">
        <v>273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84</v>
      </c>
    </row>
    <row r="164" s="2" customFormat="1">
      <c r="A164" s="39"/>
      <c r="B164" s="40"/>
      <c r="C164" s="41"/>
      <c r="D164" s="231" t="s">
        <v>189</v>
      </c>
      <c r="E164" s="41"/>
      <c r="F164" s="232" t="s">
        <v>274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189</v>
      </c>
      <c r="AU164" s="18" t="s">
        <v>84</v>
      </c>
    </row>
    <row r="165" s="2" customFormat="1">
      <c r="A165" s="39"/>
      <c r="B165" s="40"/>
      <c r="C165" s="41"/>
      <c r="D165" s="226" t="s">
        <v>202</v>
      </c>
      <c r="E165" s="41"/>
      <c r="F165" s="233" t="s">
        <v>275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202</v>
      </c>
      <c r="AU165" s="18" t="s">
        <v>84</v>
      </c>
    </row>
    <row r="166" s="2" customFormat="1" ht="16.5" customHeight="1">
      <c r="A166" s="39"/>
      <c r="B166" s="40"/>
      <c r="C166" s="234" t="s">
        <v>8</v>
      </c>
      <c r="D166" s="234" t="s">
        <v>96</v>
      </c>
      <c r="E166" s="235" t="s">
        <v>276</v>
      </c>
      <c r="F166" s="236" t="s">
        <v>277</v>
      </c>
      <c r="G166" s="237" t="s">
        <v>271</v>
      </c>
      <c r="H166" s="238">
        <v>4</v>
      </c>
      <c r="I166" s="239"/>
      <c r="J166" s="240">
        <f>ROUND(I166*H166,2)</f>
        <v>0</v>
      </c>
      <c r="K166" s="236" t="s">
        <v>184</v>
      </c>
      <c r="L166" s="241"/>
      <c r="M166" s="242" t="s">
        <v>19</v>
      </c>
      <c r="N166" s="243" t="s">
        <v>45</v>
      </c>
      <c r="O166" s="85"/>
      <c r="P166" s="222">
        <f>O166*H166</f>
        <v>0</v>
      </c>
      <c r="Q166" s="222">
        <v>0.0043</v>
      </c>
      <c r="R166" s="222">
        <f>Q166*H166</f>
        <v>0.0172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220</v>
      </c>
      <c r="AT166" s="224" t="s">
        <v>96</v>
      </c>
      <c r="AU166" s="224" t="s">
        <v>84</v>
      </c>
      <c r="AY166" s="18" t="s">
        <v>178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82</v>
      </c>
      <c r="BK166" s="225">
        <f>ROUND(I166*H166,2)</f>
        <v>0</v>
      </c>
      <c r="BL166" s="18" t="s">
        <v>185</v>
      </c>
      <c r="BM166" s="224" t="s">
        <v>278</v>
      </c>
    </row>
    <row r="167" s="2" customFormat="1">
      <c r="A167" s="39"/>
      <c r="B167" s="40"/>
      <c r="C167" s="41"/>
      <c r="D167" s="226" t="s">
        <v>187</v>
      </c>
      <c r="E167" s="41"/>
      <c r="F167" s="227" t="s">
        <v>277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84</v>
      </c>
    </row>
    <row r="168" s="2" customFormat="1">
      <c r="A168" s="39"/>
      <c r="B168" s="40"/>
      <c r="C168" s="41"/>
      <c r="D168" s="226" t="s">
        <v>202</v>
      </c>
      <c r="E168" s="41"/>
      <c r="F168" s="233" t="s">
        <v>275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202</v>
      </c>
      <c r="AU168" s="18" t="s">
        <v>84</v>
      </c>
    </row>
    <row r="169" s="2" customFormat="1" ht="16.5" customHeight="1">
      <c r="A169" s="39"/>
      <c r="B169" s="40"/>
      <c r="C169" s="234" t="s">
        <v>279</v>
      </c>
      <c r="D169" s="234" t="s">
        <v>96</v>
      </c>
      <c r="E169" s="235" t="s">
        <v>280</v>
      </c>
      <c r="F169" s="236" t="s">
        <v>281</v>
      </c>
      <c r="G169" s="237" t="s">
        <v>271</v>
      </c>
      <c r="H169" s="238">
        <v>28</v>
      </c>
      <c r="I169" s="239"/>
      <c r="J169" s="240">
        <f>ROUND(I169*H169,2)</f>
        <v>0</v>
      </c>
      <c r="K169" s="236" t="s">
        <v>184</v>
      </c>
      <c r="L169" s="241"/>
      <c r="M169" s="242" t="s">
        <v>19</v>
      </c>
      <c r="N169" s="243" t="s">
        <v>45</v>
      </c>
      <c r="O169" s="85"/>
      <c r="P169" s="222">
        <f>O169*H169</f>
        <v>0</v>
      </c>
      <c r="Q169" s="222">
        <v>0.0035000000000000001</v>
      </c>
      <c r="R169" s="222">
        <f>Q169*H169</f>
        <v>0.098000000000000004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220</v>
      </c>
      <c r="AT169" s="224" t="s">
        <v>96</v>
      </c>
      <c r="AU169" s="224" t="s">
        <v>84</v>
      </c>
      <c r="AY169" s="18" t="s">
        <v>178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82</v>
      </c>
      <c r="BK169" s="225">
        <f>ROUND(I169*H169,2)</f>
        <v>0</v>
      </c>
      <c r="BL169" s="18" t="s">
        <v>185</v>
      </c>
      <c r="BM169" s="224" t="s">
        <v>282</v>
      </c>
    </row>
    <row r="170" s="2" customFormat="1">
      <c r="A170" s="39"/>
      <c r="B170" s="40"/>
      <c r="C170" s="41"/>
      <c r="D170" s="226" t="s">
        <v>187</v>
      </c>
      <c r="E170" s="41"/>
      <c r="F170" s="227" t="s">
        <v>281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187</v>
      </c>
      <c r="AU170" s="18" t="s">
        <v>84</v>
      </c>
    </row>
    <row r="171" s="2" customFormat="1">
      <c r="A171" s="39"/>
      <c r="B171" s="40"/>
      <c r="C171" s="41"/>
      <c r="D171" s="226" t="s">
        <v>202</v>
      </c>
      <c r="E171" s="41"/>
      <c r="F171" s="233" t="s">
        <v>275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202</v>
      </c>
      <c r="AU171" s="18" t="s">
        <v>84</v>
      </c>
    </row>
    <row r="172" s="2" customFormat="1" ht="16.5" customHeight="1">
      <c r="A172" s="39"/>
      <c r="B172" s="40"/>
      <c r="C172" s="213" t="s">
        <v>248</v>
      </c>
      <c r="D172" s="213" t="s">
        <v>180</v>
      </c>
      <c r="E172" s="214" t="s">
        <v>283</v>
      </c>
      <c r="F172" s="215" t="s">
        <v>284</v>
      </c>
      <c r="G172" s="216" t="s">
        <v>206</v>
      </c>
      <c r="H172" s="217">
        <v>45.799999999999997</v>
      </c>
      <c r="I172" s="218"/>
      <c r="J172" s="219">
        <f>ROUND(I172*H172,2)</f>
        <v>0</v>
      </c>
      <c r="K172" s="215" t="s">
        <v>184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0.07571</v>
      </c>
      <c r="R172" s="222">
        <f>Q172*H172</f>
        <v>3.4675179999999997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185</v>
      </c>
      <c r="AT172" s="224" t="s">
        <v>180</v>
      </c>
      <c r="AU172" s="224" t="s">
        <v>84</v>
      </c>
      <c r="AY172" s="18" t="s">
        <v>178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82</v>
      </c>
      <c r="BK172" s="225">
        <f>ROUND(I172*H172,2)</f>
        <v>0</v>
      </c>
      <c r="BL172" s="18" t="s">
        <v>185</v>
      </c>
      <c r="BM172" s="224" t="s">
        <v>285</v>
      </c>
    </row>
    <row r="173" s="2" customFormat="1">
      <c r="A173" s="39"/>
      <c r="B173" s="40"/>
      <c r="C173" s="41"/>
      <c r="D173" s="226" t="s">
        <v>187</v>
      </c>
      <c r="E173" s="41"/>
      <c r="F173" s="227" t="s">
        <v>286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187</v>
      </c>
      <c r="AU173" s="18" t="s">
        <v>84</v>
      </c>
    </row>
    <row r="174" s="2" customFormat="1">
      <c r="A174" s="39"/>
      <c r="B174" s="40"/>
      <c r="C174" s="41"/>
      <c r="D174" s="231" t="s">
        <v>189</v>
      </c>
      <c r="E174" s="41"/>
      <c r="F174" s="232" t="s">
        <v>287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189</v>
      </c>
      <c r="AU174" s="18" t="s">
        <v>84</v>
      </c>
    </row>
    <row r="175" s="13" customFormat="1">
      <c r="A175" s="13"/>
      <c r="B175" s="244"/>
      <c r="C175" s="245"/>
      <c r="D175" s="226" t="s">
        <v>288</v>
      </c>
      <c r="E175" s="246" t="s">
        <v>19</v>
      </c>
      <c r="F175" s="247" t="s">
        <v>289</v>
      </c>
      <c r="G175" s="245"/>
      <c r="H175" s="248">
        <v>45.799999999999997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288</v>
      </c>
      <c r="AU175" s="254" t="s">
        <v>84</v>
      </c>
      <c r="AV175" s="13" t="s">
        <v>84</v>
      </c>
      <c r="AW175" s="13" t="s">
        <v>33</v>
      </c>
      <c r="AX175" s="13" t="s">
        <v>82</v>
      </c>
      <c r="AY175" s="254" t="s">
        <v>178</v>
      </c>
    </row>
    <row r="176" s="2" customFormat="1" ht="16.5" customHeight="1">
      <c r="A176" s="39"/>
      <c r="B176" s="40"/>
      <c r="C176" s="213" t="s">
        <v>290</v>
      </c>
      <c r="D176" s="213" t="s">
        <v>180</v>
      </c>
      <c r="E176" s="214" t="s">
        <v>291</v>
      </c>
      <c r="F176" s="215" t="s">
        <v>292</v>
      </c>
      <c r="G176" s="216" t="s">
        <v>271</v>
      </c>
      <c r="H176" s="217">
        <v>2</v>
      </c>
      <c r="I176" s="218"/>
      <c r="J176" s="219">
        <f>ROUND(I176*H176,2)</f>
        <v>0</v>
      </c>
      <c r="K176" s="215" t="s">
        <v>184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185</v>
      </c>
      <c r="AT176" s="224" t="s">
        <v>180</v>
      </c>
      <c r="AU176" s="224" t="s">
        <v>84</v>
      </c>
      <c r="AY176" s="18" t="s">
        <v>178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82</v>
      </c>
      <c r="BK176" s="225">
        <f>ROUND(I176*H176,2)</f>
        <v>0</v>
      </c>
      <c r="BL176" s="18" t="s">
        <v>185</v>
      </c>
      <c r="BM176" s="224" t="s">
        <v>293</v>
      </c>
    </row>
    <row r="177" s="2" customFormat="1">
      <c r="A177" s="39"/>
      <c r="B177" s="40"/>
      <c r="C177" s="41"/>
      <c r="D177" s="226" t="s">
        <v>187</v>
      </c>
      <c r="E177" s="41"/>
      <c r="F177" s="227" t="s">
        <v>294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187</v>
      </c>
      <c r="AU177" s="18" t="s">
        <v>84</v>
      </c>
    </row>
    <row r="178" s="2" customFormat="1">
      <c r="A178" s="39"/>
      <c r="B178" s="40"/>
      <c r="C178" s="41"/>
      <c r="D178" s="231" t="s">
        <v>189</v>
      </c>
      <c r="E178" s="41"/>
      <c r="F178" s="232" t="s">
        <v>295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189</v>
      </c>
      <c r="AU178" s="18" t="s">
        <v>84</v>
      </c>
    </row>
    <row r="179" s="2" customFormat="1" ht="16.5" customHeight="1">
      <c r="A179" s="39"/>
      <c r="B179" s="40"/>
      <c r="C179" s="234" t="s">
        <v>296</v>
      </c>
      <c r="D179" s="234" t="s">
        <v>96</v>
      </c>
      <c r="E179" s="235" t="s">
        <v>297</v>
      </c>
      <c r="F179" s="236" t="s">
        <v>298</v>
      </c>
      <c r="G179" s="237" t="s">
        <v>271</v>
      </c>
      <c r="H179" s="238">
        <v>2</v>
      </c>
      <c r="I179" s="239"/>
      <c r="J179" s="240">
        <f>ROUND(I179*H179,2)</f>
        <v>0</v>
      </c>
      <c r="K179" s="236" t="s">
        <v>184</v>
      </c>
      <c r="L179" s="241"/>
      <c r="M179" s="242" t="s">
        <v>19</v>
      </c>
      <c r="N179" s="243" t="s">
        <v>45</v>
      </c>
      <c r="O179" s="85"/>
      <c r="P179" s="222">
        <f>O179*H179</f>
        <v>0</v>
      </c>
      <c r="Q179" s="222">
        <v>0.078799999999999995</v>
      </c>
      <c r="R179" s="222">
        <f>Q179*H179</f>
        <v>0.15759999999999999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220</v>
      </c>
      <c r="AT179" s="224" t="s">
        <v>96</v>
      </c>
      <c r="AU179" s="224" t="s">
        <v>84</v>
      </c>
      <c r="AY179" s="18" t="s">
        <v>178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82</v>
      </c>
      <c r="BK179" s="225">
        <f>ROUND(I179*H179,2)</f>
        <v>0</v>
      </c>
      <c r="BL179" s="18" t="s">
        <v>185</v>
      </c>
      <c r="BM179" s="224" t="s">
        <v>299</v>
      </c>
    </row>
    <row r="180" s="2" customFormat="1">
      <c r="A180" s="39"/>
      <c r="B180" s="40"/>
      <c r="C180" s="41"/>
      <c r="D180" s="226" t="s">
        <v>187</v>
      </c>
      <c r="E180" s="41"/>
      <c r="F180" s="227" t="s">
        <v>298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187</v>
      </c>
      <c r="AU180" s="18" t="s">
        <v>84</v>
      </c>
    </row>
    <row r="181" s="2" customFormat="1" ht="16.5" customHeight="1">
      <c r="A181" s="39"/>
      <c r="B181" s="40"/>
      <c r="C181" s="213" t="s">
        <v>300</v>
      </c>
      <c r="D181" s="213" t="s">
        <v>180</v>
      </c>
      <c r="E181" s="214" t="s">
        <v>301</v>
      </c>
      <c r="F181" s="215" t="s">
        <v>302</v>
      </c>
      <c r="G181" s="216" t="s">
        <v>237</v>
      </c>
      <c r="H181" s="217">
        <v>80</v>
      </c>
      <c r="I181" s="218"/>
      <c r="J181" s="219">
        <f>ROUND(I181*H181,2)</f>
        <v>0</v>
      </c>
      <c r="K181" s="215" t="s">
        <v>184</v>
      </c>
      <c r="L181" s="45"/>
      <c r="M181" s="220" t="s">
        <v>19</v>
      </c>
      <c r="N181" s="221" t="s">
        <v>45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185</v>
      </c>
      <c r="AT181" s="224" t="s">
        <v>180</v>
      </c>
      <c r="AU181" s="224" t="s">
        <v>84</v>
      </c>
      <c r="AY181" s="18" t="s">
        <v>178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82</v>
      </c>
      <c r="BK181" s="225">
        <f>ROUND(I181*H181,2)</f>
        <v>0</v>
      </c>
      <c r="BL181" s="18" t="s">
        <v>185</v>
      </c>
      <c r="BM181" s="224" t="s">
        <v>303</v>
      </c>
    </row>
    <row r="182" s="2" customFormat="1">
      <c r="A182" s="39"/>
      <c r="B182" s="40"/>
      <c r="C182" s="41"/>
      <c r="D182" s="226" t="s">
        <v>187</v>
      </c>
      <c r="E182" s="41"/>
      <c r="F182" s="227" t="s">
        <v>304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187</v>
      </c>
      <c r="AU182" s="18" t="s">
        <v>84</v>
      </c>
    </row>
    <row r="183" s="2" customFormat="1">
      <c r="A183" s="39"/>
      <c r="B183" s="40"/>
      <c r="C183" s="41"/>
      <c r="D183" s="231" t="s">
        <v>189</v>
      </c>
      <c r="E183" s="41"/>
      <c r="F183" s="232" t="s">
        <v>305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189</v>
      </c>
      <c r="AU183" s="18" t="s">
        <v>84</v>
      </c>
    </row>
    <row r="184" s="2" customFormat="1" ht="16.5" customHeight="1">
      <c r="A184" s="39"/>
      <c r="B184" s="40"/>
      <c r="C184" s="234" t="s">
        <v>7</v>
      </c>
      <c r="D184" s="234" t="s">
        <v>96</v>
      </c>
      <c r="E184" s="235" t="s">
        <v>306</v>
      </c>
      <c r="F184" s="236" t="s">
        <v>307</v>
      </c>
      <c r="G184" s="237" t="s">
        <v>237</v>
      </c>
      <c r="H184" s="238">
        <v>264</v>
      </c>
      <c r="I184" s="239"/>
      <c r="J184" s="240">
        <f>ROUND(I184*H184,2)</f>
        <v>0</v>
      </c>
      <c r="K184" s="236" t="s">
        <v>184</v>
      </c>
      <c r="L184" s="241"/>
      <c r="M184" s="242" t="s">
        <v>19</v>
      </c>
      <c r="N184" s="243" t="s">
        <v>45</v>
      </c>
      <c r="O184" s="85"/>
      <c r="P184" s="222">
        <f>O184*H184</f>
        <v>0</v>
      </c>
      <c r="Q184" s="222">
        <v>4.0000000000000003E-05</v>
      </c>
      <c r="R184" s="222">
        <f>Q184*H184</f>
        <v>0.010560000000000002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220</v>
      </c>
      <c r="AT184" s="224" t="s">
        <v>96</v>
      </c>
      <c r="AU184" s="224" t="s">
        <v>84</v>
      </c>
      <c r="AY184" s="18" t="s">
        <v>178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82</v>
      </c>
      <c r="BK184" s="225">
        <f>ROUND(I184*H184,2)</f>
        <v>0</v>
      </c>
      <c r="BL184" s="18" t="s">
        <v>185</v>
      </c>
      <c r="BM184" s="224" t="s">
        <v>308</v>
      </c>
    </row>
    <row r="185" s="2" customFormat="1">
      <c r="A185" s="39"/>
      <c r="B185" s="40"/>
      <c r="C185" s="41"/>
      <c r="D185" s="226" t="s">
        <v>187</v>
      </c>
      <c r="E185" s="41"/>
      <c r="F185" s="227" t="s">
        <v>307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187</v>
      </c>
      <c r="AU185" s="18" t="s">
        <v>84</v>
      </c>
    </row>
    <row r="186" s="2" customFormat="1">
      <c r="A186" s="39"/>
      <c r="B186" s="40"/>
      <c r="C186" s="41"/>
      <c r="D186" s="226" t="s">
        <v>202</v>
      </c>
      <c r="E186" s="41"/>
      <c r="F186" s="233" t="s">
        <v>275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202</v>
      </c>
      <c r="AU186" s="18" t="s">
        <v>84</v>
      </c>
    </row>
    <row r="187" s="2" customFormat="1" ht="16.5" customHeight="1">
      <c r="A187" s="39"/>
      <c r="B187" s="40"/>
      <c r="C187" s="213" t="s">
        <v>309</v>
      </c>
      <c r="D187" s="213" t="s">
        <v>180</v>
      </c>
      <c r="E187" s="214" t="s">
        <v>310</v>
      </c>
      <c r="F187" s="215" t="s">
        <v>311</v>
      </c>
      <c r="G187" s="216" t="s">
        <v>237</v>
      </c>
      <c r="H187" s="217">
        <v>240</v>
      </c>
      <c r="I187" s="218"/>
      <c r="J187" s="219">
        <f>ROUND(I187*H187,2)</f>
        <v>0</v>
      </c>
      <c r="K187" s="215" t="s">
        <v>184</v>
      </c>
      <c r="L187" s="45"/>
      <c r="M187" s="220" t="s">
        <v>19</v>
      </c>
      <c r="N187" s="221" t="s">
        <v>45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185</v>
      </c>
      <c r="AT187" s="224" t="s">
        <v>180</v>
      </c>
      <c r="AU187" s="224" t="s">
        <v>84</v>
      </c>
      <c r="AY187" s="18" t="s">
        <v>178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82</v>
      </c>
      <c r="BK187" s="225">
        <f>ROUND(I187*H187,2)</f>
        <v>0</v>
      </c>
      <c r="BL187" s="18" t="s">
        <v>185</v>
      </c>
      <c r="BM187" s="224" t="s">
        <v>312</v>
      </c>
    </row>
    <row r="188" s="2" customFormat="1">
      <c r="A188" s="39"/>
      <c r="B188" s="40"/>
      <c r="C188" s="41"/>
      <c r="D188" s="226" t="s">
        <v>187</v>
      </c>
      <c r="E188" s="41"/>
      <c r="F188" s="227" t="s">
        <v>313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187</v>
      </c>
      <c r="AU188" s="18" t="s">
        <v>84</v>
      </c>
    </row>
    <row r="189" s="2" customFormat="1">
      <c r="A189" s="39"/>
      <c r="B189" s="40"/>
      <c r="C189" s="41"/>
      <c r="D189" s="231" t="s">
        <v>189</v>
      </c>
      <c r="E189" s="41"/>
      <c r="F189" s="232" t="s">
        <v>314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189</v>
      </c>
      <c r="AU189" s="18" t="s">
        <v>84</v>
      </c>
    </row>
    <row r="190" s="2" customFormat="1" ht="16.5" customHeight="1">
      <c r="A190" s="39"/>
      <c r="B190" s="40"/>
      <c r="C190" s="234" t="s">
        <v>315</v>
      </c>
      <c r="D190" s="234" t="s">
        <v>96</v>
      </c>
      <c r="E190" s="235" t="s">
        <v>316</v>
      </c>
      <c r="F190" s="236" t="s">
        <v>317</v>
      </c>
      <c r="G190" s="237" t="s">
        <v>237</v>
      </c>
      <c r="H190" s="238">
        <v>252</v>
      </c>
      <c r="I190" s="239"/>
      <c r="J190" s="240">
        <f>ROUND(I190*H190,2)</f>
        <v>0</v>
      </c>
      <c r="K190" s="236" t="s">
        <v>184</v>
      </c>
      <c r="L190" s="241"/>
      <c r="M190" s="242" t="s">
        <v>19</v>
      </c>
      <c r="N190" s="243" t="s">
        <v>45</v>
      </c>
      <c r="O190" s="85"/>
      <c r="P190" s="222">
        <f>O190*H190</f>
        <v>0</v>
      </c>
      <c r="Q190" s="222">
        <v>0.0011999999999999999</v>
      </c>
      <c r="R190" s="222">
        <f>Q190*H190</f>
        <v>0.30239999999999995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220</v>
      </c>
      <c r="AT190" s="224" t="s">
        <v>96</v>
      </c>
      <c r="AU190" s="224" t="s">
        <v>84</v>
      </c>
      <c r="AY190" s="18" t="s">
        <v>178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82</v>
      </c>
      <c r="BK190" s="225">
        <f>ROUND(I190*H190,2)</f>
        <v>0</v>
      </c>
      <c r="BL190" s="18" t="s">
        <v>185</v>
      </c>
      <c r="BM190" s="224" t="s">
        <v>318</v>
      </c>
    </row>
    <row r="191" s="2" customFormat="1">
      <c r="A191" s="39"/>
      <c r="B191" s="40"/>
      <c r="C191" s="41"/>
      <c r="D191" s="226" t="s">
        <v>187</v>
      </c>
      <c r="E191" s="41"/>
      <c r="F191" s="227" t="s">
        <v>317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187</v>
      </c>
      <c r="AU191" s="18" t="s">
        <v>84</v>
      </c>
    </row>
    <row r="192" s="13" customFormat="1">
      <c r="A192" s="13"/>
      <c r="B192" s="244"/>
      <c r="C192" s="245"/>
      <c r="D192" s="226" t="s">
        <v>288</v>
      </c>
      <c r="E192" s="245"/>
      <c r="F192" s="247" t="s">
        <v>319</v>
      </c>
      <c r="G192" s="245"/>
      <c r="H192" s="248">
        <v>252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288</v>
      </c>
      <c r="AU192" s="254" t="s">
        <v>84</v>
      </c>
      <c r="AV192" s="13" t="s">
        <v>84</v>
      </c>
      <c r="AW192" s="13" t="s">
        <v>4</v>
      </c>
      <c r="AX192" s="13" t="s">
        <v>82</v>
      </c>
      <c r="AY192" s="254" t="s">
        <v>178</v>
      </c>
    </row>
    <row r="193" s="12" customFormat="1" ht="22.8" customHeight="1">
      <c r="A193" s="12"/>
      <c r="B193" s="197"/>
      <c r="C193" s="198"/>
      <c r="D193" s="199" t="s">
        <v>73</v>
      </c>
      <c r="E193" s="211" t="s">
        <v>185</v>
      </c>
      <c r="F193" s="211" t="s">
        <v>320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SUM(P194:P205)</f>
        <v>0</v>
      </c>
      <c r="Q193" s="205"/>
      <c r="R193" s="206">
        <f>SUM(R194:R205)</f>
        <v>2.0394999999999999</v>
      </c>
      <c r="S193" s="205"/>
      <c r="T193" s="207">
        <f>SUM(T194:T205)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82</v>
      </c>
      <c r="AT193" s="209" t="s">
        <v>73</v>
      </c>
      <c r="AU193" s="209" t="s">
        <v>82</v>
      </c>
      <c r="AY193" s="208" t="s">
        <v>178</v>
      </c>
      <c r="BK193" s="210">
        <f>SUM(BK194:BK205)</f>
        <v>0</v>
      </c>
    </row>
    <row r="194" s="2" customFormat="1" ht="16.5" customHeight="1">
      <c r="A194" s="39"/>
      <c r="B194" s="40"/>
      <c r="C194" s="213" t="s">
        <v>321</v>
      </c>
      <c r="D194" s="213" t="s">
        <v>180</v>
      </c>
      <c r="E194" s="214" t="s">
        <v>322</v>
      </c>
      <c r="F194" s="215" t="s">
        <v>323</v>
      </c>
      <c r="G194" s="216" t="s">
        <v>271</v>
      </c>
      <c r="H194" s="217">
        <v>8</v>
      </c>
      <c r="I194" s="218"/>
      <c r="J194" s="219">
        <f>ROUND(I194*H194,2)</f>
        <v>0</v>
      </c>
      <c r="K194" s="215" t="s">
        <v>184</v>
      </c>
      <c r="L194" s="45"/>
      <c r="M194" s="220" t="s">
        <v>19</v>
      </c>
      <c r="N194" s="221" t="s">
        <v>45</v>
      </c>
      <c r="O194" s="85"/>
      <c r="P194" s="222">
        <f>O194*H194</f>
        <v>0</v>
      </c>
      <c r="Q194" s="222">
        <v>0.058999999999999997</v>
      </c>
      <c r="R194" s="222">
        <f>Q194*H194</f>
        <v>0.47199999999999998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185</v>
      </c>
      <c r="AT194" s="224" t="s">
        <v>180</v>
      </c>
      <c r="AU194" s="224" t="s">
        <v>84</v>
      </c>
      <c r="AY194" s="18" t="s">
        <v>178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82</v>
      </c>
      <c r="BK194" s="225">
        <f>ROUND(I194*H194,2)</f>
        <v>0</v>
      </c>
      <c r="BL194" s="18" t="s">
        <v>185</v>
      </c>
      <c r="BM194" s="224" t="s">
        <v>324</v>
      </c>
    </row>
    <row r="195" s="2" customFormat="1">
      <c r="A195" s="39"/>
      <c r="B195" s="40"/>
      <c r="C195" s="41"/>
      <c r="D195" s="226" t="s">
        <v>187</v>
      </c>
      <c r="E195" s="41"/>
      <c r="F195" s="227" t="s">
        <v>325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187</v>
      </c>
      <c r="AU195" s="18" t="s">
        <v>84</v>
      </c>
    </row>
    <row r="196" s="2" customFormat="1">
      <c r="A196" s="39"/>
      <c r="B196" s="40"/>
      <c r="C196" s="41"/>
      <c r="D196" s="231" t="s">
        <v>189</v>
      </c>
      <c r="E196" s="41"/>
      <c r="F196" s="232" t="s">
        <v>326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189</v>
      </c>
      <c r="AU196" s="18" t="s">
        <v>84</v>
      </c>
    </row>
    <row r="197" s="2" customFormat="1" ht="16.5" customHeight="1">
      <c r="A197" s="39"/>
      <c r="B197" s="40"/>
      <c r="C197" s="213" t="s">
        <v>327</v>
      </c>
      <c r="D197" s="213" t="s">
        <v>180</v>
      </c>
      <c r="E197" s="214" t="s">
        <v>328</v>
      </c>
      <c r="F197" s="215" t="s">
        <v>329</v>
      </c>
      <c r="G197" s="216" t="s">
        <v>252</v>
      </c>
      <c r="H197" s="217">
        <v>0.75</v>
      </c>
      <c r="I197" s="218"/>
      <c r="J197" s="219">
        <f>ROUND(I197*H197,2)</f>
        <v>0</v>
      </c>
      <c r="K197" s="215" t="s">
        <v>184</v>
      </c>
      <c r="L197" s="45"/>
      <c r="M197" s="220" t="s">
        <v>19</v>
      </c>
      <c r="N197" s="221" t="s">
        <v>45</v>
      </c>
      <c r="O197" s="85"/>
      <c r="P197" s="222">
        <f>O197*H197</f>
        <v>0</v>
      </c>
      <c r="Q197" s="222">
        <v>1.0900000000000001</v>
      </c>
      <c r="R197" s="222">
        <f>Q197*H197</f>
        <v>0.81750000000000012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185</v>
      </c>
      <c r="AT197" s="224" t="s">
        <v>180</v>
      </c>
      <c r="AU197" s="224" t="s">
        <v>84</v>
      </c>
      <c r="AY197" s="18" t="s">
        <v>178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82</v>
      </c>
      <c r="BK197" s="225">
        <f>ROUND(I197*H197,2)</f>
        <v>0</v>
      </c>
      <c r="BL197" s="18" t="s">
        <v>185</v>
      </c>
      <c r="BM197" s="224" t="s">
        <v>330</v>
      </c>
    </row>
    <row r="198" s="2" customFormat="1">
      <c r="A198" s="39"/>
      <c r="B198" s="40"/>
      <c r="C198" s="41"/>
      <c r="D198" s="226" t="s">
        <v>187</v>
      </c>
      <c r="E198" s="41"/>
      <c r="F198" s="227" t="s">
        <v>331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187</v>
      </c>
      <c r="AU198" s="18" t="s">
        <v>84</v>
      </c>
    </row>
    <row r="199" s="2" customFormat="1">
      <c r="A199" s="39"/>
      <c r="B199" s="40"/>
      <c r="C199" s="41"/>
      <c r="D199" s="231" t="s">
        <v>189</v>
      </c>
      <c r="E199" s="41"/>
      <c r="F199" s="232" t="s">
        <v>332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189</v>
      </c>
      <c r="AU199" s="18" t="s">
        <v>84</v>
      </c>
    </row>
    <row r="200" s="2" customFormat="1" ht="16.5" customHeight="1">
      <c r="A200" s="39"/>
      <c r="B200" s="40"/>
      <c r="C200" s="234" t="s">
        <v>333</v>
      </c>
      <c r="D200" s="234" t="s">
        <v>96</v>
      </c>
      <c r="E200" s="235" t="s">
        <v>334</v>
      </c>
      <c r="F200" s="236" t="s">
        <v>335</v>
      </c>
      <c r="G200" s="237" t="s">
        <v>252</v>
      </c>
      <c r="H200" s="238">
        <v>0.34999999999999998</v>
      </c>
      <c r="I200" s="239"/>
      <c r="J200" s="240">
        <f>ROUND(I200*H200,2)</f>
        <v>0</v>
      </c>
      <c r="K200" s="236" t="s">
        <v>184</v>
      </c>
      <c r="L200" s="241"/>
      <c r="M200" s="242" t="s">
        <v>19</v>
      </c>
      <c r="N200" s="243" t="s">
        <v>45</v>
      </c>
      <c r="O200" s="85"/>
      <c r="P200" s="222">
        <f>O200*H200</f>
        <v>0</v>
      </c>
      <c r="Q200" s="222">
        <v>1</v>
      </c>
      <c r="R200" s="222">
        <f>Q200*H200</f>
        <v>0.34999999999999998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220</v>
      </c>
      <c r="AT200" s="224" t="s">
        <v>96</v>
      </c>
      <c r="AU200" s="224" t="s">
        <v>84</v>
      </c>
      <c r="AY200" s="18" t="s">
        <v>178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82</v>
      </c>
      <c r="BK200" s="225">
        <f>ROUND(I200*H200,2)</f>
        <v>0</v>
      </c>
      <c r="BL200" s="18" t="s">
        <v>185</v>
      </c>
      <c r="BM200" s="224" t="s">
        <v>336</v>
      </c>
    </row>
    <row r="201" s="2" customFormat="1">
      <c r="A201" s="39"/>
      <c r="B201" s="40"/>
      <c r="C201" s="41"/>
      <c r="D201" s="226" t="s">
        <v>187</v>
      </c>
      <c r="E201" s="41"/>
      <c r="F201" s="227" t="s">
        <v>335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187</v>
      </c>
      <c r="AU201" s="18" t="s">
        <v>84</v>
      </c>
    </row>
    <row r="202" s="2" customFormat="1" ht="16.5" customHeight="1">
      <c r="A202" s="39"/>
      <c r="B202" s="40"/>
      <c r="C202" s="234" t="s">
        <v>337</v>
      </c>
      <c r="D202" s="234" t="s">
        <v>96</v>
      </c>
      <c r="E202" s="235" t="s">
        <v>338</v>
      </c>
      <c r="F202" s="236" t="s">
        <v>339</v>
      </c>
      <c r="G202" s="237" t="s">
        <v>252</v>
      </c>
      <c r="H202" s="238">
        <v>0.20000000000000001</v>
      </c>
      <c r="I202" s="239"/>
      <c r="J202" s="240">
        <f>ROUND(I202*H202,2)</f>
        <v>0</v>
      </c>
      <c r="K202" s="236" t="s">
        <v>184</v>
      </c>
      <c r="L202" s="241"/>
      <c r="M202" s="242" t="s">
        <v>19</v>
      </c>
      <c r="N202" s="243" t="s">
        <v>45</v>
      </c>
      <c r="O202" s="85"/>
      <c r="P202" s="222">
        <f>O202*H202</f>
        <v>0</v>
      </c>
      <c r="Q202" s="222">
        <v>1</v>
      </c>
      <c r="R202" s="222">
        <f>Q202*H202</f>
        <v>0.20000000000000001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220</v>
      </c>
      <c r="AT202" s="224" t="s">
        <v>96</v>
      </c>
      <c r="AU202" s="224" t="s">
        <v>84</v>
      </c>
      <c r="AY202" s="18" t="s">
        <v>178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82</v>
      </c>
      <c r="BK202" s="225">
        <f>ROUND(I202*H202,2)</f>
        <v>0</v>
      </c>
      <c r="BL202" s="18" t="s">
        <v>185</v>
      </c>
      <c r="BM202" s="224" t="s">
        <v>340</v>
      </c>
    </row>
    <row r="203" s="2" customFormat="1">
      <c r="A203" s="39"/>
      <c r="B203" s="40"/>
      <c r="C203" s="41"/>
      <c r="D203" s="226" t="s">
        <v>187</v>
      </c>
      <c r="E203" s="41"/>
      <c r="F203" s="227" t="s">
        <v>339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187</v>
      </c>
      <c r="AU203" s="18" t="s">
        <v>84</v>
      </c>
    </row>
    <row r="204" s="2" customFormat="1" ht="16.5" customHeight="1">
      <c r="A204" s="39"/>
      <c r="B204" s="40"/>
      <c r="C204" s="234" t="s">
        <v>341</v>
      </c>
      <c r="D204" s="234" t="s">
        <v>96</v>
      </c>
      <c r="E204" s="235" t="s">
        <v>342</v>
      </c>
      <c r="F204" s="236" t="s">
        <v>343</v>
      </c>
      <c r="G204" s="237" t="s">
        <v>252</v>
      </c>
      <c r="H204" s="238">
        <v>0.20000000000000001</v>
      </c>
      <c r="I204" s="239"/>
      <c r="J204" s="240">
        <f>ROUND(I204*H204,2)</f>
        <v>0</v>
      </c>
      <c r="K204" s="236" t="s">
        <v>184</v>
      </c>
      <c r="L204" s="241"/>
      <c r="M204" s="242" t="s">
        <v>19</v>
      </c>
      <c r="N204" s="243" t="s">
        <v>45</v>
      </c>
      <c r="O204" s="85"/>
      <c r="P204" s="222">
        <f>O204*H204</f>
        <v>0</v>
      </c>
      <c r="Q204" s="222">
        <v>1</v>
      </c>
      <c r="R204" s="222">
        <f>Q204*H204</f>
        <v>0.20000000000000001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220</v>
      </c>
      <c r="AT204" s="224" t="s">
        <v>96</v>
      </c>
      <c r="AU204" s="224" t="s">
        <v>84</v>
      </c>
      <c r="AY204" s="18" t="s">
        <v>178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82</v>
      </c>
      <c r="BK204" s="225">
        <f>ROUND(I204*H204,2)</f>
        <v>0</v>
      </c>
      <c r="BL204" s="18" t="s">
        <v>185</v>
      </c>
      <c r="BM204" s="224" t="s">
        <v>344</v>
      </c>
    </row>
    <row r="205" s="2" customFormat="1">
      <c r="A205" s="39"/>
      <c r="B205" s="40"/>
      <c r="C205" s="41"/>
      <c r="D205" s="226" t="s">
        <v>187</v>
      </c>
      <c r="E205" s="41"/>
      <c r="F205" s="227" t="s">
        <v>343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187</v>
      </c>
      <c r="AU205" s="18" t="s">
        <v>84</v>
      </c>
    </row>
    <row r="206" s="12" customFormat="1" ht="22.8" customHeight="1">
      <c r="A206" s="12"/>
      <c r="B206" s="197"/>
      <c r="C206" s="198"/>
      <c r="D206" s="199" t="s">
        <v>73</v>
      </c>
      <c r="E206" s="211" t="s">
        <v>210</v>
      </c>
      <c r="F206" s="211" t="s">
        <v>345</v>
      </c>
      <c r="G206" s="198"/>
      <c r="H206" s="198"/>
      <c r="I206" s="201"/>
      <c r="J206" s="212">
        <f>BK206</f>
        <v>0</v>
      </c>
      <c r="K206" s="198"/>
      <c r="L206" s="203"/>
      <c r="M206" s="204"/>
      <c r="N206" s="205"/>
      <c r="O206" s="205"/>
      <c r="P206" s="206">
        <f>SUM(P207:P223)</f>
        <v>0</v>
      </c>
      <c r="Q206" s="205"/>
      <c r="R206" s="206">
        <f>SUM(R207:R223)</f>
        <v>16.690249999999999</v>
      </c>
      <c r="S206" s="205"/>
      <c r="T206" s="207">
        <f>SUM(T207:T223)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82</v>
      </c>
      <c r="AT206" s="209" t="s">
        <v>73</v>
      </c>
      <c r="AU206" s="209" t="s">
        <v>82</v>
      </c>
      <c r="AY206" s="208" t="s">
        <v>178</v>
      </c>
      <c r="BK206" s="210">
        <f>SUM(BK207:BK223)</f>
        <v>0</v>
      </c>
    </row>
    <row r="207" s="2" customFormat="1" ht="16.5" customHeight="1">
      <c r="A207" s="39"/>
      <c r="B207" s="40"/>
      <c r="C207" s="213" t="s">
        <v>346</v>
      </c>
      <c r="D207" s="213" t="s">
        <v>180</v>
      </c>
      <c r="E207" s="214" t="s">
        <v>347</v>
      </c>
      <c r="F207" s="215" t="s">
        <v>348</v>
      </c>
      <c r="G207" s="216" t="s">
        <v>206</v>
      </c>
      <c r="H207" s="217">
        <v>45</v>
      </c>
      <c r="I207" s="218"/>
      <c r="J207" s="219">
        <f>ROUND(I207*H207,2)</f>
        <v>0</v>
      </c>
      <c r="K207" s="215" t="s">
        <v>184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185</v>
      </c>
      <c r="AT207" s="224" t="s">
        <v>180</v>
      </c>
      <c r="AU207" s="224" t="s">
        <v>84</v>
      </c>
      <c r="AY207" s="18" t="s">
        <v>178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82</v>
      </c>
      <c r="BK207" s="225">
        <f>ROUND(I207*H207,2)</f>
        <v>0</v>
      </c>
      <c r="BL207" s="18" t="s">
        <v>185</v>
      </c>
      <c r="BM207" s="224" t="s">
        <v>349</v>
      </c>
    </row>
    <row r="208" s="2" customFormat="1">
      <c r="A208" s="39"/>
      <c r="B208" s="40"/>
      <c r="C208" s="41"/>
      <c r="D208" s="226" t="s">
        <v>187</v>
      </c>
      <c r="E208" s="41"/>
      <c r="F208" s="227" t="s">
        <v>350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187</v>
      </c>
      <c r="AU208" s="18" t="s">
        <v>84</v>
      </c>
    </row>
    <row r="209" s="2" customFormat="1">
      <c r="A209" s="39"/>
      <c r="B209" s="40"/>
      <c r="C209" s="41"/>
      <c r="D209" s="231" t="s">
        <v>189</v>
      </c>
      <c r="E209" s="41"/>
      <c r="F209" s="232" t="s">
        <v>351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189</v>
      </c>
      <c r="AU209" s="18" t="s">
        <v>84</v>
      </c>
    </row>
    <row r="210" s="2" customFormat="1">
      <c r="A210" s="39"/>
      <c r="B210" s="40"/>
      <c r="C210" s="41"/>
      <c r="D210" s="226" t="s">
        <v>202</v>
      </c>
      <c r="E210" s="41"/>
      <c r="F210" s="233" t="s">
        <v>352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202</v>
      </c>
      <c r="AU210" s="18" t="s">
        <v>84</v>
      </c>
    </row>
    <row r="211" s="2" customFormat="1" ht="16.5" customHeight="1">
      <c r="A211" s="39"/>
      <c r="B211" s="40"/>
      <c r="C211" s="213" t="s">
        <v>353</v>
      </c>
      <c r="D211" s="213" t="s">
        <v>180</v>
      </c>
      <c r="E211" s="214" t="s">
        <v>354</v>
      </c>
      <c r="F211" s="215" t="s">
        <v>355</v>
      </c>
      <c r="G211" s="216" t="s">
        <v>206</v>
      </c>
      <c r="H211" s="217">
        <v>45</v>
      </c>
      <c r="I211" s="218"/>
      <c r="J211" s="219">
        <f>ROUND(I211*H211,2)</f>
        <v>0</v>
      </c>
      <c r="K211" s="215" t="s">
        <v>184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185</v>
      </c>
      <c r="AT211" s="224" t="s">
        <v>180</v>
      </c>
      <c r="AU211" s="224" t="s">
        <v>84</v>
      </c>
      <c r="AY211" s="18" t="s">
        <v>178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185</v>
      </c>
      <c r="BM211" s="224" t="s">
        <v>356</v>
      </c>
    </row>
    <row r="212" s="2" customFormat="1">
      <c r="A212" s="39"/>
      <c r="B212" s="40"/>
      <c r="C212" s="41"/>
      <c r="D212" s="226" t="s">
        <v>187</v>
      </c>
      <c r="E212" s="41"/>
      <c r="F212" s="227" t="s">
        <v>357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187</v>
      </c>
      <c r="AU212" s="18" t="s">
        <v>84</v>
      </c>
    </row>
    <row r="213" s="2" customFormat="1">
      <c r="A213" s="39"/>
      <c r="B213" s="40"/>
      <c r="C213" s="41"/>
      <c r="D213" s="231" t="s">
        <v>189</v>
      </c>
      <c r="E213" s="41"/>
      <c r="F213" s="232" t="s">
        <v>358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189</v>
      </c>
      <c r="AU213" s="18" t="s">
        <v>84</v>
      </c>
    </row>
    <row r="214" s="2" customFormat="1">
      <c r="A214" s="39"/>
      <c r="B214" s="40"/>
      <c r="C214" s="41"/>
      <c r="D214" s="226" t="s">
        <v>202</v>
      </c>
      <c r="E214" s="41"/>
      <c r="F214" s="233" t="s">
        <v>352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202</v>
      </c>
      <c r="AU214" s="18" t="s">
        <v>84</v>
      </c>
    </row>
    <row r="215" s="2" customFormat="1" ht="16.5" customHeight="1">
      <c r="A215" s="39"/>
      <c r="B215" s="40"/>
      <c r="C215" s="213" t="s">
        <v>359</v>
      </c>
      <c r="D215" s="213" t="s">
        <v>180</v>
      </c>
      <c r="E215" s="214" t="s">
        <v>360</v>
      </c>
      <c r="F215" s="215" t="s">
        <v>361</v>
      </c>
      <c r="G215" s="216" t="s">
        <v>206</v>
      </c>
      <c r="H215" s="217">
        <v>45</v>
      </c>
      <c r="I215" s="218"/>
      <c r="J215" s="219">
        <f>ROUND(I215*H215,2)</f>
        <v>0</v>
      </c>
      <c r="K215" s="215" t="s">
        <v>184</v>
      </c>
      <c r="L215" s="45"/>
      <c r="M215" s="220" t="s">
        <v>19</v>
      </c>
      <c r="N215" s="221" t="s">
        <v>45</v>
      </c>
      <c r="O215" s="85"/>
      <c r="P215" s="222">
        <f>O215*H215</f>
        <v>0</v>
      </c>
      <c r="Q215" s="222">
        <v>0.085650000000000004</v>
      </c>
      <c r="R215" s="222">
        <f>Q215*H215</f>
        <v>3.8542500000000004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185</v>
      </c>
      <c r="AT215" s="224" t="s">
        <v>180</v>
      </c>
      <c r="AU215" s="224" t="s">
        <v>84</v>
      </c>
      <c r="AY215" s="18" t="s">
        <v>178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82</v>
      </c>
      <c r="BK215" s="225">
        <f>ROUND(I215*H215,2)</f>
        <v>0</v>
      </c>
      <c r="BL215" s="18" t="s">
        <v>185</v>
      </c>
      <c r="BM215" s="224" t="s">
        <v>362</v>
      </c>
    </row>
    <row r="216" s="2" customFormat="1">
      <c r="A216" s="39"/>
      <c r="B216" s="40"/>
      <c r="C216" s="41"/>
      <c r="D216" s="226" t="s">
        <v>187</v>
      </c>
      <c r="E216" s="41"/>
      <c r="F216" s="227" t="s">
        <v>363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187</v>
      </c>
      <c r="AU216" s="18" t="s">
        <v>84</v>
      </c>
    </row>
    <row r="217" s="2" customFormat="1">
      <c r="A217" s="39"/>
      <c r="B217" s="40"/>
      <c r="C217" s="41"/>
      <c r="D217" s="231" t="s">
        <v>189</v>
      </c>
      <c r="E217" s="41"/>
      <c r="F217" s="232" t="s">
        <v>364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189</v>
      </c>
      <c r="AU217" s="18" t="s">
        <v>84</v>
      </c>
    </row>
    <row r="218" s="2" customFormat="1" ht="16.5" customHeight="1">
      <c r="A218" s="39"/>
      <c r="B218" s="40"/>
      <c r="C218" s="234" t="s">
        <v>365</v>
      </c>
      <c r="D218" s="234" t="s">
        <v>96</v>
      </c>
      <c r="E218" s="235" t="s">
        <v>366</v>
      </c>
      <c r="F218" s="236" t="s">
        <v>367</v>
      </c>
      <c r="G218" s="237" t="s">
        <v>206</v>
      </c>
      <c r="H218" s="238">
        <v>50</v>
      </c>
      <c r="I218" s="239"/>
      <c r="J218" s="240">
        <f>ROUND(I218*H218,2)</f>
        <v>0</v>
      </c>
      <c r="K218" s="236" t="s">
        <v>184</v>
      </c>
      <c r="L218" s="241"/>
      <c r="M218" s="242" t="s">
        <v>19</v>
      </c>
      <c r="N218" s="243" t="s">
        <v>45</v>
      </c>
      <c r="O218" s="85"/>
      <c r="P218" s="222">
        <f>O218*H218</f>
        <v>0</v>
      </c>
      <c r="Q218" s="222">
        <v>0.17599999999999999</v>
      </c>
      <c r="R218" s="222">
        <f>Q218*H218</f>
        <v>8.7999999999999989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220</v>
      </c>
      <c r="AT218" s="224" t="s">
        <v>96</v>
      </c>
      <c r="AU218" s="224" t="s">
        <v>84</v>
      </c>
      <c r="AY218" s="18" t="s">
        <v>178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82</v>
      </c>
      <c r="BK218" s="225">
        <f>ROUND(I218*H218,2)</f>
        <v>0</v>
      </c>
      <c r="BL218" s="18" t="s">
        <v>185</v>
      </c>
      <c r="BM218" s="224" t="s">
        <v>368</v>
      </c>
    </row>
    <row r="219" s="2" customFormat="1">
      <c r="A219" s="39"/>
      <c r="B219" s="40"/>
      <c r="C219" s="41"/>
      <c r="D219" s="226" t="s">
        <v>187</v>
      </c>
      <c r="E219" s="41"/>
      <c r="F219" s="227" t="s">
        <v>367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187</v>
      </c>
      <c r="AU219" s="18" t="s">
        <v>84</v>
      </c>
    </row>
    <row r="220" s="2" customFormat="1" ht="16.5" customHeight="1">
      <c r="A220" s="39"/>
      <c r="B220" s="40"/>
      <c r="C220" s="234" t="s">
        <v>369</v>
      </c>
      <c r="D220" s="234" t="s">
        <v>96</v>
      </c>
      <c r="E220" s="235" t="s">
        <v>370</v>
      </c>
      <c r="F220" s="236" t="s">
        <v>371</v>
      </c>
      <c r="G220" s="237" t="s">
        <v>252</v>
      </c>
      <c r="H220" s="238">
        <v>4</v>
      </c>
      <c r="I220" s="239"/>
      <c r="J220" s="240">
        <f>ROUND(I220*H220,2)</f>
        <v>0</v>
      </c>
      <c r="K220" s="236" t="s">
        <v>184</v>
      </c>
      <c r="L220" s="241"/>
      <c r="M220" s="242" t="s">
        <v>19</v>
      </c>
      <c r="N220" s="243" t="s">
        <v>45</v>
      </c>
      <c r="O220" s="85"/>
      <c r="P220" s="222">
        <f>O220*H220</f>
        <v>0</v>
      </c>
      <c r="Q220" s="222">
        <v>1</v>
      </c>
      <c r="R220" s="222">
        <f>Q220*H220</f>
        <v>4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220</v>
      </c>
      <c r="AT220" s="224" t="s">
        <v>96</v>
      </c>
      <c r="AU220" s="224" t="s">
        <v>84</v>
      </c>
      <c r="AY220" s="18" t="s">
        <v>178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82</v>
      </c>
      <c r="BK220" s="225">
        <f>ROUND(I220*H220,2)</f>
        <v>0</v>
      </c>
      <c r="BL220" s="18" t="s">
        <v>185</v>
      </c>
      <c r="BM220" s="224" t="s">
        <v>372</v>
      </c>
    </row>
    <row r="221" s="2" customFormat="1">
      <c r="A221" s="39"/>
      <c r="B221" s="40"/>
      <c r="C221" s="41"/>
      <c r="D221" s="226" t="s">
        <v>187</v>
      </c>
      <c r="E221" s="41"/>
      <c r="F221" s="227" t="s">
        <v>371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187</v>
      </c>
      <c r="AU221" s="18" t="s">
        <v>84</v>
      </c>
    </row>
    <row r="222" s="2" customFormat="1" ht="16.5" customHeight="1">
      <c r="A222" s="39"/>
      <c r="B222" s="40"/>
      <c r="C222" s="234" t="s">
        <v>373</v>
      </c>
      <c r="D222" s="234" t="s">
        <v>96</v>
      </c>
      <c r="E222" s="235" t="s">
        <v>374</v>
      </c>
      <c r="F222" s="236" t="s">
        <v>375</v>
      </c>
      <c r="G222" s="237" t="s">
        <v>206</v>
      </c>
      <c r="H222" s="238">
        <v>120</v>
      </c>
      <c r="I222" s="239"/>
      <c r="J222" s="240">
        <f>ROUND(I222*H222,2)</f>
        <v>0</v>
      </c>
      <c r="K222" s="236" t="s">
        <v>184</v>
      </c>
      <c r="L222" s="241"/>
      <c r="M222" s="242" t="s">
        <v>19</v>
      </c>
      <c r="N222" s="243" t="s">
        <v>45</v>
      </c>
      <c r="O222" s="85"/>
      <c r="P222" s="222">
        <f>O222*H222</f>
        <v>0</v>
      </c>
      <c r="Q222" s="222">
        <v>0.00029999999999999997</v>
      </c>
      <c r="R222" s="222">
        <f>Q222*H222</f>
        <v>0.035999999999999997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220</v>
      </c>
      <c r="AT222" s="224" t="s">
        <v>96</v>
      </c>
      <c r="AU222" s="224" t="s">
        <v>84</v>
      </c>
      <c r="AY222" s="18" t="s">
        <v>178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82</v>
      </c>
      <c r="BK222" s="225">
        <f>ROUND(I222*H222,2)</f>
        <v>0</v>
      </c>
      <c r="BL222" s="18" t="s">
        <v>185</v>
      </c>
      <c r="BM222" s="224" t="s">
        <v>376</v>
      </c>
    </row>
    <row r="223" s="2" customFormat="1">
      <c r="A223" s="39"/>
      <c r="B223" s="40"/>
      <c r="C223" s="41"/>
      <c r="D223" s="226" t="s">
        <v>187</v>
      </c>
      <c r="E223" s="41"/>
      <c r="F223" s="227" t="s">
        <v>375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187</v>
      </c>
      <c r="AU223" s="18" t="s">
        <v>84</v>
      </c>
    </row>
    <row r="224" s="12" customFormat="1" ht="22.8" customHeight="1">
      <c r="A224" s="12"/>
      <c r="B224" s="197"/>
      <c r="C224" s="198"/>
      <c r="D224" s="199" t="s">
        <v>73</v>
      </c>
      <c r="E224" s="211" t="s">
        <v>216</v>
      </c>
      <c r="F224" s="211" t="s">
        <v>377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SUM(P225:P295)</f>
        <v>0</v>
      </c>
      <c r="Q224" s="205"/>
      <c r="R224" s="206">
        <f>SUM(R225:R295)</f>
        <v>97.275161710000006</v>
      </c>
      <c r="S224" s="205"/>
      <c r="T224" s="207">
        <f>SUM(T225:T295)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82</v>
      </c>
      <c r="AT224" s="209" t="s">
        <v>73</v>
      </c>
      <c r="AU224" s="209" t="s">
        <v>82</v>
      </c>
      <c r="AY224" s="208" t="s">
        <v>178</v>
      </c>
      <c r="BK224" s="210">
        <f>SUM(BK225:BK295)</f>
        <v>0</v>
      </c>
    </row>
    <row r="225" s="2" customFormat="1" ht="16.5" customHeight="1">
      <c r="A225" s="39"/>
      <c r="B225" s="40"/>
      <c r="C225" s="213" t="s">
        <v>378</v>
      </c>
      <c r="D225" s="213" t="s">
        <v>180</v>
      </c>
      <c r="E225" s="214" t="s">
        <v>379</v>
      </c>
      <c r="F225" s="215" t="s">
        <v>380</v>
      </c>
      <c r="G225" s="216" t="s">
        <v>206</v>
      </c>
      <c r="H225" s="217">
        <v>1123.221</v>
      </c>
      <c r="I225" s="218"/>
      <c r="J225" s="219">
        <f>ROUND(I225*H225,2)</f>
        <v>0</v>
      </c>
      <c r="K225" s="215" t="s">
        <v>184</v>
      </c>
      <c r="L225" s="45"/>
      <c r="M225" s="220" t="s">
        <v>19</v>
      </c>
      <c r="N225" s="221" t="s">
        <v>45</v>
      </c>
      <c r="O225" s="85"/>
      <c r="P225" s="222">
        <f>O225*H225</f>
        <v>0</v>
      </c>
      <c r="Q225" s="222">
        <v>0.0073499999999999998</v>
      </c>
      <c r="R225" s="222">
        <f>Q225*H225</f>
        <v>8.2556743499999996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185</v>
      </c>
      <c r="AT225" s="224" t="s">
        <v>180</v>
      </c>
      <c r="AU225" s="224" t="s">
        <v>84</v>
      </c>
      <c r="AY225" s="18" t="s">
        <v>178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82</v>
      </c>
      <c r="BK225" s="225">
        <f>ROUND(I225*H225,2)</f>
        <v>0</v>
      </c>
      <c r="BL225" s="18" t="s">
        <v>185</v>
      </c>
      <c r="BM225" s="224" t="s">
        <v>381</v>
      </c>
    </row>
    <row r="226" s="2" customFormat="1">
      <c r="A226" s="39"/>
      <c r="B226" s="40"/>
      <c r="C226" s="41"/>
      <c r="D226" s="226" t="s">
        <v>187</v>
      </c>
      <c r="E226" s="41"/>
      <c r="F226" s="227" t="s">
        <v>382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187</v>
      </c>
      <c r="AU226" s="18" t="s">
        <v>84</v>
      </c>
    </row>
    <row r="227" s="2" customFormat="1">
      <c r="A227" s="39"/>
      <c r="B227" s="40"/>
      <c r="C227" s="41"/>
      <c r="D227" s="231" t="s">
        <v>189</v>
      </c>
      <c r="E227" s="41"/>
      <c r="F227" s="232" t="s">
        <v>383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189</v>
      </c>
      <c r="AU227" s="18" t="s">
        <v>84</v>
      </c>
    </row>
    <row r="228" s="13" customFormat="1">
      <c r="A228" s="13"/>
      <c r="B228" s="244"/>
      <c r="C228" s="245"/>
      <c r="D228" s="226" t="s">
        <v>288</v>
      </c>
      <c r="E228" s="246" t="s">
        <v>19</v>
      </c>
      <c r="F228" s="247" t="s">
        <v>384</v>
      </c>
      <c r="G228" s="245"/>
      <c r="H228" s="248">
        <v>1174.75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288</v>
      </c>
      <c r="AU228" s="254" t="s">
        <v>84</v>
      </c>
      <c r="AV228" s="13" t="s">
        <v>84</v>
      </c>
      <c r="AW228" s="13" t="s">
        <v>33</v>
      </c>
      <c r="AX228" s="13" t="s">
        <v>74</v>
      </c>
      <c r="AY228" s="254" t="s">
        <v>178</v>
      </c>
    </row>
    <row r="229" s="13" customFormat="1">
      <c r="A229" s="13"/>
      <c r="B229" s="244"/>
      <c r="C229" s="245"/>
      <c r="D229" s="226" t="s">
        <v>288</v>
      </c>
      <c r="E229" s="246" t="s">
        <v>19</v>
      </c>
      <c r="F229" s="247" t="s">
        <v>385</v>
      </c>
      <c r="G229" s="245"/>
      <c r="H229" s="248">
        <v>-51.529000000000003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288</v>
      </c>
      <c r="AU229" s="254" t="s">
        <v>84</v>
      </c>
      <c r="AV229" s="13" t="s">
        <v>84</v>
      </c>
      <c r="AW229" s="13" t="s">
        <v>33</v>
      </c>
      <c r="AX229" s="13" t="s">
        <v>74</v>
      </c>
      <c r="AY229" s="254" t="s">
        <v>178</v>
      </c>
    </row>
    <row r="230" s="14" customFormat="1">
      <c r="A230" s="14"/>
      <c r="B230" s="255"/>
      <c r="C230" s="256"/>
      <c r="D230" s="226" t="s">
        <v>288</v>
      </c>
      <c r="E230" s="257" t="s">
        <v>19</v>
      </c>
      <c r="F230" s="258" t="s">
        <v>386</v>
      </c>
      <c r="G230" s="256"/>
      <c r="H230" s="259">
        <v>1123.221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288</v>
      </c>
      <c r="AU230" s="265" t="s">
        <v>84</v>
      </c>
      <c r="AV230" s="14" t="s">
        <v>185</v>
      </c>
      <c r="AW230" s="14" t="s">
        <v>33</v>
      </c>
      <c r="AX230" s="14" t="s">
        <v>82</v>
      </c>
      <c r="AY230" s="265" t="s">
        <v>178</v>
      </c>
    </row>
    <row r="231" s="2" customFormat="1" ht="16.5" customHeight="1">
      <c r="A231" s="39"/>
      <c r="B231" s="40"/>
      <c r="C231" s="213" t="s">
        <v>387</v>
      </c>
      <c r="D231" s="213" t="s">
        <v>180</v>
      </c>
      <c r="E231" s="214" t="s">
        <v>388</v>
      </c>
      <c r="F231" s="215" t="s">
        <v>389</v>
      </c>
      <c r="G231" s="216" t="s">
        <v>206</v>
      </c>
      <c r="H231" s="217">
        <v>1123.221</v>
      </c>
      <c r="I231" s="218"/>
      <c r="J231" s="219">
        <f>ROUND(I231*H231,2)</f>
        <v>0</v>
      </c>
      <c r="K231" s="215" t="s">
        <v>184</v>
      </c>
      <c r="L231" s="45"/>
      <c r="M231" s="220" t="s">
        <v>19</v>
      </c>
      <c r="N231" s="221" t="s">
        <v>45</v>
      </c>
      <c r="O231" s="85"/>
      <c r="P231" s="222">
        <f>O231*H231</f>
        <v>0</v>
      </c>
      <c r="Q231" s="222">
        <v>0.027300000000000001</v>
      </c>
      <c r="R231" s="222">
        <f>Q231*H231</f>
        <v>30.6639333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185</v>
      </c>
      <c r="AT231" s="224" t="s">
        <v>180</v>
      </c>
      <c r="AU231" s="224" t="s">
        <v>84</v>
      </c>
      <c r="AY231" s="18" t="s">
        <v>178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82</v>
      </c>
      <c r="BK231" s="225">
        <f>ROUND(I231*H231,2)</f>
        <v>0</v>
      </c>
      <c r="BL231" s="18" t="s">
        <v>185</v>
      </c>
      <c r="BM231" s="224" t="s">
        <v>390</v>
      </c>
    </row>
    <row r="232" s="2" customFormat="1">
      <c r="A232" s="39"/>
      <c r="B232" s="40"/>
      <c r="C232" s="41"/>
      <c r="D232" s="226" t="s">
        <v>187</v>
      </c>
      <c r="E232" s="41"/>
      <c r="F232" s="227" t="s">
        <v>391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187</v>
      </c>
      <c r="AU232" s="18" t="s">
        <v>84</v>
      </c>
    </row>
    <row r="233" s="2" customFormat="1">
      <c r="A233" s="39"/>
      <c r="B233" s="40"/>
      <c r="C233" s="41"/>
      <c r="D233" s="231" t="s">
        <v>189</v>
      </c>
      <c r="E233" s="41"/>
      <c r="F233" s="232" t="s">
        <v>392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189</v>
      </c>
      <c r="AU233" s="18" t="s">
        <v>84</v>
      </c>
    </row>
    <row r="234" s="2" customFormat="1" ht="16.5" customHeight="1">
      <c r="A234" s="39"/>
      <c r="B234" s="40"/>
      <c r="C234" s="213" t="s">
        <v>393</v>
      </c>
      <c r="D234" s="213" t="s">
        <v>180</v>
      </c>
      <c r="E234" s="214" t="s">
        <v>394</v>
      </c>
      <c r="F234" s="215" t="s">
        <v>395</v>
      </c>
      <c r="G234" s="216" t="s">
        <v>206</v>
      </c>
      <c r="H234" s="217">
        <v>4492.884</v>
      </c>
      <c r="I234" s="218"/>
      <c r="J234" s="219">
        <f>ROUND(I234*H234,2)</f>
        <v>0</v>
      </c>
      <c r="K234" s="215" t="s">
        <v>184</v>
      </c>
      <c r="L234" s="45"/>
      <c r="M234" s="220" t="s">
        <v>19</v>
      </c>
      <c r="N234" s="221" t="s">
        <v>45</v>
      </c>
      <c r="O234" s="85"/>
      <c r="P234" s="222">
        <f>O234*H234</f>
        <v>0</v>
      </c>
      <c r="Q234" s="222">
        <v>0.010500000000000001</v>
      </c>
      <c r="R234" s="222">
        <f>Q234*H234</f>
        <v>47.175282000000003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185</v>
      </c>
      <c r="AT234" s="224" t="s">
        <v>180</v>
      </c>
      <c r="AU234" s="224" t="s">
        <v>84</v>
      </c>
      <c r="AY234" s="18" t="s">
        <v>178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82</v>
      </c>
      <c r="BK234" s="225">
        <f>ROUND(I234*H234,2)</f>
        <v>0</v>
      </c>
      <c r="BL234" s="18" t="s">
        <v>185</v>
      </c>
      <c r="BM234" s="224" t="s">
        <v>396</v>
      </c>
    </row>
    <row r="235" s="2" customFormat="1">
      <c r="A235" s="39"/>
      <c r="B235" s="40"/>
      <c r="C235" s="41"/>
      <c r="D235" s="226" t="s">
        <v>187</v>
      </c>
      <c r="E235" s="41"/>
      <c r="F235" s="227" t="s">
        <v>397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187</v>
      </c>
      <c r="AU235" s="18" t="s">
        <v>84</v>
      </c>
    </row>
    <row r="236" s="2" customFormat="1">
      <c r="A236" s="39"/>
      <c r="B236" s="40"/>
      <c r="C236" s="41"/>
      <c r="D236" s="231" t="s">
        <v>189</v>
      </c>
      <c r="E236" s="41"/>
      <c r="F236" s="232" t="s">
        <v>398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189</v>
      </c>
      <c r="AU236" s="18" t="s">
        <v>84</v>
      </c>
    </row>
    <row r="237" s="13" customFormat="1">
      <c r="A237" s="13"/>
      <c r="B237" s="244"/>
      <c r="C237" s="245"/>
      <c r="D237" s="226" t="s">
        <v>288</v>
      </c>
      <c r="E237" s="246" t="s">
        <v>19</v>
      </c>
      <c r="F237" s="247" t="s">
        <v>399</v>
      </c>
      <c r="G237" s="245"/>
      <c r="H237" s="248">
        <v>4492.884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288</v>
      </c>
      <c r="AU237" s="254" t="s">
        <v>84</v>
      </c>
      <c r="AV237" s="13" t="s">
        <v>84</v>
      </c>
      <c r="AW237" s="13" t="s">
        <v>33</v>
      </c>
      <c r="AX237" s="13" t="s">
        <v>82</v>
      </c>
      <c r="AY237" s="254" t="s">
        <v>178</v>
      </c>
    </row>
    <row r="238" s="2" customFormat="1" ht="16.5" customHeight="1">
      <c r="A238" s="39"/>
      <c r="B238" s="40"/>
      <c r="C238" s="213" t="s">
        <v>400</v>
      </c>
      <c r="D238" s="213" t="s">
        <v>180</v>
      </c>
      <c r="E238" s="214" t="s">
        <v>401</v>
      </c>
      <c r="F238" s="215" t="s">
        <v>402</v>
      </c>
      <c r="G238" s="216" t="s">
        <v>206</v>
      </c>
      <c r="H238" s="217">
        <v>1460.1869999999999</v>
      </c>
      <c r="I238" s="218"/>
      <c r="J238" s="219">
        <f>ROUND(I238*H238,2)</f>
        <v>0</v>
      </c>
      <c r="K238" s="215" t="s">
        <v>184</v>
      </c>
      <c r="L238" s="45"/>
      <c r="M238" s="220" t="s">
        <v>19</v>
      </c>
      <c r="N238" s="221" t="s">
        <v>45</v>
      </c>
      <c r="O238" s="85"/>
      <c r="P238" s="222">
        <f>O238*H238</f>
        <v>0</v>
      </c>
      <c r="Q238" s="222">
        <v>0.0043800000000000002</v>
      </c>
      <c r="R238" s="222">
        <f>Q238*H238</f>
        <v>6.3956190599999996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185</v>
      </c>
      <c r="AT238" s="224" t="s">
        <v>180</v>
      </c>
      <c r="AU238" s="224" t="s">
        <v>84</v>
      </c>
      <c r="AY238" s="18" t="s">
        <v>178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82</v>
      </c>
      <c r="BK238" s="225">
        <f>ROUND(I238*H238,2)</f>
        <v>0</v>
      </c>
      <c r="BL238" s="18" t="s">
        <v>185</v>
      </c>
      <c r="BM238" s="224" t="s">
        <v>403</v>
      </c>
    </row>
    <row r="239" s="2" customFormat="1">
      <c r="A239" s="39"/>
      <c r="B239" s="40"/>
      <c r="C239" s="41"/>
      <c r="D239" s="226" t="s">
        <v>187</v>
      </c>
      <c r="E239" s="41"/>
      <c r="F239" s="227" t="s">
        <v>404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187</v>
      </c>
      <c r="AU239" s="18" t="s">
        <v>84</v>
      </c>
    </row>
    <row r="240" s="2" customFormat="1">
      <c r="A240" s="39"/>
      <c r="B240" s="40"/>
      <c r="C240" s="41"/>
      <c r="D240" s="231" t="s">
        <v>189</v>
      </c>
      <c r="E240" s="41"/>
      <c r="F240" s="232" t="s">
        <v>405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189</v>
      </c>
      <c r="AU240" s="18" t="s">
        <v>84</v>
      </c>
    </row>
    <row r="241" s="13" customFormat="1">
      <c r="A241" s="13"/>
      <c r="B241" s="244"/>
      <c r="C241" s="245"/>
      <c r="D241" s="226" t="s">
        <v>288</v>
      </c>
      <c r="E241" s="246" t="s">
        <v>19</v>
      </c>
      <c r="F241" s="247" t="s">
        <v>406</v>
      </c>
      <c r="G241" s="245"/>
      <c r="H241" s="248">
        <v>1460.1869999999999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288</v>
      </c>
      <c r="AU241" s="254" t="s">
        <v>84</v>
      </c>
      <c r="AV241" s="13" t="s">
        <v>84</v>
      </c>
      <c r="AW241" s="13" t="s">
        <v>33</v>
      </c>
      <c r="AX241" s="13" t="s">
        <v>82</v>
      </c>
      <c r="AY241" s="254" t="s">
        <v>178</v>
      </c>
    </row>
    <row r="242" s="2" customFormat="1" ht="16.5" customHeight="1">
      <c r="A242" s="39"/>
      <c r="B242" s="40"/>
      <c r="C242" s="213" t="s">
        <v>407</v>
      </c>
      <c r="D242" s="213" t="s">
        <v>180</v>
      </c>
      <c r="E242" s="214" t="s">
        <v>408</v>
      </c>
      <c r="F242" s="215" t="s">
        <v>409</v>
      </c>
      <c r="G242" s="216" t="s">
        <v>206</v>
      </c>
      <c r="H242" s="217">
        <v>1123.221</v>
      </c>
      <c r="I242" s="218"/>
      <c r="J242" s="219">
        <f>ROUND(I242*H242,2)</f>
        <v>0</v>
      </c>
      <c r="K242" s="215" t="s">
        <v>184</v>
      </c>
      <c r="L242" s="45"/>
      <c r="M242" s="220" t="s">
        <v>19</v>
      </c>
      <c r="N242" s="221" t="s">
        <v>45</v>
      </c>
      <c r="O242" s="85"/>
      <c r="P242" s="222">
        <f>O242*H242</f>
        <v>0</v>
      </c>
      <c r="Q242" s="222">
        <v>0.0030000000000000001</v>
      </c>
      <c r="R242" s="222">
        <f>Q242*H242</f>
        <v>3.3696630000000001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185</v>
      </c>
      <c r="AT242" s="224" t="s">
        <v>180</v>
      </c>
      <c r="AU242" s="224" t="s">
        <v>84</v>
      </c>
      <c r="AY242" s="18" t="s">
        <v>178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82</v>
      </c>
      <c r="BK242" s="225">
        <f>ROUND(I242*H242,2)</f>
        <v>0</v>
      </c>
      <c r="BL242" s="18" t="s">
        <v>185</v>
      </c>
      <c r="BM242" s="224" t="s">
        <v>410</v>
      </c>
    </row>
    <row r="243" s="2" customFormat="1">
      <c r="A243" s="39"/>
      <c r="B243" s="40"/>
      <c r="C243" s="41"/>
      <c r="D243" s="226" t="s">
        <v>187</v>
      </c>
      <c r="E243" s="41"/>
      <c r="F243" s="227" t="s">
        <v>411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187</v>
      </c>
      <c r="AU243" s="18" t="s">
        <v>84</v>
      </c>
    </row>
    <row r="244" s="2" customFormat="1">
      <c r="A244" s="39"/>
      <c r="B244" s="40"/>
      <c r="C244" s="41"/>
      <c r="D244" s="231" t="s">
        <v>189</v>
      </c>
      <c r="E244" s="41"/>
      <c r="F244" s="232" t="s">
        <v>412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189</v>
      </c>
      <c r="AU244" s="18" t="s">
        <v>84</v>
      </c>
    </row>
    <row r="245" s="2" customFormat="1" ht="16.5" customHeight="1">
      <c r="A245" s="39"/>
      <c r="B245" s="40"/>
      <c r="C245" s="213" t="s">
        <v>413</v>
      </c>
      <c r="D245" s="213" t="s">
        <v>180</v>
      </c>
      <c r="E245" s="214" t="s">
        <v>414</v>
      </c>
      <c r="F245" s="215" t="s">
        <v>415</v>
      </c>
      <c r="G245" s="216" t="s">
        <v>206</v>
      </c>
      <c r="H245" s="217">
        <v>13.287000000000001</v>
      </c>
      <c r="I245" s="218"/>
      <c r="J245" s="219">
        <f>ROUND(I245*H245,2)</f>
        <v>0</v>
      </c>
      <c r="K245" s="215" t="s">
        <v>184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185</v>
      </c>
      <c r="AT245" s="224" t="s">
        <v>180</v>
      </c>
      <c r="AU245" s="224" t="s">
        <v>84</v>
      </c>
      <c r="AY245" s="18" t="s">
        <v>178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82</v>
      </c>
      <c r="BK245" s="225">
        <f>ROUND(I245*H245,2)</f>
        <v>0</v>
      </c>
      <c r="BL245" s="18" t="s">
        <v>185</v>
      </c>
      <c r="BM245" s="224" t="s">
        <v>416</v>
      </c>
    </row>
    <row r="246" s="2" customFormat="1">
      <c r="A246" s="39"/>
      <c r="B246" s="40"/>
      <c r="C246" s="41"/>
      <c r="D246" s="226" t="s">
        <v>187</v>
      </c>
      <c r="E246" s="41"/>
      <c r="F246" s="227" t="s">
        <v>415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187</v>
      </c>
      <c r="AU246" s="18" t="s">
        <v>84</v>
      </c>
    </row>
    <row r="247" s="2" customFormat="1">
      <c r="A247" s="39"/>
      <c r="B247" s="40"/>
      <c r="C247" s="41"/>
      <c r="D247" s="231" t="s">
        <v>189</v>
      </c>
      <c r="E247" s="41"/>
      <c r="F247" s="232" t="s">
        <v>417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189</v>
      </c>
      <c r="AU247" s="18" t="s">
        <v>84</v>
      </c>
    </row>
    <row r="248" s="13" customFormat="1">
      <c r="A248" s="13"/>
      <c r="B248" s="244"/>
      <c r="C248" s="245"/>
      <c r="D248" s="226" t="s">
        <v>288</v>
      </c>
      <c r="E248" s="246" t="s">
        <v>19</v>
      </c>
      <c r="F248" s="247" t="s">
        <v>418</v>
      </c>
      <c r="G248" s="245"/>
      <c r="H248" s="248">
        <v>9.0899999999999999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288</v>
      </c>
      <c r="AU248" s="254" t="s">
        <v>84</v>
      </c>
      <c r="AV248" s="13" t="s">
        <v>84</v>
      </c>
      <c r="AW248" s="13" t="s">
        <v>33</v>
      </c>
      <c r="AX248" s="13" t="s">
        <v>74</v>
      </c>
      <c r="AY248" s="254" t="s">
        <v>178</v>
      </c>
    </row>
    <row r="249" s="13" customFormat="1">
      <c r="A249" s="13"/>
      <c r="B249" s="244"/>
      <c r="C249" s="245"/>
      <c r="D249" s="226" t="s">
        <v>288</v>
      </c>
      <c r="E249" s="246" t="s">
        <v>19</v>
      </c>
      <c r="F249" s="247" t="s">
        <v>419</v>
      </c>
      <c r="G249" s="245"/>
      <c r="H249" s="248">
        <v>2.25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288</v>
      </c>
      <c r="AU249" s="254" t="s">
        <v>84</v>
      </c>
      <c r="AV249" s="13" t="s">
        <v>84</v>
      </c>
      <c r="AW249" s="13" t="s">
        <v>33</v>
      </c>
      <c r="AX249" s="13" t="s">
        <v>74</v>
      </c>
      <c r="AY249" s="254" t="s">
        <v>178</v>
      </c>
    </row>
    <row r="250" s="13" customFormat="1">
      <c r="A250" s="13"/>
      <c r="B250" s="244"/>
      <c r="C250" s="245"/>
      <c r="D250" s="226" t="s">
        <v>288</v>
      </c>
      <c r="E250" s="246" t="s">
        <v>19</v>
      </c>
      <c r="F250" s="247" t="s">
        <v>420</v>
      </c>
      <c r="G250" s="245"/>
      <c r="H250" s="248">
        <v>1.9470000000000001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288</v>
      </c>
      <c r="AU250" s="254" t="s">
        <v>84</v>
      </c>
      <c r="AV250" s="13" t="s">
        <v>84</v>
      </c>
      <c r="AW250" s="13" t="s">
        <v>33</v>
      </c>
      <c r="AX250" s="13" t="s">
        <v>74</v>
      </c>
      <c r="AY250" s="254" t="s">
        <v>178</v>
      </c>
    </row>
    <row r="251" s="14" customFormat="1">
      <c r="A251" s="14"/>
      <c r="B251" s="255"/>
      <c r="C251" s="256"/>
      <c r="D251" s="226" t="s">
        <v>288</v>
      </c>
      <c r="E251" s="257" t="s">
        <v>19</v>
      </c>
      <c r="F251" s="258" t="s">
        <v>386</v>
      </c>
      <c r="G251" s="256"/>
      <c r="H251" s="259">
        <v>13.286999999999999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288</v>
      </c>
      <c r="AU251" s="265" t="s">
        <v>84</v>
      </c>
      <c r="AV251" s="14" t="s">
        <v>185</v>
      </c>
      <c r="AW251" s="14" t="s">
        <v>33</v>
      </c>
      <c r="AX251" s="14" t="s">
        <v>82</v>
      </c>
      <c r="AY251" s="265" t="s">
        <v>178</v>
      </c>
    </row>
    <row r="252" s="2" customFormat="1" ht="16.5" customHeight="1">
      <c r="A252" s="39"/>
      <c r="B252" s="40"/>
      <c r="C252" s="213" t="s">
        <v>421</v>
      </c>
      <c r="D252" s="213" t="s">
        <v>180</v>
      </c>
      <c r="E252" s="214" t="s">
        <v>422</v>
      </c>
      <c r="F252" s="215" t="s">
        <v>423</v>
      </c>
      <c r="G252" s="216" t="s">
        <v>237</v>
      </c>
      <c r="H252" s="217">
        <v>3</v>
      </c>
      <c r="I252" s="218"/>
      <c r="J252" s="219">
        <f>ROUND(I252*H252,2)</f>
        <v>0</v>
      </c>
      <c r="K252" s="215" t="s">
        <v>184</v>
      </c>
      <c r="L252" s="45"/>
      <c r="M252" s="220" t="s">
        <v>19</v>
      </c>
      <c r="N252" s="221" t="s">
        <v>45</v>
      </c>
      <c r="O252" s="85"/>
      <c r="P252" s="222">
        <f>O252*H252</f>
        <v>0</v>
      </c>
      <c r="Q252" s="222">
        <v>0.020650000000000002</v>
      </c>
      <c r="R252" s="222">
        <f>Q252*H252</f>
        <v>0.061950000000000005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185</v>
      </c>
      <c r="AT252" s="224" t="s">
        <v>180</v>
      </c>
      <c r="AU252" s="224" t="s">
        <v>84</v>
      </c>
      <c r="AY252" s="18" t="s">
        <v>178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82</v>
      </c>
      <c r="BK252" s="225">
        <f>ROUND(I252*H252,2)</f>
        <v>0</v>
      </c>
      <c r="BL252" s="18" t="s">
        <v>185</v>
      </c>
      <c r="BM252" s="224" t="s">
        <v>424</v>
      </c>
    </row>
    <row r="253" s="2" customFormat="1">
      <c r="A253" s="39"/>
      <c r="B253" s="40"/>
      <c r="C253" s="41"/>
      <c r="D253" s="226" t="s">
        <v>187</v>
      </c>
      <c r="E253" s="41"/>
      <c r="F253" s="227" t="s">
        <v>425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187</v>
      </c>
      <c r="AU253" s="18" t="s">
        <v>84</v>
      </c>
    </row>
    <row r="254" s="2" customFormat="1">
      <c r="A254" s="39"/>
      <c r="B254" s="40"/>
      <c r="C254" s="41"/>
      <c r="D254" s="231" t="s">
        <v>189</v>
      </c>
      <c r="E254" s="41"/>
      <c r="F254" s="232" t="s">
        <v>426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189</v>
      </c>
      <c r="AU254" s="18" t="s">
        <v>84</v>
      </c>
    </row>
    <row r="255" s="2" customFormat="1" ht="21.75" customHeight="1">
      <c r="A255" s="39"/>
      <c r="B255" s="40"/>
      <c r="C255" s="234" t="s">
        <v>427</v>
      </c>
      <c r="D255" s="234" t="s">
        <v>96</v>
      </c>
      <c r="E255" s="235" t="s">
        <v>428</v>
      </c>
      <c r="F255" s="236" t="s">
        <v>429</v>
      </c>
      <c r="G255" s="237" t="s">
        <v>271</v>
      </c>
      <c r="H255" s="238">
        <v>3</v>
      </c>
      <c r="I255" s="239"/>
      <c r="J255" s="240">
        <f>ROUND(I255*H255,2)</f>
        <v>0</v>
      </c>
      <c r="K255" s="236" t="s">
        <v>184</v>
      </c>
      <c r="L255" s="241"/>
      <c r="M255" s="242" t="s">
        <v>19</v>
      </c>
      <c r="N255" s="243" t="s">
        <v>45</v>
      </c>
      <c r="O255" s="85"/>
      <c r="P255" s="222">
        <f>O255*H255</f>
        <v>0</v>
      </c>
      <c r="Q255" s="222">
        <v>0.012489999999999999</v>
      </c>
      <c r="R255" s="222">
        <f>Q255*H255</f>
        <v>0.037469999999999996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220</v>
      </c>
      <c r="AT255" s="224" t="s">
        <v>96</v>
      </c>
      <c r="AU255" s="224" t="s">
        <v>84</v>
      </c>
      <c r="AY255" s="18" t="s">
        <v>178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82</v>
      </c>
      <c r="BK255" s="225">
        <f>ROUND(I255*H255,2)</f>
        <v>0</v>
      </c>
      <c r="BL255" s="18" t="s">
        <v>185</v>
      </c>
      <c r="BM255" s="224" t="s">
        <v>430</v>
      </c>
    </row>
    <row r="256" s="2" customFormat="1">
      <c r="A256" s="39"/>
      <c r="B256" s="40"/>
      <c r="C256" s="41"/>
      <c r="D256" s="226" t="s">
        <v>187</v>
      </c>
      <c r="E256" s="41"/>
      <c r="F256" s="227" t="s">
        <v>429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187</v>
      </c>
      <c r="AU256" s="18" t="s">
        <v>84</v>
      </c>
    </row>
    <row r="257" s="2" customFormat="1" ht="21.75" customHeight="1">
      <c r="A257" s="39"/>
      <c r="B257" s="40"/>
      <c r="C257" s="234" t="s">
        <v>431</v>
      </c>
      <c r="D257" s="234" t="s">
        <v>96</v>
      </c>
      <c r="E257" s="235" t="s">
        <v>432</v>
      </c>
      <c r="F257" s="236" t="s">
        <v>433</v>
      </c>
      <c r="G257" s="237" t="s">
        <v>271</v>
      </c>
      <c r="H257" s="238">
        <v>1</v>
      </c>
      <c r="I257" s="239"/>
      <c r="J257" s="240">
        <f>ROUND(I257*H257,2)</f>
        <v>0</v>
      </c>
      <c r="K257" s="236" t="s">
        <v>184</v>
      </c>
      <c r="L257" s="241"/>
      <c r="M257" s="242" t="s">
        <v>19</v>
      </c>
      <c r="N257" s="243" t="s">
        <v>45</v>
      </c>
      <c r="O257" s="85"/>
      <c r="P257" s="222">
        <f>O257*H257</f>
        <v>0</v>
      </c>
      <c r="Q257" s="222">
        <v>0.01272</v>
      </c>
      <c r="R257" s="222">
        <f>Q257*H257</f>
        <v>0.01272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220</v>
      </c>
      <c r="AT257" s="224" t="s">
        <v>96</v>
      </c>
      <c r="AU257" s="224" t="s">
        <v>84</v>
      </c>
      <c r="AY257" s="18" t="s">
        <v>178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82</v>
      </c>
      <c r="BK257" s="225">
        <f>ROUND(I257*H257,2)</f>
        <v>0</v>
      </c>
      <c r="BL257" s="18" t="s">
        <v>185</v>
      </c>
      <c r="BM257" s="224" t="s">
        <v>434</v>
      </c>
    </row>
    <row r="258" s="2" customFormat="1">
      <c r="A258" s="39"/>
      <c r="B258" s="40"/>
      <c r="C258" s="41"/>
      <c r="D258" s="226" t="s">
        <v>187</v>
      </c>
      <c r="E258" s="41"/>
      <c r="F258" s="227" t="s">
        <v>433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187</v>
      </c>
      <c r="AU258" s="18" t="s">
        <v>84</v>
      </c>
    </row>
    <row r="259" s="2" customFormat="1" ht="16.5" customHeight="1">
      <c r="A259" s="39"/>
      <c r="B259" s="40"/>
      <c r="C259" s="213" t="s">
        <v>435</v>
      </c>
      <c r="D259" s="213" t="s">
        <v>180</v>
      </c>
      <c r="E259" s="214" t="s">
        <v>436</v>
      </c>
      <c r="F259" s="215" t="s">
        <v>437</v>
      </c>
      <c r="G259" s="216" t="s">
        <v>206</v>
      </c>
      <c r="H259" s="217">
        <v>293.32999999999998</v>
      </c>
      <c r="I259" s="218"/>
      <c r="J259" s="219">
        <f>ROUND(I259*H259,2)</f>
        <v>0</v>
      </c>
      <c r="K259" s="215" t="s">
        <v>184</v>
      </c>
      <c r="L259" s="45"/>
      <c r="M259" s="220" t="s">
        <v>19</v>
      </c>
      <c r="N259" s="221" t="s">
        <v>45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185</v>
      </c>
      <c r="AT259" s="224" t="s">
        <v>180</v>
      </c>
      <c r="AU259" s="224" t="s">
        <v>84</v>
      </c>
      <c r="AY259" s="18" t="s">
        <v>178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82</v>
      </c>
      <c r="BK259" s="225">
        <f>ROUND(I259*H259,2)</f>
        <v>0</v>
      </c>
      <c r="BL259" s="18" t="s">
        <v>185</v>
      </c>
      <c r="BM259" s="224" t="s">
        <v>438</v>
      </c>
    </row>
    <row r="260" s="2" customFormat="1">
      <c r="A260" s="39"/>
      <c r="B260" s="40"/>
      <c r="C260" s="41"/>
      <c r="D260" s="226" t="s">
        <v>187</v>
      </c>
      <c r="E260" s="41"/>
      <c r="F260" s="227" t="s">
        <v>437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187</v>
      </c>
      <c r="AU260" s="18" t="s">
        <v>84</v>
      </c>
    </row>
    <row r="261" s="2" customFormat="1">
      <c r="A261" s="39"/>
      <c r="B261" s="40"/>
      <c r="C261" s="41"/>
      <c r="D261" s="231" t="s">
        <v>189</v>
      </c>
      <c r="E261" s="41"/>
      <c r="F261" s="232" t="s">
        <v>439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189</v>
      </c>
      <c r="AU261" s="18" t="s">
        <v>84</v>
      </c>
    </row>
    <row r="262" s="13" customFormat="1">
      <c r="A262" s="13"/>
      <c r="B262" s="244"/>
      <c r="C262" s="245"/>
      <c r="D262" s="226" t="s">
        <v>288</v>
      </c>
      <c r="E262" s="246" t="s">
        <v>19</v>
      </c>
      <c r="F262" s="247" t="s">
        <v>440</v>
      </c>
      <c r="G262" s="245"/>
      <c r="H262" s="248">
        <v>293.32999999999998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288</v>
      </c>
      <c r="AU262" s="254" t="s">
        <v>84</v>
      </c>
      <c r="AV262" s="13" t="s">
        <v>84</v>
      </c>
      <c r="AW262" s="13" t="s">
        <v>33</v>
      </c>
      <c r="AX262" s="13" t="s">
        <v>82</v>
      </c>
      <c r="AY262" s="254" t="s">
        <v>178</v>
      </c>
    </row>
    <row r="263" s="2" customFormat="1" ht="16.5" customHeight="1">
      <c r="A263" s="39"/>
      <c r="B263" s="40"/>
      <c r="C263" s="213" t="s">
        <v>441</v>
      </c>
      <c r="D263" s="213" t="s">
        <v>180</v>
      </c>
      <c r="E263" s="214" t="s">
        <v>442</v>
      </c>
      <c r="F263" s="215" t="s">
        <v>443</v>
      </c>
      <c r="G263" s="216" t="s">
        <v>206</v>
      </c>
      <c r="H263" s="217">
        <v>879.99000000000001</v>
      </c>
      <c r="I263" s="218"/>
      <c r="J263" s="219">
        <f>ROUND(I263*H263,2)</f>
        <v>0</v>
      </c>
      <c r="K263" s="215" t="s">
        <v>184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185</v>
      </c>
      <c r="AT263" s="224" t="s">
        <v>180</v>
      </c>
      <c r="AU263" s="224" t="s">
        <v>84</v>
      </c>
      <c r="AY263" s="18" t="s">
        <v>178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82</v>
      </c>
      <c r="BK263" s="225">
        <f>ROUND(I263*H263,2)</f>
        <v>0</v>
      </c>
      <c r="BL263" s="18" t="s">
        <v>185</v>
      </c>
      <c r="BM263" s="224" t="s">
        <v>444</v>
      </c>
    </row>
    <row r="264" s="2" customFormat="1">
      <c r="A264" s="39"/>
      <c r="B264" s="40"/>
      <c r="C264" s="41"/>
      <c r="D264" s="226" t="s">
        <v>187</v>
      </c>
      <c r="E264" s="41"/>
      <c r="F264" s="227" t="s">
        <v>443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187</v>
      </c>
      <c r="AU264" s="18" t="s">
        <v>84</v>
      </c>
    </row>
    <row r="265" s="2" customFormat="1">
      <c r="A265" s="39"/>
      <c r="B265" s="40"/>
      <c r="C265" s="41"/>
      <c r="D265" s="231" t="s">
        <v>189</v>
      </c>
      <c r="E265" s="41"/>
      <c r="F265" s="232" t="s">
        <v>445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189</v>
      </c>
      <c r="AU265" s="18" t="s">
        <v>84</v>
      </c>
    </row>
    <row r="266" s="13" customFormat="1">
      <c r="A266" s="13"/>
      <c r="B266" s="244"/>
      <c r="C266" s="245"/>
      <c r="D266" s="226" t="s">
        <v>288</v>
      </c>
      <c r="E266" s="246" t="s">
        <v>19</v>
      </c>
      <c r="F266" s="247" t="s">
        <v>446</v>
      </c>
      <c r="G266" s="245"/>
      <c r="H266" s="248">
        <v>879.99000000000001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288</v>
      </c>
      <c r="AU266" s="254" t="s">
        <v>84</v>
      </c>
      <c r="AV266" s="13" t="s">
        <v>84</v>
      </c>
      <c r="AW266" s="13" t="s">
        <v>33</v>
      </c>
      <c r="AX266" s="13" t="s">
        <v>82</v>
      </c>
      <c r="AY266" s="254" t="s">
        <v>178</v>
      </c>
    </row>
    <row r="267" s="2" customFormat="1" ht="16.5" customHeight="1">
      <c r="A267" s="39"/>
      <c r="B267" s="40"/>
      <c r="C267" s="213" t="s">
        <v>447</v>
      </c>
      <c r="D267" s="213" t="s">
        <v>180</v>
      </c>
      <c r="E267" s="214" t="s">
        <v>448</v>
      </c>
      <c r="F267" s="215" t="s">
        <v>449</v>
      </c>
      <c r="G267" s="216" t="s">
        <v>206</v>
      </c>
      <c r="H267" s="217">
        <v>351.99599999999998</v>
      </c>
      <c r="I267" s="218"/>
      <c r="J267" s="219">
        <f>ROUND(I267*H267,2)</f>
        <v>0</v>
      </c>
      <c r="K267" s="215" t="s">
        <v>184</v>
      </c>
      <c r="L267" s="45"/>
      <c r="M267" s="220" t="s">
        <v>19</v>
      </c>
      <c r="N267" s="221" t="s">
        <v>45</v>
      </c>
      <c r="O267" s="85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185</v>
      </c>
      <c r="AT267" s="224" t="s">
        <v>180</v>
      </c>
      <c r="AU267" s="224" t="s">
        <v>84</v>
      </c>
      <c r="AY267" s="18" t="s">
        <v>178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82</v>
      </c>
      <c r="BK267" s="225">
        <f>ROUND(I267*H267,2)</f>
        <v>0</v>
      </c>
      <c r="BL267" s="18" t="s">
        <v>185</v>
      </c>
      <c r="BM267" s="224" t="s">
        <v>450</v>
      </c>
    </row>
    <row r="268" s="2" customFormat="1">
      <c r="A268" s="39"/>
      <c r="B268" s="40"/>
      <c r="C268" s="41"/>
      <c r="D268" s="226" t="s">
        <v>187</v>
      </c>
      <c r="E268" s="41"/>
      <c r="F268" s="227" t="s">
        <v>449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187</v>
      </c>
      <c r="AU268" s="18" t="s">
        <v>84</v>
      </c>
    </row>
    <row r="269" s="2" customFormat="1">
      <c r="A269" s="39"/>
      <c r="B269" s="40"/>
      <c r="C269" s="41"/>
      <c r="D269" s="231" t="s">
        <v>189</v>
      </c>
      <c r="E269" s="41"/>
      <c r="F269" s="232" t="s">
        <v>451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189</v>
      </c>
      <c r="AU269" s="18" t="s">
        <v>84</v>
      </c>
    </row>
    <row r="270" s="13" customFormat="1">
      <c r="A270" s="13"/>
      <c r="B270" s="244"/>
      <c r="C270" s="245"/>
      <c r="D270" s="226" t="s">
        <v>288</v>
      </c>
      <c r="E270" s="246" t="s">
        <v>19</v>
      </c>
      <c r="F270" s="247" t="s">
        <v>452</v>
      </c>
      <c r="G270" s="245"/>
      <c r="H270" s="248">
        <v>351.99599999999998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288</v>
      </c>
      <c r="AU270" s="254" t="s">
        <v>84</v>
      </c>
      <c r="AV270" s="13" t="s">
        <v>84</v>
      </c>
      <c r="AW270" s="13" t="s">
        <v>33</v>
      </c>
      <c r="AX270" s="13" t="s">
        <v>82</v>
      </c>
      <c r="AY270" s="254" t="s">
        <v>178</v>
      </c>
    </row>
    <row r="271" s="2" customFormat="1" ht="16.5" customHeight="1">
      <c r="A271" s="39"/>
      <c r="B271" s="40"/>
      <c r="C271" s="213" t="s">
        <v>453</v>
      </c>
      <c r="D271" s="213" t="s">
        <v>180</v>
      </c>
      <c r="E271" s="214" t="s">
        <v>454</v>
      </c>
      <c r="F271" s="215" t="s">
        <v>455</v>
      </c>
      <c r="G271" s="216" t="s">
        <v>206</v>
      </c>
      <c r="H271" s="217">
        <v>293.32999999999998</v>
      </c>
      <c r="I271" s="218"/>
      <c r="J271" s="219">
        <f>ROUND(I271*H271,2)</f>
        <v>0</v>
      </c>
      <c r="K271" s="215" t="s">
        <v>184</v>
      </c>
      <c r="L271" s="45"/>
      <c r="M271" s="220" t="s">
        <v>19</v>
      </c>
      <c r="N271" s="221" t="s">
        <v>45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185</v>
      </c>
      <c r="AT271" s="224" t="s">
        <v>180</v>
      </c>
      <c r="AU271" s="224" t="s">
        <v>84</v>
      </c>
      <c r="AY271" s="18" t="s">
        <v>178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82</v>
      </c>
      <c r="BK271" s="225">
        <f>ROUND(I271*H271,2)</f>
        <v>0</v>
      </c>
      <c r="BL271" s="18" t="s">
        <v>185</v>
      </c>
      <c r="BM271" s="224" t="s">
        <v>456</v>
      </c>
    </row>
    <row r="272" s="2" customFormat="1">
      <c r="A272" s="39"/>
      <c r="B272" s="40"/>
      <c r="C272" s="41"/>
      <c r="D272" s="226" t="s">
        <v>187</v>
      </c>
      <c r="E272" s="41"/>
      <c r="F272" s="227" t="s">
        <v>455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187</v>
      </c>
      <c r="AU272" s="18" t="s">
        <v>84</v>
      </c>
    </row>
    <row r="273" s="2" customFormat="1">
      <c r="A273" s="39"/>
      <c r="B273" s="40"/>
      <c r="C273" s="41"/>
      <c r="D273" s="231" t="s">
        <v>189</v>
      </c>
      <c r="E273" s="41"/>
      <c r="F273" s="232" t="s">
        <v>457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189</v>
      </c>
      <c r="AU273" s="18" t="s">
        <v>84</v>
      </c>
    </row>
    <row r="274" s="2" customFormat="1" ht="21.75" customHeight="1">
      <c r="A274" s="39"/>
      <c r="B274" s="40"/>
      <c r="C274" s="213" t="s">
        <v>458</v>
      </c>
      <c r="D274" s="213" t="s">
        <v>180</v>
      </c>
      <c r="E274" s="214" t="s">
        <v>459</v>
      </c>
      <c r="F274" s="215" t="s">
        <v>460</v>
      </c>
      <c r="G274" s="216" t="s">
        <v>237</v>
      </c>
      <c r="H274" s="217">
        <v>440</v>
      </c>
      <c r="I274" s="218"/>
      <c r="J274" s="219">
        <f>ROUND(I274*H274,2)</f>
        <v>0</v>
      </c>
      <c r="K274" s="215" t="s">
        <v>184</v>
      </c>
      <c r="L274" s="45"/>
      <c r="M274" s="220" t="s">
        <v>19</v>
      </c>
      <c r="N274" s="221" t="s">
        <v>45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185</v>
      </c>
      <c r="AT274" s="224" t="s">
        <v>180</v>
      </c>
      <c r="AU274" s="224" t="s">
        <v>84</v>
      </c>
      <c r="AY274" s="18" t="s">
        <v>178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82</v>
      </c>
      <c r="BK274" s="225">
        <f>ROUND(I274*H274,2)</f>
        <v>0</v>
      </c>
      <c r="BL274" s="18" t="s">
        <v>185</v>
      </c>
      <c r="BM274" s="224" t="s">
        <v>461</v>
      </c>
    </row>
    <row r="275" s="2" customFormat="1">
      <c r="A275" s="39"/>
      <c r="B275" s="40"/>
      <c r="C275" s="41"/>
      <c r="D275" s="226" t="s">
        <v>187</v>
      </c>
      <c r="E275" s="41"/>
      <c r="F275" s="227" t="s">
        <v>460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187</v>
      </c>
      <c r="AU275" s="18" t="s">
        <v>84</v>
      </c>
    </row>
    <row r="276" s="2" customFormat="1">
      <c r="A276" s="39"/>
      <c r="B276" s="40"/>
      <c r="C276" s="41"/>
      <c r="D276" s="231" t="s">
        <v>189</v>
      </c>
      <c r="E276" s="41"/>
      <c r="F276" s="232" t="s">
        <v>462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189</v>
      </c>
      <c r="AU276" s="18" t="s">
        <v>84</v>
      </c>
    </row>
    <row r="277" s="13" customFormat="1">
      <c r="A277" s="13"/>
      <c r="B277" s="244"/>
      <c r="C277" s="245"/>
      <c r="D277" s="226" t="s">
        <v>288</v>
      </c>
      <c r="E277" s="246" t="s">
        <v>19</v>
      </c>
      <c r="F277" s="247" t="s">
        <v>463</v>
      </c>
      <c r="G277" s="245"/>
      <c r="H277" s="248">
        <v>440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288</v>
      </c>
      <c r="AU277" s="254" t="s">
        <v>84</v>
      </c>
      <c r="AV277" s="13" t="s">
        <v>84</v>
      </c>
      <c r="AW277" s="13" t="s">
        <v>33</v>
      </c>
      <c r="AX277" s="13" t="s">
        <v>82</v>
      </c>
      <c r="AY277" s="254" t="s">
        <v>178</v>
      </c>
    </row>
    <row r="278" s="2" customFormat="1" ht="16.5" customHeight="1">
      <c r="A278" s="39"/>
      <c r="B278" s="40"/>
      <c r="C278" s="213" t="s">
        <v>464</v>
      </c>
      <c r="D278" s="213" t="s">
        <v>180</v>
      </c>
      <c r="E278" s="214" t="s">
        <v>465</v>
      </c>
      <c r="F278" s="215" t="s">
        <v>466</v>
      </c>
      <c r="G278" s="216" t="s">
        <v>271</v>
      </c>
      <c r="H278" s="217">
        <v>20</v>
      </c>
      <c r="I278" s="218"/>
      <c r="J278" s="219">
        <f>ROUND(I278*H278,2)</f>
        <v>0</v>
      </c>
      <c r="K278" s="215" t="s">
        <v>184</v>
      </c>
      <c r="L278" s="45"/>
      <c r="M278" s="220" t="s">
        <v>19</v>
      </c>
      <c r="N278" s="221" t="s">
        <v>45</v>
      </c>
      <c r="O278" s="85"/>
      <c r="P278" s="222">
        <f>O278*H278</f>
        <v>0</v>
      </c>
      <c r="Q278" s="222">
        <v>0.04684</v>
      </c>
      <c r="R278" s="222">
        <f>Q278*H278</f>
        <v>0.93679999999999997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185</v>
      </c>
      <c r="AT278" s="224" t="s">
        <v>180</v>
      </c>
      <c r="AU278" s="224" t="s">
        <v>84</v>
      </c>
      <c r="AY278" s="18" t="s">
        <v>178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82</v>
      </c>
      <c r="BK278" s="225">
        <f>ROUND(I278*H278,2)</f>
        <v>0</v>
      </c>
      <c r="BL278" s="18" t="s">
        <v>185</v>
      </c>
      <c r="BM278" s="224" t="s">
        <v>467</v>
      </c>
    </row>
    <row r="279" s="2" customFormat="1">
      <c r="A279" s="39"/>
      <c r="B279" s="40"/>
      <c r="C279" s="41"/>
      <c r="D279" s="226" t="s">
        <v>187</v>
      </c>
      <c r="E279" s="41"/>
      <c r="F279" s="227" t="s">
        <v>468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187</v>
      </c>
      <c r="AU279" s="18" t="s">
        <v>84</v>
      </c>
    </row>
    <row r="280" s="2" customFormat="1">
      <c r="A280" s="39"/>
      <c r="B280" s="40"/>
      <c r="C280" s="41"/>
      <c r="D280" s="231" t="s">
        <v>189</v>
      </c>
      <c r="E280" s="41"/>
      <c r="F280" s="232" t="s">
        <v>469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189</v>
      </c>
      <c r="AU280" s="18" t="s">
        <v>84</v>
      </c>
    </row>
    <row r="281" s="2" customFormat="1" ht="21.75" customHeight="1">
      <c r="A281" s="39"/>
      <c r="B281" s="40"/>
      <c r="C281" s="234" t="s">
        <v>470</v>
      </c>
      <c r="D281" s="234" t="s">
        <v>96</v>
      </c>
      <c r="E281" s="235" t="s">
        <v>471</v>
      </c>
      <c r="F281" s="236" t="s">
        <v>472</v>
      </c>
      <c r="G281" s="237" t="s">
        <v>271</v>
      </c>
      <c r="H281" s="238">
        <v>1</v>
      </c>
      <c r="I281" s="239"/>
      <c r="J281" s="240">
        <f>ROUND(I281*H281,2)</f>
        <v>0</v>
      </c>
      <c r="K281" s="236" t="s">
        <v>184</v>
      </c>
      <c r="L281" s="241"/>
      <c r="M281" s="242" t="s">
        <v>19</v>
      </c>
      <c r="N281" s="243" t="s">
        <v>45</v>
      </c>
      <c r="O281" s="85"/>
      <c r="P281" s="222">
        <f>O281*H281</f>
        <v>0</v>
      </c>
      <c r="Q281" s="222">
        <v>0.01201</v>
      </c>
      <c r="R281" s="222">
        <f>Q281*H281</f>
        <v>0.01201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220</v>
      </c>
      <c r="AT281" s="224" t="s">
        <v>96</v>
      </c>
      <c r="AU281" s="224" t="s">
        <v>84</v>
      </c>
      <c r="AY281" s="18" t="s">
        <v>178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82</v>
      </c>
      <c r="BK281" s="225">
        <f>ROUND(I281*H281,2)</f>
        <v>0</v>
      </c>
      <c r="BL281" s="18" t="s">
        <v>185</v>
      </c>
      <c r="BM281" s="224" t="s">
        <v>473</v>
      </c>
    </row>
    <row r="282" s="2" customFormat="1">
      <c r="A282" s="39"/>
      <c r="B282" s="40"/>
      <c r="C282" s="41"/>
      <c r="D282" s="226" t="s">
        <v>187</v>
      </c>
      <c r="E282" s="41"/>
      <c r="F282" s="227" t="s">
        <v>472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187</v>
      </c>
      <c r="AU282" s="18" t="s">
        <v>84</v>
      </c>
    </row>
    <row r="283" s="2" customFormat="1" ht="21.75" customHeight="1">
      <c r="A283" s="39"/>
      <c r="B283" s="40"/>
      <c r="C283" s="234" t="s">
        <v>474</v>
      </c>
      <c r="D283" s="234" t="s">
        <v>96</v>
      </c>
      <c r="E283" s="235" t="s">
        <v>475</v>
      </c>
      <c r="F283" s="236" t="s">
        <v>476</v>
      </c>
      <c r="G283" s="237" t="s">
        <v>271</v>
      </c>
      <c r="H283" s="238">
        <v>11</v>
      </c>
      <c r="I283" s="239"/>
      <c r="J283" s="240">
        <f>ROUND(I283*H283,2)</f>
        <v>0</v>
      </c>
      <c r="K283" s="236" t="s">
        <v>184</v>
      </c>
      <c r="L283" s="241"/>
      <c r="M283" s="242" t="s">
        <v>19</v>
      </c>
      <c r="N283" s="243" t="s">
        <v>45</v>
      </c>
      <c r="O283" s="85"/>
      <c r="P283" s="222">
        <f>O283*H283</f>
        <v>0</v>
      </c>
      <c r="Q283" s="222">
        <v>0.012250000000000001</v>
      </c>
      <c r="R283" s="222">
        <f>Q283*H283</f>
        <v>0.13475000000000001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220</v>
      </c>
      <c r="AT283" s="224" t="s">
        <v>96</v>
      </c>
      <c r="AU283" s="224" t="s">
        <v>84</v>
      </c>
      <c r="AY283" s="18" t="s">
        <v>178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82</v>
      </c>
      <c r="BK283" s="225">
        <f>ROUND(I283*H283,2)</f>
        <v>0</v>
      </c>
      <c r="BL283" s="18" t="s">
        <v>185</v>
      </c>
      <c r="BM283" s="224" t="s">
        <v>477</v>
      </c>
    </row>
    <row r="284" s="2" customFormat="1">
      <c r="A284" s="39"/>
      <c r="B284" s="40"/>
      <c r="C284" s="41"/>
      <c r="D284" s="226" t="s">
        <v>187</v>
      </c>
      <c r="E284" s="41"/>
      <c r="F284" s="227" t="s">
        <v>476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187</v>
      </c>
      <c r="AU284" s="18" t="s">
        <v>84</v>
      </c>
    </row>
    <row r="285" s="2" customFormat="1" ht="21.75" customHeight="1">
      <c r="A285" s="39"/>
      <c r="B285" s="40"/>
      <c r="C285" s="234" t="s">
        <v>478</v>
      </c>
      <c r="D285" s="234" t="s">
        <v>96</v>
      </c>
      <c r="E285" s="235" t="s">
        <v>479</v>
      </c>
      <c r="F285" s="236" t="s">
        <v>480</v>
      </c>
      <c r="G285" s="237" t="s">
        <v>271</v>
      </c>
      <c r="H285" s="238">
        <v>7</v>
      </c>
      <c r="I285" s="239"/>
      <c r="J285" s="240">
        <f>ROUND(I285*H285,2)</f>
        <v>0</v>
      </c>
      <c r="K285" s="236" t="s">
        <v>184</v>
      </c>
      <c r="L285" s="241"/>
      <c r="M285" s="242" t="s">
        <v>19</v>
      </c>
      <c r="N285" s="243" t="s">
        <v>45</v>
      </c>
      <c r="O285" s="85"/>
      <c r="P285" s="222">
        <f>O285*H285</f>
        <v>0</v>
      </c>
      <c r="Q285" s="222">
        <v>0.012489999999999999</v>
      </c>
      <c r="R285" s="222">
        <f>Q285*H285</f>
        <v>0.087429999999999994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220</v>
      </c>
      <c r="AT285" s="224" t="s">
        <v>96</v>
      </c>
      <c r="AU285" s="224" t="s">
        <v>84</v>
      </c>
      <c r="AY285" s="18" t="s">
        <v>178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82</v>
      </c>
      <c r="BK285" s="225">
        <f>ROUND(I285*H285,2)</f>
        <v>0</v>
      </c>
      <c r="BL285" s="18" t="s">
        <v>185</v>
      </c>
      <c r="BM285" s="224" t="s">
        <v>481</v>
      </c>
    </row>
    <row r="286" s="2" customFormat="1">
      <c r="A286" s="39"/>
      <c r="B286" s="40"/>
      <c r="C286" s="41"/>
      <c r="D286" s="226" t="s">
        <v>187</v>
      </c>
      <c r="E286" s="41"/>
      <c r="F286" s="227" t="s">
        <v>480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187</v>
      </c>
      <c r="AU286" s="18" t="s">
        <v>84</v>
      </c>
    </row>
    <row r="287" s="2" customFormat="1" ht="21.75" customHeight="1">
      <c r="A287" s="39"/>
      <c r="B287" s="40"/>
      <c r="C287" s="234" t="s">
        <v>482</v>
      </c>
      <c r="D287" s="234" t="s">
        <v>96</v>
      </c>
      <c r="E287" s="235" t="s">
        <v>483</v>
      </c>
      <c r="F287" s="236" t="s">
        <v>484</v>
      </c>
      <c r="G287" s="237" t="s">
        <v>271</v>
      </c>
      <c r="H287" s="238">
        <v>1</v>
      </c>
      <c r="I287" s="239"/>
      <c r="J287" s="240">
        <f>ROUND(I287*H287,2)</f>
        <v>0</v>
      </c>
      <c r="K287" s="236" t="s">
        <v>184</v>
      </c>
      <c r="L287" s="241"/>
      <c r="M287" s="242" t="s">
        <v>19</v>
      </c>
      <c r="N287" s="243" t="s">
        <v>45</v>
      </c>
      <c r="O287" s="85"/>
      <c r="P287" s="222">
        <f>O287*H287</f>
        <v>0</v>
      </c>
      <c r="Q287" s="222">
        <v>0.01272</v>
      </c>
      <c r="R287" s="222">
        <f>Q287*H287</f>
        <v>0.01272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220</v>
      </c>
      <c r="AT287" s="224" t="s">
        <v>96</v>
      </c>
      <c r="AU287" s="224" t="s">
        <v>84</v>
      </c>
      <c r="AY287" s="18" t="s">
        <v>178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82</v>
      </c>
      <c r="BK287" s="225">
        <f>ROUND(I287*H287,2)</f>
        <v>0</v>
      </c>
      <c r="BL287" s="18" t="s">
        <v>185</v>
      </c>
      <c r="BM287" s="224" t="s">
        <v>485</v>
      </c>
    </row>
    <row r="288" s="2" customFormat="1">
      <c r="A288" s="39"/>
      <c r="B288" s="40"/>
      <c r="C288" s="41"/>
      <c r="D288" s="226" t="s">
        <v>187</v>
      </c>
      <c r="E288" s="41"/>
      <c r="F288" s="227" t="s">
        <v>484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187</v>
      </c>
      <c r="AU288" s="18" t="s">
        <v>84</v>
      </c>
    </row>
    <row r="289" s="2" customFormat="1" ht="16.5" customHeight="1">
      <c r="A289" s="39"/>
      <c r="B289" s="40"/>
      <c r="C289" s="213" t="s">
        <v>486</v>
      </c>
      <c r="D289" s="213" t="s">
        <v>180</v>
      </c>
      <c r="E289" s="214" t="s">
        <v>487</v>
      </c>
      <c r="F289" s="215" t="s">
        <v>488</v>
      </c>
      <c r="G289" s="216" t="s">
        <v>271</v>
      </c>
      <c r="H289" s="217">
        <v>1</v>
      </c>
      <c r="I289" s="218"/>
      <c r="J289" s="219">
        <f>ROUND(I289*H289,2)</f>
        <v>0</v>
      </c>
      <c r="K289" s="215" t="s">
        <v>184</v>
      </c>
      <c r="L289" s="45"/>
      <c r="M289" s="220" t="s">
        <v>19</v>
      </c>
      <c r="N289" s="221" t="s">
        <v>45</v>
      </c>
      <c r="O289" s="85"/>
      <c r="P289" s="222">
        <f>O289*H289</f>
        <v>0</v>
      </c>
      <c r="Q289" s="222">
        <v>0.071459999999999996</v>
      </c>
      <c r="R289" s="222">
        <f>Q289*H289</f>
        <v>0.071459999999999996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185</v>
      </c>
      <c r="AT289" s="224" t="s">
        <v>180</v>
      </c>
      <c r="AU289" s="224" t="s">
        <v>84</v>
      </c>
      <c r="AY289" s="18" t="s">
        <v>178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82</v>
      </c>
      <c r="BK289" s="225">
        <f>ROUND(I289*H289,2)</f>
        <v>0</v>
      </c>
      <c r="BL289" s="18" t="s">
        <v>185</v>
      </c>
      <c r="BM289" s="224" t="s">
        <v>489</v>
      </c>
    </row>
    <row r="290" s="2" customFormat="1">
      <c r="A290" s="39"/>
      <c r="B290" s="40"/>
      <c r="C290" s="41"/>
      <c r="D290" s="226" t="s">
        <v>187</v>
      </c>
      <c r="E290" s="41"/>
      <c r="F290" s="227" t="s">
        <v>490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187</v>
      </c>
      <c r="AU290" s="18" t="s">
        <v>84</v>
      </c>
    </row>
    <row r="291" s="2" customFormat="1">
      <c r="A291" s="39"/>
      <c r="B291" s="40"/>
      <c r="C291" s="41"/>
      <c r="D291" s="231" t="s">
        <v>189</v>
      </c>
      <c r="E291" s="41"/>
      <c r="F291" s="232" t="s">
        <v>491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189</v>
      </c>
      <c r="AU291" s="18" t="s">
        <v>84</v>
      </c>
    </row>
    <row r="292" s="2" customFormat="1" ht="21.75" customHeight="1">
      <c r="A292" s="39"/>
      <c r="B292" s="40"/>
      <c r="C292" s="234" t="s">
        <v>492</v>
      </c>
      <c r="D292" s="234" t="s">
        <v>96</v>
      </c>
      <c r="E292" s="235" t="s">
        <v>493</v>
      </c>
      <c r="F292" s="236" t="s">
        <v>494</v>
      </c>
      <c r="G292" s="237" t="s">
        <v>271</v>
      </c>
      <c r="H292" s="238">
        <v>1</v>
      </c>
      <c r="I292" s="239"/>
      <c r="J292" s="240">
        <f>ROUND(I292*H292,2)</f>
        <v>0</v>
      </c>
      <c r="K292" s="236" t="s">
        <v>184</v>
      </c>
      <c r="L292" s="241"/>
      <c r="M292" s="242" t="s">
        <v>19</v>
      </c>
      <c r="N292" s="243" t="s">
        <v>45</v>
      </c>
      <c r="O292" s="85"/>
      <c r="P292" s="222">
        <f>O292*H292</f>
        <v>0</v>
      </c>
      <c r="Q292" s="222">
        <v>0.018679999999999999</v>
      </c>
      <c r="R292" s="222">
        <f>Q292*H292</f>
        <v>0.018679999999999999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220</v>
      </c>
      <c r="AT292" s="224" t="s">
        <v>96</v>
      </c>
      <c r="AU292" s="224" t="s">
        <v>84</v>
      </c>
      <c r="AY292" s="18" t="s">
        <v>178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82</v>
      </c>
      <c r="BK292" s="225">
        <f>ROUND(I292*H292,2)</f>
        <v>0</v>
      </c>
      <c r="BL292" s="18" t="s">
        <v>185</v>
      </c>
      <c r="BM292" s="224" t="s">
        <v>495</v>
      </c>
    </row>
    <row r="293" s="2" customFormat="1">
      <c r="A293" s="39"/>
      <c r="B293" s="40"/>
      <c r="C293" s="41"/>
      <c r="D293" s="226" t="s">
        <v>187</v>
      </c>
      <c r="E293" s="41"/>
      <c r="F293" s="227" t="s">
        <v>494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187</v>
      </c>
      <c r="AU293" s="18" t="s">
        <v>84</v>
      </c>
    </row>
    <row r="294" s="2" customFormat="1" ht="16.5" customHeight="1">
      <c r="A294" s="39"/>
      <c r="B294" s="40"/>
      <c r="C294" s="234" t="s">
        <v>496</v>
      </c>
      <c r="D294" s="234" t="s">
        <v>96</v>
      </c>
      <c r="E294" s="235" t="s">
        <v>497</v>
      </c>
      <c r="F294" s="236" t="s">
        <v>498</v>
      </c>
      <c r="G294" s="237" t="s">
        <v>271</v>
      </c>
      <c r="H294" s="238">
        <v>1</v>
      </c>
      <c r="I294" s="239"/>
      <c r="J294" s="240">
        <f>ROUND(I294*H294,2)</f>
        <v>0</v>
      </c>
      <c r="K294" s="236" t="s">
        <v>184</v>
      </c>
      <c r="L294" s="241"/>
      <c r="M294" s="242" t="s">
        <v>19</v>
      </c>
      <c r="N294" s="243" t="s">
        <v>45</v>
      </c>
      <c r="O294" s="85"/>
      <c r="P294" s="222">
        <f>O294*H294</f>
        <v>0</v>
      </c>
      <c r="Q294" s="222">
        <v>0.029000000000000001</v>
      </c>
      <c r="R294" s="222">
        <f>Q294*H294</f>
        <v>0.029000000000000001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220</v>
      </c>
      <c r="AT294" s="224" t="s">
        <v>96</v>
      </c>
      <c r="AU294" s="224" t="s">
        <v>84</v>
      </c>
      <c r="AY294" s="18" t="s">
        <v>178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82</v>
      </c>
      <c r="BK294" s="225">
        <f>ROUND(I294*H294,2)</f>
        <v>0</v>
      </c>
      <c r="BL294" s="18" t="s">
        <v>185</v>
      </c>
      <c r="BM294" s="224" t="s">
        <v>499</v>
      </c>
    </row>
    <row r="295" s="2" customFormat="1">
      <c r="A295" s="39"/>
      <c r="B295" s="40"/>
      <c r="C295" s="41"/>
      <c r="D295" s="226" t="s">
        <v>187</v>
      </c>
      <c r="E295" s="41"/>
      <c r="F295" s="227" t="s">
        <v>498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187</v>
      </c>
      <c r="AU295" s="18" t="s">
        <v>84</v>
      </c>
    </row>
    <row r="296" s="12" customFormat="1" ht="22.8" customHeight="1">
      <c r="A296" s="12"/>
      <c r="B296" s="197"/>
      <c r="C296" s="198"/>
      <c r="D296" s="199" t="s">
        <v>73</v>
      </c>
      <c r="E296" s="211" t="s">
        <v>234</v>
      </c>
      <c r="F296" s="211" t="s">
        <v>500</v>
      </c>
      <c r="G296" s="198"/>
      <c r="H296" s="198"/>
      <c r="I296" s="201"/>
      <c r="J296" s="212">
        <f>BK296</f>
        <v>0</v>
      </c>
      <c r="K296" s="198"/>
      <c r="L296" s="203"/>
      <c r="M296" s="204"/>
      <c r="N296" s="205"/>
      <c r="O296" s="205"/>
      <c r="P296" s="206">
        <f>SUM(P297:P383)</f>
        <v>0</v>
      </c>
      <c r="Q296" s="205"/>
      <c r="R296" s="206">
        <f>SUM(R297:R383)</f>
        <v>34.025452899999998</v>
      </c>
      <c r="S296" s="205"/>
      <c r="T296" s="207">
        <f>SUM(T297:T383)</f>
        <v>53.131756000000003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82</v>
      </c>
      <c r="AT296" s="209" t="s">
        <v>73</v>
      </c>
      <c r="AU296" s="209" t="s">
        <v>82</v>
      </c>
      <c r="AY296" s="208" t="s">
        <v>178</v>
      </c>
      <c r="BK296" s="210">
        <f>SUM(BK297:BK383)</f>
        <v>0</v>
      </c>
    </row>
    <row r="297" s="2" customFormat="1" ht="16.5" customHeight="1">
      <c r="A297" s="39"/>
      <c r="B297" s="40"/>
      <c r="C297" s="213" t="s">
        <v>501</v>
      </c>
      <c r="D297" s="213" t="s">
        <v>180</v>
      </c>
      <c r="E297" s="214" t="s">
        <v>502</v>
      </c>
      <c r="F297" s="215" t="s">
        <v>503</v>
      </c>
      <c r="G297" s="216" t="s">
        <v>237</v>
      </c>
      <c r="H297" s="217">
        <v>50</v>
      </c>
      <c r="I297" s="218"/>
      <c r="J297" s="219">
        <f>ROUND(I297*H297,2)</f>
        <v>0</v>
      </c>
      <c r="K297" s="215" t="s">
        <v>184</v>
      </c>
      <c r="L297" s="45"/>
      <c r="M297" s="220" t="s">
        <v>19</v>
      </c>
      <c r="N297" s="221" t="s">
        <v>45</v>
      </c>
      <c r="O297" s="85"/>
      <c r="P297" s="222">
        <f>O297*H297</f>
        <v>0</v>
      </c>
      <c r="Q297" s="222">
        <v>0.15540000000000001</v>
      </c>
      <c r="R297" s="222">
        <f>Q297*H297</f>
        <v>7.7700000000000005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185</v>
      </c>
      <c r="AT297" s="224" t="s">
        <v>180</v>
      </c>
      <c r="AU297" s="224" t="s">
        <v>84</v>
      </c>
      <c r="AY297" s="18" t="s">
        <v>178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82</v>
      </c>
      <c r="BK297" s="225">
        <f>ROUND(I297*H297,2)</f>
        <v>0</v>
      </c>
      <c r="BL297" s="18" t="s">
        <v>185</v>
      </c>
      <c r="BM297" s="224" t="s">
        <v>504</v>
      </c>
    </row>
    <row r="298" s="2" customFormat="1">
      <c r="A298" s="39"/>
      <c r="B298" s="40"/>
      <c r="C298" s="41"/>
      <c r="D298" s="226" t="s">
        <v>187</v>
      </c>
      <c r="E298" s="41"/>
      <c r="F298" s="227" t="s">
        <v>505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187</v>
      </c>
      <c r="AU298" s="18" t="s">
        <v>84</v>
      </c>
    </row>
    <row r="299" s="2" customFormat="1">
      <c r="A299" s="39"/>
      <c r="B299" s="40"/>
      <c r="C299" s="41"/>
      <c r="D299" s="231" t="s">
        <v>189</v>
      </c>
      <c r="E299" s="41"/>
      <c r="F299" s="232" t="s">
        <v>506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189</v>
      </c>
      <c r="AU299" s="18" t="s">
        <v>84</v>
      </c>
    </row>
    <row r="300" s="2" customFormat="1">
      <c r="A300" s="39"/>
      <c r="B300" s="40"/>
      <c r="C300" s="41"/>
      <c r="D300" s="226" t="s">
        <v>202</v>
      </c>
      <c r="E300" s="41"/>
      <c r="F300" s="233" t="s">
        <v>507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202</v>
      </c>
      <c r="AU300" s="18" t="s">
        <v>84</v>
      </c>
    </row>
    <row r="301" s="2" customFormat="1" ht="16.5" customHeight="1">
      <c r="A301" s="39"/>
      <c r="B301" s="40"/>
      <c r="C301" s="234" t="s">
        <v>508</v>
      </c>
      <c r="D301" s="234" t="s">
        <v>96</v>
      </c>
      <c r="E301" s="235" t="s">
        <v>509</v>
      </c>
      <c r="F301" s="236" t="s">
        <v>510</v>
      </c>
      <c r="G301" s="237" t="s">
        <v>237</v>
      </c>
      <c r="H301" s="238">
        <v>44</v>
      </c>
      <c r="I301" s="239"/>
      <c r="J301" s="240">
        <f>ROUND(I301*H301,2)</f>
        <v>0</v>
      </c>
      <c r="K301" s="236" t="s">
        <v>184</v>
      </c>
      <c r="L301" s="241"/>
      <c r="M301" s="242" t="s">
        <v>19</v>
      </c>
      <c r="N301" s="243" t="s">
        <v>45</v>
      </c>
      <c r="O301" s="85"/>
      <c r="P301" s="222">
        <f>O301*H301</f>
        <v>0</v>
      </c>
      <c r="Q301" s="222">
        <v>0.056120000000000003</v>
      </c>
      <c r="R301" s="222">
        <f>Q301*H301</f>
        <v>2.4692800000000004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220</v>
      </c>
      <c r="AT301" s="224" t="s">
        <v>96</v>
      </c>
      <c r="AU301" s="224" t="s">
        <v>84</v>
      </c>
      <c r="AY301" s="18" t="s">
        <v>178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82</v>
      </c>
      <c r="BK301" s="225">
        <f>ROUND(I301*H301,2)</f>
        <v>0</v>
      </c>
      <c r="BL301" s="18" t="s">
        <v>185</v>
      </c>
      <c r="BM301" s="224" t="s">
        <v>511</v>
      </c>
    </row>
    <row r="302" s="2" customFormat="1">
      <c r="A302" s="39"/>
      <c r="B302" s="40"/>
      <c r="C302" s="41"/>
      <c r="D302" s="226" t="s">
        <v>187</v>
      </c>
      <c r="E302" s="41"/>
      <c r="F302" s="227" t="s">
        <v>510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187</v>
      </c>
      <c r="AU302" s="18" t="s">
        <v>84</v>
      </c>
    </row>
    <row r="303" s="2" customFormat="1">
      <c r="A303" s="39"/>
      <c r="B303" s="40"/>
      <c r="C303" s="41"/>
      <c r="D303" s="226" t="s">
        <v>202</v>
      </c>
      <c r="E303" s="41"/>
      <c r="F303" s="233" t="s">
        <v>507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202</v>
      </c>
      <c r="AU303" s="18" t="s">
        <v>84</v>
      </c>
    </row>
    <row r="304" s="2" customFormat="1" ht="16.5" customHeight="1">
      <c r="A304" s="39"/>
      <c r="B304" s="40"/>
      <c r="C304" s="234" t="s">
        <v>512</v>
      </c>
      <c r="D304" s="234" t="s">
        <v>96</v>
      </c>
      <c r="E304" s="235" t="s">
        <v>513</v>
      </c>
      <c r="F304" s="236" t="s">
        <v>514</v>
      </c>
      <c r="G304" s="237" t="s">
        <v>237</v>
      </c>
      <c r="H304" s="238">
        <v>6</v>
      </c>
      <c r="I304" s="239"/>
      <c r="J304" s="240">
        <f>ROUND(I304*H304,2)</f>
        <v>0</v>
      </c>
      <c r="K304" s="236" t="s">
        <v>184</v>
      </c>
      <c r="L304" s="241"/>
      <c r="M304" s="242" t="s">
        <v>19</v>
      </c>
      <c r="N304" s="243" t="s">
        <v>45</v>
      </c>
      <c r="O304" s="85"/>
      <c r="P304" s="222">
        <f>O304*H304</f>
        <v>0</v>
      </c>
      <c r="Q304" s="222">
        <v>0.065670000000000006</v>
      </c>
      <c r="R304" s="222">
        <f>Q304*H304</f>
        <v>0.39402000000000004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220</v>
      </c>
      <c r="AT304" s="224" t="s">
        <v>96</v>
      </c>
      <c r="AU304" s="224" t="s">
        <v>84</v>
      </c>
      <c r="AY304" s="18" t="s">
        <v>178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82</v>
      </c>
      <c r="BK304" s="225">
        <f>ROUND(I304*H304,2)</f>
        <v>0</v>
      </c>
      <c r="BL304" s="18" t="s">
        <v>185</v>
      </c>
      <c r="BM304" s="224" t="s">
        <v>515</v>
      </c>
    </row>
    <row r="305" s="2" customFormat="1">
      <c r="A305" s="39"/>
      <c r="B305" s="40"/>
      <c r="C305" s="41"/>
      <c r="D305" s="226" t="s">
        <v>187</v>
      </c>
      <c r="E305" s="41"/>
      <c r="F305" s="227" t="s">
        <v>514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187</v>
      </c>
      <c r="AU305" s="18" t="s">
        <v>84</v>
      </c>
    </row>
    <row r="306" s="2" customFormat="1">
      <c r="A306" s="39"/>
      <c r="B306" s="40"/>
      <c r="C306" s="41"/>
      <c r="D306" s="226" t="s">
        <v>202</v>
      </c>
      <c r="E306" s="41"/>
      <c r="F306" s="233" t="s">
        <v>507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202</v>
      </c>
      <c r="AU306" s="18" t="s">
        <v>84</v>
      </c>
    </row>
    <row r="307" s="2" customFormat="1" ht="16.5" customHeight="1">
      <c r="A307" s="39"/>
      <c r="B307" s="40"/>
      <c r="C307" s="213" t="s">
        <v>516</v>
      </c>
      <c r="D307" s="213" t="s">
        <v>180</v>
      </c>
      <c r="E307" s="214" t="s">
        <v>517</v>
      </c>
      <c r="F307" s="215" t="s">
        <v>518</v>
      </c>
      <c r="G307" s="216" t="s">
        <v>183</v>
      </c>
      <c r="H307" s="217">
        <v>10</v>
      </c>
      <c r="I307" s="218"/>
      <c r="J307" s="219">
        <f>ROUND(I307*H307,2)</f>
        <v>0</v>
      </c>
      <c r="K307" s="215" t="s">
        <v>184</v>
      </c>
      <c r="L307" s="45"/>
      <c r="M307" s="220" t="s">
        <v>19</v>
      </c>
      <c r="N307" s="221" t="s">
        <v>45</v>
      </c>
      <c r="O307" s="85"/>
      <c r="P307" s="222">
        <f>O307*H307</f>
        <v>0</v>
      </c>
      <c r="Q307" s="222">
        <v>2.2563399999999998</v>
      </c>
      <c r="R307" s="222">
        <f>Q307*H307</f>
        <v>22.563399999999998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185</v>
      </c>
      <c r="AT307" s="224" t="s">
        <v>180</v>
      </c>
      <c r="AU307" s="224" t="s">
        <v>84</v>
      </c>
      <c r="AY307" s="18" t="s">
        <v>178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82</v>
      </c>
      <c r="BK307" s="225">
        <f>ROUND(I307*H307,2)</f>
        <v>0</v>
      </c>
      <c r="BL307" s="18" t="s">
        <v>185</v>
      </c>
      <c r="BM307" s="224" t="s">
        <v>519</v>
      </c>
    </row>
    <row r="308" s="2" customFormat="1">
      <c r="A308" s="39"/>
      <c r="B308" s="40"/>
      <c r="C308" s="41"/>
      <c r="D308" s="226" t="s">
        <v>187</v>
      </c>
      <c r="E308" s="41"/>
      <c r="F308" s="227" t="s">
        <v>520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187</v>
      </c>
      <c r="AU308" s="18" t="s">
        <v>84</v>
      </c>
    </row>
    <row r="309" s="2" customFormat="1">
      <c r="A309" s="39"/>
      <c r="B309" s="40"/>
      <c r="C309" s="41"/>
      <c r="D309" s="231" t="s">
        <v>189</v>
      </c>
      <c r="E309" s="41"/>
      <c r="F309" s="232" t="s">
        <v>521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189</v>
      </c>
      <c r="AU309" s="18" t="s">
        <v>84</v>
      </c>
    </row>
    <row r="310" s="2" customFormat="1">
      <c r="A310" s="39"/>
      <c r="B310" s="40"/>
      <c r="C310" s="41"/>
      <c r="D310" s="226" t="s">
        <v>202</v>
      </c>
      <c r="E310" s="41"/>
      <c r="F310" s="233" t="s">
        <v>507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202</v>
      </c>
      <c r="AU310" s="18" t="s">
        <v>84</v>
      </c>
    </row>
    <row r="311" s="2" customFormat="1" ht="16.5" customHeight="1">
      <c r="A311" s="39"/>
      <c r="B311" s="40"/>
      <c r="C311" s="213" t="s">
        <v>522</v>
      </c>
      <c r="D311" s="213" t="s">
        <v>180</v>
      </c>
      <c r="E311" s="214" t="s">
        <v>523</v>
      </c>
      <c r="F311" s="215" t="s">
        <v>524</v>
      </c>
      <c r="G311" s="216" t="s">
        <v>237</v>
      </c>
      <c r="H311" s="217">
        <v>6</v>
      </c>
      <c r="I311" s="218"/>
      <c r="J311" s="219">
        <f>ROUND(I311*H311,2)</f>
        <v>0</v>
      </c>
      <c r="K311" s="215" t="s">
        <v>184</v>
      </c>
      <c r="L311" s="45"/>
      <c r="M311" s="220" t="s">
        <v>19</v>
      </c>
      <c r="N311" s="221" t="s">
        <v>45</v>
      </c>
      <c r="O311" s="85"/>
      <c r="P311" s="222">
        <f>O311*H311</f>
        <v>0</v>
      </c>
      <c r="Q311" s="222">
        <v>0.00034000000000000002</v>
      </c>
      <c r="R311" s="222">
        <f>Q311*H311</f>
        <v>0.0020400000000000001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185</v>
      </c>
      <c r="AT311" s="224" t="s">
        <v>180</v>
      </c>
      <c r="AU311" s="224" t="s">
        <v>84</v>
      </c>
      <c r="AY311" s="18" t="s">
        <v>178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82</v>
      </c>
      <c r="BK311" s="225">
        <f>ROUND(I311*H311,2)</f>
        <v>0</v>
      </c>
      <c r="BL311" s="18" t="s">
        <v>185</v>
      </c>
      <c r="BM311" s="224" t="s">
        <v>525</v>
      </c>
    </row>
    <row r="312" s="2" customFormat="1">
      <c r="A312" s="39"/>
      <c r="B312" s="40"/>
      <c r="C312" s="41"/>
      <c r="D312" s="226" t="s">
        <v>187</v>
      </c>
      <c r="E312" s="41"/>
      <c r="F312" s="227" t="s">
        <v>526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187</v>
      </c>
      <c r="AU312" s="18" t="s">
        <v>84</v>
      </c>
    </row>
    <row r="313" s="2" customFormat="1">
      <c r="A313" s="39"/>
      <c r="B313" s="40"/>
      <c r="C313" s="41"/>
      <c r="D313" s="231" t="s">
        <v>189</v>
      </c>
      <c r="E313" s="41"/>
      <c r="F313" s="232" t="s">
        <v>527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189</v>
      </c>
      <c r="AU313" s="18" t="s">
        <v>84</v>
      </c>
    </row>
    <row r="314" s="2" customFormat="1">
      <c r="A314" s="39"/>
      <c r="B314" s="40"/>
      <c r="C314" s="41"/>
      <c r="D314" s="226" t="s">
        <v>202</v>
      </c>
      <c r="E314" s="41"/>
      <c r="F314" s="233" t="s">
        <v>507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202</v>
      </c>
      <c r="AU314" s="18" t="s">
        <v>84</v>
      </c>
    </row>
    <row r="315" s="2" customFormat="1" ht="21.75" customHeight="1">
      <c r="A315" s="39"/>
      <c r="B315" s="40"/>
      <c r="C315" s="213" t="s">
        <v>528</v>
      </c>
      <c r="D315" s="213" t="s">
        <v>180</v>
      </c>
      <c r="E315" s="214" t="s">
        <v>529</v>
      </c>
      <c r="F315" s="215" t="s">
        <v>530</v>
      </c>
      <c r="G315" s="216" t="s">
        <v>206</v>
      </c>
      <c r="H315" s="217">
        <v>300</v>
      </c>
      <c r="I315" s="218"/>
      <c r="J315" s="219">
        <f>ROUND(I315*H315,2)</f>
        <v>0</v>
      </c>
      <c r="K315" s="215" t="s">
        <v>184</v>
      </c>
      <c r="L315" s="45"/>
      <c r="M315" s="220" t="s">
        <v>19</v>
      </c>
      <c r="N315" s="221" t="s">
        <v>45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185</v>
      </c>
      <c r="AT315" s="224" t="s">
        <v>180</v>
      </c>
      <c r="AU315" s="224" t="s">
        <v>84</v>
      </c>
      <c r="AY315" s="18" t="s">
        <v>178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82</v>
      </c>
      <c r="BK315" s="225">
        <f>ROUND(I315*H315,2)</f>
        <v>0</v>
      </c>
      <c r="BL315" s="18" t="s">
        <v>185</v>
      </c>
      <c r="BM315" s="224" t="s">
        <v>531</v>
      </c>
    </row>
    <row r="316" s="2" customFormat="1">
      <c r="A316" s="39"/>
      <c r="B316" s="40"/>
      <c r="C316" s="41"/>
      <c r="D316" s="226" t="s">
        <v>187</v>
      </c>
      <c r="E316" s="41"/>
      <c r="F316" s="227" t="s">
        <v>530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187</v>
      </c>
      <c r="AU316" s="18" t="s">
        <v>84</v>
      </c>
    </row>
    <row r="317" s="2" customFormat="1">
      <c r="A317" s="39"/>
      <c r="B317" s="40"/>
      <c r="C317" s="41"/>
      <c r="D317" s="231" t="s">
        <v>189</v>
      </c>
      <c r="E317" s="41"/>
      <c r="F317" s="232" t="s">
        <v>532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189</v>
      </c>
      <c r="AU317" s="18" t="s">
        <v>84</v>
      </c>
    </row>
    <row r="318" s="2" customFormat="1">
      <c r="A318" s="39"/>
      <c r="B318" s="40"/>
      <c r="C318" s="41"/>
      <c r="D318" s="226" t="s">
        <v>202</v>
      </c>
      <c r="E318" s="41"/>
      <c r="F318" s="233" t="s">
        <v>533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202</v>
      </c>
      <c r="AU318" s="18" t="s">
        <v>84</v>
      </c>
    </row>
    <row r="319" s="2" customFormat="1" ht="21.75" customHeight="1">
      <c r="A319" s="39"/>
      <c r="B319" s="40"/>
      <c r="C319" s="213" t="s">
        <v>534</v>
      </c>
      <c r="D319" s="213" t="s">
        <v>180</v>
      </c>
      <c r="E319" s="214" t="s">
        <v>535</v>
      </c>
      <c r="F319" s="215" t="s">
        <v>536</v>
      </c>
      <c r="G319" s="216" t="s">
        <v>206</v>
      </c>
      <c r="H319" s="217">
        <v>13500</v>
      </c>
      <c r="I319" s="218"/>
      <c r="J319" s="219">
        <f>ROUND(I319*H319,2)</f>
        <v>0</v>
      </c>
      <c r="K319" s="215" t="s">
        <v>184</v>
      </c>
      <c r="L319" s="45"/>
      <c r="M319" s="220" t="s">
        <v>19</v>
      </c>
      <c r="N319" s="221" t="s">
        <v>45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185</v>
      </c>
      <c r="AT319" s="224" t="s">
        <v>180</v>
      </c>
      <c r="AU319" s="224" t="s">
        <v>84</v>
      </c>
      <c r="AY319" s="18" t="s">
        <v>178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82</v>
      </c>
      <c r="BK319" s="225">
        <f>ROUND(I319*H319,2)</f>
        <v>0</v>
      </c>
      <c r="BL319" s="18" t="s">
        <v>185</v>
      </c>
      <c r="BM319" s="224" t="s">
        <v>537</v>
      </c>
    </row>
    <row r="320" s="2" customFormat="1">
      <c r="A320" s="39"/>
      <c r="B320" s="40"/>
      <c r="C320" s="41"/>
      <c r="D320" s="226" t="s">
        <v>187</v>
      </c>
      <c r="E320" s="41"/>
      <c r="F320" s="227" t="s">
        <v>536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187</v>
      </c>
      <c r="AU320" s="18" t="s">
        <v>84</v>
      </c>
    </row>
    <row r="321" s="2" customFormat="1">
      <c r="A321" s="39"/>
      <c r="B321" s="40"/>
      <c r="C321" s="41"/>
      <c r="D321" s="231" t="s">
        <v>189</v>
      </c>
      <c r="E321" s="41"/>
      <c r="F321" s="232" t="s">
        <v>538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189</v>
      </c>
      <c r="AU321" s="18" t="s">
        <v>84</v>
      </c>
    </row>
    <row r="322" s="13" customFormat="1">
      <c r="A322" s="13"/>
      <c r="B322" s="244"/>
      <c r="C322" s="245"/>
      <c r="D322" s="226" t="s">
        <v>288</v>
      </c>
      <c r="E322" s="246" t="s">
        <v>19</v>
      </c>
      <c r="F322" s="247" t="s">
        <v>539</v>
      </c>
      <c r="G322" s="245"/>
      <c r="H322" s="248">
        <v>13500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288</v>
      </c>
      <c r="AU322" s="254" t="s">
        <v>84</v>
      </c>
      <c r="AV322" s="13" t="s">
        <v>84</v>
      </c>
      <c r="AW322" s="13" t="s">
        <v>33</v>
      </c>
      <c r="AX322" s="13" t="s">
        <v>82</v>
      </c>
      <c r="AY322" s="254" t="s">
        <v>178</v>
      </c>
    </row>
    <row r="323" s="2" customFormat="1" ht="21.75" customHeight="1">
      <c r="A323" s="39"/>
      <c r="B323" s="40"/>
      <c r="C323" s="213" t="s">
        <v>540</v>
      </c>
      <c r="D323" s="213" t="s">
        <v>180</v>
      </c>
      <c r="E323" s="214" t="s">
        <v>541</v>
      </c>
      <c r="F323" s="215" t="s">
        <v>542</v>
      </c>
      <c r="G323" s="216" t="s">
        <v>206</v>
      </c>
      <c r="H323" s="217">
        <v>300</v>
      </c>
      <c r="I323" s="218"/>
      <c r="J323" s="219">
        <f>ROUND(I323*H323,2)</f>
        <v>0</v>
      </c>
      <c r="K323" s="215" t="s">
        <v>184</v>
      </c>
      <c r="L323" s="45"/>
      <c r="M323" s="220" t="s">
        <v>19</v>
      </c>
      <c r="N323" s="221" t="s">
        <v>45</v>
      </c>
      <c r="O323" s="85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185</v>
      </c>
      <c r="AT323" s="224" t="s">
        <v>180</v>
      </c>
      <c r="AU323" s="224" t="s">
        <v>84</v>
      </c>
      <c r="AY323" s="18" t="s">
        <v>178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82</v>
      </c>
      <c r="BK323" s="225">
        <f>ROUND(I323*H323,2)</f>
        <v>0</v>
      </c>
      <c r="BL323" s="18" t="s">
        <v>185</v>
      </c>
      <c r="BM323" s="224" t="s">
        <v>543</v>
      </c>
    </row>
    <row r="324" s="2" customFormat="1">
      <c r="A324" s="39"/>
      <c r="B324" s="40"/>
      <c r="C324" s="41"/>
      <c r="D324" s="226" t="s">
        <v>187</v>
      </c>
      <c r="E324" s="41"/>
      <c r="F324" s="227" t="s">
        <v>542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187</v>
      </c>
      <c r="AU324" s="18" t="s">
        <v>84</v>
      </c>
    </row>
    <row r="325" s="2" customFormat="1">
      <c r="A325" s="39"/>
      <c r="B325" s="40"/>
      <c r="C325" s="41"/>
      <c r="D325" s="231" t="s">
        <v>189</v>
      </c>
      <c r="E325" s="41"/>
      <c r="F325" s="232" t="s">
        <v>544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189</v>
      </c>
      <c r="AU325" s="18" t="s">
        <v>84</v>
      </c>
    </row>
    <row r="326" s="2" customFormat="1" ht="16.5" customHeight="1">
      <c r="A326" s="39"/>
      <c r="B326" s="40"/>
      <c r="C326" s="213" t="s">
        <v>545</v>
      </c>
      <c r="D326" s="213" t="s">
        <v>180</v>
      </c>
      <c r="E326" s="214" t="s">
        <v>546</v>
      </c>
      <c r="F326" s="215" t="s">
        <v>547</v>
      </c>
      <c r="G326" s="216" t="s">
        <v>206</v>
      </c>
      <c r="H326" s="217">
        <v>360</v>
      </c>
      <c r="I326" s="218"/>
      <c r="J326" s="219">
        <f>ROUND(I326*H326,2)</f>
        <v>0</v>
      </c>
      <c r="K326" s="215" t="s">
        <v>184</v>
      </c>
      <c r="L326" s="45"/>
      <c r="M326" s="220" t="s">
        <v>19</v>
      </c>
      <c r="N326" s="221" t="s">
        <v>45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185</v>
      </c>
      <c r="AT326" s="224" t="s">
        <v>180</v>
      </c>
      <c r="AU326" s="224" t="s">
        <v>84</v>
      </c>
      <c r="AY326" s="18" t="s">
        <v>178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82</v>
      </c>
      <c r="BK326" s="225">
        <f>ROUND(I326*H326,2)</f>
        <v>0</v>
      </c>
      <c r="BL326" s="18" t="s">
        <v>185</v>
      </c>
      <c r="BM326" s="224" t="s">
        <v>548</v>
      </c>
    </row>
    <row r="327" s="2" customFormat="1">
      <c r="A327" s="39"/>
      <c r="B327" s="40"/>
      <c r="C327" s="41"/>
      <c r="D327" s="226" t="s">
        <v>187</v>
      </c>
      <c r="E327" s="41"/>
      <c r="F327" s="227" t="s">
        <v>547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187</v>
      </c>
      <c r="AU327" s="18" t="s">
        <v>84</v>
      </c>
    </row>
    <row r="328" s="2" customFormat="1">
      <c r="A328" s="39"/>
      <c r="B328" s="40"/>
      <c r="C328" s="41"/>
      <c r="D328" s="231" t="s">
        <v>189</v>
      </c>
      <c r="E328" s="41"/>
      <c r="F328" s="232" t="s">
        <v>549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189</v>
      </c>
      <c r="AU328" s="18" t="s">
        <v>84</v>
      </c>
    </row>
    <row r="329" s="2" customFormat="1" ht="16.5" customHeight="1">
      <c r="A329" s="39"/>
      <c r="B329" s="40"/>
      <c r="C329" s="213" t="s">
        <v>550</v>
      </c>
      <c r="D329" s="213" t="s">
        <v>180</v>
      </c>
      <c r="E329" s="214" t="s">
        <v>551</v>
      </c>
      <c r="F329" s="215" t="s">
        <v>552</v>
      </c>
      <c r="G329" s="216" t="s">
        <v>206</v>
      </c>
      <c r="H329" s="217">
        <v>16200</v>
      </c>
      <c r="I329" s="218"/>
      <c r="J329" s="219">
        <f>ROUND(I329*H329,2)</f>
        <v>0</v>
      </c>
      <c r="K329" s="215" t="s">
        <v>184</v>
      </c>
      <c r="L329" s="45"/>
      <c r="M329" s="220" t="s">
        <v>19</v>
      </c>
      <c r="N329" s="221" t="s">
        <v>45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185</v>
      </c>
      <c r="AT329" s="224" t="s">
        <v>180</v>
      </c>
      <c r="AU329" s="224" t="s">
        <v>84</v>
      </c>
      <c r="AY329" s="18" t="s">
        <v>178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82</v>
      </c>
      <c r="BK329" s="225">
        <f>ROUND(I329*H329,2)</f>
        <v>0</v>
      </c>
      <c r="BL329" s="18" t="s">
        <v>185</v>
      </c>
      <c r="BM329" s="224" t="s">
        <v>553</v>
      </c>
    </row>
    <row r="330" s="2" customFormat="1">
      <c r="A330" s="39"/>
      <c r="B330" s="40"/>
      <c r="C330" s="41"/>
      <c r="D330" s="226" t="s">
        <v>187</v>
      </c>
      <c r="E330" s="41"/>
      <c r="F330" s="227" t="s">
        <v>552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187</v>
      </c>
      <c r="AU330" s="18" t="s">
        <v>84</v>
      </c>
    </row>
    <row r="331" s="2" customFormat="1">
      <c r="A331" s="39"/>
      <c r="B331" s="40"/>
      <c r="C331" s="41"/>
      <c r="D331" s="231" t="s">
        <v>189</v>
      </c>
      <c r="E331" s="41"/>
      <c r="F331" s="232" t="s">
        <v>554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189</v>
      </c>
      <c r="AU331" s="18" t="s">
        <v>84</v>
      </c>
    </row>
    <row r="332" s="13" customFormat="1">
      <c r="A332" s="13"/>
      <c r="B332" s="244"/>
      <c r="C332" s="245"/>
      <c r="D332" s="226" t="s">
        <v>288</v>
      </c>
      <c r="E332" s="246" t="s">
        <v>19</v>
      </c>
      <c r="F332" s="247" t="s">
        <v>555</v>
      </c>
      <c r="G332" s="245"/>
      <c r="H332" s="248">
        <v>16200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288</v>
      </c>
      <c r="AU332" s="254" t="s">
        <v>84</v>
      </c>
      <c r="AV332" s="13" t="s">
        <v>84</v>
      </c>
      <c r="AW332" s="13" t="s">
        <v>33</v>
      </c>
      <c r="AX332" s="13" t="s">
        <v>82</v>
      </c>
      <c r="AY332" s="254" t="s">
        <v>178</v>
      </c>
    </row>
    <row r="333" s="2" customFormat="1" ht="21.75" customHeight="1">
      <c r="A333" s="39"/>
      <c r="B333" s="40"/>
      <c r="C333" s="213" t="s">
        <v>556</v>
      </c>
      <c r="D333" s="213" t="s">
        <v>180</v>
      </c>
      <c r="E333" s="214" t="s">
        <v>557</v>
      </c>
      <c r="F333" s="215" t="s">
        <v>558</v>
      </c>
      <c r="G333" s="216" t="s">
        <v>206</v>
      </c>
      <c r="H333" s="217">
        <v>293.32999999999998</v>
      </c>
      <c r="I333" s="218"/>
      <c r="J333" s="219">
        <f>ROUND(I333*H333,2)</f>
        <v>0</v>
      </c>
      <c r="K333" s="215" t="s">
        <v>184</v>
      </c>
      <c r="L333" s="45"/>
      <c r="M333" s="220" t="s">
        <v>19</v>
      </c>
      <c r="N333" s="221" t="s">
        <v>45</v>
      </c>
      <c r="O333" s="85"/>
      <c r="P333" s="222">
        <f>O333*H333</f>
        <v>0</v>
      </c>
      <c r="Q333" s="222">
        <v>0.00012999999999999999</v>
      </c>
      <c r="R333" s="222">
        <f>Q333*H333</f>
        <v>0.038132899999999997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185</v>
      </c>
      <c r="AT333" s="224" t="s">
        <v>180</v>
      </c>
      <c r="AU333" s="224" t="s">
        <v>84</v>
      </c>
      <c r="AY333" s="18" t="s">
        <v>178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82</v>
      </c>
      <c r="BK333" s="225">
        <f>ROUND(I333*H333,2)</f>
        <v>0</v>
      </c>
      <c r="BL333" s="18" t="s">
        <v>185</v>
      </c>
      <c r="BM333" s="224" t="s">
        <v>559</v>
      </c>
    </row>
    <row r="334" s="2" customFormat="1">
      <c r="A334" s="39"/>
      <c r="B334" s="40"/>
      <c r="C334" s="41"/>
      <c r="D334" s="226" t="s">
        <v>187</v>
      </c>
      <c r="E334" s="41"/>
      <c r="F334" s="227" t="s">
        <v>560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187</v>
      </c>
      <c r="AU334" s="18" t="s">
        <v>84</v>
      </c>
    </row>
    <row r="335" s="2" customFormat="1">
      <c r="A335" s="39"/>
      <c r="B335" s="40"/>
      <c r="C335" s="41"/>
      <c r="D335" s="231" t="s">
        <v>189</v>
      </c>
      <c r="E335" s="41"/>
      <c r="F335" s="232" t="s">
        <v>561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189</v>
      </c>
      <c r="AU335" s="18" t="s">
        <v>84</v>
      </c>
    </row>
    <row r="336" s="2" customFormat="1" ht="16.5" customHeight="1">
      <c r="A336" s="39"/>
      <c r="B336" s="40"/>
      <c r="C336" s="213" t="s">
        <v>562</v>
      </c>
      <c r="D336" s="213" t="s">
        <v>180</v>
      </c>
      <c r="E336" s="214" t="s">
        <v>563</v>
      </c>
      <c r="F336" s="215" t="s">
        <v>564</v>
      </c>
      <c r="G336" s="216" t="s">
        <v>206</v>
      </c>
      <c r="H336" s="217">
        <v>400</v>
      </c>
      <c r="I336" s="218"/>
      <c r="J336" s="219">
        <f>ROUND(I336*H336,2)</f>
        <v>0</v>
      </c>
      <c r="K336" s="215" t="s">
        <v>184</v>
      </c>
      <c r="L336" s="45"/>
      <c r="M336" s="220" t="s">
        <v>19</v>
      </c>
      <c r="N336" s="221" t="s">
        <v>45</v>
      </c>
      <c r="O336" s="85"/>
      <c r="P336" s="222">
        <f>O336*H336</f>
        <v>0</v>
      </c>
      <c r="Q336" s="222">
        <v>4.0000000000000003E-05</v>
      </c>
      <c r="R336" s="222">
        <f>Q336*H336</f>
        <v>0.016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185</v>
      </c>
      <c r="AT336" s="224" t="s">
        <v>180</v>
      </c>
      <c r="AU336" s="224" t="s">
        <v>84</v>
      </c>
      <c r="AY336" s="18" t="s">
        <v>178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82</v>
      </c>
      <c r="BK336" s="225">
        <f>ROUND(I336*H336,2)</f>
        <v>0</v>
      </c>
      <c r="BL336" s="18" t="s">
        <v>185</v>
      </c>
      <c r="BM336" s="224" t="s">
        <v>565</v>
      </c>
    </row>
    <row r="337" s="2" customFormat="1">
      <c r="A337" s="39"/>
      <c r="B337" s="40"/>
      <c r="C337" s="41"/>
      <c r="D337" s="226" t="s">
        <v>187</v>
      </c>
      <c r="E337" s="41"/>
      <c r="F337" s="227" t="s">
        <v>566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187</v>
      </c>
      <c r="AU337" s="18" t="s">
        <v>84</v>
      </c>
    </row>
    <row r="338" s="2" customFormat="1">
      <c r="A338" s="39"/>
      <c r="B338" s="40"/>
      <c r="C338" s="41"/>
      <c r="D338" s="231" t="s">
        <v>189</v>
      </c>
      <c r="E338" s="41"/>
      <c r="F338" s="232" t="s">
        <v>567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189</v>
      </c>
      <c r="AU338" s="18" t="s">
        <v>84</v>
      </c>
    </row>
    <row r="339" s="2" customFormat="1" ht="16.5" customHeight="1">
      <c r="A339" s="39"/>
      <c r="B339" s="40"/>
      <c r="C339" s="213" t="s">
        <v>568</v>
      </c>
      <c r="D339" s="213" t="s">
        <v>180</v>
      </c>
      <c r="E339" s="214" t="s">
        <v>569</v>
      </c>
      <c r="F339" s="215" t="s">
        <v>570</v>
      </c>
      <c r="G339" s="216" t="s">
        <v>206</v>
      </c>
      <c r="H339" s="217">
        <v>46.850000000000001</v>
      </c>
      <c r="I339" s="218"/>
      <c r="J339" s="219">
        <f>ROUND(I339*H339,2)</f>
        <v>0</v>
      </c>
      <c r="K339" s="215" t="s">
        <v>184</v>
      </c>
      <c r="L339" s="45"/>
      <c r="M339" s="220" t="s">
        <v>19</v>
      </c>
      <c r="N339" s="221" t="s">
        <v>45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0.26100000000000001</v>
      </c>
      <c r="T339" s="223">
        <f>S339*H339</f>
        <v>12.22785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185</v>
      </c>
      <c r="AT339" s="224" t="s">
        <v>180</v>
      </c>
      <c r="AU339" s="224" t="s">
        <v>84</v>
      </c>
      <c r="AY339" s="18" t="s">
        <v>178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82</v>
      </c>
      <c r="BK339" s="225">
        <f>ROUND(I339*H339,2)</f>
        <v>0</v>
      </c>
      <c r="BL339" s="18" t="s">
        <v>185</v>
      </c>
      <c r="BM339" s="224" t="s">
        <v>571</v>
      </c>
    </row>
    <row r="340" s="2" customFormat="1">
      <c r="A340" s="39"/>
      <c r="B340" s="40"/>
      <c r="C340" s="41"/>
      <c r="D340" s="226" t="s">
        <v>187</v>
      </c>
      <c r="E340" s="41"/>
      <c r="F340" s="227" t="s">
        <v>572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187</v>
      </c>
      <c r="AU340" s="18" t="s">
        <v>84</v>
      </c>
    </row>
    <row r="341" s="2" customFormat="1">
      <c r="A341" s="39"/>
      <c r="B341" s="40"/>
      <c r="C341" s="41"/>
      <c r="D341" s="231" t="s">
        <v>189</v>
      </c>
      <c r="E341" s="41"/>
      <c r="F341" s="232" t="s">
        <v>573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189</v>
      </c>
      <c r="AU341" s="18" t="s">
        <v>84</v>
      </c>
    </row>
    <row r="342" s="13" customFormat="1">
      <c r="A342" s="13"/>
      <c r="B342" s="244"/>
      <c r="C342" s="245"/>
      <c r="D342" s="226" t="s">
        <v>288</v>
      </c>
      <c r="E342" s="246" t="s">
        <v>19</v>
      </c>
      <c r="F342" s="247" t="s">
        <v>574</v>
      </c>
      <c r="G342" s="245"/>
      <c r="H342" s="248">
        <v>6.5800000000000001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288</v>
      </c>
      <c r="AU342" s="254" t="s">
        <v>84</v>
      </c>
      <c r="AV342" s="13" t="s">
        <v>84</v>
      </c>
      <c r="AW342" s="13" t="s">
        <v>33</v>
      </c>
      <c r="AX342" s="13" t="s">
        <v>74</v>
      </c>
      <c r="AY342" s="254" t="s">
        <v>178</v>
      </c>
    </row>
    <row r="343" s="13" customFormat="1">
      <c r="A343" s="13"/>
      <c r="B343" s="244"/>
      <c r="C343" s="245"/>
      <c r="D343" s="226" t="s">
        <v>288</v>
      </c>
      <c r="E343" s="246" t="s">
        <v>19</v>
      </c>
      <c r="F343" s="247" t="s">
        <v>575</v>
      </c>
      <c r="G343" s="245"/>
      <c r="H343" s="248">
        <v>25.969999999999999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288</v>
      </c>
      <c r="AU343" s="254" t="s">
        <v>84</v>
      </c>
      <c r="AV343" s="13" t="s">
        <v>84</v>
      </c>
      <c r="AW343" s="13" t="s">
        <v>33</v>
      </c>
      <c r="AX343" s="13" t="s">
        <v>74</v>
      </c>
      <c r="AY343" s="254" t="s">
        <v>178</v>
      </c>
    </row>
    <row r="344" s="13" customFormat="1">
      <c r="A344" s="13"/>
      <c r="B344" s="244"/>
      <c r="C344" s="245"/>
      <c r="D344" s="226" t="s">
        <v>288</v>
      </c>
      <c r="E344" s="246" t="s">
        <v>19</v>
      </c>
      <c r="F344" s="247" t="s">
        <v>576</v>
      </c>
      <c r="G344" s="245"/>
      <c r="H344" s="248">
        <v>14.300000000000001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288</v>
      </c>
      <c r="AU344" s="254" t="s">
        <v>84</v>
      </c>
      <c r="AV344" s="13" t="s">
        <v>84</v>
      </c>
      <c r="AW344" s="13" t="s">
        <v>33</v>
      </c>
      <c r="AX344" s="13" t="s">
        <v>74</v>
      </c>
      <c r="AY344" s="254" t="s">
        <v>178</v>
      </c>
    </row>
    <row r="345" s="14" customFormat="1">
      <c r="A345" s="14"/>
      <c r="B345" s="255"/>
      <c r="C345" s="256"/>
      <c r="D345" s="226" t="s">
        <v>288</v>
      </c>
      <c r="E345" s="257" t="s">
        <v>19</v>
      </c>
      <c r="F345" s="258" t="s">
        <v>386</v>
      </c>
      <c r="G345" s="256"/>
      <c r="H345" s="259">
        <v>46.849999999999994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288</v>
      </c>
      <c r="AU345" s="265" t="s">
        <v>84</v>
      </c>
      <c r="AV345" s="14" t="s">
        <v>185</v>
      </c>
      <c r="AW345" s="14" t="s">
        <v>33</v>
      </c>
      <c r="AX345" s="14" t="s">
        <v>82</v>
      </c>
      <c r="AY345" s="265" t="s">
        <v>178</v>
      </c>
    </row>
    <row r="346" s="2" customFormat="1" ht="16.5" customHeight="1">
      <c r="A346" s="39"/>
      <c r="B346" s="40"/>
      <c r="C346" s="213" t="s">
        <v>577</v>
      </c>
      <c r="D346" s="213" t="s">
        <v>180</v>
      </c>
      <c r="E346" s="214" t="s">
        <v>578</v>
      </c>
      <c r="F346" s="215" t="s">
        <v>579</v>
      </c>
      <c r="G346" s="216" t="s">
        <v>183</v>
      </c>
      <c r="H346" s="217">
        <v>1.0309999999999999</v>
      </c>
      <c r="I346" s="218"/>
      <c r="J346" s="219">
        <f>ROUND(I346*H346,2)</f>
        <v>0</v>
      </c>
      <c r="K346" s="215" t="s">
        <v>184</v>
      </c>
      <c r="L346" s="45"/>
      <c r="M346" s="220" t="s">
        <v>19</v>
      </c>
      <c r="N346" s="221" t="s">
        <v>45</v>
      </c>
      <c r="O346" s="85"/>
      <c r="P346" s="222">
        <f>O346*H346</f>
        <v>0</v>
      </c>
      <c r="Q346" s="222">
        <v>0</v>
      </c>
      <c r="R346" s="222">
        <f>Q346*H346</f>
        <v>0</v>
      </c>
      <c r="S346" s="222">
        <v>1.8</v>
      </c>
      <c r="T346" s="223">
        <f>S346*H346</f>
        <v>1.8557999999999999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185</v>
      </c>
      <c r="AT346" s="224" t="s">
        <v>180</v>
      </c>
      <c r="AU346" s="224" t="s">
        <v>84</v>
      </c>
      <c r="AY346" s="18" t="s">
        <v>178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82</v>
      </c>
      <c r="BK346" s="225">
        <f>ROUND(I346*H346,2)</f>
        <v>0</v>
      </c>
      <c r="BL346" s="18" t="s">
        <v>185</v>
      </c>
      <c r="BM346" s="224" t="s">
        <v>580</v>
      </c>
    </row>
    <row r="347" s="2" customFormat="1">
      <c r="A347" s="39"/>
      <c r="B347" s="40"/>
      <c r="C347" s="41"/>
      <c r="D347" s="226" t="s">
        <v>187</v>
      </c>
      <c r="E347" s="41"/>
      <c r="F347" s="227" t="s">
        <v>581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187</v>
      </c>
      <c r="AU347" s="18" t="s">
        <v>84</v>
      </c>
    </row>
    <row r="348" s="2" customFormat="1">
      <c r="A348" s="39"/>
      <c r="B348" s="40"/>
      <c r="C348" s="41"/>
      <c r="D348" s="231" t="s">
        <v>189</v>
      </c>
      <c r="E348" s="41"/>
      <c r="F348" s="232" t="s">
        <v>582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189</v>
      </c>
      <c r="AU348" s="18" t="s">
        <v>84</v>
      </c>
    </row>
    <row r="349" s="13" customFormat="1">
      <c r="A349" s="13"/>
      <c r="B349" s="244"/>
      <c r="C349" s="245"/>
      <c r="D349" s="226" t="s">
        <v>288</v>
      </c>
      <c r="E349" s="246" t="s">
        <v>19</v>
      </c>
      <c r="F349" s="247" t="s">
        <v>583</v>
      </c>
      <c r="G349" s="245"/>
      <c r="H349" s="248">
        <v>1.0309999999999999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288</v>
      </c>
      <c r="AU349" s="254" t="s">
        <v>84</v>
      </c>
      <c r="AV349" s="13" t="s">
        <v>84</v>
      </c>
      <c r="AW349" s="13" t="s">
        <v>33</v>
      </c>
      <c r="AX349" s="13" t="s">
        <v>82</v>
      </c>
      <c r="AY349" s="254" t="s">
        <v>178</v>
      </c>
    </row>
    <row r="350" s="2" customFormat="1" ht="16.5" customHeight="1">
      <c r="A350" s="39"/>
      <c r="B350" s="40"/>
      <c r="C350" s="213" t="s">
        <v>584</v>
      </c>
      <c r="D350" s="213" t="s">
        <v>180</v>
      </c>
      <c r="E350" s="214" t="s">
        <v>585</v>
      </c>
      <c r="F350" s="215" t="s">
        <v>586</v>
      </c>
      <c r="G350" s="216" t="s">
        <v>183</v>
      </c>
      <c r="H350" s="217">
        <v>0.52800000000000002</v>
      </c>
      <c r="I350" s="218"/>
      <c r="J350" s="219">
        <f>ROUND(I350*H350,2)</f>
        <v>0</v>
      </c>
      <c r="K350" s="215" t="s">
        <v>184</v>
      </c>
      <c r="L350" s="45"/>
      <c r="M350" s="220" t="s">
        <v>19</v>
      </c>
      <c r="N350" s="221" t="s">
        <v>45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2.3999999999999999</v>
      </c>
      <c r="T350" s="223">
        <f>S350*H350</f>
        <v>1.2672000000000001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185</v>
      </c>
      <c r="AT350" s="224" t="s">
        <v>180</v>
      </c>
      <c r="AU350" s="224" t="s">
        <v>84</v>
      </c>
      <c r="AY350" s="18" t="s">
        <v>178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82</v>
      </c>
      <c r="BK350" s="225">
        <f>ROUND(I350*H350,2)</f>
        <v>0</v>
      </c>
      <c r="BL350" s="18" t="s">
        <v>185</v>
      </c>
      <c r="BM350" s="224" t="s">
        <v>587</v>
      </c>
    </row>
    <row r="351" s="2" customFormat="1">
      <c r="A351" s="39"/>
      <c r="B351" s="40"/>
      <c r="C351" s="41"/>
      <c r="D351" s="226" t="s">
        <v>187</v>
      </c>
      <c r="E351" s="41"/>
      <c r="F351" s="227" t="s">
        <v>588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187</v>
      </c>
      <c r="AU351" s="18" t="s">
        <v>84</v>
      </c>
    </row>
    <row r="352" s="2" customFormat="1">
      <c r="A352" s="39"/>
      <c r="B352" s="40"/>
      <c r="C352" s="41"/>
      <c r="D352" s="231" t="s">
        <v>189</v>
      </c>
      <c r="E352" s="41"/>
      <c r="F352" s="232" t="s">
        <v>589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189</v>
      </c>
      <c r="AU352" s="18" t="s">
        <v>84</v>
      </c>
    </row>
    <row r="353" s="13" customFormat="1">
      <c r="A353" s="13"/>
      <c r="B353" s="244"/>
      <c r="C353" s="245"/>
      <c r="D353" s="226" t="s">
        <v>288</v>
      </c>
      <c r="E353" s="246" t="s">
        <v>19</v>
      </c>
      <c r="F353" s="247" t="s">
        <v>590</v>
      </c>
      <c r="G353" s="245"/>
      <c r="H353" s="248">
        <v>0.52800000000000002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288</v>
      </c>
      <c r="AU353" s="254" t="s">
        <v>84</v>
      </c>
      <c r="AV353" s="13" t="s">
        <v>84</v>
      </c>
      <c r="AW353" s="13" t="s">
        <v>33</v>
      </c>
      <c r="AX353" s="13" t="s">
        <v>82</v>
      </c>
      <c r="AY353" s="254" t="s">
        <v>178</v>
      </c>
    </row>
    <row r="354" s="2" customFormat="1" ht="16.5" customHeight="1">
      <c r="A354" s="39"/>
      <c r="B354" s="40"/>
      <c r="C354" s="213" t="s">
        <v>591</v>
      </c>
      <c r="D354" s="213" t="s">
        <v>180</v>
      </c>
      <c r="E354" s="214" t="s">
        <v>592</v>
      </c>
      <c r="F354" s="215" t="s">
        <v>593</v>
      </c>
      <c r="G354" s="216" t="s">
        <v>206</v>
      </c>
      <c r="H354" s="217">
        <v>395</v>
      </c>
      <c r="I354" s="218"/>
      <c r="J354" s="219">
        <f>ROUND(I354*H354,2)</f>
        <v>0</v>
      </c>
      <c r="K354" s="215" t="s">
        <v>184</v>
      </c>
      <c r="L354" s="45"/>
      <c r="M354" s="220" t="s">
        <v>19</v>
      </c>
      <c r="N354" s="221" t="s">
        <v>45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185</v>
      </c>
      <c r="AT354" s="224" t="s">
        <v>180</v>
      </c>
      <c r="AU354" s="224" t="s">
        <v>84</v>
      </c>
      <c r="AY354" s="18" t="s">
        <v>178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82</v>
      </c>
      <c r="BK354" s="225">
        <f>ROUND(I354*H354,2)</f>
        <v>0</v>
      </c>
      <c r="BL354" s="18" t="s">
        <v>185</v>
      </c>
      <c r="BM354" s="224" t="s">
        <v>594</v>
      </c>
    </row>
    <row r="355" s="2" customFormat="1">
      <c r="A355" s="39"/>
      <c r="B355" s="40"/>
      <c r="C355" s="41"/>
      <c r="D355" s="226" t="s">
        <v>187</v>
      </c>
      <c r="E355" s="41"/>
      <c r="F355" s="227" t="s">
        <v>593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187</v>
      </c>
      <c r="AU355" s="18" t="s">
        <v>84</v>
      </c>
    </row>
    <row r="356" s="2" customFormat="1">
      <c r="A356" s="39"/>
      <c r="B356" s="40"/>
      <c r="C356" s="41"/>
      <c r="D356" s="231" t="s">
        <v>189</v>
      </c>
      <c r="E356" s="41"/>
      <c r="F356" s="232" t="s">
        <v>595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189</v>
      </c>
      <c r="AU356" s="18" t="s">
        <v>84</v>
      </c>
    </row>
    <row r="357" s="13" customFormat="1">
      <c r="A357" s="13"/>
      <c r="B357" s="244"/>
      <c r="C357" s="245"/>
      <c r="D357" s="226" t="s">
        <v>288</v>
      </c>
      <c r="E357" s="246" t="s">
        <v>19</v>
      </c>
      <c r="F357" s="247" t="s">
        <v>596</v>
      </c>
      <c r="G357" s="245"/>
      <c r="H357" s="248">
        <v>395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288</v>
      </c>
      <c r="AU357" s="254" t="s">
        <v>84</v>
      </c>
      <c r="AV357" s="13" t="s">
        <v>84</v>
      </c>
      <c r="AW357" s="13" t="s">
        <v>33</v>
      </c>
      <c r="AX357" s="13" t="s">
        <v>82</v>
      </c>
      <c r="AY357" s="254" t="s">
        <v>178</v>
      </c>
    </row>
    <row r="358" s="2" customFormat="1" ht="16.5" customHeight="1">
      <c r="A358" s="39"/>
      <c r="B358" s="40"/>
      <c r="C358" s="213" t="s">
        <v>597</v>
      </c>
      <c r="D358" s="213" t="s">
        <v>180</v>
      </c>
      <c r="E358" s="214" t="s">
        <v>598</v>
      </c>
      <c r="F358" s="215" t="s">
        <v>599</v>
      </c>
      <c r="G358" s="216" t="s">
        <v>206</v>
      </c>
      <c r="H358" s="217">
        <v>790</v>
      </c>
      <c r="I358" s="218"/>
      <c r="J358" s="219">
        <f>ROUND(I358*H358,2)</f>
        <v>0</v>
      </c>
      <c r="K358" s="215" t="s">
        <v>184</v>
      </c>
      <c r="L358" s="45"/>
      <c r="M358" s="220" t="s">
        <v>19</v>
      </c>
      <c r="N358" s="221" t="s">
        <v>45</v>
      </c>
      <c r="O358" s="85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185</v>
      </c>
      <c r="AT358" s="224" t="s">
        <v>180</v>
      </c>
      <c r="AU358" s="224" t="s">
        <v>84</v>
      </c>
      <c r="AY358" s="18" t="s">
        <v>178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82</v>
      </c>
      <c r="BK358" s="225">
        <f>ROUND(I358*H358,2)</f>
        <v>0</v>
      </c>
      <c r="BL358" s="18" t="s">
        <v>185</v>
      </c>
      <c r="BM358" s="224" t="s">
        <v>600</v>
      </c>
    </row>
    <row r="359" s="2" customFormat="1">
      <c r="A359" s="39"/>
      <c r="B359" s="40"/>
      <c r="C359" s="41"/>
      <c r="D359" s="226" t="s">
        <v>187</v>
      </c>
      <c r="E359" s="41"/>
      <c r="F359" s="227" t="s">
        <v>601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187</v>
      </c>
      <c r="AU359" s="18" t="s">
        <v>84</v>
      </c>
    </row>
    <row r="360" s="2" customFormat="1">
      <c r="A360" s="39"/>
      <c r="B360" s="40"/>
      <c r="C360" s="41"/>
      <c r="D360" s="231" t="s">
        <v>189</v>
      </c>
      <c r="E360" s="41"/>
      <c r="F360" s="232" t="s">
        <v>602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189</v>
      </c>
      <c r="AU360" s="18" t="s">
        <v>84</v>
      </c>
    </row>
    <row r="361" s="13" customFormat="1">
      <c r="A361" s="13"/>
      <c r="B361" s="244"/>
      <c r="C361" s="245"/>
      <c r="D361" s="226" t="s">
        <v>288</v>
      </c>
      <c r="E361" s="246" t="s">
        <v>19</v>
      </c>
      <c r="F361" s="247" t="s">
        <v>603</v>
      </c>
      <c r="G361" s="245"/>
      <c r="H361" s="248">
        <v>790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288</v>
      </c>
      <c r="AU361" s="254" t="s">
        <v>84</v>
      </c>
      <c r="AV361" s="13" t="s">
        <v>84</v>
      </c>
      <c r="AW361" s="13" t="s">
        <v>33</v>
      </c>
      <c r="AX361" s="13" t="s">
        <v>82</v>
      </c>
      <c r="AY361" s="254" t="s">
        <v>178</v>
      </c>
    </row>
    <row r="362" s="2" customFormat="1" ht="16.5" customHeight="1">
      <c r="A362" s="39"/>
      <c r="B362" s="40"/>
      <c r="C362" s="213" t="s">
        <v>604</v>
      </c>
      <c r="D362" s="213" t="s">
        <v>180</v>
      </c>
      <c r="E362" s="214" t="s">
        <v>605</v>
      </c>
      <c r="F362" s="215" t="s">
        <v>606</v>
      </c>
      <c r="G362" s="216" t="s">
        <v>206</v>
      </c>
      <c r="H362" s="217">
        <v>13.287000000000001</v>
      </c>
      <c r="I362" s="218"/>
      <c r="J362" s="219">
        <f>ROUND(I362*H362,2)</f>
        <v>0</v>
      </c>
      <c r="K362" s="215" t="s">
        <v>184</v>
      </c>
      <c r="L362" s="45"/>
      <c r="M362" s="220" t="s">
        <v>19</v>
      </c>
      <c r="N362" s="221" t="s">
        <v>45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185</v>
      </c>
      <c r="AT362" s="224" t="s">
        <v>180</v>
      </c>
      <c r="AU362" s="224" t="s">
        <v>84</v>
      </c>
      <c r="AY362" s="18" t="s">
        <v>178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82</v>
      </c>
      <c r="BK362" s="225">
        <f>ROUND(I362*H362,2)</f>
        <v>0</v>
      </c>
      <c r="BL362" s="18" t="s">
        <v>185</v>
      </c>
      <c r="BM362" s="224" t="s">
        <v>607</v>
      </c>
    </row>
    <row r="363" s="2" customFormat="1">
      <c r="A363" s="39"/>
      <c r="B363" s="40"/>
      <c r="C363" s="41"/>
      <c r="D363" s="226" t="s">
        <v>187</v>
      </c>
      <c r="E363" s="41"/>
      <c r="F363" s="227" t="s">
        <v>606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187</v>
      </c>
      <c r="AU363" s="18" t="s">
        <v>84</v>
      </c>
    </row>
    <row r="364" s="2" customFormat="1">
      <c r="A364" s="39"/>
      <c r="B364" s="40"/>
      <c r="C364" s="41"/>
      <c r="D364" s="231" t="s">
        <v>189</v>
      </c>
      <c r="E364" s="41"/>
      <c r="F364" s="232" t="s">
        <v>608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189</v>
      </c>
      <c r="AU364" s="18" t="s">
        <v>84</v>
      </c>
    </row>
    <row r="365" s="13" customFormat="1">
      <c r="A365" s="13"/>
      <c r="B365" s="244"/>
      <c r="C365" s="245"/>
      <c r="D365" s="226" t="s">
        <v>288</v>
      </c>
      <c r="E365" s="246" t="s">
        <v>19</v>
      </c>
      <c r="F365" s="247" t="s">
        <v>609</v>
      </c>
      <c r="G365" s="245"/>
      <c r="H365" s="248">
        <v>13.287000000000001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288</v>
      </c>
      <c r="AU365" s="254" t="s">
        <v>84</v>
      </c>
      <c r="AV365" s="13" t="s">
        <v>84</v>
      </c>
      <c r="AW365" s="13" t="s">
        <v>33</v>
      </c>
      <c r="AX365" s="13" t="s">
        <v>82</v>
      </c>
      <c r="AY365" s="254" t="s">
        <v>178</v>
      </c>
    </row>
    <row r="366" s="2" customFormat="1" ht="16.5" customHeight="1">
      <c r="A366" s="39"/>
      <c r="B366" s="40"/>
      <c r="C366" s="213" t="s">
        <v>610</v>
      </c>
      <c r="D366" s="213" t="s">
        <v>180</v>
      </c>
      <c r="E366" s="214" t="s">
        <v>611</v>
      </c>
      <c r="F366" s="215" t="s">
        <v>612</v>
      </c>
      <c r="G366" s="216" t="s">
        <v>206</v>
      </c>
      <c r="H366" s="217">
        <v>3.2400000000000002</v>
      </c>
      <c r="I366" s="218"/>
      <c r="J366" s="219">
        <f>ROUND(I366*H366,2)</f>
        <v>0</v>
      </c>
      <c r="K366" s="215" t="s">
        <v>184</v>
      </c>
      <c r="L366" s="45"/>
      <c r="M366" s="220" t="s">
        <v>19</v>
      </c>
      <c r="N366" s="221" t="s">
        <v>45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0.075999999999999998</v>
      </c>
      <c r="T366" s="223">
        <f>S366*H366</f>
        <v>0.24624000000000001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185</v>
      </c>
      <c r="AT366" s="224" t="s">
        <v>180</v>
      </c>
      <c r="AU366" s="224" t="s">
        <v>84</v>
      </c>
      <c r="AY366" s="18" t="s">
        <v>178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82</v>
      </c>
      <c r="BK366" s="225">
        <f>ROUND(I366*H366,2)</f>
        <v>0</v>
      </c>
      <c r="BL366" s="18" t="s">
        <v>185</v>
      </c>
      <c r="BM366" s="224" t="s">
        <v>613</v>
      </c>
    </row>
    <row r="367" s="2" customFormat="1">
      <c r="A367" s="39"/>
      <c r="B367" s="40"/>
      <c r="C367" s="41"/>
      <c r="D367" s="226" t="s">
        <v>187</v>
      </c>
      <c r="E367" s="41"/>
      <c r="F367" s="227" t="s">
        <v>614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187</v>
      </c>
      <c r="AU367" s="18" t="s">
        <v>84</v>
      </c>
    </row>
    <row r="368" s="2" customFormat="1">
      <c r="A368" s="39"/>
      <c r="B368" s="40"/>
      <c r="C368" s="41"/>
      <c r="D368" s="231" t="s">
        <v>189</v>
      </c>
      <c r="E368" s="41"/>
      <c r="F368" s="232" t="s">
        <v>615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189</v>
      </c>
      <c r="AU368" s="18" t="s">
        <v>84</v>
      </c>
    </row>
    <row r="369" s="13" customFormat="1">
      <c r="A369" s="13"/>
      <c r="B369" s="244"/>
      <c r="C369" s="245"/>
      <c r="D369" s="226" t="s">
        <v>288</v>
      </c>
      <c r="E369" s="246" t="s">
        <v>19</v>
      </c>
      <c r="F369" s="247" t="s">
        <v>616</v>
      </c>
      <c r="G369" s="245"/>
      <c r="H369" s="248">
        <v>3.2400000000000002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288</v>
      </c>
      <c r="AU369" s="254" t="s">
        <v>84</v>
      </c>
      <c r="AV369" s="13" t="s">
        <v>84</v>
      </c>
      <c r="AW369" s="13" t="s">
        <v>33</v>
      </c>
      <c r="AX369" s="13" t="s">
        <v>82</v>
      </c>
      <c r="AY369" s="254" t="s">
        <v>178</v>
      </c>
    </row>
    <row r="370" s="2" customFormat="1" ht="16.5" customHeight="1">
      <c r="A370" s="39"/>
      <c r="B370" s="40"/>
      <c r="C370" s="213" t="s">
        <v>617</v>
      </c>
      <c r="D370" s="213" t="s">
        <v>180</v>
      </c>
      <c r="E370" s="214" t="s">
        <v>618</v>
      </c>
      <c r="F370" s="215" t="s">
        <v>619</v>
      </c>
      <c r="G370" s="216" t="s">
        <v>206</v>
      </c>
      <c r="H370" s="217">
        <v>3.8290000000000002</v>
      </c>
      <c r="I370" s="218"/>
      <c r="J370" s="219">
        <f>ROUND(I370*H370,2)</f>
        <v>0</v>
      </c>
      <c r="K370" s="215" t="s">
        <v>184</v>
      </c>
      <c r="L370" s="45"/>
      <c r="M370" s="220" t="s">
        <v>19</v>
      </c>
      <c r="N370" s="221" t="s">
        <v>45</v>
      </c>
      <c r="O370" s="85"/>
      <c r="P370" s="222">
        <f>O370*H370</f>
        <v>0</v>
      </c>
      <c r="Q370" s="222">
        <v>0</v>
      </c>
      <c r="R370" s="222">
        <f>Q370*H370</f>
        <v>0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185</v>
      </c>
      <c r="AT370" s="224" t="s">
        <v>180</v>
      </c>
      <c r="AU370" s="224" t="s">
        <v>84</v>
      </c>
      <c r="AY370" s="18" t="s">
        <v>178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82</v>
      </c>
      <c r="BK370" s="225">
        <f>ROUND(I370*H370,2)</f>
        <v>0</v>
      </c>
      <c r="BL370" s="18" t="s">
        <v>185</v>
      </c>
      <c r="BM370" s="224" t="s">
        <v>620</v>
      </c>
    </row>
    <row r="371" s="2" customFormat="1">
      <c r="A371" s="39"/>
      <c r="B371" s="40"/>
      <c r="C371" s="41"/>
      <c r="D371" s="226" t="s">
        <v>187</v>
      </c>
      <c r="E371" s="41"/>
      <c r="F371" s="227" t="s">
        <v>621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187</v>
      </c>
      <c r="AU371" s="18" t="s">
        <v>84</v>
      </c>
    </row>
    <row r="372" s="2" customFormat="1">
      <c r="A372" s="39"/>
      <c r="B372" s="40"/>
      <c r="C372" s="41"/>
      <c r="D372" s="231" t="s">
        <v>189</v>
      </c>
      <c r="E372" s="41"/>
      <c r="F372" s="232" t="s">
        <v>622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189</v>
      </c>
      <c r="AU372" s="18" t="s">
        <v>84</v>
      </c>
    </row>
    <row r="373" s="13" customFormat="1">
      <c r="A373" s="13"/>
      <c r="B373" s="244"/>
      <c r="C373" s="245"/>
      <c r="D373" s="226" t="s">
        <v>288</v>
      </c>
      <c r="E373" s="246" t="s">
        <v>19</v>
      </c>
      <c r="F373" s="247" t="s">
        <v>623</v>
      </c>
      <c r="G373" s="245"/>
      <c r="H373" s="248">
        <v>3.8290000000000002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288</v>
      </c>
      <c r="AU373" s="254" t="s">
        <v>84</v>
      </c>
      <c r="AV373" s="13" t="s">
        <v>84</v>
      </c>
      <c r="AW373" s="13" t="s">
        <v>33</v>
      </c>
      <c r="AX373" s="13" t="s">
        <v>82</v>
      </c>
      <c r="AY373" s="254" t="s">
        <v>178</v>
      </c>
    </row>
    <row r="374" s="2" customFormat="1" ht="21.75" customHeight="1">
      <c r="A374" s="39"/>
      <c r="B374" s="40"/>
      <c r="C374" s="213" t="s">
        <v>624</v>
      </c>
      <c r="D374" s="213" t="s">
        <v>180</v>
      </c>
      <c r="E374" s="214" t="s">
        <v>625</v>
      </c>
      <c r="F374" s="215" t="s">
        <v>626</v>
      </c>
      <c r="G374" s="216" t="s">
        <v>237</v>
      </c>
      <c r="H374" s="217">
        <v>28</v>
      </c>
      <c r="I374" s="218"/>
      <c r="J374" s="219">
        <f>ROUND(I374*H374,2)</f>
        <v>0</v>
      </c>
      <c r="K374" s="215" t="s">
        <v>184</v>
      </c>
      <c r="L374" s="45"/>
      <c r="M374" s="220" t="s">
        <v>19</v>
      </c>
      <c r="N374" s="221" t="s">
        <v>45</v>
      </c>
      <c r="O374" s="85"/>
      <c r="P374" s="222">
        <f>O374*H374</f>
        <v>0</v>
      </c>
      <c r="Q374" s="222">
        <v>0.023630000000000002</v>
      </c>
      <c r="R374" s="222">
        <f>Q374*H374</f>
        <v>0.66164000000000001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185</v>
      </c>
      <c r="AT374" s="224" t="s">
        <v>180</v>
      </c>
      <c r="AU374" s="224" t="s">
        <v>84</v>
      </c>
      <c r="AY374" s="18" t="s">
        <v>178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82</v>
      </c>
      <c r="BK374" s="225">
        <f>ROUND(I374*H374,2)</f>
        <v>0</v>
      </c>
      <c r="BL374" s="18" t="s">
        <v>185</v>
      </c>
      <c r="BM374" s="224" t="s">
        <v>627</v>
      </c>
    </row>
    <row r="375" s="2" customFormat="1">
      <c r="A375" s="39"/>
      <c r="B375" s="40"/>
      <c r="C375" s="41"/>
      <c r="D375" s="226" t="s">
        <v>187</v>
      </c>
      <c r="E375" s="41"/>
      <c r="F375" s="227" t="s">
        <v>628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187</v>
      </c>
      <c r="AU375" s="18" t="s">
        <v>84</v>
      </c>
    </row>
    <row r="376" s="2" customFormat="1">
      <c r="A376" s="39"/>
      <c r="B376" s="40"/>
      <c r="C376" s="41"/>
      <c r="D376" s="231" t="s">
        <v>189</v>
      </c>
      <c r="E376" s="41"/>
      <c r="F376" s="232" t="s">
        <v>629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189</v>
      </c>
      <c r="AU376" s="18" t="s">
        <v>84</v>
      </c>
    </row>
    <row r="377" s="13" customFormat="1">
      <c r="A377" s="13"/>
      <c r="B377" s="244"/>
      <c r="C377" s="245"/>
      <c r="D377" s="226" t="s">
        <v>288</v>
      </c>
      <c r="E377" s="246" t="s">
        <v>19</v>
      </c>
      <c r="F377" s="247" t="s">
        <v>630</v>
      </c>
      <c r="G377" s="245"/>
      <c r="H377" s="248">
        <v>28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288</v>
      </c>
      <c r="AU377" s="254" t="s">
        <v>84</v>
      </c>
      <c r="AV377" s="13" t="s">
        <v>84</v>
      </c>
      <c r="AW377" s="13" t="s">
        <v>33</v>
      </c>
      <c r="AX377" s="13" t="s">
        <v>82</v>
      </c>
      <c r="AY377" s="254" t="s">
        <v>178</v>
      </c>
    </row>
    <row r="378" s="2" customFormat="1" ht="21.75" customHeight="1">
      <c r="A378" s="39"/>
      <c r="B378" s="40"/>
      <c r="C378" s="213" t="s">
        <v>631</v>
      </c>
      <c r="D378" s="213" t="s">
        <v>180</v>
      </c>
      <c r="E378" s="214" t="s">
        <v>632</v>
      </c>
      <c r="F378" s="215" t="s">
        <v>633</v>
      </c>
      <c r="G378" s="216" t="s">
        <v>206</v>
      </c>
      <c r="H378" s="217">
        <v>815.971</v>
      </c>
      <c r="I378" s="218"/>
      <c r="J378" s="219">
        <f>ROUND(I378*H378,2)</f>
        <v>0</v>
      </c>
      <c r="K378" s="215" t="s">
        <v>184</v>
      </c>
      <c r="L378" s="45"/>
      <c r="M378" s="220" t="s">
        <v>19</v>
      </c>
      <c r="N378" s="221" t="s">
        <v>45</v>
      </c>
      <c r="O378" s="85"/>
      <c r="P378" s="222">
        <f>O378*H378</f>
        <v>0</v>
      </c>
      <c r="Q378" s="222">
        <v>0</v>
      </c>
      <c r="R378" s="222">
        <f>Q378*H378</f>
        <v>0</v>
      </c>
      <c r="S378" s="222">
        <v>0.045999999999999999</v>
      </c>
      <c r="T378" s="223">
        <f>S378*H378</f>
        <v>37.534666000000001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185</v>
      </c>
      <c r="AT378" s="224" t="s">
        <v>180</v>
      </c>
      <c r="AU378" s="224" t="s">
        <v>84</v>
      </c>
      <c r="AY378" s="18" t="s">
        <v>178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82</v>
      </c>
      <c r="BK378" s="225">
        <f>ROUND(I378*H378,2)</f>
        <v>0</v>
      </c>
      <c r="BL378" s="18" t="s">
        <v>185</v>
      </c>
      <c r="BM378" s="224" t="s">
        <v>634</v>
      </c>
    </row>
    <row r="379" s="2" customFormat="1">
      <c r="A379" s="39"/>
      <c r="B379" s="40"/>
      <c r="C379" s="41"/>
      <c r="D379" s="226" t="s">
        <v>187</v>
      </c>
      <c r="E379" s="41"/>
      <c r="F379" s="227" t="s">
        <v>635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187</v>
      </c>
      <c r="AU379" s="18" t="s">
        <v>84</v>
      </c>
    </row>
    <row r="380" s="2" customFormat="1">
      <c r="A380" s="39"/>
      <c r="B380" s="40"/>
      <c r="C380" s="41"/>
      <c r="D380" s="231" t="s">
        <v>189</v>
      </c>
      <c r="E380" s="41"/>
      <c r="F380" s="232" t="s">
        <v>636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189</v>
      </c>
      <c r="AU380" s="18" t="s">
        <v>84</v>
      </c>
    </row>
    <row r="381" s="2" customFormat="1" ht="21.75" customHeight="1">
      <c r="A381" s="39"/>
      <c r="B381" s="40"/>
      <c r="C381" s="213" t="s">
        <v>637</v>
      </c>
      <c r="D381" s="213" t="s">
        <v>180</v>
      </c>
      <c r="E381" s="214" t="s">
        <v>638</v>
      </c>
      <c r="F381" s="215" t="s">
        <v>639</v>
      </c>
      <c r="G381" s="216" t="s">
        <v>237</v>
      </c>
      <c r="H381" s="217">
        <v>86</v>
      </c>
      <c r="I381" s="218"/>
      <c r="J381" s="219">
        <f>ROUND(I381*H381,2)</f>
        <v>0</v>
      </c>
      <c r="K381" s="215" t="s">
        <v>184</v>
      </c>
      <c r="L381" s="45"/>
      <c r="M381" s="220" t="s">
        <v>19</v>
      </c>
      <c r="N381" s="221" t="s">
        <v>45</v>
      </c>
      <c r="O381" s="85"/>
      <c r="P381" s="222">
        <f>O381*H381</f>
        <v>0</v>
      </c>
      <c r="Q381" s="222">
        <v>0.0012899999999999999</v>
      </c>
      <c r="R381" s="222">
        <f>Q381*H381</f>
        <v>0.11094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185</v>
      </c>
      <c r="AT381" s="224" t="s">
        <v>180</v>
      </c>
      <c r="AU381" s="224" t="s">
        <v>84</v>
      </c>
      <c r="AY381" s="18" t="s">
        <v>178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82</v>
      </c>
      <c r="BK381" s="225">
        <f>ROUND(I381*H381,2)</f>
        <v>0</v>
      </c>
      <c r="BL381" s="18" t="s">
        <v>185</v>
      </c>
      <c r="BM381" s="224" t="s">
        <v>640</v>
      </c>
    </row>
    <row r="382" s="2" customFormat="1">
      <c r="A382" s="39"/>
      <c r="B382" s="40"/>
      <c r="C382" s="41"/>
      <c r="D382" s="226" t="s">
        <v>187</v>
      </c>
      <c r="E382" s="41"/>
      <c r="F382" s="227" t="s">
        <v>639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187</v>
      </c>
      <c r="AU382" s="18" t="s">
        <v>84</v>
      </c>
    </row>
    <row r="383" s="2" customFormat="1">
      <c r="A383" s="39"/>
      <c r="B383" s="40"/>
      <c r="C383" s="41"/>
      <c r="D383" s="231" t="s">
        <v>189</v>
      </c>
      <c r="E383" s="41"/>
      <c r="F383" s="232" t="s">
        <v>641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189</v>
      </c>
      <c r="AU383" s="18" t="s">
        <v>84</v>
      </c>
    </row>
    <row r="384" s="12" customFormat="1" ht="22.8" customHeight="1">
      <c r="A384" s="12"/>
      <c r="B384" s="197"/>
      <c r="C384" s="198"/>
      <c r="D384" s="199" t="s">
        <v>73</v>
      </c>
      <c r="E384" s="211" t="s">
        <v>642</v>
      </c>
      <c r="F384" s="211" t="s">
        <v>643</v>
      </c>
      <c r="G384" s="198"/>
      <c r="H384" s="198"/>
      <c r="I384" s="201"/>
      <c r="J384" s="212">
        <f>BK384</f>
        <v>0</v>
      </c>
      <c r="K384" s="198"/>
      <c r="L384" s="203"/>
      <c r="M384" s="204"/>
      <c r="N384" s="205"/>
      <c r="O384" s="205"/>
      <c r="P384" s="206">
        <f>SUM(P385:P404)</f>
        <v>0</v>
      </c>
      <c r="Q384" s="205"/>
      <c r="R384" s="206">
        <f>SUM(R385:R404)</f>
        <v>0</v>
      </c>
      <c r="S384" s="205"/>
      <c r="T384" s="207">
        <f>SUM(T385:T404)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8" t="s">
        <v>82</v>
      </c>
      <c r="AT384" s="209" t="s">
        <v>73</v>
      </c>
      <c r="AU384" s="209" t="s">
        <v>82</v>
      </c>
      <c r="AY384" s="208" t="s">
        <v>178</v>
      </c>
      <c r="BK384" s="210">
        <f>SUM(BK385:BK404)</f>
        <v>0</v>
      </c>
    </row>
    <row r="385" s="2" customFormat="1" ht="21.75" customHeight="1">
      <c r="A385" s="39"/>
      <c r="B385" s="40"/>
      <c r="C385" s="213" t="s">
        <v>644</v>
      </c>
      <c r="D385" s="213" t="s">
        <v>180</v>
      </c>
      <c r="E385" s="214" t="s">
        <v>645</v>
      </c>
      <c r="F385" s="215" t="s">
        <v>646</v>
      </c>
      <c r="G385" s="216" t="s">
        <v>252</v>
      </c>
      <c r="H385" s="217">
        <v>172.673</v>
      </c>
      <c r="I385" s="218"/>
      <c r="J385" s="219">
        <f>ROUND(I385*H385,2)</f>
        <v>0</v>
      </c>
      <c r="K385" s="215" t="s">
        <v>184</v>
      </c>
      <c r="L385" s="45"/>
      <c r="M385" s="220" t="s">
        <v>19</v>
      </c>
      <c r="N385" s="221" t="s">
        <v>45</v>
      </c>
      <c r="O385" s="85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185</v>
      </c>
      <c r="AT385" s="224" t="s">
        <v>180</v>
      </c>
      <c r="AU385" s="224" t="s">
        <v>84</v>
      </c>
      <c r="AY385" s="18" t="s">
        <v>178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82</v>
      </c>
      <c r="BK385" s="225">
        <f>ROUND(I385*H385,2)</f>
        <v>0</v>
      </c>
      <c r="BL385" s="18" t="s">
        <v>185</v>
      </c>
      <c r="BM385" s="224" t="s">
        <v>647</v>
      </c>
    </row>
    <row r="386" s="2" customFormat="1">
      <c r="A386" s="39"/>
      <c r="B386" s="40"/>
      <c r="C386" s="41"/>
      <c r="D386" s="226" t="s">
        <v>187</v>
      </c>
      <c r="E386" s="41"/>
      <c r="F386" s="227" t="s">
        <v>646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187</v>
      </c>
      <c r="AU386" s="18" t="s">
        <v>84</v>
      </c>
    </row>
    <row r="387" s="2" customFormat="1">
      <c r="A387" s="39"/>
      <c r="B387" s="40"/>
      <c r="C387" s="41"/>
      <c r="D387" s="231" t="s">
        <v>189</v>
      </c>
      <c r="E387" s="41"/>
      <c r="F387" s="232" t="s">
        <v>648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189</v>
      </c>
      <c r="AU387" s="18" t="s">
        <v>84</v>
      </c>
    </row>
    <row r="388" s="2" customFormat="1" ht="16.5" customHeight="1">
      <c r="A388" s="39"/>
      <c r="B388" s="40"/>
      <c r="C388" s="213" t="s">
        <v>649</v>
      </c>
      <c r="D388" s="213" t="s">
        <v>180</v>
      </c>
      <c r="E388" s="214" t="s">
        <v>650</v>
      </c>
      <c r="F388" s="215" t="s">
        <v>651</v>
      </c>
      <c r="G388" s="216" t="s">
        <v>237</v>
      </c>
      <c r="H388" s="217">
        <v>6</v>
      </c>
      <c r="I388" s="218"/>
      <c r="J388" s="219">
        <f>ROUND(I388*H388,2)</f>
        <v>0</v>
      </c>
      <c r="K388" s="215" t="s">
        <v>184</v>
      </c>
      <c r="L388" s="45"/>
      <c r="M388" s="220" t="s">
        <v>19</v>
      </c>
      <c r="N388" s="221" t="s">
        <v>45</v>
      </c>
      <c r="O388" s="85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185</v>
      </c>
      <c r="AT388" s="224" t="s">
        <v>180</v>
      </c>
      <c r="AU388" s="224" t="s">
        <v>84</v>
      </c>
      <c r="AY388" s="18" t="s">
        <v>178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82</v>
      </c>
      <c r="BK388" s="225">
        <f>ROUND(I388*H388,2)</f>
        <v>0</v>
      </c>
      <c r="BL388" s="18" t="s">
        <v>185</v>
      </c>
      <c r="BM388" s="224" t="s">
        <v>652</v>
      </c>
    </row>
    <row r="389" s="2" customFormat="1">
      <c r="A389" s="39"/>
      <c r="B389" s="40"/>
      <c r="C389" s="41"/>
      <c r="D389" s="226" t="s">
        <v>187</v>
      </c>
      <c r="E389" s="41"/>
      <c r="F389" s="227" t="s">
        <v>651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187</v>
      </c>
      <c r="AU389" s="18" t="s">
        <v>84</v>
      </c>
    </row>
    <row r="390" s="2" customFormat="1">
      <c r="A390" s="39"/>
      <c r="B390" s="40"/>
      <c r="C390" s="41"/>
      <c r="D390" s="231" t="s">
        <v>189</v>
      </c>
      <c r="E390" s="41"/>
      <c r="F390" s="232" t="s">
        <v>653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189</v>
      </c>
      <c r="AU390" s="18" t="s">
        <v>84</v>
      </c>
    </row>
    <row r="391" s="2" customFormat="1" ht="16.5" customHeight="1">
      <c r="A391" s="39"/>
      <c r="B391" s="40"/>
      <c r="C391" s="213" t="s">
        <v>654</v>
      </c>
      <c r="D391" s="213" t="s">
        <v>180</v>
      </c>
      <c r="E391" s="214" t="s">
        <v>655</v>
      </c>
      <c r="F391" s="215" t="s">
        <v>656</v>
      </c>
      <c r="G391" s="216" t="s">
        <v>237</v>
      </c>
      <c r="H391" s="217">
        <v>270</v>
      </c>
      <c r="I391" s="218"/>
      <c r="J391" s="219">
        <f>ROUND(I391*H391,2)</f>
        <v>0</v>
      </c>
      <c r="K391" s="215" t="s">
        <v>184</v>
      </c>
      <c r="L391" s="45"/>
      <c r="M391" s="220" t="s">
        <v>19</v>
      </c>
      <c r="N391" s="221" t="s">
        <v>45</v>
      </c>
      <c r="O391" s="85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185</v>
      </c>
      <c r="AT391" s="224" t="s">
        <v>180</v>
      </c>
      <c r="AU391" s="224" t="s">
        <v>84</v>
      </c>
      <c r="AY391" s="18" t="s">
        <v>178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82</v>
      </c>
      <c r="BK391" s="225">
        <f>ROUND(I391*H391,2)</f>
        <v>0</v>
      </c>
      <c r="BL391" s="18" t="s">
        <v>185</v>
      </c>
      <c r="BM391" s="224" t="s">
        <v>657</v>
      </c>
    </row>
    <row r="392" s="2" customFormat="1">
      <c r="A392" s="39"/>
      <c r="B392" s="40"/>
      <c r="C392" s="41"/>
      <c r="D392" s="226" t="s">
        <v>187</v>
      </c>
      <c r="E392" s="41"/>
      <c r="F392" s="227" t="s">
        <v>656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187</v>
      </c>
      <c r="AU392" s="18" t="s">
        <v>84</v>
      </c>
    </row>
    <row r="393" s="2" customFormat="1">
      <c r="A393" s="39"/>
      <c r="B393" s="40"/>
      <c r="C393" s="41"/>
      <c r="D393" s="231" t="s">
        <v>189</v>
      </c>
      <c r="E393" s="41"/>
      <c r="F393" s="232" t="s">
        <v>658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189</v>
      </c>
      <c r="AU393" s="18" t="s">
        <v>84</v>
      </c>
    </row>
    <row r="394" s="13" customFormat="1">
      <c r="A394" s="13"/>
      <c r="B394" s="244"/>
      <c r="C394" s="245"/>
      <c r="D394" s="226" t="s">
        <v>288</v>
      </c>
      <c r="E394" s="246" t="s">
        <v>19</v>
      </c>
      <c r="F394" s="247" t="s">
        <v>659</v>
      </c>
      <c r="G394" s="245"/>
      <c r="H394" s="248">
        <v>270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288</v>
      </c>
      <c r="AU394" s="254" t="s">
        <v>84</v>
      </c>
      <c r="AV394" s="13" t="s">
        <v>84</v>
      </c>
      <c r="AW394" s="13" t="s">
        <v>33</v>
      </c>
      <c r="AX394" s="13" t="s">
        <v>82</v>
      </c>
      <c r="AY394" s="254" t="s">
        <v>178</v>
      </c>
    </row>
    <row r="395" s="2" customFormat="1" ht="16.5" customHeight="1">
      <c r="A395" s="39"/>
      <c r="B395" s="40"/>
      <c r="C395" s="213" t="s">
        <v>660</v>
      </c>
      <c r="D395" s="213" t="s">
        <v>180</v>
      </c>
      <c r="E395" s="214" t="s">
        <v>661</v>
      </c>
      <c r="F395" s="215" t="s">
        <v>662</v>
      </c>
      <c r="G395" s="216" t="s">
        <v>252</v>
      </c>
      <c r="H395" s="217">
        <v>72.673000000000002</v>
      </c>
      <c r="I395" s="218"/>
      <c r="J395" s="219">
        <f>ROUND(I395*H395,2)</f>
        <v>0</v>
      </c>
      <c r="K395" s="215" t="s">
        <v>184</v>
      </c>
      <c r="L395" s="45"/>
      <c r="M395" s="220" t="s">
        <v>19</v>
      </c>
      <c r="N395" s="221" t="s">
        <v>45</v>
      </c>
      <c r="O395" s="85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185</v>
      </c>
      <c r="AT395" s="224" t="s">
        <v>180</v>
      </c>
      <c r="AU395" s="224" t="s">
        <v>84</v>
      </c>
      <c r="AY395" s="18" t="s">
        <v>178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82</v>
      </c>
      <c r="BK395" s="225">
        <f>ROUND(I395*H395,2)</f>
        <v>0</v>
      </c>
      <c r="BL395" s="18" t="s">
        <v>185</v>
      </c>
      <c r="BM395" s="224" t="s">
        <v>663</v>
      </c>
    </row>
    <row r="396" s="2" customFormat="1">
      <c r="A396" s="39"/>
      <c r="B396" s="40"/>
      <c r="C396" s="41"/>
      <c r="D396" s="226" t="s">
        <v>187</v>
      </c>
      <c r="E396" s="41"/>
      <c r="F396" s="227" t="s">
        <v>662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187</v>
      </c>
      <c r="AU396" s="18" t="s">
        <v>84</v>
      </c>
    </row>
    <row r="397" s="2" customFormat="1">
      <c r="A397" s="39"/>
      <c r="B397" s="40"/>
      <c r="C397" s="41"/>
      <c r="D397" s="231" t="s">
        <v>189</v>
      </c>
      <c r="E397" s="41"/>
      <c r="F397" s="232" t="s">
        <v>664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189</v>
      </c>
      <c r="AU397" s="18" t="s">
        <v>84</v>
      </c>
    </row>
    <row r="398" s="2" customFormat="1" ht="16.5" customHeight="1">
      <c r="A398" s="39"/>
      <c r="B398" s="40"/>
      <c r="C398" s="213" t="s">
        <v>665</v>
      </c>
      <c r="D398" s="213" t="s">
        <v>180</v>
      </c>
      <c r="E398" s="214" t="s">
        <v>666</v>
      </c>
      <c r="F398" s="215" t="s">
        <v>667</v>
      </c>
      <c r="G398" s="216" t="s">
        <v>252</v>
      </c>
      <c r="H398" s="217">
        <v>2180.1900000000001</v>
      </c>
      <c r="I398" s="218"/>
      <c r="J398" s="219">
        <f>ROUND(I398*H398,2)</f>
        <v>0</v>
      </c>
      <c r="K398" s="215" t="s">
        <v>184</v>
      </c>
      <c r="L398" s="45"/>
      <c r="M398" s="220" t="s">
        <v>19</v>
      </c>
      <c r="N398" s="221" t="s">
        <v>45</v>
      </c>
      <c r="O398" s="85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185</v>
      </c>
      <c r="AT398" s="224" t="s">
        <v>180</v>
      </c>
      <c r="AU398" s="224" t="s">
        <v>84</v>
      </c>
      <c r="AY398" s="18" t="s">
        <v>178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82</v>
      </c>
      <c r="BK398" s="225">
        <f>ROUND(I398*H398,2)</f>
        <v>0</v>
      </c>
      <c r="BL398" s="18" t="s">
        <v>185</v>
      </c>
      <c r="BM398" s="224" t="s">
        <v>668</v>
      </c>
    </row>
    <row r="399" s="2" customFormat="1">
      <c r="A399" s="39"/>
      <c r="B399" s="40"/>
      <c r="C399" s="41"/>
      <c r="D399" s="226" t="s">
        <v>187</v>
      </c>
      <c r="E399" s="41"/>
      <c r="F399" s="227" t="s">
        <v>667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187</v>
      </c>
      <c r="AU399" s="18" t="s">
        <v>84</v>
      </c>
    </row>
    <row r="400" s="2" customFormat="1">
      <c r="A400" s="39"/>
      <c r="B400" s="40"/>
      <c r="C400" s="41"/>
      <c r="D400" s="231" t="s">
        <v>189</v>
      </c>
      <c r="E400" s="41"/>
      <c r="F400" s="232" t="s">
        <v>669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189</v>
      </c>
      <c r="AU400" s="18" t="s">
        <v>84</v>
      </c>
    </row>
    <row r="401" s="13" customFormat="1">
      <c r="A401" s="13"/>
      <c r="B401" s="244"/>
      <c r="C401" s="245"/>
      <c r="D401" s="226" t="s">
        <v>288</v>
      </c>
      <c r="E401" s="246" t="s">
        <v>19</v>
      </c>
      <c r="F401" s="247" t="s">
        <v>670</v>
      </c>
      <c r="G401" s="245"/>
      <c r="H401" s="248">
        <v>2180.1900000000001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288</v>
      </c>
      <c r="AU401" s="254" t="s">
        <v>84</v>
      </c>
      <c r="AV401" s="13" t="s">
        <v>84</v>
      </c>
      <c r="AW401" s="13" t="s">
        <v>33</v>
      </c>
      <c r="AX401" s="13" t="s">
        <v>82</v>
      </c>
      <c r="AY401" s="254" t="s">
        <v>178</v>
      </c>
    </row>
    <row r="402" s="2" customFormat="1" ht="24.15" customHeight="1">
      <c r="A402" s="39"/>
      <c r="B402" s="40"/>
      <c r="C402" s="213" t="s">
        <v>671</v>
      </c>
      <c r="D402" s="213" t="s">
        <v>180</v>
      </c>
      <c r="E402" s="214" t="s">
        <v>672</v>
      </c>
      <c r="F402" s="215" t="s">
        <v>673</v>
      </c>
      <c r="G402" s="216" t="s">
        <v>252</v>
      </c>
      <c r="H402" s="217">
        <v>172.673</v>
      </c>
      <c r="I402" s="218"/>
      <c r="J402" s="219">
        <f>ROUND(I402*H402,2)</f>
        <v>0</v>
      </c>
      <c r="K402" s="215" t="s">
        <v>184</v>
      </c>
      <c r="L402" s="45"/>
      <c r="M402" s="220" t="s">
        <v>19</v>
      </c>
      <c r="N402" s="221" t="s">
        <v>45</v>
      </c>
      <c r="O402" s="85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185</v>
      </c>
      <c r="AT402" s="224" t="s">
        <v>180</v>
      </c>
      <c r="AU402" s="224" t="s">
        <v>84</v>
      </c>
      <c r="AY402" s="18" t="s">
        <v>178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82</v>
      </c>
      <c r="BK402" s="225">
        <f>ROUND(I402*H402,2)</f>
        <v>0</v>
      </c>
      <c r="BL402" s="18" t="s">
        <v>185</v>
      </c>
      <c r="BM402" s="224" t="s">
        <v>674</v>
      </c>
    </row>
    <row r="403" s="2" customFormat="1">
      <c r="A403" s="39"/>
      <c r="B403" s="40"/>
      <c r="C403" s="41"/>
      <c r="D403" s="226" t="s">
        <v>187</v>
      </c>
      <c r="E403" s="41"/>
      <c r="F403" s="227" t="s">
        <v>675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187</v>
      </c>
      <c r="AU403" s="18" t="s">
        <v>84</v>
      </c>
    </row>
    <row r="404" s="2" customFormat="1">
      <c r="A404" s="39"/>
      <c r="B404" s="40"/>
      <c r="C404" s="41"/>
      <c r="D404" s="231" t="s">
        <v>189</v>
      </c>
      <c r="E404" s="41"/>
      <c r="F404" s="232" t="s">
        <v>676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189</v>
      </c>
      <c r="AU404" s="18" t="s">
        <v>84</v>
      </c>
    </row>
    <row r="405" s="12" customFormat="1" ht="22.8" customHeight="1">
      <c r="A405" s="12"/>
      <c r="B405" s="197"/>
      <c r="C405" s="198"/>
      <c r="D405" s="199" t="s">
        <v>73</v>
      </c>
      <c r="E405" s="211" t="s">
        <v>677</v>
      </c>
      <c r="F405" s="211" t="s">
        <v>678</v>
      </c>
      <c r="G405" s="198"/>
      <c r="H405" s="198"/>
      <c r="I405" s="201"/>
      <c r="J405" s="212">
        <f>BK405</f>
        <v>0</v>
      </c>
      <c r="K405" s="198"/>
      <c r="L405" s="203"/>
      <c r="M405" s="204"/>
      <c r="N405" s="205"/>
      <c r="O405" s="205"/>
      <c r="P405" s="206">
        <f>SUM(P406:P411)</f>
        <v>0</v>
      </c>
      <c r="Q405" s="205"/>
      <c r="R405" s="206">
        <f>SUM(R406:R411)</f>
        <v>0</v>
      </c>
      <c r="S405" s="205"/>
      <c r="T405" s="207">
        <f>SUM(T406:T411)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8" t="s">
        <v>82</v>
      </c>
      <c r="AT405" s="209" t="s">
        <v>73</v>
      </c>
      <c r="AU405" s="209" t="s">
        <v>82</v>
      </c>
      <c r="AY405" s="208" t="s">
        <v>178</v>
      </c>
      <c r="BK405" s="210">
        <f>SUM(BK406:BK411)</f>
        <v>0</v>
      </c>
    </row>
    <row r="406" s="2" customFormat="1" ht="16.5" customHeight="1">
      <c r="A406" s="39"/>
      <c r="B406" s="40"/>
      <c r="C406" s="213" t="s">
        <v>679</v>
      </c>
      <c r="D406" s="213" t="s">
        <v>180</v>
      </c>
      <c r="E406" s="214" t="s">
        <v>680</v>
      </c>
      <c r="F406" s="215" t="s">
        <v>681</v>
      </c>
      <c r="G406" s="216" t="s">
        <v>252</v>
      </c>
      <c r="H406" s="217">
        <v>151.96600000000001</v>
      </c>
      <c r="I406" s="218"/>
      <c r="J406" s="219">
        <f>ROUND(I406*H406,2)</f>
        <v>0</v>
      </c>
      <c r="K406" s="215" t="s">
        <v>184</v>
      </c>
      <c r="L406" s="45"/>
      <c r="M406" s="220" t="s">
        <v>19</v>
      </c>
      <c r="N406" s="221" t="s">
        <v>45</v>
      </c>
      <c r="O406" s="85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185</v>
      </c>
      <c r="AT406" s="224" t="s">
        <v>180</v>
      </c>
      <c r="AU406" s="224" t="s">
        <v>84</v>
      </c>
      <c r="AY406" s="18" t="s">
        <v>178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82</v>
      </c>
      <c r="BK406" s="225">
        <f>ROUND(I406*H406,2)</f>
        <v>0</v>
      </c>
      <c r="BL406" s="18" t="s">
        <v>185</v>
      </c>
      <c r="BM406" s="224" t="s">
        <v>682</v>
      </c>
    </row>
    <row r="407" s="2" customFormat="1">
      <c r="A407" s="39"/>
      <c r="B407" s="40"/>
      <c r="C407" s="41"/>
      <c r="D407" s="226" t="s">
        <v>187</v>
      </c>
      <c r="E407" s="41"/>
      <c r="F407" s="227" t="s">
        <v>683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187</v>
      </c>
      <c r="AU407" s="18" t="s">
        <v>84</v>
      </c>
    </row>
    <row r="408" s="2" customFormat="1">
      <c r="A408" s="39"/>
      <c r="B408" s="40"/>
      <c r="C408" s="41"/>
      <c r="D408" s="231" t="s">
        <v>189</v>
      </c>
      <c r="E408" s="41"/>
      <c r="F408" s="232" t="s">
        <v>684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189</v>
      </c>
      <c r="AU408" s="18" t="s">
        <v>84</v>
      </c>
    </row>
    <row r="409" s="2" customFormat="1" ht="16.5" customHeight="1">
      <c r="A409" s="39"/>
      <c r="B409" s="40"/>
      <c r="C409" s="213" t="s">
        <v>685</v>
      </c>
      <c r="D409" s="213" t="s">
        <v>180</v>
      </c>
      <c r="E409" s="214" t="s">
        <v>686</v>
      </c>
      <c r="F409" s="215" t="s">
        <v>687</v>
      </c>
      <c r="G409" s="216" t="s">
        <v>252</v>
      </c>
      <c r="H409" s="217">
        <v>35</v>
      </c>
      <c r="I409" s="218"/>
      <c r="J409" s="219">
        <f>ROUND(I409*H409,2)</f>
        <v>0</v>
      </c>
      <c r="K409" s="215" t="s">
        <v>184</v>
      </c>
      <c r="L409" s="45"/>
      <c r="M409" s="220" t="s">
        <v>19</v>
      </c>
      <c r="N409" s="221" t="s">
        <v>45</v>
      </c>
      <c r="O409" s="85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185</v>
      </c>
      <c r="AT409" s="224" t="s">
        <v>180</v>
      </c>
      <c r="AU409" s="224" t="s">
        <v>84</v>
      </c>
      <c r="AY409" s="18" t="s">
        <v>178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82</v>
      </c>
      <c r="BK409" s="225">
        <f>ROUND(I409*H409,2)</f>
        <v>0</v>
      </c>
      <c r="BL409" s="18" t="s">
        <v>185</v>
      </c>
      <c r="BM409" s="224" t="s">
        <v>688</v>
      </c>
    </row>
    <row r="410" s="2" customFormat="1">
      <c r="A410" s="39"/>
      <c r="B410" s="40"/>
      <c r="C410" s="41"/>
      <c r="D410" s="226" t="s">
        <v>187</v>
      </c>
      <c r="E410" s="41"/>
      <c r="F410" s="227" t="s">
        <v>689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187</v>
      </c>
      <c r="AU410" s="18" t="s">
        <v>84</v>
      </c>
    </row>
    <row r="411" s="2" customFormat="1">
      <c r="A411" s="39"/>
      <c r="B411" s="40"/>
      <c r="C411" s="41"/>
      <c r="D411" s="231" t="s">
        <v>189</v>
      </c>
      <c r="E411" s="41"/>
      <c r="F411" s="232" t="s">
        <v>690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189</v>
      </c>
      <c r="AU411" s="18" t="s">
        <v>84</v>
      </c>
    </row>
    <row r="412" s="12" customFormat="1" ht="25.92" customHeight="1">
      <c r="A412" s="12"/>
      <c r="B412" s="197"/>
      <c r="C412" s="198"/>
      <c r="D412" s="199" t="s">
        <v>73</v>
      </c>
      <c r="E412" s="200" t="s">
        <v>691</v>
      </c>
      <c r="F412" s="200" t="s">
        <v>692</v>
      </c>
      <c r="G412" s="198"/>
      <c r="H412" s="198"/>
      <c r="I412" s="201"/>
      <c r="J412" s="202">
        <f>BK412</f>
        <v>0</v>
      </c>
      <c r="K412" s="198"/>
      <c r="L412" s="203"/>
      <c r="M412" s="204"/>
      <c r="N412" s="205"/>
      <c r="O412" s="205"/>
      <c r="P412" s="206">
        <f>P413+P417+P447+P503+P508+P579+P595+P630+P643+P654+P687+P723+P742+P764</f>
        <v>0</v>
      </c>
      <c r="Q412" s="205"/>
      <c r="R412" s="206">
        <f>R413+R417+R447+R503+R508+R579+R595+R630+R643+R654+R687+R723+R742+R764</f>
        <v>19.955895239999997</v>
      </c>
      <c r="S412" s="205"/>
      <c r="T412" s="207">
        <f>T413+T417+T447+T503+T508+T579+T595+T630+T643+T654+T687+T723+T742+T764</f>
        <v>13.70159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8" t="s">
        <v>84</v>
      </c>
      <c r="AT412" s="209" t="s">
        <v>73</v>
      </c>
      <c r="AU412" s="209" t="s">
        <v>74</v>
      </c>
      <c r="AY412" s="208" t="s">
        <v>178</v>
      </c>
      <c r="BK412" s="210">
        <f>BK413+BK417+BK447+BK503+BK508+BK579+BK595+BK630+BK643+BK654+BK687+BK723+BK742+BK764</f>
        <v>0</v>
      </c>
    </row>
    <row r="413" s="12" customFormat="1" ht="22.8" customHeight="1">
      <c r="A413" s="12"/>
      <c r="B413" s="197"/>
      <c r="C413" s="198"/>
      <c r="D413" s="199" t="s">
        <v>73</v>
      </c>
      <c r="E413" s="211" t="s">
        <v>693</v>
      </c>
      <c r="F413" s="211" t="s">
        <v>694</v>
      </c>
      <c r="G413" s="198"/>
      <c r="H413" s="198"/>
      <c r="I413" s="201"/>
      <c r="J413" s="212">
        <f>BK413</f>
        <v>0</v>
      </c>
      <c r="K413" s="198"/>
      <c r="L413" s="203"/>
      <c r="M413" s="204"/>
      <c r="N413" s="205"/>
      <c r="O413" s="205"/>
      <c r="P413" s="206">
        <f>SUM(P414:P416)</f>
        <v>0</v>
      </c>
      <c r="Q413" s="205"/>
      <c r="R413" s="206">
        <f>SUM(R414:R416)</f>
        <v>0.1236</v>
      </c>
      <c r="S413" s="205"/>
      <c r="T413" s="207">
        <f>SUM(T414:T416)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8" t="s">
        <v>84</v>
      </c>
      <c r="AT413" s="209" t="s">
        <v>73</v>
      </c>
      <c r="AU413" s="209" t="s">
        <v>82</v>
      </c>
      <c r="AY413" s="208" t="s">
        <v>178</v>
      </c>
      <c r="BK413" s="210">
        <f>SUM(BK414:BK416)</f>
        <v>0</v>
      </c>
    </row>
    <row r="414" s="2" customFormat="1" ht="16.5" customHeight="1">
      <c r="A414" s="39"/>
      <c r="B414" s="40"/>
      <c r="C414" s="213" t="s">
        <v>695</v>
      </c>
      <c r="D414" s="213" t="s">
        <v>180</v>
      </c>
      <c r="E414" s="214" t="s">
        <v>696</v>
      </c>
      <c r="F414" s="215" t="s">
        <v>697</v>
      </c>
      <c r="G414" s="216" t="s">
        <v>271</v>
      </c>
      <c r="H414" s="217">
        <v>4</v>
      </c>
      <c r="I414" s="218"/>
      <c r="J414" s="219">
        <f>ROUND(I414*H414,2)</f>
        <v>0</v>
      </c>
      <c r="K414" s="215" t="s">
        <v>184</v>
      </c>
      <c r="L414" s="45"/>
      <c r="M414" s="220" t="s">
        <v>19</v>
      </c>
      <c r="N414" s="221" t="s">
        <v>45</v>
      </c>
      <c r="O414" s="85"/>
      <c r="P414" s="222">
        <f>O414*H414</f>
        <v>0</v>
      </c>
      <c r="Q414" s="222">
        <v>0.0309</v>
      </c>
      <c r="R414" s="222">
        <f>Q414*H414</f>
        <v>0.1236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279</v>
      </c>
      <c r="AT414" s="224" t="s">
        <v>180</v>
      </c>
      <c r="AU414" s="224" t="s">
        <v>84</v>
      </c>
      <c r="AY414" s="18" t="s">
        <v>178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82</v>
      </c>
      <c r="BK414" s="225">
        <f>ROUND(I414*H414,2)</f>
        <v>0</v>
      </c>
      <c r="BL414" s="18" t="s">
        <v>279</v>
      </c>
      <c r="BM414" s="224" t="s">
        <v>698</v>
      </c>
    </row>
    <row r="415" s="2" customFormat="1">
      <c r="A415" s="39"/>
      <c r="B415" s="40"/>
      <c r="C415" s="41"/>
      <c r="D415" s="226" t="s">
        <v>187</v>
      </c>
      <c r="E415" s="41"/>
      <c r="F415" s="227" t="s">
        <v>699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187</v>
      </c>
      <c r="AU415" s="18" t="s">
        <v>84</v>
      </c>
    </row>
    <row r="416" s="2" customFormat="1">
      <c r="A416" s="39"/>
      <c r="B416" s="40"/>
      <c r="C416" s="41"/>
      <c r="D416" s="231" t="s">
        <v>189</v>
      </c>
      <c r="E416" s="41"/>
      <c r="F416" s="232" t="s">
        <v>700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189</v>
      </c>
      <c r="AU416" s="18" t="s">
        <v>84</v>
      </c>
    </row>
    <row r="417" s="12" customFormat="1" ht="22.8" customHeight="1">
      <c r="A417" s="12"/>
      <c r="B417" s="197"/>
      <c r="C417" s="198"/>
      <c r="D417" s="199" t="s">
        <v>73</v>
      </c>
      <c r="E417" s="211" t="s">
        <v>701</v>
      </c>
      <c r="F417" s="211" t="s">
        <v>702</v>
      </c>
      <c r="G417" s="198"/>
      <c r="H417" s="198"/>
      <c r="I417" s="201"/>
      <c r="J417" s="212">
        <f>BK417</f>
        <v>0</v>
      </c>
      <c r="K417" s="198"/>
      <c r="L417" s="203"/>
      <c r="M417" s="204"/>
      <c r="N417" s="205"/>
      <c r="O417" s="205"/>
      <c r="P417" s="206">
        <f>SUM(P418:P446)</f>
        <v>0</v>
      </c>
      <c r="Q417" s="205"/>
      <c r="R417" s="206">
        <f>SUM(R418:R446)</f>
        <v>1.1397127500000002</v>
      </c>
      <c r="S417" s="205"/>
      <c r="T417" s="207">
        <f>SUM(T418:T446)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8" t="s">
        <v>84</v>
      </c>
      <c r="AT417" s="209" t="s">
        <v>73</v>
      </c>
      <c r="AU417" s="209" t="s">
        <v>82</v>
      </c>
      <c r="AY417" s="208" t="s">
        <v>178</v>
      </c>
      <c r="BK417" s="210">
        <f>SUM(BK418:BK446)</f>
        <v>0</v>
      </c>
    </row>
    <row r="418" s="2" customFormat="1" ht="16.5" customHeight="1">
      <c r="A418" s="39"/>
      <c r="B418" s="40"/>
      <c r="C418" s="234" t="s">
        <v>703</v>
      </c>
      <c r="D418" s="234" t="s">
        <v>96</v>
      </c>
      <c r="E418" s="235" t="s">
        <v>704</v>
      </c>
      <c r="F418" s="236" t="s">
        <v>705</v>
      </c>
      <c r="G418" s="237" t="s">
        <v>206</v>
      </c>
      <c r="H418" s="238">
        <v>572</v>
      </c>
      <c r="I418" s="239"/>
      <c r="J418" s="240">
        <f>ROUND(I418*H418,2)</f>
        <v>0</v>
      </c>
      <c r="K418" s="236" t="s">
        <v>184</v>
      </c>
      <c r="L418" s="241"/>
      <c r="M418" s="242" t="s">
        <v>19</v>
      </c>
      <c r="N418" s="243" t="s">
        <v>45</v>
      </c>
      <c r="O418" s="85"/>
      <c r="P418" s="222">
        <f>O418*H418</f>
        <v>0</v>
      </c>
      <c r="Q418" s="222">
        <v>0.00016000000000000001</v>
      </c>
      <c r="R418" s="222">
        <f>Q418*H418</f>
        <v>0.091520000000000004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365</v>
      </c>
      <c r="AT418" s="224" t="s">
        <v>96</v>
      </c>
      <c r="AU418" s="224" t="s">
        <v>84</v>
      </c>
      <c r="AY418" s="18" t="s">
        <v>178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82</v>
      </c>
      <c r="BK418" s="225">
        <f>ROUND(I418*H418,2)</f>
        <v>0</v>
      </c>
      <c r="BL418" s="18" t="s">
        <v>279</v>
      </c>
      <c r="BM418" s="224" t="s">
        <v>706</v>
      </c>
    </row>
    <row r="419" s="2" customFormat="1">
      <c r="A419" s="39"/>
      <c r="B419" s="40"/>
      <c r="C419" s="41"/>
      <c r="D419" s="226" t="s">
        <v>187</v>
      </c>
      <c r="E419" s="41"/>
      <c r="F419" s="227" t="s">
        <v>705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187</v>
      </c>
      <c r="AU419" s="18" t="s">
        <v>84</v>
      </c>
    </row>
    <row r="420" s="13" customFormat="1">
      <c r="A420" s="13"/>
      <c r="B420" s="244"/>
      <c r="C420" s="245"/>
      <c r="D420" s="226" t="s">
        <v>288</v>
      </c>
      <c r="E420" s="246" t="s">
        <v>19</v>
      </c>
      <c r="F420" s="247" t="s">
        <v>707</v>
      </c>
      <c r="G420" s="245"/>
      <c r="H420" s="248">
        <v>572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288</v>
      </c>
      <c r="AU420" s="254" t="s">
        <v>84</v>
      </c>
      <c r="AV420" s="13" t="s">
        <v>84</v>
      </c>
      <c r="AW420" s="13" t="s">
        <v>33</v>
      </c>
      <c r="AX420" s="13" t="s">
        <v>82</v>
      </c>
      <c r="AY420" s="254" t="s">
        <v>178</v>
      </c>
    </row>
    <row r="421" s="2" customFormat="1" ht="16.5" customHeight="1">
      <c r="A421" s="39"/>
      <c r="B421" s="40"/>
      <c r="C421" s="213" t="s">
        <v>708</v>
      </c>
      <c r="D421" s="213" t="s">
        <v>180</v>
      </c>
      <c r="E421" s="214" t="s">
        <v>709</v>
      </c>
      <c r="F421" s="215" t="s">
        <v>710</v>
      </c>
      <c r="G421" s="216" t="s">
        <v>206</v>
      </c>
      <c r="H421" s="217">
        <v>440</v>
      </c>
      <c r="I421" s="218"/>
      <c r="J421" s="219">
        <f>ROUND(I421*H421,2)</f>
        <v>0</v>
      </c>
      <c r="K421" s="215" t="s">
        <v>184</v>
      </c>
      <c r="L421" s="45"/>
      <c r="M421" s="220" t="s">
        <v>19</v>
      </c>
      <c r="N421" s="221" t="s">
        <v>45</v>
      </c>
      <c r="O421" s="85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279</v>
      </c>
      <c r="AT421" s="224" t="s">
        <v>180</v>
      </c>
      <c r="AU421" s="224" t="s">
        <v>84</v>
      </c>
      <c r="AY421" s="18" t="s">
        <v>178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82</v>
      </c>
      <c r="BK421" s="225">
        <f>ROUND(I421*H421,2)</f>
        <v>0</v>
      </c>
      <c r="BL421" s="18" t="s">
        <v>279</v>
      </c>
      <c r="BM421" s="224" t="s">
        <v>711</v>
      </c>
    </row>
    <row r="422" s="2" customFormat="1">
      <c r="A422" s="39"/>
      <c r="B422" s="40"/>
      <c r="C422" s="41"/>
      <c r="D422" s="226" t="s">
        <v>187</v>
      </c>
      <c r="E422" s="41"/>
      <c r="F422" s="227" t="s">
        <v>712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187</v>
      </c>
      <c r="AU422" s="18" t="s">
        <v>84</v>
      </c>
    </row>
    <row r="423" s="2" customFormat="1">
      <c r="A423" s="39"/>
      <c r="B423" s="40"/>
      <c r="C423" s="41"/>
      <c r="D423" s="231" t="s">
        <v>189</v>
      </c>
      <c r="E423" s="41"/>
      <c r="F423" s="232" t="s">
        <v>713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189</v>
      </c>
      <c r="AU423" s="18" t="s">
        <v>84</v>
      </c>
    </row>
    <row r="424" s="2" customFormat="1" ht="21.75" customHeight="1">
      <c r="A424" s="39"/>
      <c r="B424" s="40"/>
      <c r="C424" s="213" t="s">
        <v>714</v>
      </c>
      <c r="D424" s="213" t="s">
        <v>180</v>
      </c>
      <c r="E424" s="214" t="s">
        <v>715</v>
      </c>
      <c r="F424" s="215" t="s">
        <v>716</v>
      </c>
      <c r="G424" s="216" t="s">
        <v>206</v>
      </c>
      <c r="H424" s="217">
        <v>20.75</v>
      </c>
      <c r="I424" s="218"/>
      <c r="J424" s="219">
        <f>ROUND(I424*H424,2)</f>
        <v>0</v>
      </c>
      <c r="K424" s="215" t="s">
        <v>184</v>
      </c>
      <c r="L424" s="45"/>
      <c r="M424" s="220" t="s">
        <v>19</v>
      </c>
      <c r="N424" s="221" t="s">
        <v>45</v>
      </c>
      <c r="O424" s="85"/>
      <c r="P424" s="222">
        <f>O424*H424</f>
        <v>0</v>
      </c>
      <c r="Q424" s="222">
        <v>0.00125</v>
      </c>
      <c r="R424" s="222">
        <f>Q424*H424</f>
        <v>0.025937500000000002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279</v>
      </c>
      <c r="AT424" s="224" t="s">
        <v>180</v>
      </c>
      <c r="AU424" s="224" t="s">
        <v>84</v>
      </c>
      <c r="AY424" s="18" t="s">
        <v>178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82</v>
      </c>
      <c r="BK424" s="225">
        <f>ROUND(I424*H424,2)</f>
        <v>0</v>
      </c>
      <c r="BL424" s="18" t="s">
        <v>279</v>
      </c>
      <c r="BM424" s="224" t="s">
        <v>717</v>
      </c>
    </row>
    <row r="425" s="2" customFormat="1">
      <c r="A425" s="39"/>
      <c r="B425" s="40"/>
      <c r="C425" s="41"/>
      <c r="D425" s="226" t="s">
        <v>187</v>
      </c>
      <c r="E425" s="41"/>
      <c r="F425" s="227" t="s">
        <v>718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187</v>
      </c>
      <c r="AU425" s="18" t="s">
        <v>84</v>
      </c>
    </row>
    <row r="426" s="2" customFormat="1">
      <c r="A426" s="39"/>
      <c r="B426" s="40"/>
      <c r="C426" s="41"/>
      <c r="D426" s="231" t="s">
        <v>189</v>
      </c>
      <c r="E426" s="41"/>
      <c r="F426" s="232" t="s">
        <v>719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189</v>
      </c>
      <c r="AU426" s="18" t="s">
        <v>84</v>
      </c>
    </row>
    <row r="427" s="13" customFormat="1">
      <c r="A427" s="13"/>
      <c r="B427" s="244"/>
      <c r="C427" s="245"/>
      <c r="D427" s="226" t="s">
        <v>288</v>
      </c>
      <c r="E427" s="246" t="s">
        <v>19</v>
      </c>
      <c r="F427" s="247" t="s">
        <v>720</v>
      </c>
      <c r="G427" s="245"/>
      <c r="H427" s="248">
        <v>20.75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288</v>
      </c>
      <c r="AU427" s="254" t="s">
        <v>84</v>
      </c>
      <c r="AV427" s="13" t="s">
        <v>84</v>
      </c>
      <c r="AW427" s="13" t="s">
        <v>33</v>
      </c>
      <c r="AX427" s="13" t="s">
        <v>82</v>
      </c>
      <c r="AY427" s="254" t="s">
        <v>178</v>
      </c>
    </row>
    <row r="428" s="2" customFormat="1" ht="16.5" customHeight="1">
      <c r="A428" s="39"/>
      <c r="B428" s="40"/>
      <c r="C428" s="234" t="s">
        <v>721</v>
      </c>
      <c r="D428" s="234" t="s">
        <v>96</v>
      </c>
      <c r="E428" s="235" t="s">
        <v>722</v>
      </c>
      <c r="F428" s="236" t="s">
        <v>723</v>
      </c>
      <c r="G428" s="237" t="s">
        <v>206</v>
      </c>
      <c r="H428" s="238">
        <v>20.75</v>
      </c>
      <c r="I428" s="239"/>
      <c r="J428" s="240">
        <f>ROUND(I428*H428,2)</f>
        <v>0</v>
      </c>
      <c r="K428" s="236" t="s">
        <v>184</v>
      </c>
      <c r="L428" s="241"/>
      <c r="M428" s="242" t="s">
        <v>19</v>
      </c>
      <c r="N428" s="243" t="s">
        <v>45</v>
      </c>
      <c r="O428" s="85"/>
      <c r="P428" s="222">
        <f>O428*H428</f>
        <v>0</v>
      </c>
      <c r="Q428" s="222">
        <v>0.0080000000000000002</v>
      </c>
      <c r="R428" s="222">
        <f>Q428*H428</f>
        <v>0.16600000000000001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365</v>
      </c>
      <c r="AT428" s="224" t="s">
        <v>96</v>
      </c>
      <c r="AU428" s="224" t="s">
        <v>84</v>
      </c>
      <c r="AY428" s="18" t="s">
        <v>178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82</v>
      </c>
      <c r="BK428" s="225">
        <f>ROUND(I428*H428,2)</f>
        <v>0</v>
      </c>
      <c r="BL428" s="18" t="s">
        <v>279</v>
      </c>
      <c r="BM428" s="224" t="s">
        <v>724</v>
      </c>
    </row>
    <row r="429" s="2" customFormat="1">
      <c r="A429" s="39"/>
      <c r="B429" s="40"/>
      <c r="C429" s="41"/>
      <c r="D429" s="226" t="s">
        <v>187</v>
      </c>
      <c r="E429" s="41"/>
      <c r="F429" s="227" t="s">
        <v>723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187</v>
      </c>
      <c r="AU429" s="18" t="s">
        <v>84</v>
      </c>
    </row>
    <row r="430" s="13" customFormat="1">
      <c r="A430" s="13"/>
      <c r="B430" s="244"/>
      <c r="C430" s="245"/>
      <c r="D430" s="226" t="s">
        <v>288</v>
      </c>
      <c r="E430" s="245"/>
      <c r="F430" s="247" t="s">
        <v>725</v>
      </c>
      <c r="G430" s="245"/>
      <c r="H430" s="248">
        <v>20.75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288</v>
      </c>
      <c r="AU430" s="254" t="s">
        <v>84</v>
      </c>
      <c r="AV430" s="13" t="s">
        <v>84</v>
      </c>
      <c r="AW430" s="13" t="s">
        <v>4</v>
      </c>
      <c r="AX430" s="13" t="s">
        <v>82</v>
      </c>
      <c r="AY430" s="254" t="s">
        <v>178</v>
      </c>
    </row>
    <row r="431" s="2" customFormat="1" ht="16.5" customHeight="1">
      <c r="A431" s="39"/>
      <c r="B431" s="40"/>
      <c r="C431" s="213" t="s">
        <v>726</v>
      </c>
      <c r="D431" s="213" t="s">
        <v>180</v>
      </c>
      <c r="E431" s="214" t="s">
        <v>727</v>
      </c>
      <c r="F431" s="215" t="s">
        <v>728</v>
      </c>
      <c r="G431" s="216" t="s">
        <v>252</v>
      </c>
      <c r="H431" s="217">
        <v>4</v>
      </c>
      <c r="I431" s="218"/>
      <c r="J431" s="219">
        <f>ROUND(I431*H431,2)</f>
        <v>0</v>
      </c>
      <c r="K431" s="215" t="s">
        <v>184</v>
      </c>
      <c r="L431" s="45"/>
      <c r="M431" s="220" t="s">
        <v>19</v>
      </c>
      <c r="N431" s="221" t="s">
        <v>45</v>
      </c>
      <c r="O431" s="85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279</v>
      </c>
      <c r="AT431" s="224" t="s">
        <v>180</v>
      </c>
      <c r="AU431" s="224" t="s">
        <v>84</v>
      </c>
      <c r="AY431" s="18" t="s">
        <v>178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82</v>
      </c>
      <c r="BK431" s="225">
        <f>ROUND(I431*H431,2)</f>
        <v>0</v>
      </c>
      <c r="BL431" s="18" t="s">
        <v>279</v>
      </c>
      <c r="BM431" s="224" t="s">
        <v>729</v>
      </c>
    </row>
    <row r="432" s="2" customFormat="1">
      <c r="A432" s="39"/>
      <c r="B432" s="40"/>
      <c r="C432" s="41"/>
      <c r="D432" s="226" t="s">
        <v>187</v>
      </c>
      <c r="E432" s="41"/>
      <c r="F432" s="227" t="s">
        <v>730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187</v>
      </c>
      <c r="AU432" s="18" t="s">
        <v>84</v>
      </c>
    </row>
    <row r="433" s="2" customFormat="1">
      <c r="A433" s="39"/>
      <c r="B433" s="40"/>
      <c r="C433" s="41"/>
      <c r="D433" s="231" t="s">
        <v>189</v>
      </c>
      <c r="E433" s="41"/>
      <c r="F433" s="232" t="s">
        <v>731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189</v>
      </c>
      <c r="AU433" s="18" t="s">
        <v>84</v>
      </c>
    </row>
    <row r="434" s="2" customFormat="1" ht="21.75" customHeight="1">
      <c r="A434" s="39"/>
      <c r="B434" s="40"/>
      <c r="C434" s="213" t="s">
        <v>732</v>
      </c>
      <c r="D434" s="213" t="s">
        <v>180</v>
      </c>
      <c r="E434" s="214" t="s">
        <v>733</v>
      </c>
      <c r="F434" s="215" t="s">
        <v>734</v>
      </c>
      <c r="G434" s="216" t="s">
        <v>206</v>
      </c>
      <c r="H434" s="217">
        <v>332.57499999999999</v>
      </c>
      <c r="I434" s="218"/>
      <c r="J434" s="219">
        <f>ROUND(I434*H434,2)</f>
        <v>0</v>
      </c>
      <c r="K434" s="215" t="s">
        <v>735</v>
      </c>
      <c r="L434" s="45"/>
      <c r="M434" s="220" t="s">
        <v>19</v>
      </c>
      <c r="N434" s="221" t="s">
        <v>45</v>
      </c>
      <c r="O434" s="85"/>
      <c r="P434" s="222">
        <f>O434*H434</f>
        <v>0</v>
      </c>
      <c r="Q434" s="222">
        <v>0.00095</v>
      </c>
      <c r="R434" s="222">
        <f>Q434*H434</f>
        <v>0.31594624999999998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279</v>
      </c>
      <c r="AT434" s="224" t="s">
        <v>180</v>
      </c>
      <c r="AU434" s="224" t="s">
        <v>84</v>
      </c>
      <c r="AY434" s="18" t="s">
        <v>178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82</v>
      </c>
      <c r="BK434" s="225">
        <f>ROUND(I434*H434,2)</f>
        <v>0</v>
      </c>
      <c r="BL434" s="18" t="s">
        <v>279</v>
      </c>
      <c r="BM434" s="224" t="s">
        <v>736</v>
      </c>
    </row>
    <row r="435" s="2" customFormat="1">
      <c r="A435" s="39"/>
      <c r="B435" s="40"/>
      <c r="C435" s="41"/>
      <c r="D435" s="226" t="s">
        <v>187</v>
      </c>
      <c r="E435" s="41"/>
      <c r="F435" s="227" t="s">
        <v>737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187</v>
      </c>
      <c r="AU435" s="18" t="s">
        <v>84</v>
      </c>
    </row>
    <row r="436" s="2" customFormat="1">
      <c r="A436" s="39"/>
      <c r="B436" s="40"/>
      <c r="C436" s="41"/>
      <c r="D436" s="231" t="s">
        <v>189</v>
      </c>
      <c r="E436" s="41"/>
      <c r="F436" s="232" t="s">
        <v>738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189</v>
      </c>
      <c r="AU436" s="18" t="s">
        <v>84</v>
      </c>
    </row>
    <row r="437" s="13" customFormat="1">
      <c r="A437" s="13"/>
      <c r="B437" s="244"/>
      <c r="C437" s="245"/>
      <c r="D437" s="226" t="s">
        <v>288</v>
      </c>
      <c r="E437" s="246" t="s">
        <v>19</v>
      </c>
      <c r="F437" s="247" t="s">
        <v>739</v>
      </c>
      <c r="G437" s="245"/>
      <c r="H437" s="248">
        <v>332.57499999999999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288</v>
      </c>
      <c r="AU437" s="254" t="s">
        <v>84</v>
      </c>
      <c r="AV437" s="13" t="s">
        <v>84</v>
      </c>
      <c r="AW437" s="13" t="s">
        <v>33</v>
      </c>
      <c r="AX437" s="13" t="s">
        <v>82</v>
      </c>
      <c r="AY437" s="254" t="s">
        <v>178</v>
      </c>
    </row>
    <row r="438" s="2" customFormat="1" ht="16.5" customHeight="1">
      <c r="A438" s="39"/>
      <c r="B438" s="40"/>
      <c r="C438" s="234" t="s">
        <v>740</v>
      </c>
      <c r="D438" s="234" t="s">
        <v>96</v>
      </c>
      <c r="E438" s="235" t="s">
        <v>741</v>
      </c>
      <c r="F438" s="236" t="s">
        <v>742</v>
      </c>
      <c r="G438" s="237" t="s">
        <v>206</v>
      </c>
      <c r="H438" s="238">
        <v>180.59999999999999</v>
      </c>
      <c r="I438" s="239"/>
      <c r="J438" s="240">
        <f>ROUND(I438*H438,2)</f>
        <v>0</v>
      </c>
      <c r="K438" s="236" t="s">
        <v>735</v>
      </c>
      <c r="L438" s="241"/>
      <c r="M438" s="242" t="s">
        <v>19</v>
      </c>
      <c r="N438" s="243" t="s">
        <v>45</v>
      </c>
      <c r="O438" s="85"/>
      <c r="P438" s="222">
        <f>O438*H438</f>
        <v>0</v>
      </c>
      <c r="Q438" s="222">
        <v>0.0017600000000000001</v>
      </c>
      <c r="R438" s="222">
        <f>Q438*H438</f>
        <v>0.31785600000000003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365</v>
      </c>
      <c r="AT438" s="224" t="s">
        <v>96</v>
      </c>
      <c r="AU438" s="224" t="s">
        <v>84</v>
      </c>
      <c r="AY438" s="18" t="s">
        <v>178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82</v>
      </c>
      <c r="BK438" s="225">
        <f>ROUND(I438*H438,2)</f>
        <v>0</v>
      </c>
      <c r="BL438" s="18" t="s">
        <v>279</v>
      </c>
      <c r="BM438" s="224" t="s">
        <v>743</v>
      </c>
    </row>
    <row r="439" s="2" customFormat="1">
      <c r="A439" s="39"/>
      <c r="B439" s="40"/>
      <c r="C439" s="41"/>
      <c r="D439" s="226" t="s">
        <v>187</v>
      </c>
      <c r="E439" s="41"/>
      <c r="F439" s="227" t="s">
        <v>744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187</v>
      </c>
      <c r="AU439" s="18" t="s">
        <v>84</v>
      </c>
    </row>
    <row r="440" s="2" customFormat="1">
      <c r="A440" s="39"/>
      <c r="B440" s="40"/>
      <c r="C440" s="41"/>
      <c r="D440" s="226" t="s">
        <v>202</v>
      </c>
      <c r="E440" s="41"/>
      <c r="F440" s="233" t="s">
        <v>745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202</v>
      </c>
      <c r="AU440" s="18" t="s">
        <v>84</v>
      </c>
    </row>
    <row r="441" s="13" customFormat="1">
      <c r="A441" s="13"/>
      <c r="B441" s="244"/>
      <c r="C441" s="245"/>
      <c r="D441" s="226" t="s">
        <v>288</v>
      </c>
      <c r="E441" s="246" t="s">
        <v>19</v>
      </c>
      <c r="F441" s="247" t="s">
        <v>746</v>
      </c>
      <c r="G441" s="245"/>
      <c r="H441" s="248">
        <v>172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288</v>
      </c>
      <c r="AU441" s="254" t="s">
        <v>84</v>
      </c>
      <c r="AV441" s="13" t="s">
        <v>84</v>
      </c>
      <c r="AW441" s="13" t="s">
        <v>33</v>
      </c>
      <c r="AX441" s="13" t="s">
        <v>82</v>
      </c>
      <c r="AY441" s="254" t="s">
        <v>178</v>
      </c>
    </row>
    <row r="442" s="13" customFormat="1">
      <c r="A442" s="13"/>
      <c r="B442" s="244"/>
      <c r="C442" s="245"/>
      <c r="D442" s="226" t="s">
        <v>288</v>
      </c>
      <c r="E442" s="245"/>
      <c r="F442" s="247" t="s">
        <v>747</v>
      </c>
      <c r="G442" s="245"/>
      <c r="H442" s="248">
        <v>180.59999999999999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288</v>
      </c>
      <c r="AU442" s="254" t="s">
        <v>84</v>
      </c>
      <c r="AV442" s="13" t="s">
        <v>84</v>
      </c>
      <c r="AW442" s="13" t="s">
        <v>4</v>
      </c>
      <c r="AX442" s="13" t="s">
        <v>82</v>
      </c>
      <c r="AY442" s="254" t="s">
        <v>178</v>
      </c>
    </row>
    <row r="443" s="2" customFormat="1" ht="16.5" customHeight="1">
      <c r="A443" s="39"/>
      <c r="B443" s="40"/>
      <c r="C443" s="234" t="s">
        <v>748</v>
      </c>
      <c r="D443" s="234" t="s">
        <v>96</v>
      </c>
      <c r="E443" s="235" t="s">
        <v>749</v>
      </c>
      <c r="F443" s="236" t="s">
        <v>750</v>
      </c>
      <c r="G443" s="237" t="s">
        <v>206</v>
      </c>
      <c r="H443" s="238">
        <v>168.52500000000001</v>
      </c>
      <c r="I443" s="239"/>
      <c r="J443" s="240">
        <f>ROUND(I443*H443,2)</f>
        <v>0</v>
      </c>
      <c r="K443" s="236" t="s">
        <v>735</v>
      </c>
      <c r="L443" s="241"/>
      <c r="M443" s="242" t="s">
        <v>19</v>
      </c>
      <c r="N443" s="243" t="s">
        <v>45</v>
      </c>
      <c r="O443" s="85"/>
      <c r="P443" s="222">
        <f>O443*H443</f>
        <v>0</v>
      </c>
      <c r="Q443" s="222">
        <v>0.00132</v>
      </c>
      <c r="R443" s="222">
        <f>Q443*H443</f>
        <v>0.22245300000000001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365</v>
      </c>
      <c r="AT443" s="224" t="s">
        <v>96</v>
      </c>
      <c r="AU443" s="224" t="s">
        <v>84</v>
      </c>
      <c r="AY443" s="18" t="s">
        <v>178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82</v>
      </c>
      <c r="BK443" s="225">
        <f>ROUND(I443*H443,2)</f>
        <v>0</v>
      </c>
      <c r="BL443" s="18" t="s">
        <v>279</v>
      </c>
      <c r="BM443" s="224" t="s">
        <v>751</v>
      </c>
    </row>
    <row r="444" s="2" customFormat="1">
      <c r="A444" s="39"/>
      <c r="B444" s="40"/>
      <c r="C444" s="41"/>
      <c r="D444" s="226" t="s">
        <v>187</v>
      </c>
      <c r="E444" s="41"/>
      <c r="F444" s="227" t="s">
        <v>750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187</v>
      </c>
      <c r="AU444" s="18" t="s">
        <v>84</v>
      </c>
    </row>
    <row r="445" s="13" customFormat="1">
      <c r="A445" s="13"/>
      <c r="B445" s="244"/>
      <c r="C445" s="245"/>
      <c r="D445" s="226" t="s">
        <v>288</v>
      </c>
      <c r="E445" s="246" t="s">
        <v>19</v>
      </c>
      <c r="F445" s="247" t="s">
        <v>752</v>
      </c>
      <c r="G445" s="245"/>
      <c r="H445" s="248">
        <v>160.5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288</v>
      </c>
      <c r="AU445" s="254" t="s">
        <v>84</v>
      </c>
      <c r="AV445" s="13" t="s">
        <v>84</v>
      </c>
      <c r="AW445" s="13" t="s">
        <v>33</v>
      </c>
      <c r="AX445" s="13" t="s">
        <v>82</v>
      </c>
      <c r="AY445" s="254" t="s">
        <v>178</v>
      </c>
    </row>
    <row r="446" s="13" customFormat="1">
      <c r="A446" s="13"/>
      <c r="B446" s="244"/>
      <c r="C446" s="245"/>
      <c r="D446" s="226" t="s">
        <v>288</v>
      </c>
      <c r="E446" s="245"/>
      <c r="F446" s="247" t="s">
        <v>753</v>
      </c>
      <c r="G446" s="245"/>
      <c r="H446" s="248">
        <v>168.52500000000001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288</v>
      </c>
      <c r="AU446" s="254" t="s">
        <v>84</v>
      </c>
      <c r="AV446" s="13" t="s">
        <v>84</v>
      </c>
      <c r="AW446" s="13" t="s">
        <v>4</v>
      </c>
      <c r="AX446" s="13" t="s">
        <v>82</v>
      </c>
      <c r="AY446" s="254" t="s">
        <v>178</v>
      </c>
    </row>
    <row r="447" s="12" customFormat="1" ht="22.8" customHeight="1">
      <c r="A447" s="12"/>
      <c r="B447" s="197"/>
      <c r="C447" s="198"/>
      <c r="D447" s="199" t="s">
        <v>73</v>
      </c>
      <c r="E447" s="211" t="s">
        <v>754</v>
      </c>
      <c r="F447" s="211" t="s">
        <v>755</v>
      </c>
      <c r="G447" s="198"/>
      <c r="H447" s="198"/>
      <c r="I447" s="201"/>
      <c r="J447" s="212">
        <f>BK447</f>
        <v>0</v>
      </c>
      <c r="K447" s="198"/>
      <c r="L447" s="203"/>
      <c r="M447" s="204"/>
      <c r="N447" s="205"/>
      <c r="O447" s="205"/>
      <c r="P447" s="206">
        <f>SUM(P448:P502)</f>
        <v>0</v>
      </c>
      <c r="Q447" s="205"/>
      <c r="R447" s="206">
        <f>SUM(R448:R502)</f>
        <v>2.1581028</v>
      </c>
      <c r="S447" s="205"/>
      <c r="T447" s="207">
        <f>SUM(T448:T502)</f>
        <v>3.7168200000000002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8" t="s">
        <v>84</v>
      </c>
      <c r="AT447" s="209" t="s">
        <v>73</v>
      </c>
      <c r="AU447" s="209" t="s">
        <v>82</v>
      </c>
      <c r="AY447" s="208" t="s">
        <v>178</v>
      </c>
      <c r="BK447" s="210">
        <f>SUM(BK448:BK502)</f>
        <v>0</v>
      </c>
    </row>
    <row r="448" s="2" customFormat="1" ht="16.5" customHeight="1">
      <c r="A448" s="39"/>
      <c r="B448" s="40"/>
      <c r="C448" s="213" t="s">
        <v>756</v>
      </c>
      <c r="D448" s="213" t="s">
        <v>180</v>
      </c>
      <c r="E448" s="214" t="s">
        <v>757</v>
      </c>
      <c r="F448" s="215" t="s">
        <v>758</v>
      </c>
      <c r="G448" s="216" t="s">
        <v>206</v>
      </c>
      <c r="H448" s="217">
        <v>575</v>
      </c>
      <c r="I448" s="218"/>
      <c r="J448" s="219">
        <f>ROUND(I448*H448,2)</f>
        <v>0</v>
      </c>
      <c r="K448" s="215" t="s">
        <v>184</v>
      </c>
      <c r="L448" s="45"/>
      <c r="M448" s="220" t="s">
        <v>19</v>
      </c>
      <c r="N448" s="221" t="s">
        <v>45</v>
      </c>
      <c r="O448" s="85"/>
      <c r="P448" s="222">
        <f>O448*H448</f>
        <v>0</v>
      </c>
      <c r="Q448" s="222">
        <v>0</v>
      </c>
      <c r="R448" s="222">
        <f>Q448*H448</f>
        <v>0</v>
      </c>
      <c r="S448" s="222">
        <v>0.00594</v>
      </c>
      <c r="T448" s="223">
        <f>S448*H448</f>
        <v>3.4155000000000002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185</v>
      </c>
      <c r="AT448" s="224" t="s">
        <v>180</v>
      </c>
      <c r="AU448" s="224" t="s">
        <v>84</v>
      </c>
      <c r="AY448" s="18" t="s">
        <v>178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82</v>
      </c>
      <c r="BK448" s="225">
        <f>ROUND(I448*H448,2)</f>
        <v>0</v>
      </c>
      <c r="BL448" s="18" t="s">
        <v>185</v>
      </c>
      <c r="BM448" s="224" t="s">
        <v>759</v>
      </c>
    </row>
    <row r="449" s="2" customFormat="1">
      <c r="A449" s="39"/>
      <c r="B449" s="40"/>
      <c r="C449" s="41"/>
      <c r="D449" s="226" t="s">
        <v>187</v>
      </c>
      <c r="E449" s="41"/>
      <c r="F449" s="227" t="s">
        <v>760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187</v>
      </c>
      <c r="AU449" s="18" t="s">
        <v>84</v>
      </c>
    </row>
    <row r="450" s="2" customFormat="1">
      <c r="A450" s="39"/>
      <c r="B450" s="40"/>
      <c r="C450" s="41"/>
      <c r="D450" s="231" t="s">
        <v>189</v>
      </c>
      <c r="E450" s="41"/>
      <c r="F450" s="232" t="s">
        <v>761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189</v>
      </c>
      <c r="AU450" s="18" t="s">
        <v>84</v>
      </c>
    </row>
    <row r="451" s="2" customFormat="1" ht="16.5" customHeight="1">
      <c r="A451" s="39"/>
      <c r="B451" s="40"/>
      <c r="C451" s="213" t="s">
        <v>762</v>
      </c>
      <c r="D451" s="213" t="s">
        <v>180</v>
      </c>
      <c r="E451" s="214" t="s">
        <v>763</v>
      </c>
      <c r="F451" s="215" t="s">
        <v>764</v>
      </c>
      <c r="G451" s="216" t="s">
        <v>237</v>
      </c>
      <c r="H451" s="217">
        <v>4</v>
      </c>
      <c r="I451" s="218"/>
      <c r="J451" s="219">
        <f>ROUND(I451*H451,2)</f>
        <v>0</v>
      </c>
      <c r="K451" s="215" t="s">
        <v>184</v>
      </c>
      <c r="L451" s="45"/>
      <c r="M451" s="220" t="s">
        <v>19</v>
      </c>
      <c r="N451" s="221" t="s">
        <v>45</v>
      </c>
      <c r="O451" s="85"/>
      <c r="P451" s="222">
        <f>O451*H451</f>
        <v>0</v>
      </c>
      <c r="Q451" s="222">
        <v>0</v>
      </c>
      <c r="R451" s="222">
        <f>Q451*H451</f>
        <v>0</v>
      </c>
      <c r="S451" s="222">
        <v>0.00167</v>
      </c>
      <c r="T451" s="223">
        <f>S451*H451</f>
        <v>0.0066800000000000002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279</v>
      </c>
      <c r="AT451" s="224" t="s">
        <v>180</v>
      </c>
      <c r="AU451" s="224" t="s">
        <v>84</v>
      </c>
      <c r="AY451" s="18" t="s">
        <v>178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82</v>
      </c>
      <c r="BK451" s="225">
        <f>ROUND(I451*H451,2)</f>
        <v>0</v>
      </c>
      <c r="BL451" s="18" t="s">
        <v>279</v>
      </c>
      <c r="BM451" s="224" t="s">
        <v>765</v>
      </c>
    </row>
    <row r="452" s="2" customFormat="1">
      <c r="A452" s="39"/>
      <c r="B452" s="40"/>
      <c r="C452" s="41"/>
      <c r="D452" s="226" t="s">
        <v>187</v>
      </c>
      <c r="E452" s="41"/>
      <c r="F452" s="227" t="s">
        <v>764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187</v>
      </c>
      <c r="AU452" s="18" t="s">
        <v>84</v>
      </c>
    </row>
    <row r="453" s="2" customFormat="1">
      <c r="A453" s="39"/>
      <c r="B453" s="40"/>
      <c r="C453" s="41"/>
      <c r="D453" s="231" t="s">
        <v>189</v>
      </c>
      <c r="E453" s="41"/>
      <c r="F453" s="232" t="s">
        <v>766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189</v>
      </c>
      <c r="AU453" s="18" t="s">
        <v>84</v>
      </c>
    </row>
    <row r="454" s="2" customFormat="1" ht="16.5" customHeight="1">
      <c r="A454" s="39"/>
      <c r="B454" s="40"/>
      <c r="C454" s="213" t="s">
        <v>767</v>
      </c>
      <c r="D454" s="213" t="s">
        <v>180</v>
      </c>
      <c r="E454" s="214" t="s">
        <v>768</v>
      </c>
      <c r="F454" s="215" t="s">
        <v>769</v>
      </c>
      <c r="G454" s="216" t="s">
        <v>237</v>
      </c>
      <c r="H454" s="217">
        <v>61.799999999999997</v>
      </c>
      <c r="I454" s="218"/>
      <c r="J454" s="219">
        <f>ROUND(I454*H454,2)</f>
        <v>0</v>
      </c>
      <c r="K454" s="215" t="s">
        <v>184</v>
      </c>
      <c r="L454" s="45"/>
      <c r="M454" s="220" t="s">
        <v>19</v>
      </c>
      <c r="N454" s="221" t="s">
        <v>45</v>
      </c>
      <c r="O454" s="85"/>
      <c r="P454" s="222">
        <f>O454*H454</f>
        <v>0</v>
      </c>
      <c r="Q454" s="222">
        <v>0</v>
      </c>
      <c r="R454" s="222">
        <f>Q454*H454</f>
        <v>0</v>
      </c>
      <c r="S454" s="222">
        <v>0.0025999999999999999</v>
      </c>
      <c r="T454" s="223">
        <f>S454*H454</f>
        <v>0.16067999999999999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279</v>
      </c>
      <c r="AT454" s="224" t="s">
        <v>180</v>
      </c>
      <c r="AU454" s="224" t="s">
        <v>84</v>
      </c>
      <c r="AY454" s="18" t="s">
        <v>178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82</v>
      </c>
      <c r="BK454" s="225">
        <f>ROUND(I454*H454,2)</f>
        <v>0</v>
      </c>
      <c r="BL454" s="18" t="s">
        <v>279</v>
      </c>
      <c r="BM454" s="224" t="s">
        <v>770</v>
      </c>
    </row>
    <row r="455" s="2" customFormat="1">
      <c r="A455" s="39"/>
      <c r="B455" s="40"/>
      <c r="C455" s="41"/>
      <c r="D455" s="226" t="s">
        <v>187</v>
      </c>
      <c r="E455" s="41"/>
      <c r="F455" s="227" t="s">
        <v>769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187</v>
      </c>
      <c r="AU455" s="18" t="s">
        <v>84</v>
      </c>
    </row>
    <row r="456" s="2" customFormat="1">
      <c r="A456" s="39"/>
      <c r="B456" s="40"/>
      <c r="C456" s="41"/>
      <c r="D456" s="231" t="s">
        <v>189</v>
      </c>
      <c r="E456" s="41"/>
      <c r="F456" s="232" t="s">
        <v>771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189</v>
      </c>
      <c r="AU456" s="18" t="s">
        <v>84</v>
      </c>
    </row>
    <row r="457" s="2" customFormat="1" ht="16.5" customHeight="1">
      <c r="A457" s="39"/>
      <c r="B457" s="40"/>
      <c r="C457" s="213" t="s">
        <v>772</v>
      </c>
      <c r="D457" s="213" t="s">
        <v>180</v>
      </c>
      <c r="E457" s="214" t="s">
        <v>773</v>
      </c>
      <c r="F457" s="215" t="s">
        <v>774</v>
      </c>
      <c r="G457" s="216" t="s">
        <v>237</v>
      </c>
      <c r="H457" s="217">
        <v>34</v>
      </c>
      <c r="I457" s="218"/>
      <c r="J457" s="219">
        <f>ROUND(I457*H457,2)</f>
        <v>0</v>
      </c>
      <c r="K457" s="215" t="s">
        <v>184</v>
      </c>
      <c r="L457" s="45"/>
      <c r="M457" s="220" t="s">
        <v>19</v>
      </c>
      <c r="N457" s="221" t="s">
        <v>45</v>
      </c>
      <c r="O457" s="85"/>
      <c r="P457" s="222">
        <f>O457*H457</f>
        <v>0</v>
      </c>
      <c r="Q457" s="222">
        <v>0</v>
      </c>
      <c r="R457" s="222">
        <f>Q457*H457</f>
        <v>0</v>
      </c>
      <c r="S457" s="222">
        <v>0.0039399999999999999</v>
      </c>
      <c r="T457" s="223">
        <f>S457*H457</f>
        <v>0.13396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279</v>
      </c>
      <c r="AT457" s="224" t="s">
        <v>180</v>
      </c>
      <c r="AU457" s="224" t="s">
        <v>84</v>
      </c>
      <c r="AY457" s="18" t="s">
        <v>178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82</v>
      </c>
      <c r="BK457" s="225">
        <f>ROUND(I457*H457,2)</f>
        <v>0</v>
      </c>
      <c r="BL457" s="18" t="s">
        <v>279</v>
      </c>
      <c r="BM457" s="224" t="s">
        <v>775</v>
      </c>
    </row>
    <row r="458" s="2" customFormat="1">
      <c r="A458" s="39"/>
      <c r="B458" s="40"/>
      <c r="C458" s="41"/>
      <c r="D458" s="226" t="s">
        <v>187</v>
      </c>
      <c r="E458" s="41"/>
      <c r="F458" s="227" t="s">
        <v>774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187</v>
      </c>
      <c r="AU458" s="18" t="s">
        <v>84</v>
      </c>
    </row>
    <row r="459" s="2" customFormat="1">
      <c r="A459" s="39"/>
      <c r="B459" s="40"/>
      <c r="C459" s="41"/>
      <c r="D459" s="231" t="s">
        <v>189</v>
      </c>
      <c r="E459" s="41"/>
      <c r="F459" s="232" t="s">
        <v>776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189</v>
      </c>
      <c r="AU459" s="18" t="s">
        <v>84</v>
      </c>
    </row>
    <row r="460" s="2" customFormat="1" ht="16.5" customHeight="1">
      <c r="A460" s="39"/>
      <c r="B460" s="40"/>
      <c r="C460" s="213" t="s">
        <v>777</v>
      </c>
      <c r="D460" s="213" t="s">
        <v>180</v>
      </c>
      <c r="E460" s="214" t="s">
        <v>778</v>
      </c>
      <c r="F460" s="215" t="s">
        <v>779</v>
      </c>
      <c r="G460" s="216" t="s">
        <v>206</v>
      </c>
      <c r="H460" s="217">
        <v>675</v>
      </c>
      <c r="I460" s="218"/>
      <c r="J460" s="219">
        <f>ROUND(I460*H460,2)</f>
        <v>0</v>
      </c>
      <c r="K460" s="215" t="s">
        <v>184</v>
      </c>
      <c r="L460" s="45"/>
      <c r="M460" s="220" t="s">
        <v>19</v>
      </c>
      <c r="N460" s="221" t="s">
        <v>45</v>
      </c>
      <c r="O460" s="85"/>
      <c r="P460" s="222">
        <f>O460*H460</f>
        <v>0</v>
      </c>
      <c r="Q460" s="222">
        <v>0.0027599999999999999</v>
      </c>
      <c r="R460" s="222">
        <f>Q460*H460</f>
        <v>1.863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279</v>
      </c>
      <c r="AT460" s="224" t="s">
        <v>180</v>
      </c>
      <c r="AU460" s="224" t="s">
        <v>84</v>
      </c>
      <c r="AY460" s="18" t="s">
        <v>178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82</v>
      </c>
      <c r="BK460" s="225">
        <f>ROUND(I460*H460,2)</f>
        <v>0</v>
      </c>
      <c r="BL460" s="18" t="s">
        <v>279</v>
      </c>
      <c r="BM460" s="224" t="s">
        <v>780</v>
      </c>
    </row>
    <row r="461" s="2" customFormat="1">
      <c r="A461" s="39"/>
      <c r="B461" s="40"/>
      <c r="C461" s="41"/>
      <c r="D461" s="226" t="s">
        <v>187</v>
      </c>
      <c r="E461" s="41"/>
      <c r="F461" s="227" t="s">
        <v>781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187</v>
      </c>
      <c r="AU461" s="18" t="s">
        <v>84</v>
      </c>
    </row>
    <row r="462" s="2" customFormat="1">
      <c r="A462" s="39"/>
      <c r="B462" s="40"/>
      <c r="C462" s="41"/>
      <c r="D462" s="231" t="s">
        <v>189</v>
      </c>
      <c r="E462" s="41"/>
      <c r="F462" s="232" t="s">
        <v>782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189</v>
      </c>
      <c r="AU462" s="18" t="s">
        <v>84</v>
      </c>
    </row>
    <row r="463" s="2" customFormat="1" ht="16.5" customHeight="1">
      <c r="A463" s="39"/>
      <c r="B463" s="40"/>
      <c r="C463" s="234" t="s">
        <v>783</v>
      </c>
      <c r="D463" s="234" t="s">
        <v>96</v>
      </c>
      <c r="E463" s="235" t="s">
        <v>784</v>
      </c>
      <c r="F463" s="236" t="s">
        <v>19</v>
      </c>
      <c r="G463" s="237" t="s">
        <v>206</v>
      </c>
      <c r="H463" s="238">
        <v>750</v>
      </c>
      <c r="I463" s="239"/>
      <c r="J463" s="240">
        <f>ROUND(I463*H463,2)</f>
        <v>0</v>
      </c>
      <c r="K463" s="236" t="s">
        <v>184</v>
      </c>
      <c r="L463" s="241"/>
      <c r="M463" s="242" t="s">
        <v>19</v>
      </c>
      <c r="N463" s="243" t="s">
        <v>45</v>
      </c>
      <c r="O463" s="85"/>
      <c r="P463" s="222">
        <f>O463*H463</f>
        <v>0</v>
      </c>
      <c r="Q463" s="222">
        <v>0</v>
      </c>
      <c r="R463" s="222">
        <f>Q463*H463</f>
        <v>0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365</v>
      </c>
      <c r="AT463" s="224" t="s">
        <v>96</v>
      </c>
      <c r="AU463" s="224" t="s">
        <v>84</v>
      </c>
      <c r="AY463" s="18" t="s">
        <v>178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82</v>
      </c>
      <c r="BK463" s="225">
        <f>ROUND(I463*H463,2)</f>
        <v>0</v>
      </c>
      <c r="BL463" s="18" t="s">
        <v>279</v>
      </c>
      <c r="BM463" s="224" t="s">
        <v>785</v>
      </c>
    </row>
    <row r="464" s="2" customFormat="1">
      <c r="A464" s="39"/>
      <c r="B464" s="40"/>
      <c r="C464" s="41"/>
      <c r="D464" s="226" t="s">
        <v>187</v>
      </c>
      <c r="E464" s="41"/>
      <c r="F464" s="227" t="s">
        <v>786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187</v>
      </c>
      <c r="AU464" s="18" t="s">
        <v>84</v>
      </c>
    </row>
    <row r="465" s="2" customFormat="1">
      <c r="A465" s="39"/>
      <c r="B465" s="40"/>
      <c r="C465" s="41"/>
      <c r="D465" s="226" t="s">
        <v>202</v>
      </c>
      <c r="E465" s="41"/>
      <c r="F465" s="233" t="s">
        <v>787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202</v>
      </c>
      <c r="AU465" s="18" t="s">
        <v>84</v>
      </c>
    </row>
    <row r="466" s="2" customFormat="1" ht="16.5" customHeight="1">
      <c r="A466" s="39"/>
      <c r="B466" s="40"/>
      <c r="C466" s="213" t="s">
        <v>788</v>
      </c>
      <c r="D466" s="213" t="s">
        <v>180</v>
      </c>
      <c r="E466" s="214" t="s">
        <v>709</v>
      </c>
      <c r="F466" s="215" t="s">
        <v>710</v>
      </c>
      <c r="G466" s="216" t="s">
        <v>206</v>
      </c>
      <c r="H466" s="217">
        <v>675</v>
      </c>
      <c r="I466" s="218"/>
      <c r="J466" s="219">
        <f>ROUND(I466*H466,2)</f>
        <v>0</v>
      </c>
      <c r="K466" s="215" t="s">
        <v>184</v>
      </c>
      <c r="L466" s="45"/>
      <c r="M466" s="220" t="s">
        <v>19</v>
      </c>
      <c r="N466" s="221" t="s">
        <v>45</v>
      </c>
      <c r="O466" s="85"/>
      <c r="P466" s="222">
        <f>O466*H466</f>
        <v>0</v>
      </c>
      <c r="Q466" s="222">
        <v>0</v>
      </c>
      <c r="R466" s="222">
        <f>Q466*H466</f>
        <v>0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279</v>
      </c>
      <c r="AT466" s="224" t="s">
        <v>180</v>
      </c>
      <c r="AU466" s="224" t="s">
        <v>84</v>
      </c>
      <c r="AY466" s="18" t="s">
        <v>178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82</v>
      </c>
      <c r="BK466" s="225">
        <f>ROUND(I466*H466,2)</f>
        <v>0</v>
      </c>
      <c r="BL466" s="18" t="s">
        <v>279</v>
      </c>
      <c r="BM466" s="224" t="s">
        <v>789</v>
      </c>
    </row>
    <row r="467" s="2" customFormat="1">
      <c r="A467" s="39"/>
      <c r="B467" s="40"/>
      <c r="C467" s="41"/>
      <c r="D467" s="226" t="s">
        <v>187</v>
      </c>
      <c r="E467" s="41"/>
      <c r="F467" s="227" t="s">
        <v>712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187</v>
      </c>
      <c r="AU467" s="18" t="s">
        <v>84</v>
      </c>
    </row>
    <row r="468" s="2" customFormat="1">
      <c r="A468" s="39"/>
      <c r="B468" s="40"/>
      <c r="C468" s="41"/>
      <c r="D468" s="231" t="s">
        <v>189</v>
      </c>
      <c r="E468" s="41"/>
      <c r="F468" s="232" t="s">
        <v>713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189</v>
      </c>
      <c r="AU468" s="18" t="s">
        <v>84</v>
      </c>
    </row>
    <row r="469" s="2" customFormat="1" ht="16.5" customHeight="1">
      <c r="A469" s="39"/>
      <c r="B469" s="40"/>
      <c r="C469" s="213" t="s">
        <v>790</v>
      </c>
      <c r="D469" s="213" t="s">
        <v>180</v>
      </c>
      <c r="E469" s="214" t="s">
        <v>791</v>
      </c>
      <c r="F469" s="215" t="s">
        <v>792</v>
      </c>
      <c r="G469" s="216" t="s">
        <v>237</v>
      </c>
      <c r="H469" s="217">
        <v>71.799999999999997</v>
      </c>
      <c r="I469" s="218"/>
      <c r="J469" s="219">
        <f>ROUND(I469*H469,2)</f>
        <v>0</v>
      </c>
      <c r="K469" s="215" t="s">
        <v>184</v>
      </c>
      <c r="L469" s="45"/>
      <c r="M469" s="220" t="s">
        <v>19</v>
      </c>
      <c r="N469" s="221" t="s">
        <v>45</v>
      </c>
      <c r="O469" s="85"/>
      <c r="P469" s="222">
        <f>O469*H469</f>
        <v>0</v>
      </c>
      <c r="Q469" s="222">
        <v>0</v>
      </c>
      <c r="R469" s="222">
        <f>Q469*H469</f>
        <v>0</v>
      </c>
      <c r="S469" s="222">
        <v>0</v>
      </c>
      <c r="T469" s="223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4" t="s">
        <v>185</v>
      </c>
      <c r="AT469" s="224" t="s">
        <v>180</v>
      </c>
      <c r="AU469" s="224" t="s">
        <v>84</v>
      </c>
      <c r="AY469" s="18" t="s">
        <v>178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8" t="s">
        <v>82</v>
      </c>
      <c r="BK469" s="225">
        <f>ROUND(I469*H469,2)</f>
        <v>0</v>
      </c>
      <c r="BL469" s="18" t="s">
        <v>185</v>
      </c>
      <c r="BM469" s="224" t="s">
        <v>793</v>
      </c>
    </row>
    <row r="470" s="2" customFormat="1">
      <c r="A470" s="39"/>
      <c r="B470" s="40"/>
      <c r="C470" s="41"/>
      <c r="D470" s="226" t="s">
        <v>187</v>
      </c>
      <c r="E470" s="41"/>
      <c r="F470" s="227" t="s">
        <v>794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187</v>
      </c>
      <c r="AU470" s="18" t="s">
        <v>84</v>
      </c>
    </row>
    <row r="471" s="2" customFormat="1">
      <c r="A471" s="39"/>
      <c r="B471" s="40"/>
      <c r="C471" s="41"/>
      <c r="D471" s="231" t="s">
        <v>189</v>
      </c>
      <c r="E471" s="41"/>
      <c r="F471" s="232" t="s">
        <v>795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189</v>
      </c>
      <c r="AU471" s="18" t="s">
        <v>84</v>
      </c>
    </row>
    <row r="472" s="2" customFormat="1" ht="16.5" customHeight="1">
      <c r="A472" s="39"/>
      <c r="B472" s="40"/>
      <c r="C472" s="234" t="s">
        <v>796</v>
      </c>
      <c r="D472" s="234" t="s">
        <v>96</v>
      </c>
      <c r="E472" s="235" t="s">
        <v>797</v>
      </c>
      <c r="F472" s="236" t="s">
        <v>798</v>
      </c>
      <c r="G472" s="237" t="s">
        <v>271</v>
      </c>
      <c r="H472" s="238">
        <v>71.799999999999997</v>
      </c>
      <c r="I472" s="239"/>
      <c r="J472" s="240">
        <f>ROUND(I472*H472,2)</f>
        <v>0</v>
      </c>
      <c r="K472" s="236" t="s">
        <v>184</v>
      </c>
      <c r="L472" s="241"/>
      <c r="M472" s="242" t="s">
        <v>19</v>
      </c>
      <c r="N472" s="243" t="s">
        <v>45</v>
      </c>
      <c r="O472" s="85"/>
      <c r="P472" s="222">
        <f>O472*H472</f>
        <v>0</v>
      </c>
      <c r="Q472" s="222">
        <v>0.00050000000000000001</v>
      </c>
      <c r="R472" s="222">
        <f>Q472*H472</f>
        <v>0.035900000000000001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220</v>
      </c>
      <c r="AT472" s="224" t="s">
        <v>96</v>
      </c>
      <c r="AU472" s="224" t="s">
        <v>84</v>
      </c>
      <c r="AY472" s="18" t="s">
        <v>178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82</v>
      </c>
      <c r="BK472" s="225">
        <f>ROUND(I472*H472,2)</f>
        <v>0</v>
      </c>
      <c r="BL472" s="18" t="s">
        <v>185</v>
      </c>
      <c r="BM472" s="224" t="s">
        <v>799</v>
      </c>
    </row>
    <row r="473" s="2" customFormat="1">
      <c r="A473" s="39"/>
      <c r="B473" s="40"/>
      <c r="C473" s="41"/>
      <c r="D473" s="226" t="s">
        <v>187</v>
      </c>
      <c r="E473" s="41"/>
      <c r="F473" s="227" t="s">
        <v>798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187</v>
      </c>
      <c r="AU473" s="18" t="s">
        <v>84</v>
      </c>
    </row>
    <row r="474" s="2" customFormat="1" ht="16.5" customHeight="1">
      <c r="A474" s="39"/>
      <c r="B474" s="40"/>
      <c r="C474" s="234" t="s">
        <v>800</v>
      </c>
      <c r="D474" s="234" t="s">
        <v>96</v>
      </c>
      <c r="E474" s="235" t="s">
        <v>801</v>
      </c>
      <c r="F474" s="236" t="s">
        <v>802</v>
      </c>
      <c r="G474" s="237" t="s">
        <v>237</v>
      </c>
      <c r="H474" s="238">
        <v>71.799999999999997</v>
      </c>
      <c r="I474" s="239"/>
      <c r="J474" s="240">
        <f>ROUND(I474*H474,2)</f>
        <v>0</v>
      </c>
      <c r="K474" s="236" t="s">
        <v>184</v>
      </c>
      <c r="L474" s="241"/>
      <c r="M474" s="242" t="s">
        <v>19</v>
      </c>
      <c r="N474" s="243" t="s">
        <v>45</v>
      </c>
      <c r="O474" s="85"/>
      <c r="P474" s="222">
        <f>O474*H474</f>
        <v>0</v>
      </c>
      <c r="Q474" s="222">
        <v>0.00051000000000000004</v>
      </c>
      <c r="R474" s="222">
        <f>Q474*H474</f>
        <v>0.036617999999999998</v>
      </c>
      <c r="S474" s="222">
        <v>0</v>
      </c>
      <c r="T474" s="223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220</v>
      </c>
      <c r="AT474" s="224" t="s">
        <v>96</v>
      </c>
      <c r="AU474" s="224" t="s">
        <v>84</v>
      </c>
      <c r="AY474" s="18" t="s">
        <v>178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82</v>
      </c>
      <c r="BK474" s="225">
        <f>ROUND(I474*H474,2)</f>
        <v>0</v>
      </c>
      <c r="BL474" s="18" t="s">
        <v>185</v>
      </c>
      <c r="BM474" s="224" t="s">
        <v>803</v>
      </c>
    </row>
    <row r="475" s="2" customFormat="1">
      <c r="A475" s="39"/>
      <c r="B475" s="40"/>
      <c r="C475" s="41"/>
      <c r="D475" s="226" t="s">
        <v>187</v>
      </c>
      <c r="E475" s="41"/>
      <c r="F475" s="227" t="s">
        <v>802</v>
      </c>
      <c r="G475" s="41"/>
      <c r="H475" s="41"/>
      <c r="I475" s="228"/>
      <c r="J475" s="41"/>
      <c r="K475" s="41"/>
      <c r="L475" s="45"/>
      <c r="M475" s="229"/>
      <c r="N475" s="230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187</v>
      </c>
      <c r="AU475" s="18" t="s">
        <v>84</v>
      </c>
    </row>
    <row r="476" s="2" customFormat="1" ht="16.5" customHeight="1">
      <c r="A476" s="39"/>
      <c r="B476" s="40"/>
      <c r="C476" s="234" t="s">
        <v>804</v>
      </c>
      <c r="D476" s="234" t="s">
        <v>96</v>
      </c>
      <c r="E476" s="235" t="s">
        <v>805</v>
      </c>
      <c r="F476" s="236" t="s">
        <v>806</v>
      </c>
      <c r="G476" s="237" t="s">
        <v>237</v>
      </c>
      <c r="H476" s="238">
        <v>4</v>
      </c>
      <c r="I476" s="239"/>
      <c r="J476" s="240">
        <f>ROUND(I476*H476,2)</f>
        <v>0</v>
      </c>
      <c r="K476" s="236" t="s">
        <v>184</v>
      </c>
      <c r="L476" s="241"/>
      <c r="M476" s="242" t="s">
        <v>19</v>
      </c>
      <c r="N476" s="243" t="s">
        <v>45</v>
      </c>
      <c r="O476" s="85"/>
      <c r="P476" s="222">
        <f>O476*H476</f>
        <v>0</v>
      </c>
      <c r="Q476" s="222">
        <v>0.0030000000000000001</v>
      </c>
      <c r="R476" s="222">
        <f>Q476*H476</f>
        <v>0.012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365</v>
      </c>
      <c r="AT476" s="224" t="s">
        <v>96</v>
      </c>
      <c r="AU476" s="224" t="s">
        <v>84</v>
      </c>
      <c r="AY476" s="18" t="s">
        <v>178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82</v>
      </c>
      <c r="BK476" s="225">
        <f>ROUND(I476*H476,2)</f>
        <v>0</v>
      </c>
      <c r="BL476" s="18" t="s">
        <v>279</v>
      </c>
      <c r="BM476" s="224" t="s">
        <v>807</v>
      </c>
    </row>
    <row r="477" s="2" customFormat="1">
      <c r="A477" s="39"/>
      <c r="B477" s="40"/>
      <c r="C477" s="41"/>
      <c r="D477" s="226" t="s">
        <v>187</v>
      </c>
      <c r="E477" s="41"/>
      <c r="F477" s="227" t="s">
        <v>808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187</v>
      </c>
      <c r="AU477" s="18" t="s">
        <v>84</v>
      </c>
    </row>
    <row r="478" s="2" customFormat="1" ht="16.5" customHeight="1">
      <c r="A478" s="39"/>
      <c r="B478" s="40"/>
      <c r="C478" s="213" t="s">
        <v>809</v>
      </c>
      <c r="D478" s="213" t="s">
        <v>180</v>
      </c>
      <c r="E478" s="214" t="s">
        <v>810</v>
      </c>
      <c r="F478" s="215" t="s">
        <v>811</v>
      </c>
      <c r="G478" s="216" t="s">
        <v>237</v>
      </c>
      <c r="H478" s="217">
        <v>4</v>
      </c>
      <c r="I478" s="218"/>
      <c r="J478" s="219">
        <f>ROUND(I478*H478,2)</f>
        <v>0</v>
      </c>
      <c r="K478" s="215" t="s">
        <v>184</v>
      </c>
      <c r="L478" s="45"/>
      <c r="M478" s="220" t="s">
        <v>19</v>
      </c>
      <c r="N478" s="221" t="s">
        <v>45</v>
      </c>
      <c r="O478" s="85"/>
      <c r="P478" s="222">
        <f>O478*H478</f>
        <v>0</v>
      </c>
      <c r="Q478" s="222">
        <v>0.00115</v>
      </c>
      <c r="R478" s="222">
        <f>Q478*H478</f>
        <v>0.0045999999999999999</v>
      </c>
      <c r="S478" s="222">
        <v>0</v>
      </c>
      <c r="T478" s="223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279</v>
      </c>
      <c r="AT478" s="224" t="s">
        <v>180</v>
      </c>
      <c r="AU478" s="224" t="s">
        <v>84</v>
      </c>
      <c r="AY478" s="18" t="s">
        <v>178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82</v>
      </c>
      <c r="BK478" s="225">
        <f>ROUND(I478*H478,2)</f>
        <v>0</v>
      </c>
      <c r="BL478" s="18" t="s">
        <v>279</v>
      </c>
      <c r="BM478" s="224" t="s">
        <v>812</v>
      </c>
    </row>
    <row r="479" s="2" customFormat="1">
      <c r="A479" s="39"/>
      <c r="B479" s="40"/>
      <c r="C479" s="41"/>
      <c r="D479" s="226" t="s">
        <v>187</v>
      </c>
      <c r="E479" s="41"/>
      <c r="F479" s="227" t="s">
        <v>813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187</v>
      </c>
      <c r="AU479" s="18" t="s">
        <v>84</v>
      </c>
    </row>
    <row r="480" s="2" customFormat="1">
      <c r="A480" s="39"/>
      <c r="B480" s="40"/>
      <c r="C480" s="41"/>
      <c r="D480" s="231" t="s">
        <v>189</v>
      </c>
      <c r="E480" s="41"/>
      <c r="F480" s="232" t="s">
        <v>814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189</v>
      </c>
      <c r="AU480" s="18" t="s">
        <v>84</v>
      </c>
    </row>
    <row r="481" s="2" customFormat="1" ht="16.5" customHeight="1">
      <c r="A481" s="39"/>
      <c r="B481" s="40"/>
      <c r="C481" s="213" t="s">
        <v>815</v>
      </c>
      <c r="D481" s="213" t="s">
        <v>180</v>
      </c>
      <c r="E481" s="214" t="s">
        <v>816</v>
      </c>
      <c r="F481" s="215" t="s">
        <v>817</v>
      </c>
      <c r="G481" s="216" t="s">
        <v>237</v>
      </c>
      <c r="H481" s="217">
        <v>28.800000000000001</v>
      </c>
      <c r="I481" s="218"/>
      <c r="J481" s="219">
        <f>ROUND(I481*H481,2)</f>
        <v>0</v>
      </c>
      <c r="K481" s="215" t="s">
        <v>184</v>
      </c>
      <c r="L481" s="45"/>
      <c r="M481" s="220" t="s">
        <v>19</v>
      </c>
      <c r="N481" s="221" t="s">
        <v>45</v>
      </c>
      <c r="O481" s="85"/>
      <c r="P481" s="222">
        <f>O481*H481</f>
        <v>0</v>
      </c>
      <c r="Q481" s="222">
        <v>0</v>
      </c>
      <c r="R481" s="222">
        <f>Q481*H481</f>
        <v>0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279</v>
      </c>
      <c r="AT481" s="224" t="s">
        <v>180</v>
      </c>
      <c r="AU481" s="224" t="s">
        <v>84</v>
      </c>
      <c r="AY481" s="18" t="s">
        <v>178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82</v>
      </c>
      <c r="BK481" s="225">
        <f>ROUND(I481*H481,2)</f>
        <v>0</v>
      </c>
      <c r="BL481" s="18" t="s">
        <v>279</v>
      </c>
      <c r="BM481" s="224" t="s">
        <v>818</v>
      </c>
    </row>
    <row r="482" s="2" customFormat="1">
      <c r="A482" s="39"/>
      <c r="B482" s="40"/>
      <c r="C482" s="41"/>
      <c r="D482" s="226" t="s">
        <v>187</v>
      </c>
      <c r="E482" s="41"/>
      <c r="F482" s="227" t="s">
        <v>819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187</v>
      </c>
      <c r="AU482" s="18" t="s">
        <v>84</v>
      </c>
    </row>
    <row r="483" s="2" customFormat="1">
      <c r="A483" s="39"/>
      <c r="B483" s="40"/>
      <c r="C483" s="41"/>
      <c r="D483" s="231" t="s">
        <v>189</v>
      </c>
      <c r="E483" s="41"/>
      <c r="F483" s="232" t="s">
        <v>820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189</v>
      </c>
      <c r="AU483" s="18" t="s">
        <v>84</v>
      </c>
    </row>
    <row r="484" s="2" customFormat="1" ht="16.5" customHeight="1">
      <c r="A484" s="39"/>
      <c r="B484" s="40"/>
      <c r="C484" s="213" t="s">
        <v>821</v>
      </c>
      <c r="D484" s="213" t="s">
        <v>180</v>
      </c>
      <c r="E484" s="214" t="s">
        <v>822</v>
      </c>
      <c r="F484" s="215" t="s">
        <v>823</v>
      </c>
      <c r="G484" s="216" t="s">
        <v>237</v>
      </c>
      <c r="H484" s="217">
        <v>32</v>
      </c>
      <c r="I484" s="218"/>
      <c r="J484" s="219">
        <f>ROUND(I484*H484,2)</f>
        <v>0</v>
      </c>
      <c r="K484" s="215" t="s">
        <v>184</v>
      </c>
      <c r="L484" s="45"/>
      <c r="M484" s="220" t="s">
        <v>19</v>
      </c>
      <c r="N484" s="221" t="s">
        <v>45</v>
      </c>
      <c r="O484" s="85"/>
      <c r="P484" s="222">
        <f>O484*H484</f>
        <v>0</v>
      </c>
      <c r="Q484" s="222">
        <v>0.00089999999999999998</v>
      </c>
      <c r="R484" s="222">
        <f>Q484*H484</f>
        <v>0.028799999999999999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279</v>
      </c>
      <c r="AT484" s="224" t="s">
        <v>180</v>
      </c>
      <c r="AU484" s="224" t="s">
        <v>84</v>
      </c>
      <c r="AY484" s="18" t="s">
        <v>178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82</v>
      </c>
      <c r="BK484" s="225">
        <f>ROUND(I484*H484,2)</f>
        <v>0</v>
      </c>
      <c r="BL484" s="18" t="s">
        <v>279</v>
      </c>
      <c r="BM484" s="224" t="s">
        <v>824</v>
      </c>
    </row>
    <row r="485" s="2" customFormat="1">
      <c r="A485" s="39"/>
      <c r="B485" s="40"/>
      <c r="C485" s="41"/>
      <c r="D485" s="226" t="s">
        <v>187</v>
      </c>
      <c r="E485" s="41"/>
      <c r="F485" s="227" t="s">
        <v>825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187</v>
      </c>
      <c r="AU485" s="18" t="s">
        <v>84</v>
      </c>
    </row>
    <row r="486" s="2" customFormat="1">
      <c r="A486" s="39"/>
      <c r="B486" s="40"/>
      <c r="C486" s="41"/>
      <c r="D486" s="231" t="s">
        <v>189</v>
      </c>
      <c r="E486" s="41"/>
      <c r="F486" s="232" t="s">
        <v>826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189</v>
      </c>
      <c r="AU486" s="18" t="s">
        <v>84</v>
      </c>
    </row>
    <row r="487" s="2" customFormat="1" ht="16.5" customHeight="1">
      <c r="A487" s="39"/>
      <c r="B487" s="40"/>
      <c r="C487" s="213" t="s">
        <v>827</v>
      </c>
      <c r="D487" s="213" t="s">
        <v>180</v>
      </c>
      <c r="E487" s="214" t="s">
        <v>828</v>
      </c>
      <c r="F487" s="215" t="s">
        <v>829</v>
      </c>
      <c r="G487" s="216" t="s">
        <v>237</v>
      </c>
      <c r="H487" s="217">
        <v>74.159999999999997</v>
      </c>
      <c r="I487" s="218"/>
      <c r="J487" s="219">
        <f>ROUND(I487*H487,2)</f>
        <v>0</v>
      </c>
      <c r="K487" s="215" t="s">
        <v>184</v>
      </c>
      <c r="L487" s="45"/>
      <c r="M487" s="220" t="s">
        <v>19</v>
      </c>
      <c r="N487" s="221" t="s">
        <v>45</v>
      </c>
      <c r="O487" s="85"/>
      <c r="P487" s="222">
        <f>O487*H487</f>
        <v>0</v>
      </c>
      <c r="Q487" s="222">
        <v>0.00072999999999999996</v>
      </c>
      <c r="R487" s="222">
        <f>Q487*H487</f>
        <v>0.054136799999999992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279</v>
      </c>
      <c r="AT487" s="224" t="s">
        <v>180</v>
      </c>
      <c r="AU487" s="224" t="s">
        <v>84</v>
      </c>
      <c r="AY487" s="18" t="s">
        <v>178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82</v>
      </c>
      <c r="BK487" s="225">
        <f>ROUND(I487*H487,2)</f>
        <v>0</v>
      </c>
      <c r="BL487" s="18" t="s">
        <v>279</v>
      </c>
      <c r="BM487" s="224" t="s">
        <v>830</v>
      </c>
    </row>
    <row r="488" s="2" customFormat="1">
      <c r="A488" s="39"/>
      <c r="B488" s="40"/>
      <c r="C488" s="41"/>
      <c r="D488" s="226" t="s">
        <v>187</v>
      </c>
      <c r="E488" s="41"/>
      <c r="F488" s="227" t="s">
        <v>831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187</v>
      </c>
      <c r="AU488" s="18" t="s">
        <v>84</v>
      </c>
    </row>
    <row r="489" s="2" customFormat="1">
      <c r="A489" s="39"/>
      <c r="B489" s="40"/>
      <c r="C489" s="41"/>
      <c r="D489" s="231" t="s">
        <v>189</v>
      </c>
      <c r="E489" s="41"/>
      <c r="F489" s="232" t="s">
        <v>832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189</v>
      </c>
      <c r="AU489" s="18" t="s">
        <v>84</v>
      </c>
    </row>
    <row r="490" s="13" customFormat="1">
      <c r="A490" s="13"/>
      <c r="B490" s="244"/>
      <c r="C490" s="245"/>
      <c r="D490" s="226" t="s">
        <v>288</v>
      </c>
      <c r="E490" s="246" t="s">
        <v>19</v>
      </c>
      <c r="F490" s="247" t="s">
        <v>833</v>
      </c>
      <c r="G490" s="245"/>
      <c r="H490" s="248">
        <v>74.159999999999997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288</v>
      </c>
      <c r="AU490" s="254" t="s">
        <v>84</v>
      </c>
      <c r="AV490" s="13" t="s">
        <v>84</v>
      </c>
      <c r="AW490" s="13" t="s">
        <v>33</v>
      </c>
      <c r="AX490" s="13" t="s">
        <v>82</v>
      </c>
      <c r="AY490" s="254" t="s">
        <v>178</v>
      </c>
    </row>
    <row r="491" s="2" customFormat="1" ht="16.5" customHeight="1">
      <c r="A491" s="39"/>
      <c r="B491" s="40"/>
      <c r="C491" s="213" t="s">
        <v>834</v>
      </c>
      <c r="D491" s="213" t="s">
        <v>180</v>
      </c>
      <c r="E491" s="214" t="s">
        <v>835</v>
      </c>
      <c r="F491" s="215" t="s">
        <v>836</v>
      </c>
      <c r="G491" s="216" t="s">
        <v>237</v>
      </c>
      <c r="H491" s="217">
        <v>74.159999999999997</v>
      </c>
      <c r="I491" s="218"/>
      <c r="J491" s="219">
        <f>ROUND(I491*H491,2)</f>
        <v>0</v>
      </c>
      <c r="K491" s="215" t="s">
        <v>184</v>
      </c>
      <c r="L491" s="45"/>
      <c r="M491" s="220" t="s">
        <v>19</v>
      </c>
      <c r="N491" s="221" t="s">
        <v>45</v>
      </c>
      <c r="O491" s="85"/>
      <c r="P491" s="222">
        <f>O491*H491</f>
        <v>0</v>
      </c>
      <c r="Q491" s="222">
        <v>0.00089999999999999998</v>
      </c>
      <c r="R491" s="222">
        <f>Q491*H491</f>
        <v>0.066743999999999998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279</v>
      </c>
      <c r="AT491" s="224" t="s">
        <v>180</v>
      </c>
      <c r="AU491" s="224" t="s">
        <v>84</v>
      </c>
      <c r="AY491" s="18" t="s">
        <v>178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82</v>
      </c>
      <c r="BK491" s="225">
        <f>ROUND(I491*H491,2)</f>
        <v>0</v>
      </c>
      <c r="BL491" s="18" t="s">
        <v>279</v>
      </c>
      <c r="BM491" s="224" t="s">
        <v>837</v>
      </c>
    </row>
    <row r="492" s="2" customFormat="1">
      <c r="A492" s="39"/>
      <c r="B492" s="40"/>
      <c r="C492" s="41"/>
      <c r="D492" s="226" t="s">
        <v>187</v>
      </c>
      <c r="E492" s="41"/>
      <c r="F492" s="227" t="s">
        <v>838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187</v>
      </c>
      <c r="AU492" s="18" t="s">
        <v>84</v>
      </c>
    </row>
    <row r="493" s="2" customFormat="1">
      <c r="A493" s="39"/>
      <c r="B493" s="40"/>
      <c r="C493" s="41"/>
      <c r="D493" s="231" t="s">
        <v>189</v>
      </c>
      <c r="E493" s="41"/>
      <c r="F493" s="232" t="s">
        <v>839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189</v>
      </c>
      <c r="AU493" s="18" t="s">
        <v>84</v>
      </c>
    </row>
    <row r="494" s="2" customFormat="1" ht="16.5" customHeight="1">
      <c r="A494" s="39"/>
      <c r="B494" s="40"/>
      <c r="C494" s="213" t="s">
        <v>840</v>
      </c>
      <c r="D494" s="213" t="s">
        <v>180</v>
      </c>
      <c r="E494" s="214" t="s">
        <v>841</v>
      </c>
      <c r="F494" s="215" t="s">
        <v>842</v>
      </c>
      <c r="G494" s="216" t="s">
        <v>237</v>
      </c>
      <c r="H494" s="217">
        <v>40.799999999999997</v>
      </c>
      <c r="I494" s="218"/>
      <c r="J494" s="219">
        <f>ROUND(I494*H494,2)</f>
        <v>0</v>
      </c>
      <c r="K494" s="215" t="s">
        <v>184</v>
      </c>
      <c r="L494" s="45"/>
      <c r="M494" s="220" t="s">
        <v>19</v>
      </c>
      <c r="N494" s="221" t="s">
        <v>45</v>
      </c>
      <c r="O494" s="85"/>
      <c r="P494" s="222">
        <f>O494*H494</f>
        <v>0</v>
      </c>
      <c r="Q494" s="222">
        <v>0.0013799999999999999</v>
      </c>
      <c r="R494" s="222">
        <f>Q494*H494</f>
        <v>0.056303999999999993</v>
      </c>
      <c r="S494" s="222">
        <v>0</v>
      </c>
      <c r="T494" s="223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279</v>
      </c>
      <c r="AT494" s="224" t="s">
        <v>180</v>
      </c>
      <c r="AU494" s="224" t="s">
        <v>84</v>
      </c>
      <c r="AY494" s="18" t="s">
        <v>178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82</v>
      </c>
      <c r="BK494" s="225">
        <f>ROUND(I494*H494,2)</f>
        <v>0</v>
      </c>
      <c r="BL494" s="18" t="s">
        <v>279</v>
      </c>
      <c r="BM494" s="224" t="s">
        <v>843</v>
      </c>
    </row>
    <row r="495" s="2" customFormat="1">
      <c r="A495" s="39"/>
      <c r="B495" s="40"/>
      <c r="C495" s="41"/>
      <c r="D495" s="226" t="s">
        <v>187</v>
      </c>
      <c r="E495" s="41"/>
      <c r="F495" s="227" t="s">
        <v>844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187</v>
      </c>
      <c r="AU495" s="18" t="s">
        <v>84</v>
      </c>
    </row>
    <row r="496" s="2" customFormat="1">
      <c r="A496" s="39"/>
      <c r="B496" s="40"/>
      <c r="C496" s="41"/>
      <c r="D496" s="231" t="s">
        <v>189</v>
      </c>
      <c r="E496" s="41"/>
      <c r="F496" s="232" t="s">
        <v>845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189</v>
      </c>
      <c r="AU496" s="18" t="s">
        <v>84</v>
      </c>
    </row>
    <row r="497" s="13" customFormat="1">
      <c r="A497" s="13"/>
      <c r="B497" s="244"/>
      <c r="C497" s="245"/>
      <c r="D497" s="226" t="s">
        <v>288</v>
      </c>
      <c r="E497" s="246" t="s">
        <v>19</v>
      </c>
      <c r="F497" s="247" t="s">
        <v>846</v>
      </c>
      <c r="G497" s="245"/>
      <c r="H497" s="248">
        <v>40.799999999999997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288</v>
      </c>
      <c r="AU497" s="254" t="s">
        <v>84</v>
      </c>
      <c r="AV497" s="13" t="s">
        <v>84</v>
      </c>
      <c r="AW497" s="13" t="s">
        <v>33</v>
      </c>
      <c r="AX497" s="13" t="s">
        <v>82</v>
      </c>
      <c r="AY497" s="254" t="s">
        <v>178</v>
      </c>
    </row>
    <row r="498" s="2" customFormat="1" ht="16.5" customHeight="1">
      <c r="A498" s="39"/>
      <c r="B498" s="40"/>
      <c r="C498" s="234" t="s">
        <v>847</v>
      </c>
      <c r="D498" s="234" t="s">
        <v>96</v>
      </c>
      <c r="E498" s="235" t="s">
        <v>848</v>
      </c>
      <c r="F498" s="236" t="s">
        <v>849</v>
      </c>
      <c r="G498" s="237" t="s">
        <v>271</v>
      </c>
      <c r="H498" s="238">
        <v>4</v>
      </c>
      <c r="I498" s="239"/>
      <c r="J498" s="240">
        <f>ROUND(I498*H498,2)</f>
        <v>0</v>
      </c>
      <c r="K498" s="236" t="s">
        <v>184</v>
      </c>
      <c r="L498" s="241"/>
      <c r="M498" s="242" t="s">
        <v>19</v>
      </c>
      <c r="N498" s="243" t="s">
        <v>45</v>
      </c>
      <c r="O498" s="85"/>
      <c r="P498" s="222">
        <f>O498*H498</f>
        <v>0</v>
      </c>
      <c r="Q498" s="222">
        <v>0</v>
      </c>
      <c r="R498" s="222">
        <f>Q498*H498</f>
        <v>0</v>
      </c>
      <c r="S498" s="222">
        <v>0</v>
      </c>
      <c r="T498" s="223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4" t="s">
        <v>850</v>
      </c>
      <c r="AT498" s="224" t="s">
        <v>96</v>
      </c>
      <c r="AU498" s="224" t="s">
        <v>84</v>
      </c>
      <c r="AY498" s="18" t="s">
        <v>178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8" t="s">
        <v>82</v>
      </c>
      <c r="BK498" s="225">
        <f>ROUND(I498*H498,2)</f>
        <v>0</v>
      </c>
      <c r="BL498" s="18" t="s">
        <v>540</v>
      </c>
      <c r="BM498" s="224" t="s">
        <v>851</v>
      </c>
    </row>
    <row r="499" s="2" customFormat="1">
      <c r="A499" s="39"/>
      <c r="B499" s="40"/>
      <c r="C499" s="41"/>
      <c r="D499" s="226" t="s">
        <v>187</v>
      </c>
      <c r="E499" s="41"/>
      <c r="F499" s="227" t="s">
        <v>849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187</v>
      </c>
      <c r="AU499" s="18" t="s">
        <v>84</v>
      </c>
    </row>
    <row r="500" s="2" customFormat="1" ht="16.5" customHeight="1">
      <c r="A500" s="39"/>
      <c r="B500" s="40"/>
      <c r="C500" s="213" t="s">
        <v>852</v>
      </c>
      <c r="D500" s="213" t="s">
        <v>180</v>
      </c>
      <c r="E500" s="214" t="s">
        <v>853</v>
      </c>
      <c r="F500" s="215" t="s">
        <v>854</v>
      </c>
      <c r="G500" s="216" t="s">
        <v>252</v>
      </c>
      <c r="H500" s="217">
        <v>3</v>
      </c>
      <c r="I500" s="218"/>
      <c r="J500" s="219">
        <f>ROUND(I500*H500,2)</f>
        <v>0</v>
      </c>
      <c r="K500" s="215" t="s">
        <v>184</v>
      </c>
      <c r="L500" s="45"/>
      <c r="M500" s="220" t="s">
        <v>19</v>
      </c>
      <c r="N500" s="221" t="s">
        <v>45</v>
      </c>
      <c r="O500" s="85"/>
      <c r="P500" s="222">
        <f>O500*H500</f>
        <v>0</v>
      </c>
      <c r="Q500" s="222">
        <v>0</v>
      </c>
      <c r="R500" s="222">
        <f>Q500*H500</f>
        <v>0</v>
      </c>
      <c r="S500" s="222">
        <v>0</v>
      </c>
      <c r="T500" s="223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279</v>
      </c>
      <c r="AT500" s="224" t="s">
        <v>180</v>
      </c>
      <c r="AU500" s="224" t="s">
        <v>84</v>
      </c>
      <c r="AY500" s="18" t="s">
        <v>178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82</v>
      </c>
      <c r="BK500" s="225">
        <f>ROUND(I500*H500,2)</f>
        <v>0</v>
      </c>
      <c r="BL500" s="18" t="s">
        <v>279</v>
      </c>
      <c r="BM500" s="224" t="s">
        <v>855</v>
      </c>
    </row>
    <row r="501" s="2" customFormat="1">
      <c r="A501" s="39"/>
      <c r="B501" s="40"/>
      <c r="C501" s="41"/>
      <c r="D501" s="226" t="s">
        <v>187</v>
      </c>
      <c r="E501" s="41"/>
      <c r="F501" s="227" t="s">
        <v>856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187</v>
      </c>
      <c r="AU501" s="18" t="s">
        <v>84</v>
      </c>
    </row>
    <row r="502" s="2" customFormat="1">
      <c r="A502" s="39"/>
      <c r="B502" s="40"/>
      <c r="C502" s="41"/>
      <c r="D502" s="231" t="s">
        <v>189</v>
      </c>
      <c r="E502" s="41"/>
      <c r="F502" s="232" t="s">
        <v>857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189</v>
      </c>
      <c r="AU502" s="18" t="s">
        <v>84</v>
      </c>
    </row>
    <row r="503" s="12" customFormat="1" ht="22.8" customHeight="1">
      <c r="A503" s="12"/>
      <c r="B503" s="197"/>
      <c r="C503" s="198"/>
      <c r="D503" s="199" t="s">
        <v>73</v>
      </c>
      <c r="E503" s="211" t="s">
        <v>858</v>
      </c>
      <c r="F503" s="211" t="s">
        <v>859</v>
      </c>
      <c r="G503" s="198"/>
      <c r="H503" s="198"/>
      <c r="I503" s="201"/>
      <c r="J503" s="212">
        <f>BK503</f>
        <v>0</v>
      </c>
      <c r="K503" s="198"/>
      <c r="L503" s="203"/>
      <c r="M503" s="204"/>
      <c r="N503" s="205"/>
      <c r="O503" s="205"/>
      <c r="P503" s="206">
        <f>SUM(P504:P507)</f>
        <v>0</v>
      </c>
      <c r="Q503" s="205"/>
      <c r="R503" s="206">
        <f>SUM(R504:R507)</f>
        <v>0</v>
      </c>
      <c r="S503" s="205"/>
      <c r="T503" s="207">
        <f>SUM(T504:T507)</f>
        <v>0.078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8" t="s">
        <v>84</v>
      </c>
      <c r="AT503" s="209" t="s">
        <v>73</v>
      </c>
      <c r="AU503" s="209" t="s">
        <v>82</v>
      </c>
      <c r="AY503" s="208" t="s">
        <v>178</v>
      </c>
      <c r="BK503" s="210">
        <f>SUM(BK504:BK507)</f>
        <v>0</v>
      </c>
    </row>
    <row r="504" s="2" customFormat="1" ht="16.5" customHeight="1">
      <c r="A504" s="39"/>
      <c r="B504" s="40"/>
      <c r="C504" s="213" t="s">
        <v>860</v>
      </c>
      <c r="D504" s="213" t="s">
        <v>180</v>
      </c>
      <c r="E504" s="214" t="s">
        <v>861</v>
      </c>
      <c r="F504" s="215" t="s">
        <v>862</v>
      </c>
      <c r="G504" s="216" t="s">
        <v>206</v>
      </c>
      <c r="H504" s="217">
        <v>600</v>
      </c>
      <c r="I504" s="218"/>
      <c r="J504" s="219">
        <f>ROUND(I504*H504,2)</f>
        <v>0</v>
      </c>
      <c r="K504" s="215" t="s">
        <v>184</v>
      </c>
      <c r="L504" s="45"/>
      <c r="M504" s="220" t="s">
        <v>19</v>
      </c>
      <c r="N504" s="221" t="s">
        <v>45</v>
      </c>
      <c r="O504" s="85"/>
      <c r="P504" s="222">
        <f>O504*H504</f>
        <v>0</v>
      </c>
      <c r="Q504" s="222">
        <v>0</v>
      </c>
      <c r="R504" s="222">
        <f>Q504*H504</f>
        <v>0</v>
      </c>
      <c r="S504" s="222">
        <v>0.00012999999999999999</v>
      </c>
      <c r="T504" s="223">
        <f>S504*H504</f>
        <v>0.078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4" t="s">
        <v>279</v>
      </c>
      <c r="AT504" s="224" t="s">
        <v>180</v>
      </c>
      <c r="AU504" s="224" t="s">
        <v>84</v>
      </c>
      <c r="AY504" s="18" t="s">
        <v>178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8" t="s">
        <v>82</v>
      </c>
      <c r="BK504" s="225">
        <f>ROUND(I504*H504,2)</f>
        <v>0</v>
      </c>
      <c r="BL504" s="18" t="s">
        <v>279</v>
      </c>
      <c r="BM504" s="224" t="s">
        <v>863</v>
      </c>
    </row>
    <row r="505" s="2" customFormat="1">
      <c r="A505" s="39"/>
      <c r="B505" s="40"/>
      <c r="C505" s="41"/>
      <c r="D505" s="226" t="s">
        <v>187</v>
      </c>
      <c r="E505" s="41"/>
      <c r="F505" s="227" t="s">
        <v>862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187</v>
      </c>
      <c r="AU505" s="18" t="s">
        <v>84</v>
      </c>
    </row>
    <row r="506" s="2" customFormat="1">
      <c r="A506" s="39"/>
      <c r="B506" s="40"/>
      <c r="C506" s="41"/>
      <c r="D506" s="231" t="s">
        <v>189</v>
      </c>
      <c r="E506" s="41"/>
      <c r="F506" s="232" t="s">
        <v>864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189</v>
      </c>
      <c r="AU506" s="18" t="s">
        <v>84</v>
      </c>
    </row>
    <row r="507" s="13" customFormat="1">
      <c r="A507" s="13"/>
      <c r="B507" s="244"/>
      <c r="C507" s="245"/>
      <c r="D507" s="226" t="s">
        <v>288</v>
      </c>
      <c r="E507" s="246" t="s">
        <v>19</v>
      </c>
      <c r="F507" s="247" t="s">
        <v>865</v>
      </c>
      <c r="G507" s="245"/>
      <c r="H507" s="248">
        <v>600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288</v>
      </c>
      <c r="AU507" s="254" t="s">
        <v>84</v>
      </c>
      <c r="AV507" s="13" t="s">
        <v>84</v>
      </c>
      <c r="AW507" s="13" t="s">
        <v>33</v>
      </c>
      <c r="AX507" s="13" t="s">
        <v>82</v>
      </c>
      <c r="AY507" s="254" t="s">
        <v>178</v>
      </c>
    </row>
    <row r="508" s="12" customFormat="1" ht="22.8" customHeight="1">
      <c r="A508" s="12"/>
      <c r="B508" s="197"/>
      <c r="C508" s="198"/>
      <c r="D508" s="199" t="s">
        <v>73</v>
      </c>
      <c r="E508" s="211" t="s">
        <v>866</v>
      </c>
      <c r="F508" s="211" t="s">
        <v>867</v>
      </c>
      <c r="G508" s="198"/>
      <c r="H508" s="198"/>
      <c r="I508" s="201"/>
      <c r="J508" s="212">
        <f>BK508</f>
        <v>0</v>
      </c>
      <c r="K508" s="198"/>
      <c r="L508" s="203"/>
      <c r="M508" s="204"/>
      <c r="N508" s="205"/>
      <c r="O508" s="205"/>
      <c r="P508" s="206">
        <f>SUM(P509:P578)</f>
        <v>0</v>
      </c>
      <c r="Q508" s="205"/>
      <c r="R508" s="206">
        <f>SUM(R509:R578)</f>
        <v>1.1422168000000001</v>
      </c>
      <c r="S508" s="205"/>
      <c r="T508" s="207">
        <f>SUM(T509:T578)</f>
        <v>0.25347000000000003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8" t="s">
        <v>84</v>
      </c>
      <c r="AT508" s="209" t="s">
        <v>73</v>
      </c>
      <c r="AU508" s="209" t="s">
        <v>82</v>
      </c>
      <c r="AY508" s="208" t="s">
        <v>178</v>
      </c>
      <c r="BK508" s="210">
        <f>SUM(BK509:BK578)</f>
        <v>0</v>
      </c>
    </row>
    <row r="509" s="2" customFormat="1" ht="16.5" customHeight="1">
      <c r="A509" s="39"/>
      <c r="B509" s="40"/>
      <c r="C509" s="213" t="s">
        <v>868</v>
      </c>
      <c r="D509" s="213" t="s">
        <v>180</v>
      </c>
      <c r="E509" s="214" t="s">
        <v>869</v>
      </c>
      <c r="F509" s="215" t="s">
        <v>870</v>
      </c>
      <c r="G509" s="216" t="s">
        <v>237</v>
      </c>
      <c r="H509" s="217">
        <v>21</v>
      </c>
      <c r="I509" s="218"/>
      <c r="J509" s="219">
        <f>ROUND(I509*H509,2)</f>
        <v>0</v>
      </c>
      <c r="K509" s="215" t="s">
        <v>184</v>
      </c>
      <c r="L509" s="45"/>
      <c r="M509" s="220" t="s">
        <v>19</v>
      </c>
      <c r="N509" s="221" t="s">
        <v>45</v>
      </c>
      <c r="O509" s="85"/>
      <c r="P509" s="222">
        <f>O509*H509</f>
        <v>0</v>
      </c>
      <c r="Q509" s="222">
        <v>0</v>
      </c>
      <c r="R509" s="222">
        <f>Q509*H509</f>
        <v>0</v>
      </c>
      <c r="S509" s="222">
        <v>0.012070000000000001</v>
      </c>
      <c r="T509" s="223">
        <f>S509*H509</f>
        <v>0.25347000000000003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279</v>
      </c>
      <c r="AT509" s="224" t="s">
        <v>180</v>
      </c>
      <c r="AU509" s="224" t="s">
        <v>84</v>
      </c>
      <c r="AY509" s="18" t="s">
        <v>178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82</v>
      </c>
      <c r="BK509" s="225">
        <f>ROUND(I509*H509,2)</f>
        <v>0</v>
      </c>
      <c r="BL509" s="18" t="s">
        <v>279</v>
      </c>
      <c r="BM509" s="224" t="s">
        <v>871</v>
      </c>
    </row>
    <row r="510" s="2" customFormat="1">
      <c r="A510" s="39"/>
      <c r="B510" s="40"/>
      <c r="C510" s="41"/>
      <c r="D510" s="226" t="s">
        <v>187</v>
      </c>
      <c r="E510" s="41"/>
      <c r="F510" s="227" t="s">
        <v>872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187</v>
      </c>
      <c r="AU510" s="18" t="s">
        <v>84</v>
      </c>
    </row>
    <row r="511" s="2" customFormat="1">
      <c r="A511" s="39"/>
      <c r="B511" s="40"/>
      <c r="C511" s="41"/>
      <c r="D511" s="231" t="s">
        <v>189</v>
      </c>
      <c r="E511" s="41"/>
      <c r="F511" s="232" t="s">
        <v>873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189</v>
      </c>
      <c r="AU511" s="18" t="s">
        <v>84</v>
      </c>
    </row>
    <row r="512" s="2" customFormat="1" ht="16.5" customHeight="1">
      <c r="A512" s="39"/>
      <c r="B512" s="40"/>
      <c r="C512" s="213" t="s">
        <v>874</v>
      </c>
      <c r="D512" s="213" t="s">
        <v>180</v>
      </c>
      <c r="E512" s="214" t="s">
        <v>875</v>
      </c>
      <c r="F512" s="215" t="s">
        <v>876</v>
      </c>
      <c r="G512" s="216" t="s">
        <v>206</v>
      </c>
      <c r="H512" s="217">
        <v>3.2400000000000002</v>
      </c>
      <c r="I512" s="218"/>
      <c r="J512" s="219">
        <f>ROUND(I512*H512,2)</f>
        <v>0</v>
      </c>
      <c r="K512" s="215" t="s">
        <v>184</v>
      </c>
      <c r="L512" s="45"/>
      <c r="M512" s="220" t="s">
        <v>19</v>
      </c>
      <c r="N512" s="221" t="s">
        <v>45</v>
      </c>
      <c r="O512" s="85"/>
      <c r="P512" s="222">
        <f>O512*H512</f>
        <v>0</v>
      </c>
      <c r="Q512" s="222">
        <v>0.00025999999999999998</v>
      </c>
      <c r="R512" s="222">
        <f>Q512*H512</f>
        <v>0.00084239999999999998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279</v>
      </c>
      <c r="AT512" s="224" t="s">
        <v>180</v>
      </c>
      <c r="AU512" s="224" t="s">
        <v>84</v>
      </c>
      <c r="AY512" s="18" t="s">
        <v>178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82</v>
      </c>
      <c r="BK512" s="225">
        <f>ROUND(I512*H512,2)</f>
        <v>0</v>
      </c>
      <c r="BL512" s="18" t="s">
        <v>279</v>
      </c>
      <c r="BM512" s="224" t="s">
        <v>877</v>
      </c>
    </row>
    <row r="513" s="2" customFormat="1">
      <c r="A513" s="39"/>
      <c r="B513" s="40"/>
      <c r="C513" s="41"/>
      <c r="D513" s="226" t="s">
        <v>187</v>
      </c>
      <c r="E513" s="41"/>
      <c r="F513" s="227" t="s">
        <v>878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187</v>
      </c>
      <c r="AU513" s="18" t="s">
        <v>84</v>
      </c>
    </row>
    <row r="514" s="2" customFormat="1">
      <c r="A514" s="39"/>
      <c r="B514" s="40"/>
      <c r="C514" s="41"/>
      <c r="D514" s="231" t="s">
        <v>189</v>
      </c>
      <c r="E514" s="41"/>
      <c r="F514" s="232" t="s">
        <v>879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189</v>
      </c>
      <c r="AU514" s="18" t="s">
        <v>84</v>
      </c>
    </row>
    <row r="515" s="13" customFormat="1">
      <c r="A515" s="13"/>
      <c r="B515" s="244"/>
      <c r="C515" s="245"/>
      <c r="D515" s="226" t="s">
        <v>288</v>
      </c>
      <c r="E515" s="246" t="s">
        <v>19</v>
      </c>
      <c r="F515" s="247" t="s">
        <v>880</v>
      </c>
      <c r="G515" s="245"/>
      <c r="H515" s="248">
        <v>3.2400000000000002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288</v>
      </c>
      <c r="AU515" s="254" t="s">
        <v>84</v>
      </c>
      <c r="AV515" s="13" t="s">
        <v>84</v>
      </c>
      <c r="AW515" s="13" t="s">
        <v>33</v>
      </c>
      <c r="AX515" s="13" t="s">
        <v>82</v>
      </c>
      <c r="AY515" s="254" t="s">
        <v>178</v>
      </c>
    </row>
    <row r="516" s="2" customFormat="1" ht="16.5" customHeight="1">
      <c r="A516" s="39"/>
      <c r="B516" s="40"/>
      <c r="C516" s="234" t="s">
        <v>881</v>
      </c>
      <c r="D516" s="234" t="s">
        <v>96</v>
      </c>
      <c r="E516" s="235" t="s">
        <v>882</v>
      </c>
      <c r="F516" s="236" t="s">
        <v>883</v>
      </c>
      <c r="G516" s="237" t="s">
        <v>206</v>
      </c>
      <c r="H516" s="238">
        <v>3.2400000000000002</v>
      </c>
      <c r="I516" s="239"/>
      <c r="J516" s="240">
        <f>ROUND(I516*H516,2)</f>
        <v>0</v>
      </c>
      <c r="K516" s="236" t="s">
        <v>184</v>
      </c>
      <c r="L516" s="241"/>
      <c r="M516" s="242" t="s">
        <v>19</v>
      </c>
      <c r="N516" s="243" t="s">
        <v>45</v>
      </c>
      <c r="O516" s="85"/>
      <c r="P516" s="222">
        <f>O516*H516</f>
        <v>0</v>
      </c>
      <c r="Q516" s="222">
        <v>0.036810000000000002</v>
      </c>
      <c r="R516" s="222">
        <f>Q516*H516</f>
        <v>0.11926440000000002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365</v>
      </c>
      <c r="AT516" s="224" t="s">
        <v>96</v>
      </c>
      <c r="AU516" s="224" t="s">
        <v>84</v>
      </c>
      <c r="AY516" s="18" t="s">
        <v>178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82</v>
      </c>
      <c r="BK516" s="225">
        <f>ROUND(I516*H516,2)</f>
        <v>0</v>
      </c>
      <c r="BL516" s="18" t="s">
        <v>279</v>
      </c>
      <c r="BM516" s="224" t="s">
        <v>884</v>
      </c>
    </row>
    <row r="517" s="2" customFormat="1">
      <c r="A517" s="39"/>
      <c r="B517" s="40"/>
      <c r="C517" s="41"/>
      <c r="D517" s="226" t="s">
        <v>187</v>
      </c>
      <c r="E517" s="41"/>
      <c r="F517" s="227" t="s">
        <v>883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187</v>
      </c>
      <c r="AU517" s="18" t="s">
        <v>84</v>
      </c>
    </row>
    <row r="518" s="2" customFormat="1" ht="16.5" customHeight="1">
      <c r="A518" s="39"/>
      <c r="B518" s="40"/>
      <c r="C518" s="213" t="s">
        <v>885</v>
      </c>
      <c r="D518" s="213" t="s">
        <v>180</v>
      </c>
      <c r="E518" s="214" t="s">
        <v>886</v>
      </c>
      <c r="F518" s="215" t="s">
        <v>887</v>
      </c>
      <c r="G518" s="216" t="s">
        <v>271</v>
      </c>
      <c r="H518" s="217">
        <v>20</v>
      </c>
      <c r="I518" s="218"/>
      <c r="J518" s="219">
        <f>ROUND(I518*H518,2)</f>
        <v>0</v>
      </c>
      <c r="K518" s="215" t="s">
        <v>184</v>
      </c>
      <c r="L518" s="45"/>
      <c r="M518" s="220" t="s">
        <v>19</v>
      </c>
      <c r="N518" s="221" t="s">
        <v>45</v>
      </c>
      <c r="O518" s="85"/>
      <c r="P518" s="222">
        <f>O518*H518</f>
        <v>0</v>
      </c>
      <c r="Q518" s="222">
        <v>0</v>
      </c>
      <c r="R518" s="222">
        <f>Q518*H518</f>
        <v>0</v>
      </c>
      <c r="S518" s="222">
        <v>0</v>
      </c>
      <c r="T518" s="223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4" t="s">
        <v>279</v>
      </c>
      <c r="AT518" s="224" t="s">
        <v>180</v>
      </c>
      <c r="AU518" s="224" t="s">
        <v>84</v>
      </c>
      <c r="AY518" s="18" t="s">
        <v>178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8" t="s">
        <v>82</v>
      </c>
      <c r="BK518" s="225">
        <f>ROUND(I518*H518,2)</f>
        <v>0</v>
      </c>
      <c r="BL518" s="18" t="s">
        <v>279</v>
      </c>
      <c r="BM518" s="224" t="s">
        <v>888</v>
      </c>
    </row>
    <row r="519" s="2" customFormat="1">
      <c r="A519" s="39"/>
      <c r="B519" s="40"/>
      <c r="C519" s="41"/>
      <c r="D519" s="226" t="s">
        <v>187</v>
      </c>
      <c r="E519" s="41"/>
      <c r="F519" s="227" t="s">
        <v>889</v>
      </c>
      <c r="G519" s="41"/>
      <c r="H519" s="41"/>
      <c r="I519" s="228"/>
      <c r="J519" s="41"/>
      <c r="K519" s="41"/>
      <c r="L519" s="45"/>
      <c r="M519" s="229"/>
      <c r="N519" s="230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187</v>
      </c>
      <c r="AU519" s="18" t="s">
        <v>84</v>
      </c>
    </row>
    <row r="520" s="2" customFormat="1">
      <c r="A520" s="39"/>
      <c r="B520" s="40"/>
      <c r="C520" s="41"/>
      <c r="D520" s="231" t="s">
        <v>189</v>
      </c>
      <c r="E520" s="41"/>
      <c r="F520" s="232" t="s">
        <v>890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189</v>
      </c>
      <c r="AU520" s="18" t="s">
        <v>84</v>
      </c>
    </row>
    <row r="521" s="2" customFormat="1" ht="16.5" customHeight="1">
      <c r="A521" s="39"/>
      <c r="B521" s="40"/>
      <c r="C521" s="234" t="s">
        <v>891</v>
      </c>
      <c r="D521" s="234" t="s">
        <v>96</v>
      </c>
      <c r="E521" s="235" t="s">
        <v>892</v>
      </c>
      <c r="F521" s="236" t="s">
        <v>893</v>
      </c>
      <c r="G521" s="237" t="s">
        <v>271</v>
      </c>
      <c r="H521" s="238">
        <v>11</v>
      </c>
      <c r="I521" s="239"/>
      <c r="J521" s="240">
        <f>ROUND(I521*H521,2)</f>
        <v>0</v>
      </c>
      <c r="K521" s="236" t="s">
        <v>184</v>
      </c>
      <c r="L521" s="241"/>
      <c r="M521" s="242" t="s">
        <v>19</v>
      </c>
      <c r="N521" s="243" t="s">
        <v>45</v>
      </c>
      <c r="O521" s="85"/>
      <c r="P521" s="222">
        <f>O521*H521</f>
        <v>0</v>
      </c>
      <c r="Q521" s="222">
        <v>0.014500000000000001</v>
      </c>
      <c r="R521" s="222">
        <f>Q521*H521</f>
        <v>0.1595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365</v>
      </c>
      <c r="AT521" s="224" t="s">
        <v>96</v>
      </c>
      <c r="AU521" s="224" t="s">
        <v>84</v>
      </c>
      <c r="AY521" s="18" t="s">
        <v>178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82</v>
      </c>
      <c r="BK521" s="225">
        <f>ROUND(I521*H521,2)</f>
        <v>0</v>
      </c>
      <c r="BL521" s="18" t="s">
        <v>279</v>
      </c>
      <c r="BM521" s="224" t="s">
        <v>894</v>
      </c>
    </row>
    <row r="522" s="2" customFormat="1">
      <c r="A522" s="39"/>
      <c r="B522" s="40"/>
      <c r="C522" s="41"/>
      <c r="D522" s="226" t="s">
        <v>187</v>
      </c>
      <c r="E522" s="41"/>
      <c r="F522" s="227" t="s">
        <v>893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187</v>
      </c>
      <c r="AU522" s="18" t="s">
        <v>84</v>
      </c>
    </row>
    <row r="523" s="2" customFormat="1" ht="16.5" customHeight="1">
      <c r="A523" s="39"/>
      <c r="B523" s="40"/>
      <c r="C523" s="234" t="s">
        <v>895</v>
      </c>
      <c r="D523" s="234" t="s">
        <v>96</v>
      </c>
      <c r="E523" s="235" t="s">
        <v>896</v>
      </c>
      <c r="F523" s="236" t="s">
        <v>897</v>
      </c>
      <c r="G523" s="237" t="s">
        <v>271</v>
      </c>
      <c r="H523" s="238">
        <v>4</v>
      </c>
      <c r="I523" s="239"/>
      <c r="J523" s="240">
        <f>ROUND(I523*H523,2)</f>
        <v>0</v>
      </c>
      <c r="K523" s="236" t="s">
        <v>184</v>
      </c>
      <c r="L523" s="241"/>
      <c r="M523" s="242" t="s">
        <v>19</v>
      </c>
      <c r="N523" s="243" t="s">
        <v>45</v>
      </c>
      <c r="O523" s="85"/>
      <c r="P523" s="222">
        <f>O523*H523</f>
        <v>0</v>
      </c>
      <c r="Q523" s="222">
        <v>0.016</v>
      </c>
      <c r="R523" s="222">
        <f>Q523*H523</f>
        <v>0.064000000000000001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365</v>
      </c>
      <c r="AT523" s="224" t="s">
        <v>96</v>
      </c>
      <c r="AU523" s="224" t="s">
        <v>84</v>
      </c>
      <c r="AY523" s="18" t="s">
        <v>178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82</v>
      </c>
      <c r="BK523" s="225">
        <f>ROUND(I523*H523,2)</f>
        <v>0</v>
      </c>
      <c r="BL523" s="18" t="s">
        <v>279</v>
      </c>
      <c r="BM523" s="224" t="s">
        <v>898</v>
      </c>
    </row>
    <row r="524" s="2" customFormat="1">
      <c r="A524" s="39"/>
      <c r="B524" s="40"/>
      <c r="C524" s="41"/>
      <c r="D524" s="226" t="s">
        <v>187</v>
      </c>
      <c r="E524" s="41"/>
      <c r="F524" s="227" t="s">
        <v>897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187</v>
      </c>
      <c r="AU524" s="18" t="s">
        <v>84</v>
      </c>
    </row>
    <row r="525" s="2" customFormat="1" ht="16.5" customHeight="1">
      <c r="A525" s="39"/>
      <c r="B525" s="40"/>
      <c r="C525" s="213" t="s">
        <v>899</v>
      </c>
      <c r="D525" s="213" t="s">
        <v>180</v>
      </c>
      <c r="E525" s="214" t="s">
        <v>900</v>
      </c>
      <c r="F525" s="215" t="s">
        <v>901</v>
      </c>
      <c r="G525" s="216" t="s">
        <v>271</v>
      </c>
      <c r="H525" s="217">
        <v>1</v>
      </c>
      <c r="I525" s="218"/>
      <c r="J525" s="219">
        <f>ROUND(I525*H525,2)</f>
        <v>0</v>
      </c>
      <c r="K525" s="215" t="s">
        <v>184</v>
      </c>
      <c r="L525" s="45"/>
      <c r="M525" s="220" t="s">
        <v>19</v>
      </c>
      <c r="N525" s="221" t="s">
        <v>45</v>
      </c>
      <c r="O525" s="85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279</v>
      </c>
      <c r="AT525" s="224" t="s">
        <v>180</v>
      </c>
      <c r="AU525" s="224" t="s">
        <v>84</v>
      </c>
      <c r="AY525" s="18" t="s">
        <v>178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82</v>
      </c>
      <c r="BK525" s="225">
        <f>ROUND(I525*H525,2)</f>
        <v>0</v>
      </c>
      <c r="BL525" s="18" t="s">
        <v>279</v>
      </c>
      <c r="BM525" s="224" t="s">
        <v>902</v>
      </c>
    </row>
    <row r="526" s="2" customFormat="1">
      <c r="A526" s="39"/>
      <c r="B526" s="40"/>
      <c r="C526" s="41"/>
      <c r="D526" s="226" t="s">
        <v>187</v>
      </c>
      <c r="E526" s="41"/>
      <c r="F526" s="227" t="s">
        <v>903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187</v>
      </c>
      <c r="AU526" s="18" t="s">
        <v>84</v>
      </c>
    </row>
    <row r="527" s="2" customFormat="1">
      <c r="A527" s="39"/>
      <c r="B527" s="40"/>
      <c r="C527" s="41"/>
      <c r="D527" s="231" t="s">
        <v>189</v>
      </c>
      <c r="E527" s="41"/>
      <c r="F527" s="232" t="s">
        <v>904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189</v>
      </c>
      <c r="AU527" s="18" t="s">
        <v>84</v>
      </c>
    </row>
    <row r="528" s="2" customFormat="1" ht="24.15" customHeight="1">
      <c r="A528" s="39"/>
      <c r="B528" s="40"/>
      <c r="C528" s="234" t="s">
        <v>905</v>
      </c>
      <c r="D528" s="234" t="s">
        <v>96</v>
      </c>
      <c r="E528" s="235" t="s">
        <v>906</v>
      </c>
      <c r="F528" s="236" t="s">
        <v>907</v>
      </c>
      <c r="G528" s="237" t="s">
        <v>271</v>
      </c>
      <c r="H528" s="238">
        <v>1</v>
      </c>
      <c r="I528" s="239"/>
      <c r="J528" s="240">
        <f>ROUND(I528*H528,2)</f>
        <v>0</v>
      </c>
      <c r="K528" s="236" t="s">
        <v>184</v>
      </c>
      <c r="L528" s="241"/>
      <c r="M528" s="242" t="s">
        <v>19</v>
      </c>
      <c r="N528" s="243" t="s">
        <v>45</v>
      </c>
      <c r="O528" s="85"/>
      <c r="P528" s="222">
        <f>O528*H528</f>
        <v>0</v>
      </c>
      <c r="Q528" s="222">
        <v>0.0608</v>
      </c>
      <c r="R528" s="222">
        <f>Q528*H528</f>
        <v>0.0608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365</v>
      </c>
      <c r="AT528" s="224" t="s">
        <v>96</v>
      </c>
      <c r="AU528" s="224" t="s">
        <v>84</v>
      </c>
      <c r="AY528" s="18" t="s">
        <v>178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82</v>
      </c>
      <c r="BK528" s="225">
        <f>ROUND(I528*H528,2)</f>
        <v>0</v>
      </c>
      <c r="BL528" s="18" t="s">
        <v>279</v>
      </c>
      <c r="BM528" s="224" t="s">
        <v>908</v>
      </c>
    </row>
    <row r="529" s="2" customFormat="1">
      <c r="A529" s="39"/>
      <c r="B529" s="40"/>
      <c r="C529" s="41"/>
      <c r="D529" s="226" t="s">
        <v>187</v>
      </c>
      <c r="E529" s="41"/>
      <c r="F529" s="227" t="s">
        <v>907</v>
      </c>
      <c r="G529" s="41"/>
      <c r="H529" s="41"/>
      <c r="I529" s="228"/>
      <c r="J529" s="41"/>
      <c r="K529" s="41"/>
      <c r="L529" s="45"/>
      <c r="M529" s="229"/>
      <c r="N529" s="230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187</v>
      </c>
      <c r="AU529" s="18" t="s">
        <v>84</v>
      </c>
    </row>
    <row r="530" s="2" customFormat="1" ht="16.5" customHeight="1">
      <c r="A530" s="39"/>
      <c r="B530" s="40"/>
      <c r="C530" s="234" t="s">
        <v>909</v>
      </c>
      <c r="D530" s="234" t="s">
        <v>96</v>
      </c>
      <c r="E530" s="235" t="s">
        <v>497</v>
      </c>
      <c r="F530" s="236" t="s">
        <v>498</v>
      </c>
      <c r="G530" s="237" t="s">
        <v>271</v>
      </c>
      <c r="H530" s="238">
        <v>1</v>
      </c>
      <c r="I530" s="239"/>
      <c r="J530" s="240">
        <f>ROUND(I530*H530,2)</f>
        <v>0</v>
      </c>
      <c r="K530" s="236" t="s">
        <v>184</v>
      </c>
      <c r="L530" s="241"/>
      <c r="M530" s="242" t="s">
        <v>19</v>
      </c>
      <c r="N530" s="243" t="s">
        <v>45</v>
      </c>
      <c r="O530" s="85"/>
      <c r="P530" s="222">
        <f>O530*H530</f>
        <v>0</v>
      </c>
      <c r="Q530" s="222">
        <v>0.029000000000000001</v>
      </c>
      <c r="R530" s="222">
        <f>Q530*H530</f>
        <v>0.029000000000000001</v>
      </c>
      <c r="S530" s="222">
        <v>0</v>
      </c>
      <c r="T530" s="22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365</v>
      </c>
      <c r="AT530" s="224" t="s">
        <v>96</v>
      </c>
      <c r="AU530" s="224" t="s">
        <v>84</v>
      </c>
      <c r="AY530" s="18" t="s">
        <v>178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82</v>
      </c>
      <c r="BK530" s="225">
        <f>ROUND(I530*H530,2)</f>
        <v>0</v>
      </c>
      <c r="BL530" s="18" t="s">
        <v>279</v>
      </c>
      <c r="BM530" s="224" t="s">
        <v>910</v>
      </c>
    </row>
    <row r="531" s="2" customFormat="1">
      <c r="A531" s="39"/>
      <c r="B531" s="40"/>
      <c r="C531" s="41"/>
      <c r="D531" s="226" t="s">
        <v>187</v>
      </c>
      <c r="E531" s="41"/>
      <c r="F531" s="227" t="s">
        <v>498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187</v>
      </c>
      <c r="AU531" s="18" t="s">
        <v>84</v>
      </c>
    </row>
    <row r="532" s="2" customFormat="1" ht="16.5" customHeight="1">
      <c r="A532" s="39"/>
      <c r="B532" s="40"/>
      <c r="C532" s="213" t="s">
        <v>911</v>
      </c>
      <c r="D532" s="213" t="s">
        <v>180</v>
      </c>
      <c r="E532" s="214" t="s">
        <v>912</v>
      </c>
      <c r="F532" s="215" t="s">
        <v>913</v>
      </c>
      <c r="G532" s="216" t="s">
        <v>271</v>
      </c>
      <c r="H532" s="217">
        <v>6</v>
      </c>
      <c r="I532" s="218"/>
      <c r="J532" s="219">
        <f>ROUND(I532*H532,2)</f>
        <v>0</v>
      </c>
      <c r="K532" s="215" t="s">
        <v>184</v>
      </c>
      <c r="L532" s="45"/>
      <c r="M532" s="220" t="s">
        <v>19</v>
      </c>
      <c r="N532" s="221" t="s">
        <v>45</v>
      </c>
      <c r="O532" s="85"/>
      <c r="P532" s="222">
        <f>O532*H532</f>
        <v>0</v>
      </c>
      <c r="Q532" s="222">
        <v>0</v>
      </c>
      <c r="R532" s="222">
        <f>Q532*H532</f>
        <v>0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540</v>
      </c>
      <c r="AT532" s="224" t="s">
        <v>180</v>
      </c>
      <c r="AU532" s="224" t="s">
        <v>84</v>
      </c>
      <c r="AY532" s="18" t="s">
        <v>178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82</v>
      </c>
      <c r="BK532" s="225">
        <f>ROUND(I532*H532,2)</f>
        <v>0</v>
      </c>
      <c r="BL532" s="18" t="s">
        <v>540</v>
      </c>
      <c r="BM532" s="224" t="s">
        <v>914</v>
      </c>
    </row>
    <row r="533" s="2" customFormat="1">
      <c r="A533" s="39"/>
      <c r="B533" s="40"/>
      <c r="C533" s="41"/>
      <c r="D533" s="226" t="s">
        <v>187</v>
      </c>
      <c r="E533" s="41"/>
      <c r="F533" s="227" t="s">
        <v>915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187</v>
      </c>
      <c r="AU533" s="18" t="s">
        <v>84</v>
      </c>
    </row>
    <row r="534" s="2" customFormat="1">
      <c r="A534" s="39"/>
      <c r="B534" s="40"/>
      <c r="C534" s="41"/>
      <c r="D534" s="231" t="s">
        <v>189</v>
      </c>
      <c r="E534" s="41"/>
      <c r="F534" s="232" t="s">
        <v>916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189</v>
      </c>
      <c r="AU534" s="18" t="s">
        <v>84</v>
      </c>
    </row>
    <row r="535" s="2" customFormat="1" ht="21.75" customHeight="1">
      <c r="A535" s="39"/>
      <c r="B535" s="40"/>
      <c r="C535" s="234" t="s">
        <v>917</v>
      </c>
      <c r="D535" s="234" t="s">
        <v>96</v>
      </c>
      <c r="E535" s="235" t="s">
        <v>918</v>
      </c>
      <c r="F535" s="236" t="s">
        <v>919</v>
      </c>
      <c r="G535" s="237" t="s">
        <v>271</v>
      </c>
      <c r="H535" s="238">
        <v>1</v>
      </c>
      <c r="I535" s="239"/>
      <c r="J535" s="240">
        <f>ROUND(I535*H535,2)</f>
        <v>0</v>
      </c>
      <c r="K535" s="236" t="s">
        <v>184</v>
      </c>
      <c r="L535" s="241"/>
      <c r="M535" s="242" t="s">
        <v>19</v>
      </c>
      <c r="N535" s="243" t="s">
        <v>45</v>
      </c>
      <c r="O535" s="85"/>
      <c r="P535" s="222">
        <f>O535*H535</f>
        <v>0</v>
      </c>
      <c r="Q535" s="222">
        <v>0.016</v>
      </c>
      <c r="R535" s="222">
        <f>Q535*H535</f>
        <v>0.016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365</v>
      </c>
      <c r="AT535" s="224" t="s">
        <v>96</v>
      </c>
      <c r="AU535" s="224" t="s">
        <v>84</v>
      </c>
      <c r="AY535" s="18" t="s">
        <v>178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82</v>
      </c>
      <c r="BK535" s="225">
        <f>ROUND(I535*H535,2)</f>
        <v>0</v>
      </c>
      <c r="BL535" s="18" t="s">
        <v>279</v>
      </c>
      <c r="BM535" s="224" t="s">
        <v>920</v>
      </c>
    </row>
    <row r="536" s="2" customFormat="1">
      <c r="A536" s="39"/>
      <c r="B536" s="40"/>
      <c r="C536" s="41"/>
      <c r="D536" s="226" t="s">
        <v>187</v>
      </c>
      <c r="E536" s="41"/>
      <c r="F536" s="227" t="s">
        <v>919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187</v>
      </c>
      <c r="AU536" s="18" t="s">
        <v>84</v>
      </c>
    </row>
    <row r="537" s="2" customFormat="1" ht="21.75" customHeight="1">
      <c r="A537" s="39"/>
      <c r="B537" s="40"/>
      <c r="C537" s="234" t="s">
        <v>921</v>
      </c>
      <c r="D537" s="234" t="s">
        <v>96</v>
      </c>
      <c r="E537" s="235" t="s">
        <v>922</v>
      </c>
      <c r="F537" s="236" t="s">
        <v>923</v>
      </c>
      <c r="G537" s="237" t="s">
        <v>271</v>
      </c>
      <c r="H537" s="238">
        <v>1</v>
      </c>
      <c r="I537" s="239"/>
      <c r="J537" s="240">
        <f>ROUND(I537*H537,2)</f>
        <v>0</v>
      </c>
      <c r="K537" s="236" t="s">
        <v>184</v>
      </c>
      <c r="L537" s="241"/>
      <c r="M537" s="242" t="s">
        <v>19</v>
      </c>
      <c r="N537" s="243" t="s">
        <v>45</v>
      </c>
      <c r="O537" s="85"/>
      <c r="P537" s="222">
        <f>O537*H537</f>
        <v>0</v>
      </c>
      <c r="Q537" s="222">
        <v>0.042999999999999997</v>
      </c>
      <c r="R537" s="222">
        <f>Q537*H537</f>
        <v>0.042999999999999997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365</v>
      </c>
      <c r="AT537" s="224" t="s">
        <v>96</v>
      </c>
      <c r="AU537" s="224" t="s">
        <v>84</v>
      </c>
      <c r="AY537" s="18" t="s">
        <v>178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82</v>
      </c>
      <c r="BK537" s="225">
        <f>ROUND(I537*H537,2)</f>
        <v>0</v>
      </c>
      <c r="BL537" s="18" t="s">
        <v>279</v>
      </c>
      <c r="BM537" s="224" t="s">
        <v>924</v>
      </c>
    </row>
    <row r="538" s="2" customFormat="1">
      <c r="A538" s="39"/>
      <c r="B538" s="40"/>
      <c r="C538" s="41"/>
      <c r="D538" s="226" t="s">
        <v>187</v>
      </c>
      <c r="E538" s="41"/>
      <c r="F538" s="227" t="s">
        <v>923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187</v>
      </c>
      <c r="AU538" s="18" t="s">
        <v>84</v>
      </c>
    </row>
    <row r="539" s="2" customFormat="1" ht="21.75" customHeight="1">
      <c r="A539" s="39"/>
      <c r="B539" s="40"/>
      <c r="C539" s="234" t="s">
        <v>925</v>
      </c>
      <c r="D539" s="234" t="s">
        <v>96</v>
      </c>
      <c r="E539" s="235" t="s">
        <v>926</v>
      </c>
      <c r="F539" s="236" t="s">
        <v>927</v>
      </c>
      <c r="G539" s="237" t="s">
        <v>271</v>
      </c>
      <c r="H539" s="238">
        <v>3</v>
      </c>
      <c r="I539" s="239"/>
      <c r="J539" s="240">
        <f>ROUND(I539*H539,2)</f>
        <v>0</v>
      </c>
      <c r="K539" s="236" t="s">
        <v>184</v>
      </c>
      <c r="L539" s="241"/>
      <c r="M539" s="242" t="s">
        <v>19</v>
      </c>
      <c r="N539" s="243" t="s">
        <v>45</v>
      </c>
      <c r="O539" s="85"/>
      <c r="P539" s="222">
        <f>O539*H539</f>
        <v>0</v>
      </c>
      <c r="Q539" s="222">
        <v>0.037999999999999999</v>
      </c>
      <c r="R539" s="222">
        <f>Q539*H539</f>
        <v>0.11399999999999999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365</v>
      </c>
      <c r="AT539" s="224" t="s">
        <v>96</v>
      </c>
      <c r="AU539" s="224" t="s">
        <v>84</v>
      </c>
      <c r="AY539" s="18" t="s">
        <v>178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82</v>
      </c>
      <c r="BK539" s="225">
        <f>ROUND(I539*H539,2)</f>
        <v>0</v>
      </c>
      <c r="BL539" s="18" t="s">
        <v>279</v>
      </c>
      <c r="BM539" s="224" t="s">
        <v>928</v>
      </c>
    </row>
    <row r="540" s="2" customFormat="1">
      <c r="A540" s="39"/>
      <c r="B540" s="40"/>
      <c r="C540" s="41"/>
      <c r="D540" s="226" t="s">
        <v>187</v>
      </c>
      <c r="E540" s="41"/>
      <c r="F540" s="227" t="s">
        <v>927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187</v>
      </c>
      <c r="AU540" s="18" t="s">
        <v>84</v>
      </c>
    </row>
    <row r="541" s="2" customFormat="1" ht="16.5" customHeight="1">
      <c r="A541" s="39"/>
      <c r="B541" s="40"/>
      <c r="C541" s="213" t="s">
        <v>929</v>
      </c>
      <c r="D541" s="213" t="s">
        <v>180</v>
      </c>
      <c r="E541" s="214" t="s">
        <v>930</v>
      </c>
      <c r="F541" s="215" t="s">
        <v>931</v>
      </c>
      <c r="G541" s="216" t="s">
        <v>271</v>
      </c>
      <c r="H541" s="217">
        <v>1</v>
      </c>
      <c r="I541" s="218"/>
      <c r="J541" s="219">
        <f>ROUND(I541*H541,2)</f>
        <v>0</v>
      </c>
      <c r="K541" s="215" t="s">
        <v>184</v>
      </c>
      <c r="L541" s="45"/>
      <c r="M541" s="220" t="s">
        <v>19</v>
      </c>
      <c r="N541" s="221" t="s">
        <v>45</v>
      </c>
      <c r="O541" s="85"/>
      <c r="P541" s="222">
        <f>O541*H541</f>
        <v>0</v>
      </c>
      <c r="Q541" s="222">
        <v>0.00085999999999999998</v>
      </c>
      <c r="R541" s="222">
        <f>Q541*H541</f>
        <v>0.00085999999999999998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279</v>
      </c>
      <c r="AT541" s="224" t="s">
        <v>180</v>
      </c>
      <c r="AU541" s="224" t="s">
        <v>84</v>
      </c>
      <c r="AY541" s="18" t="s">
        <v>178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82</v>
      </c>
      <c r="BK541" s="225">
        <f>ROUND(I541*H541,2)</f>
        <v>0</v>
      </c>
      <c r="BL541" s="18" t="s">
        <v>279</v>
      </c>
      <c r="BM541" s="224" t="s">
        <v>932</v>
      </c>
    </row>
    <row r="542" s="2" customFormat="1">
      <c r="A542" s="39"/>
      <c r="B542" s="40"/>
      <c r="C542" s="41"/>
      <c r="D542" s="226" t="s">
        <v>187</v>
      </c>
      <c r="E542" s="41"/>
      <c r="F542" s="227" t="s">
        <v>933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187</v>
      </c>
      <c r="AU542" s="18" t="s">
        <v>84</v>
      </c>
    </row>
    <row r="543" s="2" customFormat="1">
      <c r="A543" s="39"/>
      <c r="B543" s="40"/>
      <c r="C543" s="41"/>
      <c r="D543" s="231" t="s">
        <v>189</v>
      </c>
      <c r="E543" s="41"/>
      <c r="F543" s="232" t="s">
        <v>934</v>
      </c>
      <c r="G543" s="41"/>
      <c r="H543" s="41"/>
      <c r="I543" s="228"/>
      <c r="J543" s="41"/>
      <c r="K543" s="41"/>
      <c r="L543" s="45"/>
      <c r="M543" s="229"/>
      <c r="N543" s="230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189</v>
      </c>
      <c r="AU543" s="18" t="s">
        <v>84</v>
      </c>
    </row>
    <row r="544" s="2" customFormat="1" ht="16.5" customHeight="1">
      <c r="A544" s="39"/>
      <c r="B544" s="40"/>
      <c r="C544" s="234" t="s">
        <v>935</v>
      </c>
      <c r="D544" s="234" t="s">
        <v>96</v>
      </c>
      <c r="E544" s="235" t="s">
        <v>936</v>
      </c>
      <c r="F544" s="236" t="s">
        <v>937</v>
      </c>
      <c r="G544" s="237" t="s">
        <v>206</v>
      </c>
      <c r="H544" s="238">
        <v>1</v>
      </c>
      <c r="I544" s="239"/>
      <c r="J544" s="240">
        <f>ROUND(I544*H544,2)</f>
        <v>0</v>
      </c>
      <c r="K544" s="236" t="s">
        <v>184</v>
      </c>
      <c r="L544" s="241"/>
      <c r="M544" s="242" t="s">
        <v>19</v>
      </c>
      <c r="N544" s="243" t="s">
        <v>45</v>
      </c>
      <c r="O544" s="85"/>
      <c r="P544" s="222">
        <f>O544*H544</f>
        <v>0</v>
      </c>
      <c r="Q544" s="222">
        <v>0.038289999999999998</v>
      </c>
      <c r="R544" s="222">
        <f>Q544*H544</f>
        <v>0.038289999999999998</v>
      </c>
      <c r="S544" s="222">
        <v>0</v>
      </c>
      <c r="T544" s="223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4" t="s">
        <v>365</v>
      </c>
      <c r="AT544" s="224" t="s">
        <v>96</v>
      </c>
      <c r="AU544" s="224" t="s">
        <v>84</v>
      </c>
      <c r="AY544" s="18" t="s">
        <v>178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18" t="s">
        <v>82</v>
      </c>
      <c r="BK544" s="225">
        <f>ROUND(I544*H544,2)</f>
        <v>0</v>
      </c>
      <c r="BL544" s="18" t="s">
        <v>279</v>
      </c>
      <c r="BM544" s="224" t="s">
        <v>938</v>
      </c>
    </row>
    <row r="545" s="2" customFormat="1">
      <c r="A545" s="39"/>
      <c r="B545" s="40"/>
      <c r="C545" s="41"/>
      <c r="D545" s="226" t="s">
        <v>187</v>
      </c>
      <c r="E545" s="41"/>
      <c r="F545" s="227" t="s">
        <v>937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187</v>
      </c>
      <c r="AU545" s="18" t="s">
        <v>84</v>
      </c>
    </row>
    <row r="546" s="2" customFormat="1" ht="16.5" customHeight="1">
      <c r="A546" s="39"/>
      <c r="B546" s="40"/>
      <c r="C546" s="213" t="s">
        <v>939</v>
      </c>
      <c r="D546" s="213" t="s">
        <v>180</v>
      </c>
      <c r="E546" s="214" t="s">
        <v>940</v>
      </c>
      <c r="F546" s="215" t="s">
        <v>941</v>
      </c>
      <c r="G546" s="216" t="s">
        <v>271</v>
      </c>
      <c r="H546" s="217">
        <v>4</v>
      </c>
      <c r="I546" s="218"/>
      <c r="J546" s="219">
        <f>ROUND(I546*H546,2)</f>
        <v>0</v>
      </c>
      <c r="K546" s="215" t="s">
        <v>184</v>
      </c>
      <c r="L546" s="45"/>
      <c r="M546" s="220" t="s">
        <v>19</v>
      </c>
      <c r="N546" s="221" t="s">
        <v>45</v>
      </c>
      <c r="O546" s="85"/>
      <c r="P546" s="222">
        <f>O546*H546</f>
        <v>0</v>
      </c>
      <c r="Q546" s="222">
        <v>0</v>
      </c>
      <c r="R546" s="222">
        <f>Q546*H546</f>
        <v>0</v>
      </c>
      <c r="S546" s="222">
        <v>0</v>
      </c>
      <c r="T546" s="223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4" t="s">
        <v>279</v>
      </c>
      <c r="AT546" s="224" t="s">
        <v>180</v>
      </c>
      <c r="AU546" s="224" t="s">
        <v>84</v>
      </c>
      <c r="AY546" s="18" t="s">
        <v>178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18" t="s">
        <v>82</v>
      </c>
      <c r="BK546" s="225">
        <f>ROUND(I546*H546,2)</f>
        <v>0</v>
      </c>
      <c r="BL546" s="18" t="s">
        <v>279</v>
      </c>
      <c r="BM546" s="224" t="s">
        <v>942</v>
      </c>
    </row>
    <row r="547" s="2" customFormat="1">
      <c r="A547" s="39"/>
      <c r="B547" s="40"/>
      <c r="C547" s="41"/>
      <c r="D547" s="226" t="s">
        <v>187</v>
      </c>
      <c r="E547" s="41"/>
      <c r="F547" s="227" t="s">
        <v>943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187</v>
      </c>
      <c r="AU547" s="18" t="s">
        <v>84</v>
      </c>
    </row>
    <row r="548" s="2" customFormat="1">
      <c r="A548" s="39"/>
      <c r="B548" s="40"/>
      <c r="C548" s="41"/>
      <c r="D548" s="231" t="s">
        <v>189</v>
      </c>
      <c r="E548" s="41"/>
      <c r="F548" s="232" t="s">
        <v>944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189</v>
      </c>
      <c r="AU548" s="18" t="s">
        <v>84</v>
      </c>
    </row>
    <row r="549" s="2" customFormat="1" ht="16.5" customHeight="1">
      <c r="A549" s="39"/>
      <c r="B549" s="40"/>
      <c r="C549" s="234" t="s">
        <v>945</v>
      </c>
      <c r="D549" s="234" t="s">
        <v>96</v>
      </c>
      <c r="E549" s="235" t="s">
        <v>946</v>
      </c>
      <c r="F549" s="236" t="s">
        <v>947</v>
      </c>
      <c r="G549" s="237" t="s">
        <v>271</v>
      </c>
      <c r="H549" s="238">
        <v>4</v>
      </c>
      <c r="I549" s="239"/>
      <c r="J549" s="240">
        <f>ROUND(I549*H549,2)</f>
        <v>0</v>
      </c>
      <c r="K549" s="236" t="s">
        <v>184</v>
      </c>
      <c r="L549" s="241"/>
      <c r="M549" s="242" t="s">
        <v>19</v>
      </c>
      <c r="N549" s="243" t="s">
        <v>45</v>
      </c>
      <c r="O549" s="85"/>
      <c r="P549" s="222">
        <f>O549*H549</f>
        <v>0</v>
      </c>
      <c r="Q549" s="222">
        <v>0.0023999999999999998</v>
      </c>
      <c r="R549" s="222">
        <f>Q549*H549</f>
        <v>0.0095999999999999992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365</v>
      </c>
      <c r="AT549" s="224" t="s">
        <v>96</v>
      </c>
      <c r="AU549" s="224" t="s">
        <v>84</v>
      </c>
      <c r="AY549" s="18" t="s">
        <v>178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82</v>
      </c>
      <c r="BK549" s="225">
        <f>ROUND(I549*H549,2)</f>
        <v>0</v>
      </c>
      <c r="BL549" s="18" t="s">
        <v>279</v>
      </c>
      <c r="BM549" s="224" t="s">
        <v>948</v>
      </c>
    </row>
    <row r="550" s="2" customFormat="1">
      <c r="A550" s="39"/>
      <c r="B550" s="40"/>
      <c r="C550" s="41"/>
      <c r="D550" s="226" t="s">
        <v>187</v>
      </c>
      <c r="E550" s="41"/>
      <c r="F550" s="227" t="s">
        <v>947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187</v>
      </c>
      <c r="AU550" s="18" t="s">
        <v>84</v>
      </c>
    </row>
    <row r="551" s="2" customFormat="1" ht="16.5" customHeight="1">
      <c r="A551" s="39"/>
      <c r="B551" s="40"/>
      <c r="C551" s="213" t="s">
        <v>949</v>
      </c>
      <c r="D551" s="213" t="s">
        <v>180</v>
      </c>
      <c r="E551" s="214" t="s">
        <v>950</v>
      </c>
      <c r="F551" s="215" t="s">
        <v>951</v>
      </c>
      <c r="G551" s="216" t="s">
        <v>271</v>
      </c>
      <c r="H551" s="217">
        <v>21</v>
      </c>
      <c r="I551" s="218"/>
      <c r="J551" s="219">
        <f>ROUND(I551*H551,2)</f>
        <v>0</v>
      </c>
      <c r="K551" s="215" t="s">
        <v>184</v>
      </c>
      <c r="L551" s="45"/>
      <c r="M551" s="220" t="s">
        <v>19</v>
      </c>
      <c r="N551" s="221" t="s">
        <v>45</v>
      </c>
      <c r="O551" s="85"/>
      <c r="P551" s="222">
        <f>O551*H551</f>
        <v>0</v>
      </c>
      <c r="Q551" s="222">
        <v>0</v>
      </c>
      <c r="R551" s="222">
        <f>Q551*H551</f>
        <v>0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279</v>
      </c>
      <c r="AT551" s="224" t="s">
        <v>180</v>
      </c>
      <c r="AU551" s="224" t="s">
        <v>84</v>
      </c>
      <c r="AY551" s="18" t="s">
        <v>178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82</v>
      </c>
      <c r="BK551" s="225">
        <f>ROUND(I551*H551,2)</f>
        <v>0</v>
      </c>
      <c r="BL551" s="18" t="s">
        <v>279</v>
      </c>
      <c r="BM551" s="224" t="s">
        <v>952</v>
      </c>
    </row>
    <row r="552" s="2" customFormat="1">
      <c r="A552" s="39"/>
      <c r="B552" s="40"/>
      <c r="C552" s="41"/>
      <c r="D552" s="226" t="s">
        <v>187</v>
      </c>
      <c r="E552" s="41"/>
      <c r="F552" s="227" t="s">
        <v>953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187</v>
      </c>
      <c r="AU552" s="18" t="s">
        <v>84</v>
      </c>
    </row>
    <row r="553" s="2" customFormat="1">
      <c r="A553" s="39"/>
      <c r="B553" s="40"/>
      <c r="C553" s="41"/>
      <c r="D553" s="231" t="s">
        <v>189</v>
      </c>
      <c r="E553" s="41"/>
      <c r="F553" s="232" t="s">
        <v>954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189</v>
      </c>
      <c r="AU553" s="18" t="s">
        <v>84</v>
      </c>
    </row>
    <row r="554" s="2" customFormat="1" ht="16.5" customHeight="1">
      <c r="A554" s="39"/>
      <c r="B554" s="40"/>
      <c r="C554" s="234" t="s">
        <v>955</v>
      </c>
      <c r="D554" s="234" t="s">
        <v>96</v>
      </c>
      <c r="E554" s="235" t="s">
        <v>956</v>
      </c>
      <c r="F554" s="236" t="s">
        <v>957</v>
      </c>
      <c r="G554" s="237" t="s">
        <v>271</v>
      </c>
      <c r="H554" s="238">
        <v>21</v>
      </c>
      <c r="I554" s="239"/>
      <c r="J554" s="240">
        <f>ROUND(I554*H554,2)</f>
        <v>0</v>
      </c>
      <c r="K554" s="236" t="s">
        <v>184</v>
      </c>
      <c r="L554" s="241"/>
      <c r="M554" s="242" t="s">
        <v>19</v>
      </c>
      <c r="N554" s="243" t="s">
        <v>45</v>
      </c>
      <c r="O554" s="85"/>
      <c r="P554" s="222">
        <f>O554*H554</f>
        <v>0</v>
      </c>
      <c r="Q554" s="222">
        <v>0.0011999999999999999</v>
      </c>
      <c r="R554" s="222">
        <f>Q554*H554</f>
        <v>0.025199999999999997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365</v>
      </c>
      <c r="AT554" s="224" t="s">
        <v>96</v>
      </c>
      <c r="AU554" s="224" t="s">
        <v>84</v>
      </c>
      <c r="AY554" s="18" t="s">
        <v>178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82</v>
      </c>
      <c r="BK554" s="225">
        <f>ROUND(I554*H554,2)</f>
        <v>0</v>
      </c>
      <c r="BL554" s="18" t="s">
        <v>279</v>
      </c>
      <c r="BM554" s="224" t="s">
        <v>958</v>
      </c>
    </row>
    <row r="555" s="2" customFormat="1">
      <c r="A555" s="39"/>
      <c r="B555" s="40"/>
      <c r="C555" s="41"/>
      <c r="D555" s="226" t="s">
        <v>187</v>
      </c>
      <c r="E555" s="41"/>
      <c r="F555" s="227" t="s">
        <v>957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187</v>
      </c>
      <c r="AU555" s="18" t="s">
        <v>84</v>
      </c>
    </row>
    <row r="556" s="2" customFormat="1" ht="16.5" customHeight="1">
      <c r="A556" s="39"/>
      <c r="B556" s="40"/>
      <c r="C556" s="234" t="s">
        <v>959</v>
      </c>
      <c r="D556" s="234" t="s">
        <v>96</v>
      </c>
      <c r="E556" s="235" t="s">
        <v>960</v>
      </c>
      <c r="F556" s="236" t="s">
        <v>961</v>
      </c>
      <c r="G556" s="237" t="s">
        <v>271</v>
      </c>
      <c r="H556" s="238">
        <v>21</v>
      </c>
      <c r="I556" s="239"/>
      <c r="J556" s="240">
        <f>ROUND(I556*H556,2)</f>
        <v>0</v>
      </c>
      <c r="K556" s="236" t="s">
        <v>184</v>
      </c>
      <c r="L556" s="241"/>
      <c r="M556" s="242" t="s">
        <v>19</v>
      </c>
      <c r="N556" s="243" t="s">
        <v>45</v>
      </c>
      <c r="O556" s="85"/>
      <c r="P556" s="222">
        <f>O556*H556</f>
        <v>0</v>
      </c>
      <c r="Q556" s="222">
        <v>0.00014999999999999999</v>
      </c>
      <c r="R556" s="222">
        <f>Q556*H556</f>
        <v>0.0031499999999999996</v>
      </c>
      <c r="S556" s="222">
        <v>0</v>
      </c>
      <c r="T556" s="223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4" t="s">
        <v>365</v>
      </c>
      <c r="AT556" s="224" t="s">
        <v>96</v>
      </c>
      <c r="AU556" s="224" t="s">
        <v>84</v>
      </c>
      <c r="AY556" s="18" t="s">
        <v>178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8" t="s">
        <v>82</v>
      </c>
      <c r="BK556" s="225">
        <f>ROUND(I556*H556,2)</f>
        <v>0</v>
      </c>
      <c r="BL556" s="18" t="s">
        <v>279</v>
      </c>
      <c r="BM556" s="224" t="s">
        <v>962</v>
      </c>
    </row>
    <row r="557" s="2" customFormat="1">
      <c r="A557" s="39"/>
      <c r="B557" s="40"/>
      <c r="C557" s="41"/>
      <c r="D557" s="226" t="s">
        <v>187</v>
      </c>
      <c r="E557" s="41"/>
      <c r="F557" s="227" t="s">
        <v>961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187</v>
      </c>
      <c r="AU557" s="18" t="s">
        <v>84</v>
      </c>
    </row>
    <row r="558" s="2" customFormat="1" ht="16.5" customHeight="1">
      <c r="A558" s="39"/>
      <c r="B558" s="40"/>
      <c r="C558" s="213" t="s">
        <v>963</v>
      </c>
      <c r="D558" s="213" t="s">
        <v>180</v>
      </c>
      <c r="E558" s="214" t="s">
        <v>964</v>
      </c>
      <c r="F558" s="215" t="s">
        <v>965</v>
      </c>
      <c r="G558" s="216" t="s">
        <v>271</v>
      </c>
      <c r="H558" s="217">
        <v>34</v>
      </c>
      <c r="I558" s="218"/>
      <c r="J558" s="219">
        <f>ROUND(I558*H558,2)</f>
        <v>0</v>
      </c>
      <c r="K558" s="215" t="s">
        <v>184</v>
      </c>
      <c r="L558" s="45"/>
      <c r="M558" s="220" t="s">
        <v>19</v>
      </c>
      <c r="N558" s="221" t="s">
        <v>45</v>
      </c>
      <c r="O558" s="85"/>
      <c r="P558" s="222">
        <f>O558*H558</f>
        <v>0</v>
      </c>
      <c r="Q558" s="222">
        <v>0</v>
      </c>
      <c r="R558" s="222">
        <f>Q558*H558</f>
        <v>0</v>
      </c>
      <c r="S558" s="222">
        <v>0</v>
      </c>
      <c r="T558" s="223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4" t="s">
        <v>185</v>
      </c>
      <c r="AT558" s="224" t="s">
        <v>180</v>
      </c>
      <c r="AU558" s="224" t="s">
        <v>84</v>
      </c>
      <c r="AY558" s="18" t="s">
        <v>178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8" t="s">
        <v>82</v>
      </c>
      <c r="BK558" s="225">
        <f>ROUND(I558*H558,2)</f>
        <v>0</v>
      </c>
      <c r="BL558" s="18" t="s">
        <v>185</v>
      </c>
      <c r="BM558" s="224" t="s">
        <v>966</v>
      </c>
    </row>
    <row r="559" s="2" customFormat="1">
      <c r="A559" s="39"/>
      <c r="B559" s="40"/>
      <c r="C559" s="41"/>
      <c r="D559" s="226" t="s">
        <v>187</v>
      </c>
      <c r="E559" s="41"/>
      <c r="F559" s="227" t="s">
        <v>965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187</v>
      </c>
      <c r="AU559" s="18" t="s">
        <v>84</v>
      </c>
    </row>
    <row r="560" s="2" customFormat="1">
      <c r="A560" s="39"/>
      <c r="B560" s="40"/>
      <c r="C560" s="41"/>
      <c r="D560" s="231" t="s">
        <v>189</v>
      </c>
      <c r="E560" s="41"/>
      <c r="F560" s="232" t="s">
        <v>967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189</v>
      </c>
      <c r="AU560" s="18" t="s">
        <v>84</v>
      </c>
    </row>
    <row r="561" s="2" customFormat="1" ht="16.5" customHeight="1">
      <c r="A561" s="39"/>
      <c r="B561" s="40"/>
      <c r="C561" s="213" t="s">
        <v>968</v>
      </c>
      <c r="D561" s="213" t="s">
        <v>180</v>
      </c>
      <c r="E561" s="214" t="s">
        <v>969</v>
      </c>
      <c r="F561" s="215" t="s">
        <v>970</v>
      </c>
      <c r="G561" s="216" t="s">
        <v>271</v>
      </c>
      <c r="H561" s="217">
        <v>1</v>
      </c>
      <c r="I561" s="218"/>
      <c r="J561" s="219">
        <f>ROUND(I561*H561,2)</f>
        <v>0</v>
      </c>
      <c r="K561" s="215" t="s">
        <v>184</v>
      </c>
      <c r="L561" s="45"/>
      <c r="M561" s="220" t="s">
        <v>19</v>
      </c>
      <c r="N561" s="221" t="s">
        <v>45</v>
      </c>
      <c r="O561" s="85"/>
      <c r="P561" s="222">
        <f>O561*H561</f>
        <v>0</v>
      </c>
      <c r="Q561" s="222">
        <v>0</v>
      </c>
      <c r="R561" s="222">
        <f>Q561*H561</f>
        <v>0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279</v>
      </c>
      <c r="AT561" s="224" t="s">
        <v>180</v>
      </c>
      <c r="AU561" s="224" t="s">
        <v>84</v>
      </c>
      <c r="AY561" s="18" t="s">
        <v>178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82</v>
      </c>
      <c r="BK561" s="225">
        <f>ROUND(I561*H561,2)</f>
        <v>0</v>
      </c>
      <c r="BL561" s="18" t="s">
        <v>279</v>
      </c>
      <c r="BM561" s="224" t="s">
        <v>971</v>
      </c>
    </row>
    <row r="562" s="2" customFormat="1">
      <c r="A562" s="39"/>
      <c r="B562" s="40"/>
      <c r="C562" s="41"/>
      <c r="D562" s="226" t="s">
        <v>187</v>
      </c>
      <c r="E562" s="41"/>
      <c r="F562" s="227" t="s">
        <v>970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187</v>
      </c>
      <c r="AU562" s="18" t="s">
        <v>84</v>
      </c>
    </row>
    <row r="563" s="2" customFormat="1">
      <c r="A563" s="39"/>
      <c r="B563" s="40"/>
      <c r="C563" s="41"/>
      <c r="D563" s="231" t="s">
        <v>189</v>
      </c>
      <c r="E563" s="41"/>
      <c r="F563" s="232" t="s">
        <v>972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189</v>
      </c>
      <c r="AU563" s="18" t="s">
        <v>84</v>
      </c>
    </row>
    <row r="564" s="2" customFormat="1" ht="16.5" customHeight="1">
      <c r="A564" s="39"/>
      <c r="B564" s="40"/>
      <c r="C564" s="213" t="s">
        <v>973</v>
      </c>
      <c r="D564" s="213" t="s">
        <v>180</v>
      </c>
      <c r="E564" s="214" t="s">
        <v>974</v>
      </c>
      <c r="F564" s="215" t="s">
        <v>975</v>
      </c>
      <c r="G564" s="216" t="s">
        <v>252</v>
      </c>
      <c r="H564" s="217">
        <v>2</v>
      </c>
      <c r="I564" s="218"/>
      <c r="J564" s="219">
        <f>ROUND(I564*H564,2)</f>
        <v>0</v>
      </c>
      <c r="K564" s="215" t="s">
        <v>184</v>
      </c>
      <c r="L564" s="45"/>
      <c r="M564" s="220" t="s">
        <v>19</v>
      </c>
      <c r="N564" s="221" t="s">
        <v>45</v>
      </c>
      <c r="O564" s="85"/>
      <c r="P564" s="222">
        <f>O564*H564</f>
        <v>0</v>
      </c>
      <c r="Q564" s="222">
        <v>0</v>
      </c>
      <c r="R564" s="222">
        <f>Q564*H564</f>
        <v>0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976</v>
      </c>
      <c r="AT564" s="224" t="s">
        <v>180</v>
      </c>
      <c r="AU564" s="224" t="s">
        <v>84</v>
      </c>
      <c r="AY564" s="18" t="s">
        <v>178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82</v>
      </c>
      <c r="BK564" s="225">
        <f>ROUND(I564*H564,2)</f>
        <v>0</v>
      </c>
      <c r="BL564" s="18" t="s">
        <v>976</v>
      </c>
      <c r="BM564" s="224" t="s">
        <v>977</v>
      </c>
    </row>
    <row r="565" s="2" customFormat="1">
      <c r="A565" s="39"/>
      <c r="B565" s="40"/>
      <c r="C565" s="41"/>
      <c r="D565" s="226" t="s">
        <v>187</v>
      </c>
      <c r="E565" s="41"/>
      <c r="F565" s="227" t="s">
        <v>978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187</v>
      </c>
      <c r="AU565" s="18" t="s">
        <v>84</v>
      </c>
    </row>
    <row r="566" s="2" customFormat="1">
      <c r="A566" s="39"/>
      <c r="B566" s="40"/>
      <c r="C566" s="41"/>
      <c r="D566" s="231" t="s">
        <v>189</v>
      </c>
      <c r="E566" s="41"/>
      <c r="F566" s="232" t="s">
        <v>979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189</v>
      </c>
      <c r="AU566" s="18" t="s">
        <v>84</v>
      </c>
    </row>
    <row r="567" s="2" customFormat="1" ht="16.5" customHeight="1">
      <c r="A567" s="39"/>
      <c r="B567" s="40"/>
      <c r="C567" s="213" t="s">
        <v>980</v>
      </c>
      <c r="D567" s="213" t="s">
        <v>180</v>
      </c>
      <c r="E567" s="214" t="s">
        <v>981</v>
      </c>
      <c r="F567" s="215" t="s">
        <v>982</v>
      </c>
      <c r="G567" s="216" t="s">
        <v>271</v>
      </c>
      <c r="H567" s="217">
        <v>13</v>
      </c>
      <c r="I567" s="218"/>
      <c r="J567" s="219">
        <f>ROUND(I567*H567,2)</f>
        <v>0</v>
      </c>
      <c r="K567" s="215" t="s">
        <v>184</v>
      </c>
      <c r="L567" s="45"/>
      <c r="M567" s="220" t="s">
        <v>19</v>
      </c>
      <c r="N567" s="221" t="s">
        <v>45</v>
      </c>
      <c r="O567" s="85"/>
      <c r="P567" s="222">
        <f>O567*H567</f>
        <v>0</v>
      </c>
      <c r="Q567" s="222">
        <v>0.00048000000000000001</v>
      </c>
      <c r="R567" s="222">
        <f>Q567*H567</f>
        <v>0.0062399999999999999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185</v>
      </c>
      <c r="AT567" s="224" t="s">
        <v>180</v>
      </c>
      <c r="AU567" s="224" t="s">
        <v>84</v>
      </c>
      <c r="AY567" s="18" t="s">
        <v>178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82</v>
      </c>
      <c r="BK567" s="225">
        <f>ROUND(I567*H567,2)</f>
        <v>0</v>
      </c>
      <c r="BL567" s="18" t="s">
        <v>185</v>
      </c>
      <c r="BM567" s="224" t="s">
        <v>983</v>
      </c>
    </row>
    <row r="568" s="2" customFormat="1">
      <c r="A568" s="39"/>
      <c r="B568" s="40"/>
      <c r="C568" s="41"/>
      <c r="D568" s="226" t="s">
        <v>187</v>
      </c>
      <c r="E568" s="41"/>
      <c r="F568" s="227" t="s">
        <v>984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187</v>
      </c>
      <c r="AU568" s="18" t="s">
        <v>84</v>
      </c>
    </row>
    <row r="569" s="2" customFormat="1">
      <c r="A569" s="39"/>
      <c r="B569" s="40"/>
      <c r="C569" s="41"/>
      <c r="D569" s="231" t="s">
        <v>189</v>
      </c>
      <c r="E569" s="41"/>
      <c r="F569" s="232" t="s">
        <v>985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189</v>
      </c>
      <c r="AU569" s="18" t="s">
        <v>84</v>
      </c>
    </row>
    <row r="570" s="2" customFormat="1" ht="24.15" customHeight="1">
      <c r="A570" s="39"/>
      <c r="B570" s="40"/>
      <c r="C570" s="234" t="s">
        <v>986</v>
      </c>
      <c r="D570" s="234" t="s">
        <v>96</v>
      </c>
      <c r="E570" s="235" t="s">
        <v>987</v>
      </c>
      <c r="F570" s="236" t="s">
        <v>988</v>
      </c>
      <c r="G570" s="237" t="s">
        <v>271</v>
      </c>
      <c r="H570" s="238">
        <v>9</v>
      </c>
      <c r="I570" s="239"/>
      <c r="J570" s="240">
        <f>ROUND(I570*H570,2)</f>
        <v>0</v>
      </c>
      <c r="K570" s="236" t="s">
        <v>184</v>
      </c>
      <c r="L570" s="241"/>
      <c r="M570" s="242" t="s">
        <v>19</v>
      </c>
      <c r="N570" s="243" t="s">
        <v>45</v>
      </c>
      <c r="O570" s="85"/>
      <c r="P570" s="222">
        <f>O570*H570</f>
        <v>0</v>
      </c>
      <c r="Q570" s="222">
        <v>0.035000000000000003</v>
      </c>
      <c r="R570" s="222">
        <f>Q570*H570</f>
        <v>0.31500000000000006</v>
      </c>
      <c r="S570" s="222">
        <v>0</v>
      </c>
      <c r="T570" s="223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4" t="s">
        <v>220</v>
      </c>
      <c r="AT570" s="224" t="s">
        <v>96</v>
      </c>
      <c r="AU570" s="224" t="s">
        <v>84</v>
      </c>
      <c r="AY570" s="18" t="s">
        <v>178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8" t="s">
        <v>82</v>
      </c>
      <c r="BK570" s="225">
        <f>ROUND(I570*H570,2)</f>
        <v>0</v>
      </c>
      <c r="BL570" s="18" t="s">
        <v>185</v>
      </c>
      <c r="BM570" s="224" t="s">
        <v>989</v>
      </c>
    </row>
    <row r="571" s="2" customFormat="1">
      <c r="A571" s="39"/>
      <c r="B571" s="40"/>
      <c r="C571" s="41"/>
      <c r="D571" s="226" t="s">
        <v>187</v>
      </c>
      <c r="E571" s="41"/>
      <c r="F571" s="227" t="s">
        <v>988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187</v>
      </c>
      <c r="AU571" s="18" t="s">
        <v>84</v>
      </c>
    </row>
    <row r="572" s="2" customFormat="1" ht="21.75" customHeight="1">
      <c r="A572" s="39"/>
      <c r="B572" s="40"/>
      <c r="C572" s="234" t="s">
        <v>990</v>
      </c>
      <c r="D572" s="234" t="s">
        <v>96</v>
      </c>
      <c r="E572" s="235" t="s">
        <v>991</v>
      </c>
      <c r="F572" s="236" t="s">
        <v>992</v>
      </c>
      <c r="G572" s="237" t="s">
        <v>271</v>
      </c>
      <c r="H572" s="238">
        <v>6</v>
      </c>
      <c r="I572" s="239"/>
      <c r="J572" s="240">
        <f>ROUND(I572*H572,2)</f>
        <v>0</v>
      </c>
      <c r="K572" s="236" t="s">
        <v>184</v>
      </c>
      <c r="L572" s="241"/>
      <c r="M572" s="242" t="s">
        <v>19</v>
      </c>
      <c r="N572" s="243" t="s">
        <v>45</v>
      </c>
      <c r="O572" s="85"/>
      <c r="P572" s="222">
        <f>O572*H572</f>
        <v>0</v>
      </c>
      <c r="Q572" s="222">
        <v>0.016</v>
      </c>
      <c r="R572" s="222">
        <f>Q572*H572</f>
        <v>0.096000000000000002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220</v>
      </c>
      <c r="AT572" s="224" t="s">
        <v>96</v>
      </c>
      <c r="AU572" s="224" t="s">
        <v>84</v>
      </c>
      <c r="AY572" s="18" t="s">
        <v>178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82</v>
      </c>
      <c r="BK572" s="225">
        <f>ROUND(I572*H572,2)</f>
        <v>0</v>
      </c>
      <c r="BL572" s="18" t="s">
        <v>185</v>
      </c>
      <c r="BM572" s="224" t="s">
        <v>993</v>
      </c>
    </row>
    <row r="573" s="2" customFormat="1">
      <c r="A573" s="39"/>
      <c r="B573" s="40"/>
      <c r="C573" s="41"/>
      <c r="D573" s="226" t="s">
        <v>187</v>
      </c>
      <c r="E573" s="41"/>
      <c r="F573" s="227" t="s">
        <v>992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187</v>
      </c>
      <c r="AU573" s="18" t="s">
        <v>84</v>
      </c>
    </row>
    <row r="574" s="2" customFormat="1" ht="16.5" customHeight="1">
      <c r="A574" s="39"/>
      <c r="B574" s="40"/>
      <c r="C574" s="213" t="s">
        <v>994</v>
      </c>
      <c r="D574" s="213" t="s">
        <v>180</v>
      </c>
      <c r="E574" s="214" t="s">
        <v>995</v>
      </c>
      <c r="F574" s="215" t="s">
        <v>996</v>
      </c>
      <c r="G574" s="216" t="s">
        <v>271</v>
      </c>
      <c r="H574" s="217">
        <v>1</v>
      </c>
      <c r="I574" s="218"/>
      <c r="J574" s="219">
        <f>ROUND(I574*H574,2)</f>
        <v>0</v>
      </c>
      <c r="K574" s="215" t="s">
        <v>184</v>
      </c>
      <c r="L574" s="45"/>
      <c r="M574" s="220" t="s">
        <v>19</v>
      </c>
      <c r="N574" s="221" t="s">
        <v>45</v>
      </c>
      <c r="O574" s="85"/>
      <c r="P574" s="222">
        <f>O574*H574</f>
        <v>0</v>
      </c>
      <c r="Q574" s="222">
        <v>0.00046999999999999999</v>
      </c>
      <c r="R574" s="222">
        <f>Q574*H574</f>
        <v>0.00046999999999999999</v>
      </c>
      <c r="S574" s="222">
        <v>0</v>
      </c>
      <c r="T574" s="223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4" t="s">
        <v>279</v>
      </c>
      <c r="AT574" s="224" t="s">
        <v>180</v>
      </c>
      <c r="AU574" s="224" t="s">
        <v>84</v>
      </c>
      <c r="AY574" s="18" t="s">
        <v>178</v>
      </c>
      <c r="BE574" s="225">
        <f>IF(N574="základní",J574,0)</f>
        <v>0</v>
      </c>
      <c r="BF574" s="225">
        <f>IF(N574="snížená",J574,0)</f>
        <v>0</v>
      </c>
      <c r="BG574" s="225">
        <f>IF(N574="zákl. přenesená",J574,0)</f>
        <v>0</v>
      </c>
      <c r="BH574" s="225">
        <f>IF(N574="sníž. přenesená",J574,0)</f>
        <v>0</v>
      </c>
      <c r="BI574" s="225">
        <f>IF(N574="nulová",J574,0)</f>
        <v>0</v>
      </c>
      <c r="BJ574" s="18" t="s">
        <v>82</v>
      </c>
      <c r="BK574" s="225">
        <f>ROUND(I574*H574,2)</f>
        <v>0</v>
      </c>
      <c r="BL574" s="18" t="s">
        <v>279</v>
      </c>
      <c r="BM574" s="224" t="s">
        <v>997</v>
      </c>
    </row>
    <row r="575" s="2" customFormat="1">
      <c r="A575" s="39"/>
      <c r="B575" s="40"/>
      <c r="C575" s="41"/>
      <c r="D575" s="226" t="s">
        <v>187</v>
      </c>
      <c r="E575" s="41"/>
      <c r="F575" s="227" t="s">
        <v>998</v>
      </c>
      <c r="G575" s="41"/>
      <c r="H575" s="41"/>
      <c r="I575" s="228"/>
      <c r="J575" s="41"/>
      <c r="K575" s="41"/>
      <c r="L575" s="45"/>
      <c r="M575" s="229"/>
      <c r="N575" s="230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187</v>
      </c>
      <c r="AU575" s="18" t="s">
        <v>84</v>
      </c>
    </row>
    <row r="576" s="2" customFormat="1">
      <c r="A576" s="39"/>
      <c r="B576" s="40"/>
      <c r="C576" s="41"/>
      <c r="D576" s="231" t="s">
        <v>189</v>
      </c>
      <c r="E576" s="41"/>
      <c r="F576" s="232" t="s">
        <v>999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189</v>
      </c>
      <c r="AU576" s="18" t="s">
        <v>84</v>
      </c>
    </row>
    <row r="577" s="2" customFormat="1" ht="24.15" customHeight="1">
      <c r="A577" s="39"/>
      <c r="B577" s="40"/>
      <c r="C577" s="234" t="s">
        <v>1000</v>
      </c>
      <c r="D577" s="234" t="s">
        <v>96</v>
      </c>
      <c r="E577" s="235" t="s">
        <v>1001</v>
      </c>
      <c r="F577" s="236" t="s">
        <v>1002</v>
      </c>
      <c r="G577" s="237" t="s">
        <v>271</v>
      </c>
      <c r="H577" s="238">
        <v>1</v>
      </c>
      <c r="I577" s="239"/>
      <c r="J577" s="240">
        <f>ROUND(I577*H577,2)</f>
        <v>0</v>
      </c>
      <c r="K577" s="236" t="s">
        <v>184</v>
      </c>
      <c r="L577" s="241"/>
      <c r="M577" s="242" t="s">
        <v>19</v>
      </c>
      <c r="N577" s="243" t="s">
        <v>45</v>
      </c>
      <c r="O577" s="85"/>
      <c r="P577" s="222">
        <f>O577*H577</f>
        <v>0</v>
      </c>
      <c r="Q577" s="222">
        <v>0.041000000000000002</v>
      </c>
      <c r="R577" s="222">
        <f>Q577*H577</f>
        <v>0.041000000000000002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365</v>
      </c>
      <c r="AT577" s="224" t="s">
        <v>96</v>
      </c>
      <c r="AU577" s="224" t="s">
        <v>84</v>
      </c>
      <c r="AY577" s="18" t="s">
        <v>178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82</v>
      </c>
      <c r="BK577" s="225">
        <f>ROUND(I577*H577,2)</f>
        <v>0</v>
      </c>
      <c r="BL577" s="18" t="s">
        <v>279</v>
      </c>
      <c r="BM577" s="224" t="s">
        <v>1003</v>
      </c>
    </row>
    <row r="578" s="2" customFormat="1">
      <c r="A578" s="39"/>
      <c r="B578" s="40"/>
      <c r="C578" s="41"/>
      <c r="D578" s="226" t="s">
        <v>187</v>
      </c>
      <c r="E578" s="41"/>
      <c r="F578" s="227" t="s">
        <v>1002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187</v>
      </c>
      <c r="AU578" s="18" t="s">
        <v>84</v>
      </c>
    </row>
    <row r="579" s="12" customFormat="1" ht="22.8" customHeight="1">
      <c r="A579" s="12"/>
      <c r="B579" s="197"/>
      <c r="C579" s="198"/>
      <c r="D579" s="199" t="s">
        <v>73</v>
      </c>
      <c r="E579" s="211" t="s">
        <v>1004</v>
      </c>
      <c r="F579" s="211" t="s">
        <v>1005</v>
      </c>
      <c r="G579" s="198"/>
      <c r="H579" s="198"/>
      <c r="I579" s="201"/>
      <c r="J579" s="212">
        <f>BK579</f>
        <v>0</v>
      </c>
      <c r="K579" s="198"/>
      <c r="L579" s="203"/>
      <c r="M579" s="204"/>
      <c r="N579" s="205"/>
      <c r="O579" s="205"/>
      <c r="P579" s="206">
        <f>SUM(P580:P594)</f>
        <v>0</v>
      </c>
      <c r="Q579" s="205"/>
      <c r="R579" s="206">
        <f>SUM(R580:R594)</f>
        <v>0.081059999999999993</v>
      </c>
      <c r="S579" s="205"/>
      <c r="T579" s="207">
        <f>SUM(T580:T594)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8" t="s">
        <v>84</v>
      </c>
      <c r="AT579" s="209" t="s">
        <v>73</v>
      </c>
      <c r="AU579" s="209" t="s">
        <v>82</v>
      </c>
      <c r="AY579" s="208" t="s">
        <v>178</v>
      </c>
      <c r="BK579" s="210">
        <f>SUM(BK580:BK594)</f>
        <v>0</v>
      </c>
    </row>
    <row r="580" s="2" customFormat="1" ht="24.15" customHeight="1">
      <c r="A580" s="39"/>
      <c r="B580" s="40"/>
      <c r="C580" s="213" t="s">
        <v>1006</v>
      </c>
      <c r="D580" s="213" t="s">
        <v>180</v>
      </c>
      <c r="E580" s="214" t="s">
        <v>1007</v>
      </c>
      <c r="F580" s="215" t="s">
        <v>1008</v>
      </c>
      <c r="G580" s="216" t="s">
        <v>237</v>
      </c>
      <c r="H580" s="217">
        <v>21</v>
      </c>
      <c r="I580" s="218"/>
      <c r="J580" s="219">
        <f>ROUND(I580*H580,2)</f>
        <v>0</v>
      </c>
      <c r="K580" s="215" t="s">
        <v>184</v>
      </c>
      <c r="L580" s="45"/>
      <c r="M580" s="220" t="s">
        <v>19</v>
      </c>
      <c r="N580" s="221" t="s">
        <v>45</v>
      </c>
      <c r="O580" s="85"/>
      <c r="P580" s="222">
        <f>O580*H580</f>
        <v>0</v>
      </c>
      <c r="Q580" s="222">
        <v>6.0000000000000002E-05</v>
      </c>
      <c r="R580" s="222">
        <f>Q580*H580</f>
        <v>0.0012600000000000001</v>
      </c>
      <c r="S580" s="222">
        <v>0</v>
      </c>
      <c r="T580" s="223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4" t="s">
        <v>279</v>
      </c>
      <c r="AT580" s="224" t="s">
        <v>180</v>
      </c>
      <c r="AU580" s="224" t="s">
        <v>84</v>
      </c>
      <c r="AY580" s="18" t="s">
        <v>178</v>
      </c>
      <c r="BE580" s="225">
        <f>IF(N580="základní",J580,0)</f>
        <v>0</v>
      </c>
      <c r="BF580" s="225">
        <f>IF(N580="snížená",J580,0)</f>
        <v>0</v>
      </c>
      <c r="BG580" s="225">
        <f>IF(N580="zákl. přenesená",J580,0)</f>
        <v>0</v>
      </c>
      <c r="BH580" s="225">
        <f>IF(N580="sníž. přenesená",J580,0)</f>
        <v>0</v>
      </c>
      <c r="BI580" s="225">
        <f>IF(N580="nulová",J580,0)</f>
        <v>0</v>
      </c>
      <c r="BJ580" s="18" t="s">
        <v>82</v>
      </c>
      <c r="BK580" s="225">
        <f>ROUND(I580*H580,2)</f>
        <v>0</v>
      </c>
      <c r="BL580" s="18" t="s">
        <v>279</v>
      </c>
      <c r="BM580" s="224" t="s">
        <v>1009</v>
      </c>
    </row>
    <row r="581" s="2" customFormat="1">
      <c r="A581" s="39"/>
      <c r="B581" s="40"/>
      <c r="C581" s="41"/>
      <c r="D581" s="226" t="s">
        <v>187</v>
      </c>
      <c r="E581" s="41"/>
      <c r="F581" s="227" t="s">
        <v>1010</v>
      </c>
      <c r="G581" s="41"/>
      <c r="H581" s="41"/>
      <c r="I581" s="228"/>
      <c r="J581" s="41"/>
      <c r="K581" s="41"/>
      <c r="L581" s="45"/>
      <c r="M581" s="229"/>
      <c r="N581" s="230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187</v>
      </c>
      <c r="AU581" s="18" t="s">
        <v>84</v>
      </c>
    </row>
    <row r="582" s="2" customFormat="1">
      <c r="A582" s="39"/>
      <c r="B582" s="40"/>
      <c r="C582" s="41"/>
      <c r="D582" s="231" t="s">
        <v>189</v>
      </c>
      <c r="E582" s="41"/>
      <c r="F582" s="232" t="s">
        <v>1011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189</v>
      </c>
      <c r="AU582" s="18" t="s">
        <v>84</v>
      </c>
    </row>
    <row r="583" s="2" customFormat="1" ht="16.5" customHeight="1">
      <c r="A583" s="39"/>
      <c r="B583" s="40"/>
      <c r="C583" s="234" t="s">
        <v>1012</v>
      </c>
      <c r="D583" s="234" t="s">
        <v>96</v>
      </c>
      <c r="E583" s="235" t="s">
        <v>1013</v>
      </c>
      <c r="F583" s="236" t="s">
        <v>1014</v>
      </c>
      <c r="G583" s="237" t="s">
        <v>271</v>
      </c>
      <c r="H583" s="238">
        <v>3</v>
      </c>
      <c r="I583" s="239"/>
      <c r="J583" s="240">
        <f>ROUND(I583*H583,2)</f>
        <v>0</v>
      </c>
      <c r="K583" s="236" t="s">
        <v>184</v>
      </c>
      <c r="L583" s="241"/>
      <c r="M583" s="242" t="s">
        <v>19</v>
      </c>
      <c r="N583" s="243" t="s">
        <v>45</v>
      </c>
      <c r="O583" s="85"/>
      <c r="P583" s="222">
        <f>O583*H583</f>
        <v>0</v>
      </c>
      <c r="Q583" s="222">
        <v>0.012</v>
      </c>
      <c r="R583" s="222">
        <f>Q583*H583</f>
        <v>0.036000000000000004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365</v>
      </c>
      <c r="AT583" s="224" t="s">
        <v>96</v>
      </c>
      <c r="AU583" s="224" t="s">
        <v>84</v>
      </c>
      <c r="AY583" s="18" t="s">
        <v>178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82</v>
      </c>
      <c r="BK583" s="225">
        <f>ROUND(I583*H583,2)</f>
        <v>0</v>
      </c>
      <c r="BL583" s="18" t="s">
        <v>279</v>
      </c>
      <c r="BM583" s="224" t="s">
        <v>1015</v>
      </c>
    </row>
    <row r="584" s="2" customFormat="1">
      <c r="A584" s="39"/>
      <c r="B584" s="40"/>
      <c r="C584" s="41"/>
      <c r="D584" s="226" t="s">
        <v>187</v>
      </c>
      <c r="E584" s="41"/>
      <c r="F584" s="227" t="s">
        <v>1014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187</v>
      </c>
      <c r="AU584" s="18" t="s">
        <v>84</v>
      </c>
    </row>
    <row r="585" s="2" customFormat="1" ht="21.75" customHeight="1">
      <c r="A585" s="39"/>
      <c r="B585" s="40"/>
      <c r="C585" s="234" t="s">
        <v>1016</v>
      </c>
      <c r="D585" s="234" t="s">
        <v>96</v>
      </c>
      <c r="E585" s="235" t="s">
        <v>1017</v>
      </c>
      <c r="F585" s="236" t="s">
        <v>1018</v>
      </c>
      <c r="G585" s="237" t="s">
        <v>271</v>
      </c>
      <c r="H585" s="238">
        <v>1</v>
      </c>
      <c r="I585" s="239"/>
      <c r="J585" s="240">
        <f>ROUND(I585*H585,2)</f>
        <v>0</v>
      </c>
      <c r="K585" s="236" t="s">
        <v>184</v>
      </c>
      <c r="L585" s="241"/>
      <c r="M585" s="242" t="s">
        <v>19</v>
      </c>
      <c r="N585" s="243" t="s">
        <v>45</v>
      </c>
      <c r="O585" s="85"/>
      <c r="P585" s="222">
        <f>O585*H585</f>
        <v>0</v>
      </c>
      <c r="Q585" s="222">
        <v>0.042999999999999997</v>
      </c>
      <c r="R585" s="222">
        <f>Q585*H585</f>
        <v>0.042999999999999997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365</v>
      </c>
      <c r="AT585" s="224" t="s">
        <v>96</v>
      </c>
      <c r="AU585" s="224" t="s">
        <v>84</v>
      </c>
      <c r="AY585" s="18" t="s">
        <v>178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82</v>
      </c>
      <c r="BK585" s="225">
        <f>ROUND(I585*H585,2)</f>
        <v>0</v>
      </c>
      <c r="BL585" s="18" t="s">
        <v>279</v>
      </c>
      <c r="BM585" s="224" t="s">
        <v>1019</v>
      </c>
    </row>
    <row r="586" s="2" customFormat="1">
      <c r="A586" s="39"/>
      <c r="B586" s="40"/>
      <c r="C586" s="41"/>
      <c r="D586" s="226" t="s">
        <v>187</v>
      </c>
      <c r="E586" s="41"/>
      <c r="F586" s="227" t="s">
        <v>1018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187</v>
      </c>
      <c r="AU586" s="18" t="s">
        <v>84</v>
      </c>
    </row>
    <row r="587" s="2" customFormat="1" ht="16.5" customHeight="1">
      <c r="A587" s="39"/>
      <c r="B587" s="40"/>
      <c r="C587" s="213" t="s">
        <v>1020</v>
      </c>
      <c r="D587" s="213" t="s">
        <v>180</v>
      </c>
      <c r="E587" s="214" t="s">
        <v>1021</v>
      </c>
      <c r="F587" s="215" t="s">
        <v>1022</v>
      </c>
      <c r="G587" s="216" t="s">
        <v>271</v>
      </c>
      <c r="H587" s="217">
        <v>4</v>
      </c>
      <c r="I587" s="218"/>
      <c r="J587" s="219">
        <f>ROUND(I587*H587,2)</f>
        <v>0</v>
      </c>
      <c r="K587" s="215" t="s">
        <v>184</v>
      </c>
      <c r="L587" s="45"/>
      <c r="M587" s="220" t="s">
        <v>19</v>
      </c>
      <c r="N587" s="221" t="s">
        <v>45</v>
      </c>
      <c r="O587" s="85"/>
      <c r="P587" s="222">
        <f>O587*H587</f>
        <v>0</v>
      </c>
      <c r="Q587" s="222">
        <v>0</v>
      </c>
      <c r="R587" s="222">
        <f>Q587*H587</f>
        <v>0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279</v>
      </c>
      <c r="AT587" s="224" t="s">
        <v>180</v>
      </c>
      <c r="AU587" s="224" t="s">
        <v>84</v>
      </c>
      <c r="AY587" s="18" t="s">
        <v>178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82</v>
      </c>
      <c r="BK587" s="225">
        <f>ROUND(I587*H587,2)</f>
        <v>0</v>
      </c>
      <c r="BL587" s="18" t="s">
        <v>279</v>
      </c>
      <c r="BM587" s="224" t="s">
        <v>1023</v>
      </c>
    </row>
    <row r="588" s="2" customFormat="1">
      <c r="A588" s="39"/>
      <c r="B588" s="40"/>
      <c r="C588" s="41"/>
      <c r="D588" s="226" t="s">
        <v>187</v>
      </c>
      <c r="E588" s="41"/>
      <c r="F588" s="227" t="s">
        <v>1024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187</v>
      </c>
      <c r="AU588" s="18" t="s">
        <v>84</v>
      </c>
    </row>
    <row r="589" s="2" customFormat="1">
      <c r="A589" s="39"/>
      <c r="B589" s="40"/>
      <c r="C589" s="41"/>
      <c r="D589" s="231" t="s">
        <v>189</v>
      </c>
      <c r="E589" s="41"/>
      <c r="F589" s="232" t="s">
        <v>1025</v>
      </c>
      <c r="G589" s="41"/>
      <c r="H589" s="41"/>
      <c r="I589" s="228"/>
      <c r="J589" s="41"/>
      <c r="K589" s="41"/>
      <c r="L589" s="45"/>
      <c r="M589" s="229"/>
      <c r="N589" s="230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189</v>
      </c>
      <c r="AU589" s="18" t="s">
        <v>84</v>
      </c>
    </row>
    <row r="590" s="2" customFormat="1" ht="16.5" customHeight="1">
      <c r="A590" s="39"/>
      <c r="B590" s="40"/>
      <c r="C590" s="234" t="s">
        <v>1026</v>
      </c>
      <c r="D590" s="234" t="s">
        <v>96</v>
      </c>
      <c r="E590" s="235" t="s">
        <v>1027</v>
      </c>
      <c r="F590" s="236" t="s">
        <v>1028</v>
      </c>
      <c r="G590" s="237" t="s">
        <v>271</v>
      </c>
      <c r="H590" s="238">
        <v>4</v>
      </c>
      <c r="I590" s="239"/>
      <c r="J590" s="240">
        <f>ROUND(I590*H590,2)</f>
        <v>0</v>
      </c>
      <c r="K590" s="236" t="s">
        <v>184</v>
      </c>
      <c r="L590" s="241"/>
      <c r="M590" s="242" t="s">
        <v>19</v>
      </c>
      <c r="N590" s="243" t="s">
        <v>45</v>
      </c>
      <c r="O590" s="85"/>
      <c r="P590" s="222">
        <f>O590*H590</f>
        <v>0</v>
      </c>
      <c r="Q590" s="222">
        <v>0.00020000000000000001</v>
      </c>
      <c r="R590" s="222">
        <f>Q590*H590</f>
        <v>0.00080000000000000004</v>
      </c>
      <c r="S590" s="222">
        <v>0</v>
      </c>
      <c r="T590" s="223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365</v>
      </c>
      <c r="AT590" s="224" t="s">
        <v>96</v>
      </c>
      <c r="AU590" s="224" t="s">
        <v>84</v>
      </c>
      <c r="AY590" s="18" t="s">
        <v>178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82</v>
      </c>
      <c r="BK590" s="225">
        <f>ROUND(I590*H590,2)</f>
        <v>0</v>
      </c>
      <c r="BL590" s="18" t="s">
        <v>279</v>
      </c>
      <c r="BM590" s="224" t="s">
        <v>1029</v>
      </c>
    </row>
    <row r="591" s="2" customFormat="1">
      <c r="A591" s="39"/>
      <c r="B591" s="40"/>
      <c r="C591" s="41"/>
      <c r="D591" s="226" t="s">
        <v>187</v>
      </c>
      <c r="E591" s="41"/>
      <c r="F591" s="227" t="s">
        <v>1028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187</v>
      </c>
      <c r="AU591" s="18" t="s">
        <v>84</v>
      </c>
    </row>
    <row r="592" s="2" customFormat="1" ht="16.5" customHeight="1">
      <c r="A592" s="39"/>
      <c r="B592" s="40"/>
      <c r="C592" s="213" t="s">
        <v>1030</v>
      </c>
      <c r="D592" s="213" t="s">
        <v>180</v>
      </c>
      <c r="E592" s="214" t="s">
        <v>1031</v>
      </c>
      <c r="F592" s="215" t="s">
        <v>1032</v>
      </c>
      <c r="G592" s="216" t="s">
        <v>252</v>
      </c>
      <c r="H592" s="217">
        <v>0.5</v>
      </c>
      <c r="I592" s="218"/>
      <c r="J592" s="219">
        <f>ROUND(I592*H592,2)</f>
        <v>0</v>
      </c>
      <c r="K592" s="215" t="s">
        <v>184</v>
      </c>
      <c r="L592" s="45"/>
      <c r="M592" s="220" t="s">
        <v>19</v>
      </c>
      <c r="N592" s="221" t="s">
        <v>45</v>
      </c>
      <c r="O592" s="85"/>
      <c r="P592" s="222">
        <f>O592*H592</f>
        <v>0</v>
      </c>
      <c r="Q592" s="222">
        <v>0</v>
      </c>
      <c r="R592" s="222">
        <f>Q592*H592</f>
        <v>0</v>
      </c>
      <c r="S592" s="222">
        <v>0</v>
      </c>
      <c r="T592" s="223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4" t="s">
        <v>279</v>
      </c>
      <c r="AT592" s="224" t="s">
        <v>180</v>
      </c>
      <c r="AU592" s="224" t="s">
        <v>84</v>
      </c>
      <c r="AY592" s="18" t="s">
        <v>178</v>
      </c>
      <c r="BE592" s="225">
        <f>IF(N592="základní",J592,0)</f>
        <v>0</v>
      </c>
      <c r="BF592" s="225">
        <f>IF(N592="snížená",J592,0)</f>
        <v>0</v>
      </c>
      <c r="BG592" s="225">
        <f>IF(N592="zákl. přenesená",J592,0)</f>
        <v>0</v>
      </c>
      <c r="BH592" s="225">
        <f>IF(N592="sníž. přenesená",J592,0)</f>
        <v>0</v>
      </c>
      <c r="BI592" s="225">
        <f>IF(N592="nulová",J592,0)</f>
        <v>0</v>
      </c>
      <c r="BJ592" s="18" t="s">
        <v>82</v>
      </c>
      <c r="BK592" s="225">
        <f>ROUND(I592*H592,2)</f>
        <v>0</v>
      </c>
      <c r="BL592" s="18" t="s">
        <v>279</v>
      </c>
      <c r="BM592" s="224" t="s">
        <v>1033</v>
      </c>
    </row>
    <row r="593" s="2" customFormat="1">
      <c r="A593" s="39"/>
      <c r="B593" s="40"/>
      <c r="C593" s="41"/>
      <c r="D593" s="226" t="s">
        <v>187</v>
      </c>
      <c r="E593" s="41"/>
      <c r="F593" s="227" t="s">
        <v>1034</v>
      </c>
      <c r="G593" s="41"/>
      <c r="H593" s="41"/>
      <c r="I593" s="228"/>
      <c r="J593" s="41"/>
      <c r="K593" s="41"/>
      <c r="L593" s="45"/>
      <c r="M593" s="229"/>
      <c r="N593" s="230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187</v>
      </c>
      <c r="AU593" s="18" t="s">
        <v>84</v>
      </c>
    </row>
    <row r="594" s="2" customFormat="1">
      <c r="A594" s="39"/>
      <c r="B594" s="40"/>
      <c r="C594" s="41"/>
      <c r="D594" s="231" t="s">
        <v>189</v>
      </c>
      <c r="E594" s="41"/>
      <c r="F594" s="232" t="s">
        <v>1035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189</v>
      </c>
      <c r="AU594" s="18" t="s">
        <v>84</v>
      </c>
    </row>
    <row r="595" s="12" customFormat="1" ht="22.8" customHeight="1">
      <c r="A595" s="12"/>
      <c r="B595" s="197"/>
      <c r="C595" s="198"/>
      <c r="D595" s="199" t="s">
        <v>73</v>
      </c>
      <c r="E595" s="211" t="s">
        <v>1036</v>
      </c>
      <c r="F595" s="211" t="s">
        <v>1037</v>
      </c>
      <c r="G595" s="198"/>
      <c r="H595" s="198"/>
      <c r="I595" s="201"/>
      <c r="J595" s="212">
        <f>BK595</f>
        <v>0</v>
      </c>
      <c r="K595" s="198"/>
      <c r="L595" s="203"/>
      <c r="M595" s="204"/>
      <c r="N595" s="205"/>
      <c r="O595" s="205"/>
      <c r="P595" s="206">
        <f>SUM(P596:P629)</f>
        <v>0</v>
      </c>
      <c r="Q595" s="205"/>
      <c r="R595" s="206">
        <f>SUM(R596:R629)</f>
        <v>6.6502200000000009</v>
      </c>
      <c r="S595" s="205"/>
      <c r="T595" s="207">
        <f>SUM(T596:T629)</f>
        <v>1.5884999999999998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08" t="s">
        <v>84</v>
      </c>
      <c r="AT595" s="209" t="s">
        <v>73</v>
      </c>
      <c r="AU595" s="209" t="s">
        <v>82</v>
      </c>
      <c r="AY595" s="208" t="s">
        <v>178</v>
      </c>
      <c r="BK595" s="210">
        <f>SUM(BK596:BK629)</f>
        <v>0</v>
      </c>
    </row>
    <row r="596" s="2" customFormat="1" ht="16.5" customHeight="1">
      <c r="A596" s="39"/>
      <c r="B596" s="40"/>
      <c r="C596" s="213" t="s">
        <v>1038</v>
      </c>
      <c r="D596" s="213" t="s">
        <v>180</v>
      </c>
      <c r="E596" s="214" t="s">
        <v>1039</v>
      </c>
      <c r="F596" s="215" t="s">
        <v>1040</v>
      </c>
      <c r="G596" s="216" t="s">
        <v>206</v>
      </c>
      <c r="H596" s="217">
        <v>192</v>
      </c>
      <c r="I596" s="218"/>
      <c r="J596" s="219">
        <f>ROUND(I596*H596,2)</f>
        <v>0</v>
      </c>
      <c r="K596" s="215" t="s">
        <v>184</v>
      </c>
      <c r="L596" s="45"/>
      <c r="M596" s="220" t="s">
        <v>19</v>
      </c>
      <c r="N596" s="221" t="s">
        <v>45</v>
      </c>
      <c r="O596" s="85"/>
      <c r="P596" s="222">
        <f>O596*H596</f>
        <v>0</v>
      </c>
      <c r="Q596" s="222">
        <v>0.00029999999999999997</v>
      </c>
      <c r="R596" s="222">
        <f>Q596*H596</f>
        <v>0.057599999999999998</v>
      </c>
      <c r="S596" s="222">
        <v>0</v>
      </c>
      <c r="T596" s="223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4" t="s">
        <v>279</v>
      </c>
      <c r="AT596" s="224" t="s">
        <v>180</v>
      </c>
      <c r="AU596" s="224" t="s">
        <v>84</v>
      </c>
      <c r="AY596" s="18" t="s">
        <v>178</v>
      </c>
      <c r="BE596" s="225">
        <f>IF(N596="základní",J596,0)</f>
        <v>0</v>
      </c>
      <c r="BF596" s="225">
        <f>IF(N596="snížená",J596,0)</f>
        <v>0</v>
      </c>
      <c r="BG596" s="225">
        <f>IF(N596="zákl. přenesená",J596,0)</f>
        <v>0</v>
      </c>
      <c r="BH596" s="225">
        <f>IF(N596="sníž. přenesená",J596,0)</f>
        <v>0</v>
      </c>
      <c r="BI596" s="225">
        <f>IF(N596="nulová",J596,0)</f>
        <v>0</v>
      </c>
      <c r="BJ596" s="18" t="s">
        <v>82</v>
      </c>
      <c r="BK596" s="225">
        <f>ROUND(I596*H596,2)</f>
        <v>0</v>
      </c>
      <c r="BL596" s="18" t="s">
        <v>279</v>
      </c>
      <c r="BM596" s="224" t="s">
        <v>1041</v>
      </c>
    </row>
    <row r="597" s="2" customFormat="1">
      <c r="A597" s="39"/>
      <c r="B597" s="40"/>
      <c r="C597" s="41"/>
      <c r="D597" s="226" t="s">
        <v>187</v>
      </c>
      <c r="E597" s="41"/>
      <c r="F597" s="227" t="s">
        <v>1042</v>
      </c>
      <c r="G597" s="41"/>
      <c r="H597" s="41"/>
      <c r="I597" s="228"/>
      <c r="J597" s="41"/>
      <c r="K597" s="41"/>
      <c r="L597" s="45"/>
      <c r="M597" s="229"/>
      <c r="N597" s="230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187</v>
      </c>
      <c r="AU597" s="18" t="s">
        <v>84</v>
      </c>
    </row>
    <row r="598" s="2" customFormat="1">
      <c r="A598" s="39"/>
      <c r="B598" s="40"/>
      <c r="C598" s="41"/>
      <c r="D598" s="231" t="s">
        <v>189</v>
      </c>
      <c r="E598" s="41"/>
      <c r="F598" s="232" t="s">
        <v>1043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189</v>
      </c>
      <c r="AU598" s="18" t="s">
        <v>84</v>
      </c>
    </row>
    <row r="599" s="2" customFormat="1" ht="16.5" customHeight="1">
      <c r="A599" s="39"/>
      <c r="B599" s="40"/>
      <c r="C599" s="213" t="s">
        <v>1044</v>
      </c>
      <c r="D599" s="213" t="s">
        <v>180</v>
      </c>
      <c r="E599" s="214" t="s">
        <v>1045</v>
      </c>
      <c r="F599" s="215" t="s">
        <v>1046</v>
      </c>
      <c r="G599" s="216" t="s">
        <v>206</v>
      </c>
      <c r="H599" s="217">
        <v>491</v>
      </c>
      <c r="I599" s="218"/>
      <c r="J599" s="219">
        <f>ROUND(I599*H599,2)</f>
        <v>0</v>
      </c>
      <c r="K599" s="215" t="s">
        <v>184</v>
      </c>
      <c r="L599" s="45"/>
      <c r="M599" s="220" t="s">
        <v>19</v>
      </c>
      <c r="N599" s="221" t="s">
        <v>45</v>
      </c>
      <c r="O599" s="85"/>
      <c r="P599" s="222">
        <f>O599*H599</f>
        <v>0</v>
      </c>
      <c r="Q599" s="222">
        <v>0.0044999999999999997</v>
      </c>
      <c r="R599" s="222">
        <f>Q599*H599</f>
        <v>2.2094999999999998</v>
      </c>
      <c r="S599" s="222">
        <v>0</v>
      </c>
      <c r="T599" s="223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4" t="s">
        <v>279</v>
      </c>
      <c r="AT599" s="224" t="s">
        <v>180</v>
      </c>
      <c r="AU599" s="224" t="s">
        <v>84</v>
      </c>
      <c r="AY599" s="18" t="s">
        <v>178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8" t="s">
        <v>82</v>
      </c>
      <c r="BK599" s="225">
        <f>ROUND(I599*H599,2)</f>
        <v>0</v>
      </c>
      <c r="BL599" s="18" t="s">
        <v>279</v>
      </c>
      <c r="BM599" s="224" t="s">
        <v>1047</v>
      </c>
    </row>
    <row r="600" s="2" customFormat="1">
      <c r="A600" s="39"/>
      <c r="B600" s="40"/>
      <c r="C600" s="41"/>
      <c r="D600" s="226" t="s">
        <v>187</v>
      </c>
      <c r="E600" s="41"/>
      <c r="F600" s="227" t="s">
        <v>1048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187</v>
      </c>
      <c r="AU600" s="18" t="s">
        <v>84</v>
      </c>
    </row>
    <row r="601" s="2" customFormat="1">
      <c r="A601" s="39"/>
      <c r="B601" s="40"/>
      <c r="C601" s="41"/>
      <c r="D601" s="231" t="s">
        <v>189</v>
      </c>
      <c r="E601" s="41"/>
      <c r="F601" s="232" t="s">
        <v>1049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189</v>
      </c>
      <c r="AU601" s="18" t="s">
        <v>84</v>
      </c>
    </row>
    <row r="602" s="13" customFormat="1">
      <c r="A602" s="13"/>
      <c r="B602" s="244"/>
      <c r="C602" s="245"/>
      <c r="D602" s="226" t="s">
        <v>288</v>
      </c>
      <c r="E602" s="246" t="s">
        <v>19</v>
      </c>
      <c r="F602" s="247" t="s">
        <v>1050</v>
      </c>
      <c r="G602" s="245"/>
      <c r="H602" s="248">
        <v>491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288</v>
      </c>
      <c r="AU602" s="254" t="s">
        <v>84</v>
      </c>
      <c r="AV602" s="13" t="s">
        <v>84</v>
      </c>
      <c r="AW602" s="13" t="s">
        <v>33</v>
      </c>
      <c r="AX602" s="13" t="s">
        <v>82</v>
      </c>
      <c r="AY602" s="254" t="s">
        <v>178</v>
      </c>
    </row>
    <row r="603" s="2" customFormat="1" ht="16.5" customHeight="1">
      <c r="A603" s="39"/>
      <c r="B603" s="40"/>
      <c r="C603" s="213" t="s">
        <v>1051</v>
      </c>
      <c r="D603" s="213" t="s">
        <v>180</v>
      </c>
      <c r="E603" s="214" t="s">
        <v>1052</v>
      </c>
      <c r="F603" s="215" t="s">
        <v>1053</v>
      </c>
      <c r="G603" s="216" t="s">
        <v>206</v>
      </c>
      <c r="H603" s="217">
        <v>45</v>
      </c>
      <c r="I603" s="218"/>
      <c r="J603" s="219">
        <f>ROUND(I603*H603,2)</f>
        <v>0</v>
      </c>
      <c r="K603" s="215" t="s">
        <v>184</v>
      </c>
      <c r="L603" s="45"/>
      <c r="M603" s="220" t="s">
        <v>19</v>
      </c>
      <c r="N603" s="221" t="s">
        <v>45</v>
      </c>
      <c r="O603" s="85"/>
      <c r="P603" s="222">
        <f>O603*H603</f>
        <v>0</v>
      </c>
      <c r="Q603" s="222">
        <v>0</v>
      </c>
      <c r="R603" s="222">
        <f>Q603*H603</f>
        <v>0</v>
      </c>
      <c r="S603" s="222">
        <v>0.035299999999999998</v>
      </c>
      <c r="T603" s="223">
        <f>S603*H603</f>
        <v>1.5884999999999998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279</v>
      </c>
      <c r="AT603" s="224" t="s">
        <v>180</v>
      </c>
      <c r="AU603" s="224" t="s">
        <v>84</v>
      </c>
      <c r="AY603" s="18" t="s">
        <v>178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82</v>
      </c>
      <c r="BK603" s="225">
        <f>ROUND(I603*H603,2)</f>
        <v>0</v>
      </c>
      <c r="BL603" s="18" t="s">
        <v>279</v>
      </c>
      <c r="BM603" s="224" t="s">
        <v>1054</v>
      </c>
    </row>
    <row r="604" s="2" customFormat="1">
      <c r="A604" s="39"/>
      <c r="B604" s="40"/>
      <c r="C604" s="41"/>
      <c r="D604" s="226" t="s">
        <v>187</v>
      </c>
      <c r="E604" s="41"/>
      <c r="F604" s="227" t="s">
        <v>1053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187</v>
      </c>
      <c r="AU604" s="18" t="s">
        <v>84</v>
      </c>
    </row>
    <row r="605" s="2" customFormat="1">
      <c r="A605" s="39"/>
      <c r="B605" s="40"/>
      <c r="C605" s="41"/>
      <c r="D605" s="231" t="s">
        <v>189</v>
      </c>
      <c r="E605" s="41"/>
      <c r="F605" s="232" t="s">
        <v>1055</v>
      </c>
      <c r="G605" s="41"/>
      <c r="H605" s="41"/>
      <c r="I605" s="228"/>
      <c r="J605" s="41"/>
      <c r="K605" s="41"/>
      <c r="L605" s="45"/>
      <c r="M605" s="229"/>
      <c r="N605" s="23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189</v>
      </c>
      <c r="AU605" s="18" t="s">
        <v>84</v>
      </c>
    </row>
    <row r="606" s="2" customFormat="1" ht="16.5" customHeight="1">
      <c r="A606" s="39"/>
      <c r="B606" s="40"/>
      <c r="C606" s="213" t="s">
        <v>1056</v>
      </c>
      <c r="D606" s="213" t="s">
        <v>180</v>
      </c>
      <c r="E606" s="214" t="s">
        <v>1057</v>
      </c>
      <c r="F606" s="215" t="s">
        <v>1058</v>
      </c>
      <c r="G606" s="216" t="s">
        <v>206</v>
      </c>
      <c r="H606" s="217">
        <v>192</v>
      </c>
      <c r="I606" s="218"/>
      <c r="J606" s="219">
        <f>ROUND(I606*H606,2)</f>
        <v>0</v>
      </c>
      <c r="K606" s="215" t="s">
        <v>184</v>
      </c>
      <c r="L606" s="45"/>
      <c r="M606" s="220" t="s">
        <v>19</v>
      </c>
      <c r="N606" s="221" t="s">
        <v>45</v>
      </c>
      <c r="O606" s="85"/>
      <c r="P606" s="222">
        <f>O606*H606</f>
        <v>0</v>
      </c>
      <c r="Q606" s="222">
        <v>0.0018</v>
      </c>
      <c r="R606" s="222">
        <f>Q606*H606</f>
        <v>0.34560000000000002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279</v>
      </c>
      <c r="AT606" s="224" t="s">
        <v>180</v>
      </c>
      <c r="AU606" s="224" t="s">
        <v>84</v>
      </c>
      <c r="AY606" s="18" t="s">
        <v>178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82</v>
      </c>
      <c r="BK606" s="225">
        <f>ROUND(I606*H606,2)</f>
        <v>0</v>
      </c>
      <c r="BL606" s="18" t="s">
        <v>279</v>
      </c>
      <c r="BM606" s="224" t="s">
        <v>1059</v>
      </c>
    </row>
    <row r="607" s="2" customFormat="1">
      <c r="A607" s="39"/>
      <c r="B607" s="40"/>
      <c r="C607" s="41"/>
      <c r="D607" s="226" t="s">
        <v>187</v>
      </c>
      <c r="E607" s="41"/>
      <c r="F607" s="227" t="s">
        <v>1060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187</v>
      </c>
      <c r="AU607" s="18" t="s">
        <v>84</v>
      </c>
    </row>
    <row r="608" s="2" customFormat="1">
      <c r="A608" s="39"/>
      <c r="B608" s="40"/>
      <c r="C608" s="41"/>
      <c r="D608" s="231" t="s">
        <v>189</v>
      </c>
      <c r="E608" s="41"/>
      <c r="F608" s="232" t="s">
        <v>1061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189</v>
      </c>
      <c r="AU608" s="18" t="s">
        <v>84</v>
      </c>
    </row>
    <row r="609" s="2" customFormat="1" ht="16.5" customHeight="1">
      <c r="A609" s="39"/>
      <c r="B609" s="40"/>
      <c r="C609" s="234" t="s">
        <v>1062</v>
      </c>
      <c r="D609" s="234" t="s">
        <v>96</v>
      </c>
      <c r="E609" s="235" t="s">
        <v>1063</v>
      </c>
      <c r="F609" s="236" t="s">
        <v>1064</v>
      </c>
      <c r="G609" s="237" t="s">
        <v>206</v>
      </c>
      <c r="H609" s="238">
        <v>230.40000000000001</v>
      </c>
      <c r="I609" s="239"/>
      <c r="J609" s="240">
        <f>ROUND(I609*H609,2)</f>
        <v>0</v>
      </c>
      <c r="K609" s="236" t="s">
        <v>184</v>
      </c>
      <c r="L609" s="241"/>
      <c r="M609" s="242" t="s">
        <v>19</v>
      </c>
      <c r="N609" s="243" t="s">
        <v>45</v>
      </c>
      <c r="O609" s="85"/>
      <c r="P609" s="222">
        <f>O609*H609</f>
        <v>0</v>
      </c>
      <c r="Q609" s="222">
        <v>0.016</v>
      </c>
      <c r="R609" s="222">
        <f>Q609*H609</f>
        <v>3.6864000000000003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365</v>
      </c>
      <c r="AT609" s="224" t="s">
        <v>96</v>
      </c>
      <c r="AU609" s="224" t="s">
        <v>84</v>
      </c>
      <c r="AY609" s="18" t="s">
        <v>178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82</v>
      </c>
      <c r="BK609" s="225">
        <f>ROUND(I609*H609,2)</f>
        <v>0</v>
      </c>
      <c r="BL609" s="18" t="s">
        <v>279</v>
      </c>
      <c r="BM609" s="224" t="s">
        <v>1065</v>
      </c>
    </row>
    <row r="610" s="2" customFormat="1">
      <c r="A610" s="39"/>
      <c r="B610" s="40"/>
      <c r="C610" s="41"/>
      <c r="D610" s="226" t="s">
        <v>187</v>
      </c>
      <c r="E610" s="41"/>
      <c r="F610" s="227" t="s">
        <v>1064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187</v>
      </c>
      <c r="AU610" s="18" t="s">
        <v>84</v>
      </c>
    </row>
    <row r="611" s="13" customFormat="1">
      <c r="A611" s="13"/>
      <c r="B611" s="244"/>
      <c r="C611" s="245"/>
      <c r="D611" s="226" t="s">
        <v>288</v>
      </c>
      <c r="E611" s="246" t="s">
        <v>19</v>
      </c>
      <c r="F611" s="247" t="s">
        <v>1066</v>
      </c>
      <c r="G611" s="245"/>
      <c r="H611" s="248">
        <v>230.40000000000001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288</v>
      </c>
      <c r="AU611" s="254" t="s">
        <v>84</v>
      </c>
      <c r="AV611" s="13" t="s">
        <v>84</v>
      </c>
      <c r="AW611" s="13" t="s">
        <v>33</v>
      </c>
      <c r="AX611" s="13" t="s">
        <v>82</v>
      </c>
      <c r="AY611" s="254" t="s">
        <v>178</v>
      </c>
    </row>
    <row r="612" s="2" customFormat="1" ht="16.5" customHeight="1">
      <c r="A612" s="39"/>
      <c r="B612" s="40"/>
      <c r="C612" s="213" t="s">
        <v>1067</v>
      </c>
      <c r="D612" s="213" t="s">
        <v>180</v>
      </c>
      <c r="E612" s="214" t="s">
        <v>1068</v>
      </c>
      <c r="F612" s="215" t="s">
        <v>1069</v>
      </c>
      <c r="G612" s="216" t="s">
        <v>206</v>
      </c>
      <c r="H612" s="217">
        <v>192</v>
      </c>
      <c r="I612" s="218"/>
      <c r="J612" s="219">
        <f>ROUND(I612*H612,2)</f>
        <v>0</v>
      </c>
      <c r="K612" s="215" t="s">
        <v>184</v>
      </c>
      <c r="L612" s="45"/>
      <c r="M612" s="220" t="s">
        <v>19</v>
      </c>
      <c r="N612" s="221" t="s">
        <v>45</v>
      </c>
      <c r="O612" s="85"/>
      <c r="P612" s="222">
        <f>O612*H612</f>
        <v>0</v>
      </c>
      <c r="Q612" s="222">
        <v>0.0015</v>
      </c>
      <c r="R612" s="222">
        <f>Q612*H612</f>
        <v>0.28800000000000003</v>
      </c>
      <c r="S612" s="222">
        <v>0</v>
      </c>
      <c r="T612" s="223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279</v>
      </c>
      <c r="AT612" s="224" t="s">
        <v>180</v>
      </c>
      <c r="AU612" s="224" t="s">
        <v>84</v>
      </c>
      <c r="AY612" s="18" t="s">
        <v>178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82</v>
      </c>
      <c r="BK612" s="225">
        <f>ROUND(I612*H612,2)</f>
        <v>0</v>
      </c>
      <c r="BL612" s="18" t="s">
        <v>279</v>
      </c>
      <c r="BM612" s="224" t="s">
        <v>1070</v>
      </c>
    </row>
    <row r="613" s="2" customFormat="1">
      <c r="A613" s="39"/>
      <c r="B613" s="40"/>
      <c r="C613" s="41"/>
      <c r="D613" s="226" t="s">
        <v>187</v>
      </c>
      <c r="E613" s="41"/>
      <c r="F613" s="227" t="s">
        <v>1071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187</v>
      </c>
      <c r="AU613" s="18" t="s">
        <v>84</v>
      </c>
    </row>
    <row r="614" s="2" customFormat="1">
      <c r="A614" s="39"/>
      <c r="B614" s="40"/>
      <c r="C614" s="41"/>
      <c r="D614" s="231" t="s">
        <v>189</v>
      </c>
      <c r="E614" s="41"/>
      <c r="F614" s="232" t="s">
        <v>1072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189</v>
      </c>
      <c r="AU614" s="18" t="s">
        <v>84</v>
      </c>
    </row>
    <row r="615" s="2" customFormat="1" ht="16.5" customHeight="1">
      <c r="A615" s="39"/>
      <c r="B615" s="40"/>
      <c r="C615" s="213" t="s">
        <v>1073</v>
      </c>
      <c r="D615" s="213" t="s">
        <v>180</v>
      </c>
      <c r="E615" s="214" t="s">
        <v>1074</v>
      </c>
      <c r="F615" s="215" t="s">
        <v>1075</v>
      </c>
      <c r="G615" s="216" t="s">
        <v>271</v>
      </c>
      <c r="H615" s="217">
        <v>24</v>
      </c>
      <c r="I615" s="218"/>
      <c r="J615" s="219">
        <f>ROUND(I615*H615,2)</f>
        <v>0</v>
      </c>
      <c r="K615" s="215" t="s">
        <v>184</v>
      </c>
      <c r="L615" s="45"/>
      <c r="M615" s="220" t="s">
        <v>19</v>
      </c>
      <c r="N615" s="221" t="s">
        <v>45</v>
      </c>
      <c r="O615" s="85"/>
      <c r="P615" s="222">
        <f>O615*H615</f>
        <v>0</v>
      </c>
      <c r="Q615" s="222">
        <v>0.00021000000000000001</v>
      </c>
      <c r="R615" s="222">
        <f>Q615*H615</f>
        <v>0.0050400000000000002</v>
      </c>
      <c r="S615" s="222">
        <v>0</v>
      </c>
      <c r="T615" s="223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4" t="s">
        <v>279</v>
      </c>
      <c r="AT615" s="224" t="s">
        <v>180</v>
      </c>
      <c r="AU615" s="224" t="s">
        <v>84</v>
      </c>
      <c r="AY615" s="18" t="s">
        <v>178</v>
      </c>
      <c r="BE615" s="225">
        <f>IF(N615="základní",J615,0)</f>
        <v>0</v>
      </c>
      <c r="BF615" s="225">
        <f>IF(N615="snížená",J615,0)</f>
        <v>0</v>
      </c>
      <c r="BG615" s="225">
        <f>IF(N615="zákl. přenesená",J615,0)</f>
        <v>0</v>
      </c>
      <c r="BH615" s="225">
        <f>IF(N615="sníž. přenesená",J615,0)</f>
        <v>0</v>
      </c>
      <c r="BI615" s="225">
        <f>IF(N615="nulová",J615,0)</f>
        <v>0</v>
      </c>
      <c r="BJ615" s="18" t="s">
        <v>82</v>
      </c>
      <c r="BK615" s="225">
        <f>ROUND(I615*H615,2)</f>
        <v>0</v>
      </c>
      <c r="BL615" s="18" t="s">
        <v>279</v>
      </c>
      <c r="BM615" s="224" t="s">
        <v>1076</v>
      </c>
    </row>
    <row r="616" s="2" customFormat="1">
      <c r="A616" s="39"/>
      <c r="B616" s="40"/>
      <c r="C616" s="41"/>
      <c r="D616" s="226" t="s">
        <v>187</v>
      </c>
      <c r="E616" s="41"/>
      <c r="F616" s="227" t="s">
        <v>1077</v>
      </c>
      <c r="G616" s="41"/>
      <c r="H616" s="41"/>
      <c r="I616" s="228"/>
      <c r="J616" s="41"/>
      <c r="K616" s="41"/>
      <c r="L616" s="45"/>
      <c r="M616" s="229"/>
      <c r="N616" s="230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187</v>
      </c>
      <c r="AU616" s="18" t="s">
        <v>84</v>
      </c>
    </row>
    <row r="617" s="2" customFormat="1">
      <c r="A617" s="39"/>
      <c r="B617" s="40"/>
      <c r="C617" s="41"/>
      <c r="D617" s="231" t="s">
        <v>189</v>
      </c>
      <c r="E617" s="41"/>
      <c r="F617" s="232" t="s">
        <v>1078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189</v>
      </c>
      <c r="AU617" s="18" t="s">
        <v>84</v>
      </c>
    </row>
    <row r="618" s="2" customFormat="1" ht="16.5" customHeight="1">
      <c r="A618" s="39"/>
      <c r="B618" s="40"/>
      <c r="C618" s="213" t="s">
        <v>1079</v>
      </c>
      <c r="D618" s="213" t="s">
        <v>180</v>
      </c>
      <c r="E618" s="214" t="s">
        <v>1080</v>
      </c>
      <c r="F618" s="215" t="s">
        <v>1081</v>
      </c>
      <c r="G618" s="216" t="s">
        <v>271</v>
      </c>
      <c r="H618" s="217">
        <v>18</v>
      </c>
      <c r="I618" s="218"/>
      <c r="J618" s="219">
        <f>ROUND(I618*H618,2)</f>
        <v>0</v>
      </c>
      <c r="K618" s="215" t="s">
        <v>184</v>
      </c>
      <c r="L618" s="45"/>
      <c r="M618" s="220" t="s">
        <v>19</v>
      </c>
      <c r="N618" s="221" t="s">
        <v>45</v>
      </c>
      <c r="O618" s="85"/>
      <c r="P618" s="222">
        <f>O618*H618</f>
        <v>0</v>
      </c>
      <c r="Q618" s="222">
        <v>0.00020000000000000001</v>
      </c>
      <c r="R618" s="222">
        <f>Q618*H618</f>
        <v>0.0036000000000000003</v>
      </c>
      <c r="S618" s="222">
        <v>0</v>
      </c>
      <c r="T618" s="223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279</v>
      </c>
      <c r="AT618" s="224" t="s">
        <v>180</v>
      </c>
      <c r="AU618" s="224" t="s">
        <v>84</v>
      </c>
      <c r="AY618" s="18" t="s">
        <v>178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82</v>
      </c>
      <c r="BK618" s="225">
        <f>ROUND(I618*H618,2)</f>
        <v>0</v>
      </c>
      <c r="BL618" s="18" t="s">
        <v>279</v>
      </c>
      <c r="BM618" s="224" t="s">
        <v>1082</v>
      </c>
    </row>
    <row r="619" s="2" customFormat="1">
      <c r="A619" s="39"/>
      <c r="B619" s="40"/>
      <c r="C619" s="41"/>
      <c r="D619" s="226" t="s">
        <v>187</v>
      </c>
      <c r="E619" s="41"/>
      <c r="F619" s="227" t="s">
        <v>1083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187</v>
      </c>
      <c r="AU619" s="18" t="s">
        <v>84</v>
      </c>
    </row>
    <row r="620" s="2" customFormat="1">
      <c r="A620" s="39"/>
      <c r="B620" s="40"/>
      <c r="C620" s="41"/>
      <c r="D620" s="231" t="s">
        <v>189</v>
      </c>
      <c r="E620" s="41"/>
      <c r="F620" s="232" t="s">
        <v>1084</v>
      </c>
      <c r="G620" s="41"/>
      <c r="H620" s="41"/>
      <c r="I620" s="228"/>
      <c r="J620" s="41"/>
      <c r="K620" s="41"/>
      <c r="L620" s="45"/>
      <c r="M620" s="229"/>
      <c r="N620" s="230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189</v>
      </c>
      <c r="AU620" s="18" t="s">
        <v>84</v>
      </c>
    </row>
    <row r="621" s="2" customFormat="1" ht="16.5" customHeight="1">
      <c r="A621" s="39"/>
      <c r="B621" s="40"/>
      <c r="C621" s="213" t="s">
        <v>1085</v>
      </c>
      <c r="D621" s="213" t="s">
        <v>180</v>
      </c>
      <c r="E621" s="214" t="s">
        <v>1086</v>
      </c>
      <c r="F621" s="215" t="s">
        <v>1087</v>
      </c>
      <c r="G621" s="216" t="s">
        <v>271</v>
      </c>
      <c r="H621" s="217">
        <v>4</v>
      </c>
      <c r="I621" s="218"/>
      <c r="J621" s="219">
        <f>ROUND(I621*H621,2)</f>
        <v>0</v>
      </c>
      <c r="K621" s="215" t="s">
        <v>184</v>
      </c>
      <c r="L621" s="45"/>
      <c r="M621" s="220" t="s">
        <v>19</v>
      </c>
      <c r="N621" s="221" t="s">
        <v>45</v>
      </c>
      <c r="O621" s="85"/>
      <c r="P621" s="222">
        <f>O621*H621</f>
        <v>0</v>
      </c>
      <c r="Q621" s="222">
        <v>0.00018000000000000001</v>
      </c>
      <c r="R621" s="222">
        <f>Q621*H621</f>
        <v>0.00072000000000000005</v>
      </c>
      <c r="S621" s="222">
        <v>0</v>
      </c>
      <c r="T621" s="223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4" t="s">
        <v>279</v>
      </c>
      <c r="AT621" s="224" t="s">
        <v>180</v>
      </c>
      <c r="AU621" s="224" t="s">
        <v>84</v>
      </c>
      <c r="AY621" s="18" t="s">
        <v>178</v>
      </c>
      <c r="BE621" s="225">
        <f>IF(N621="základní",J621,0)</f>
        <v>0</v>
      </c>
      <c r="BF621" s="225">
        <f>IF(N621="snížená",J621,0)</f>
        <v>0</v>
      </c>
      <c r="BG621" s="225">
        <f>IF(N621="zákl. přenesená",J621,0)</f>
        <v>0</v>
      </c>
      <c r="BH621" s="225">
        <f>IF(N621="sníž. přenesená",J621,0)</f>
        <v>0</v>
      </c>
      <c r="BI621" s="225">
        <f>IF(N621="nulová",J621,0)</f>
        <v>0</v>
      </c>
      <c r="BJ621" s="18" t="s">
        <v>82</v>
      </c>
      <c r="BK621" s="225">
        <f>ROUND(I621*H621,2)</f>
        <v>0</v>
      </c>
      <c r="BL621" s="18" t="s">
        <v>279</v>
      </c>
      <c r="BM621" s="224" t="s">
        <v>1088</v>
      </c>
    </row>
    <row r="622" s="2" customFormat="1">
      <c r="A622" s="39"/>
      <c r="B622" s="40"/>
      <c r="C622" s="41"/>
      <c r="D622" s="226" t="s">
        <v>187</v>
      </c>
      <c r="E622" s="41"/>
      <c r="F622" s="227" t="s">
        <v>1089</v>
      </c>
      <c r="G622" s="41"/>
      <c r="H622" s="41"/>
      <c r="I622" s="228"/>
      <c r="J622" s="41"/>
      <c r="K622" s="41"/>
      <c r="L622" s="45"/>
      <c r="M622" s="229"/>
      <c r="N622" s="230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187</v>
      </c>
      <c r="AU622" s="18" t="s">
        <v>84</v>
      </c>
    </row>
    <row r="623" s="2" customFormat="1">
      <c r="A623" s="39"/>
      <c r="B623" s="40"/>
      <c r="C623" s="41"/>
      <c r="D623" s="231" t="s">
        <v>189</v>
      </c>
      <c r="E623" s="41"/>
      <c r="F623" s="232" t="s">
        <v>1090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189</v>
      </c>
      <c r="AU623" s="18" t="s">
        <v>84</v>
      </c>
    </row>
    <row r="624" s="2" customFormat="1" ht="16.5" customHeight="1">
      <c r="A624" s="39"/>
      <c r="B624" s="40"/>
      <c r="C624" s="213" t="s">
        <v>1091</v>
      </c>
      <c r="D624" s="213" t="s">
        <v>180</v>
      </c>
      <c r="E624" s="214" t="s">
        <v>1092</v>
      </c>
      <c r="F624" s="215" t="s">
        <v>1093</v>
      </c>
      <c r="G624" s="216" t="s">
        <v>237</v>
      </c>
      <c r="H624" s="217">
        <v>168</v>
      </c>
      <c r="I624" s="218"/>
      <c r="J624" s="219">
        <f>ROUND(I624*H624,2)</f>
        <v>0</v>
      </c>
      <c r="K624" s="215" t="s">
        <v>184</v>
      </c>
      <c r="L624" s="45"/>
      <c r="M624" s="220" t="s">
        <v>19</v>
      </c>
      <c r="N624" s="221" t="s">
        <v>45</v>
      </c>
      <c r="O624" s="85"/>
      <c r="P624" s="222">
        <f>O624*H624</f>
        <v>0</v>
      </c>
      <c r="Q624" s="222">
        <v>0.00032000000000000003</v>
      </c>
      <c r="R624" s="222">
        <f>Q624*H624</f>
        <v>0.053760000000000002</v>
      </c>
      <c r="S624" s="222">
        <v>0</v>
      </c>
      <c r="T624" s="223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4" t="s">
        <v>279</v>
      </c>
      <c r="AT624" s="224" t="s">
        <v>180</v>
      </c>
      <c r="AU624" s="224" t="s">
        <v>84</v>
      </c>
      <c r="AY624" s="18" t="s">
        <v>178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8" t="s">
        <v>82</v>
      </c>
      <c r="BK624" s="225">
        <f>ROUND(I624*H624,2)</f>
        <v>0</v>
      </c>
      <c r="BL624" s="18" t="s">
        <v>279</v>
      </c>
      <c r="BM624" s="224" t="s">
        <v>1094</v>
      </c>
    </row>
    <row r="625" s="2" customFormat="1">
      <c r="A625" s="39"/>
      <c r="B625" s="40"/>
      <c r="C625" s="41"/>
      <c r="D625" s="226" t="s">
        <v>187</v>
      </c>
      <c r="E625" s="41"/>
      <c r="F625" s="227" t="s">
        <v>1095</v>
      </c>
      <c r="G625" s="41"/>
      <c r="H625" s="41"/>
      <c r="I625" s="228"/>
      <c r="J625" s="41"/>
      <c r="K625" s="41"/>
      <c r="L625" s="45"/>
      <c r="M625" s="229"/>
      <c r="N625" s="23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187</v>
      </c>
      <c r="AU625" s="18" t="s">
        <v>84</v>
      </c>
    </row>
    <row r="626" s="2" customFormat="1">
      <c r="A626" s="39"/>
      <c r="B626" s="40"/>
      <c r="C626" s="41"/>
      <c r="D626" s="231" t="s">
        <v>189</v>
      </c>
      <c r="E626" s="41"/>
      <c r="F626" s="232" t="s">
        <v>1096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189</v>
      </c>
      <c r="AU626" s="18" t="s">
        <v>84</v>
      </c>
    </row>
    <row r="627" s="2" customFormat="1" ht="16.5" customHeight="1">
      <c r="A627" s="39"/>
      <c r="B627" s="40"/>
      <c r="C627" s="213" t="s">
        <v>1097</v>
      </c>
      <c r="D627" s="213" t="s">
        <v>180</v>
      </c>
      <c r="E627" s="214" t="s">
        <v>1098</v>
      </c>
      <c r="F627" s="215" t="s">
        <v>1099</v>
      </c>
      <c r="G627" s="216" t="s">
        <v>252</v>
      </c>
      <c r="H627" s="217">
        <v>6</v>
      </c>
      <c r="I627" s="218"/>
      <c r="J627" s="219">
        <f>ROUND(I627*H627,2)</f>
        <v>0</v>
      </c>
      <c r="K627" s="215" t="s">
        <v>184</v>
      </c>
      <c r="L627" s="45"/>
      <c r="M627" s="220" t="s">
        <v>19</v>
      </c>
      <c r="N627" s="221" t="s">
        <v>45</v>
      </c>
      <c r="O627" s="85"/>
      <c r="P627" s="222">
        <f>O627*H627</f>
        <v>0</v>
      </c>
      <c r="Q627" s="222">
        <v>0</v>
      </c>
      <c r="R627" s="222">
        <f>Q627*H627</f>
        <v>0</v>
      </c>
      <c r="S627" s="222">
        <v>0</v>
      </c>
      <c r="T627" s="223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4" t="s">
        <v>279</v>
      </c>
      <c r="AT627" s="224" t="s">
        <v>180</v>
      </c>
      <c r="AU627" s="224" t="s">
        <v>84</v>
      </c>
      <c r="AY627" s="18" t="s">
        <v>178</v>
      </c>
      <c r="BE627" s="225">
        <f>IF(N627="základní",J627,0)</f>
        <v>0</v>
      </c>
      <c r="BF627" s="225">
        <f>IF(N627="snížená",J627,0)</f>
        <v>0</v>
      </c>
      <c r="BG627" s="225">
        <f>IF(N627="zákl. přenesená",J627,0)</f>
        <v>0</v>
      </c>
      <c r="BH627" s="225">
        <f>IF(N627="sníž. přenesená",J627,0)</f>
        <v>0</v>
      </c>
      <c r="BI627" s="225">
        <f>IF(N627="nulová",J627,0)</f>
        <v>0</v>
      </c>
      <c r="BJ627" s="18" t="s">
        <v>82</v>
      </c>
      <c r="BK627" s="225">
        <f>ROUND(I627*H627,2)</f>
        <v>0</v>
      </c>
      <c r="BL627" s="18" t="s">
        <v>279</v>
      </c>
      <c r="BM627" s="224" t="s">
        <v>1100</v>
      </c>
    </row>
    <row r="628" s="2" customFormat="1">
      <c r="A628" s="39"/>
      <c r="B628" s="40"/>
      <c r="C628" s="41"/>
      <c r="D628" s="226" t="s">
        <v>187</v>
      </c>
      <c r="E628" s="41"/>
      <c r="F628" s="227" t="s">
        <v>1101</v>
      </c>
      <c r="G628" s="41"/>
      <c r="H628" s="41"/>
      <c r="I628" s="228"/>
      <c r="J628" s="41"/>
      <c r="K628" s="41"/>
      <c r="L628" s="45"/>
      <c r="M628" s="229"/>
      <c r="N628" s="230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187</v>
      </c>
      <c r="AU628" s="18" t="s">
        <v>84</v>
      </c>
    </row>
    <row r="629" s="2" customFormat="1">
      <c r="A629" s="39"/>
      <c r="B629" s="40"/>
      <c r="C629" s="41"/>
      <c r="D629" s="231" t="s">
        <v>189</v>
      </c>
      <c r="E629" s="41"/>
      <c r="F629" s="232" t="s">
        <v>1102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189</v>
      </c>
      <c r="AU629" s="18" t="s">
        <v>84</v>
      </c>
    </row>
    <row r="630" s="12" customFormat="1" ht="22.8" customHeight="1">
      <c r="A630" s="12"/>
      <c r="B630" s="197"/>
      <c r="C630" s="198"/>
      <c r="D630" s="199" t="s">
        <v>73</v>
      </c>
      <c r="E630" s="211" t="s">
        <v>1103</v>
      </c>
      <c r="F630" s="211" t="s">
        <v>1104</v>
      </c>
      <c r="G630" s="198"/>
      <c r="H630" s="198"/>
      <c r="I630" s="201"/>
      <c r="J630" s="212">
        <f>BK630</f>
        <v>0</v>
      </c>
      <c r="K630" s="198"/>
      <c r="L630" s="203"/>
      <c r="M630" s="204"/>
      <c r="N630" s="205"/>
      <c r="O630" s="205"/>
      <c r="P630" s="206">
        <f>SUM(P631:P642)</f>
        <v>0</v>
      </c>
      <c r="Q630" s="205"/>
      <c r="R630" s="206">
        <f>SUM(R631:R642)</f>
        <v>0.30930000000000002</v>
      </c>
      <c r="S630" s="205"/>
      <c r="T630" s="207">
        <f>SUM(T631:T642)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08" t="s">
        <v>84</v>
      </c>
      <c r="AT630" s="209" t="s">
        <v>73</v>
      </c>
      <c r="AU630" s="209" t="s">
        <v>82</v>
      </c>
      <c r="AY630" s="208" t="s">
        <v>178</v>
      </c>
      <c r="BK630" s="210">
        <f>SUM(BK631:BK642)</f>
        <v>0</v>
      </c>
    </row>
    <row r="631" s="2" customFormat="1" ht="16.5" customHeight="1">
      <c r="A631" s="39"/>
      <c r="B631" s="40"/>
      <c r="C631" s="213" t="s">
        <v>1105</v>
      </c>
      <c r="D631" s="213" t="s">
        <v>180</v>
      </c>
      <c r="E631" s="214" t="s">
        <v>1106</v>
      </c>
      <c r="F631" s="215" t="s">
        <v>1107</v>
      </c>
      <c r="G631" s="216" t="s">
        <v>206</v>
      </c>
      <c r="H631" s="217">
        <v>30</v>
      </c>
      <c r="I631" s="218"/>
      <c r="J631" s="219">
        <f>ROUND(I631*H631,2)</f>
        <v>0</v>
      </c>
      <c r="K631" s="215" t="s">
        <v>184</v>
      </c>
      <c r="L631" s="45"/>
      <c r="M631" s="220" t="s">
        <v>19</v>
      </c>
      <c r="N631" s="221" t="s">
        <v>45</v>
      </c>
      <c r="O631" s="85"/>
      <c r="P631" s="222">
        <f>O631*H631</f>
        <v>0</v>
      </c>
      <c r="Q631" s="222">
        <v>0.0050000000000000001</v>
      </c>
      <c r="R631" s="222">
        <f>Q631*H631</f>
        <v>0.14999999999999999</v>
      </c>
      <c r="S631" s="222">
        <v>0</v>
      </c>
      <c r="T631" s="223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4" t="s">
        <v>279</v>
      </c>
      <c r="AT631" s="224" t="s">
        <v>180</v>
      </c>
      <c r="AU631" s="224" t="s">
        <v>84</v>
      </c>
      <c r="AY631" s="18" t="s">
        <v>178</v>
      </c>
      <c r="BE631" s="225">
        <f>IF(N631="základní",J631,0)</f>
        <v>0</v>
      </c>
      <c r="BF631" s="225">
        <f>IF(N631="snížená",J631,0)</f>
        <v>0</v>
      </c>
      <c r="BG631" s="225">
        <f>IF(N631="zákl. přenesená",J631,0)</f>
        <v>0</v>
      </c>
      <c r="BH631" s="225">
        <f>IF(N631="sníž. přenesená",J631,0)</f>
        <v>0</v>
      </c>
      <c r="BI631" s="225">
        <f>IF(N631="nulová",J631,0)</f>
        <v>0</v>
      </c>
      <c r="BJ631" s="18" t="s">
        <v>82</v>
      </c>
      <c r="BK631" s="225">
        <f>ROUND(I631*H631,2)</f>
        <v>0</v>
      </c>
      <c r="BL631" s="18" t="s">
        <v>279</v>
      </c>
      <c r="BM631" s="224" t="s">
        <v>1108</v>
      </c>
    </row>
    <row r="632" s="2" customFormat="1">
      <c r="A632" s="39"/>
      <c r="B632" s="40"/>
      <c r="C632" s="41"/>
      <c r="D632" s="226" t="s">
        <v>187</v>
      </c>
      <c r="E632" s="41"/>
      <c r="F632" s="227" t="s">
        <v>1109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187</v>
      </c>
      <c r="AU632" s="18" t="s">
        <v>84</v>
      </c>
    </row>
    <row r="633" s="2" customFormat="1">
      <c r="A633" s="39"/>
      <c r="B633" s="40"/>
      <c r="C633" s="41"/>
      <c r="D633" s="231" t="s">
        <v>189</v>
      </c>
      <c r="E633" s="41"/>
      <c r="F633" s="232" t="s">
        <v>1110</v>
      </c>
      <c r="G633" s="41"/>
      <c r="H633" s="41"/>
      <c r="I633" s="228"/>
      <c r="J633" s="41"/>
      <c r="K633" s="41"/>
      <c r="L633" s="45"/>
      <c r="M633" s="229"/>
      <c r="N633" s="230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189</v>
      </c>
      <c r="AU633" s="18" t="s">
        <v>84</v>
      </c>
    </row>
    <row r="634" s="2" customFormat="1" ht="16.5" customHeight="1">
      <c r="A634" s="39"/>
      <c r="B634" s="40"/>
      <c r="C634" s="213" t="s">
        <v>1111</v>
      </c>
      <c r="D634" s="213" t="s">
        <v>180</v>
      </c>
      <c r="E634" s="214" t="s">
        <v>1112</v>
      </c>
      <c r="F634" s="215" t="s">
        <v>1113</v>
      </c>
      <c r="G634" s="216" t="s">
        <v>206</v>
      </c>
      <c r="H634" s="217">
        <v>30</v>
      </c>
      <c r="I634" s="218"/>
      <c r="J634" s="219">
        <f>ROUND(I634*H634,2)</f>
        <v>0</v>
      </c>
      <c r="K634" s="215" t="s">
        <v>184</v>
      </c>
      <c r="L634" s="45"/>
      <c r="M634" s="220" t="s">
        <v>19</v>
      </c>
      <c r="N634" s="221" t="s">
        <v>45</v>
      </c>
      <c r="O634" s="85"/>
      <c r="P634" s="222">
        <f>O634*H634</f>
        <v>0</v>
      </c>
      <c r="Q634" s="222">
        <v>0.0051000000000000004</v>
      </c>
      <c r="R634" s="222">
        <f>Q634*H634</f>
        <v>0.15300000000000003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279</v>
      </c>
      <c r="AT634" s="224" t="s">
        <v>180</v>
      </c>
      <c r="AU634" s="224" t="s">
        <v>84</v>
      </c>
      <c r="AY634" s="18" t="s">
        <v>178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82</v>
      </c>
      <c r="BK634" s="225">
        <f>ROUND(I634*H634,2)</f>
        <v>0</v>
      </c>
      <c r="BL634" s="18" t="s">
        <v>279</v>
      </c>
      <c r="BM634" s="224" t="s">
        <v>1114</v>
      </c>
    </row>
    <row r="635" s="2" customFormat="1">
      <c r="A635" s="39"/>
      <c r="B635" s="40"/>
      <c r="C635" s="41"/>
      <c r="D635" s="226" t="s">
        <v>187</v>
      </c>
      <c r="E635" s="41"/>
      <c r="F635" s="227" t="s">
        <v>1115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187</v>
      </c>
      <c r="AU635" s="18" t="s">
        <v>84</v>
      </c>
    </row>
    <row r="636" s="2" customFormat="1">
      <c r="A636" s="39"/>
      <c r="B636" s="40"/>
      <c r="C636" s="41"/>
      <c r="D636" s="231" t="s">
        <v>189</v>
      </c>
      <c r="E636" s="41"/>
      <c r="F636" s="232" t="s">
        <v>1116</v>
      </c>
      <c r="G636" s="41"/>
      <c r="H636" s="41"/>
      <c r="I636" s="228"/>
      <c r="J636" s="41"/>
      <c r="K636" s="41"/>
      <c r="L636" s="45"/>
      <c r="M636" s="229"/>
      <c r="N636" s="230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189</v>
      </c>
      <c r="AU636" s="18" t="s">
        <v>84</v>
      </c>
    </row>
    <row r="637" s="2" customFormat="1" ht="16.5" customHeight="1">
      <c r="A637" s="39"/>
      <c r="B637" s="40"/>
      <c r="C637" s="213" t="s">
        <v>1117</v>
      </c>
      <c r="D637" s="213" t="s">
        <v>180</v>
      </c>
      <c r="E637" s="214" t="s">
        <v>1118</v>
      </c>
      <c r="F637" s="215" t="s">
        <v>1119</v>
      </c>
      <c r="G637" s="216" t="s">
        <v>206</v>
      </c>
      <c r="H637" s="217">
        <v>30</v>
      </c>
      <c r="I637" s="218"/>
      <c r="J637" s="219">
        <f>ROUND(I637*H637,2)</f>
        <v>0</v>
      </c>
      <c r="K637" s="215" t="s">
        <v>184</v>
      </c>
      <c r="L637" s="45"/>
      <c r="M637" s="220" t="s">
        <v>19</v>
      </c>
      <c r="N637" s="221" t="s">
        <v>45</v>
      </c>
      <c r="O637" s="85"/>
      <c r="P637" s="222">
        <f>O637*H637</f>
        <v>0</v>
      </c>
      <c r="Q637" s="222">
        <v>6.0000000000000002E-05</v>
      </c>
      <c r="R637" s="222">
        <f>Q637*H637</f>
        <v>0.0018</v>
      </c>
      <c r="S637" s="222">
        <v>0</v>
      </c>
      <c r="T637" s="223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24" t="s">
        <v>279</v>
      </c>
      <c r="AT637" s="224" t="s">
        <v>180</v>
      </c>
      <c r="AU637" s="224" t="s">
        <v>84</v>
      </c>
      <c r="AY637" s="18" t="s">
        <v>178</v>
      </c>
      <c r="BE637" s="225">
        <f>IF(N637="základní",J637,0)</f>
        <v>0</v>
      </c>
      <c r="BF637" s="225">
        <f>IF(N637="snížená",J637,0)</f>
        <v>0</v>
      </c>
      <c r="BG637" s="225">
        <f>IF(N637="zákl. přenesená",J637,0)</f>
        <v>0</v>
      </c>
      <c r="BH637" s="225">
        <f>IF(N637="sníž. přenesená",J637,0)</f>
        <v>0</v>
      </c>
      <c r="BI637" s="225">
        <f>IF(N637="nulová",J637,0)</f>
        <v>0</v>
      </c>
      <c r="BJ637" s="18" t="s">
        <v>82</v>
      </c>
      <c r="BK637" s="225">
        <f>ROUND(I637*H637,2)</f>
        <v>0</v>
      </c>
      <c r="BL637" s="18" t="s">
        <v>279</v>
      </c>
      <c r="BM637" s="224" t="s">
        <v>1120</v>
      </c>
    </row>
    <row r="638" s="2" customFormat="1">
      <c r="A638" s="39"/>
      <c r="B638" s="40"/>
      <c r="C638" s="41"/>
      <c r="D638" s="226" t="s">
        <v>187</v>
      </c>
      <c r="E638" s="41"/>
      <c r="F638" s="227" t="s">
        <v>1121</v>
      </c>
      <c r="G638" s="41"/>
      <c r="H638" s="41"/>
      <c r="I638" s="228"/>
      <c r="J638" s="41"/>
      <c r="K638" s="41"/>
      <c r="L638" s="45"/>
      <c r="M638" s="229"/>
      <c r="N638" s="230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187</v>
      </c>
      <c r="AU638" s="18" t="s">
        <v>84</v>
      </c>
    </row>
    <row r="639" s="2" customFormat="1">
      <c r="A639" s="39"/>
      <c r="B639" s="40"/>
      <c r="C639" s="41"/>
      <c r="D639" s="231" t="s">
        <v>189</v>
      </c>
      <c r="E639" s="41"/>
      <c r="F639" s="232" t="s">
        <v>1122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189</v>
      </c>
      <c r="AU639" s="18" t="s">
        <v>84</v>
      </c>
    </row>
    <row r="640" s="2" customFormat="1" ht="16.5" customHeight="1">
      <c r="A640" s="39"/>
      <c r="B640" s="40"/>
      <c r="C640" s="213" t="s">
        <v>1123</v>
      </c>
      <c r="D640" s="213" t="s">
        <v>180</v>
      </c>
      <c r="E640" s="214" t="s">
        <v>1124</v>
      </c>
      <c r="F640" s="215" t="s">
        <v>1125</v>
      </c>
      <c r="G640" s="216" t="s">
        <v>206</v>
      </c>
      <c r="H640" s="217">
        <v>30</v>
      </c>
      <c r="I640" s="218"/>
      <c r="J640" s="219">
        <f>ROUND(I640*H640,2)</f>
        <v>0</v>
      </c>
      <c r="K640" s="215" t="s">
        <v>184</v>
      </c>
      <c r="L640" s="45"/>
      <c r="M640" s="220" t="s">
        <v>19</v>
      </c>
      <c r="N640" s="221" t="s">
        <v>45</v>
      </c>
      <c r="O640" s="85"/>
      <c r="P640" s="222">
        <f>O640*H640</f>
        <v>0</v>
      </c>
      <c r="Q640" s="222">
        <v>0.00014999999999999999</v>
      </c>
      <c r="R640" s="222">
        <f>Q640*H640</f>
        <v>0.0044999999999999997</v>
      </c>
      <c r="S640" s="222">
        <v>0</v>
      </c>
      <c r="T640" s="223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4" t="s">
        <v>279</v>
      </c>
      <c r="AT640" s="224" t="s">
        <v>180</v>
      </c>
      <c r="AU640" s="224" t="s">
        <v>84</v>
      </c>
      <c r="AY640" s="18" t="s">
        <v>178</v>
      </c>
      <c r="BE640" s="225">
        <f>IF(N640="základní",J640,0)</f>
        <v>0</v>
      </c>
      <c r="BF640" s="225">
        <f>IF(N640="snížená",J640,0)</f>
        <v>0</v>
      </c>
      <c r="BG640" s="225">
        <f>IF(N640="zákl. přenesená",J640,0)</f>
        <v>0</v>
      </c>
      <c r="BH640" s="225">
        <f>IF(N640="sníž. přenesená",J640,0)</f>
        <v>0</v>
      </c>
      <c r="BI640" s="225">
        <f>IF(N640="nulová",J640,0)</f>
        <v>0</v>
      </c>
      <c r="BJ640" s="18" t="s">
        <v>82</v>
      </c>
      <c r="BK640" s="225">
        <f>ROUND(I640*H640,2)</f>
        <v>0</v>
      </c>
      <c r="BL640" s="18" t="s">
        <v>279</v>
      </c>
      <c r="BM640" s="224" t="s">
        <v>1126</v>
      </c>
    </row>
    <row r="641" s="2" customFormat="1">
      <c r="A641" s="39"/>
      <c r="B641" s="40"/>
      <c r="C641" s="41"/>
      <c r="D641" s="226" t="s">
        <v>187</v>
      </c>
      <c r="E641" s="41"/>
      <c r="F641" s="227" t="s">
        <v>1127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187</v>
      </c>
      <c r="AU641" s="18" t="s">
        <v>84</v>
      </c>
    </row>
    <row r="642" s="2" customFormat="1">
      <c r="A642" s="39"/>
      <c r="B642" s="40"/>
      <c r="C642" s="41"/>
      <c r="D642" s="231" t="s">
        <v>189</v>
      </c>
      <c r="E642" s="41"/>
      <c r="F642" s="232" t="s">
        <v>1128</v>
      </c>
      <c r="G642" s="41"/>
      <c r="H642" s="41"/>
      <c r="I642" s="228"/>
      <c r="J642" s="41"/>
      <c r="K642" s="41"/>
      <c r="L642" s="45"/>
      <c r="M642" s="229"/>
      <c r="N642" s="230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189</v>
      </c>
      <c r="AU642" s="18" t="s">
        <v>84</v>
      </c>
    </row>
    <row r="643" s="12" customFormat="1" ht="22.8" customHeight="1">
      <c r="A643" s="12"/>
      <c r="B643" s="197"/>
      <c r="C643" s="198"/>
      <c r="D643" s="199" t="s">
        <v>73</v>
      </c>
      <c r="E643" s="211" t="s">
        <v>1129</v>
      </c>
      <c r="F643" s="211" t="s">
        <v>1130</v>
      </c>
      <c r="G643" s="198"/>
      <c r="H643" s="198"/>
      <c r="I643" s="201"/>
      <c r="J643" s="212">
        <f>BK643</f>
        <v>0</v>
      </c>
      <c r="K643" s="198"/>
      <c r="L643" s="203"/>
      <c r="M643" s="204"/>
      <c r="N643" s="205"/>
      <c r="O643" s="205"/>
      <c r="P643" s="206">
        <f>SUM(P644:P653)</f>
        <v>0</v>
      </c>
      <c r="Q643" s="205"/>
      <c r="R643" s="206">
        <f>SUM(R644:R653)</f>
        <v>0.0035140700000000002</v>
      </c>
      <c r="S643" s="205"/>
      <c r="T643" s="207">
        <f>SUM(T644:T653)</f>
        <v>6.2750000000000004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08" t="s">
        <v>84</v>
      </c>
      <c r="AT643" s="209" t="s">
        <v>73</v>
      </c>
      <c r="AU643" s="209" t="s">
        <v>82</v>
      </c>
      <c r="AY643" s="208" t="s">
        <v>178</v>
      </c>
      <c r="BK643" s="210">
        <f>SUM(BK644:BK653)</f>
        <v>0</v>
      </c>
    </row>
    <row r="644" s="2" customFormat="1" ht="16.5" customHeight="1">
      <c r="A644" s="39"/>
      <c r="B644" s="40"/>
      <c r="C644" s="213" t="s">
        <v>1131</v>
      </c>
      <c r="D644" s="213" t="s">
        <v>180</v>
      </c>
      <c r="E644" s="214" t="s">
        <v>1132</v>
      </c>
      <c r="F644" s="215" t="s">
        <v>1133</v>
      </c>
      <c r="G644" s="216" t="s">
        <v>237</v>
      </c>
      <c r="H644" s="217">
        <v>17.399999999999999</v>
      </c>
      <c r="I644" s="218"/>
      <c r="J644" s="219">
        <f>ROUND(I644*H644,2)</f>
        <v>0</v>
      </c>
      <c r="K644" s="215" t="s">
        <v>184</v>
      </c>
      <c r="L644" s="45"/>
      <c r="M644" s="220" t="s">
        <v>19</v>
      </c>
      <c r="N644" s="221" t="s">
        <v>45</v>
      </c>
      <c r="O644" s="85"/>
      <c r="P644" s="222">
        <f>O644*H644</f>
        <v>0</v>
      </c>
      <c r="Q644" s="222">
        <v>0</v>
      </c>
      <c r="R644" s="222">
        <f>Q644*H644</f>
        <v>0</v>
      </c>
      <c r="S644" s="222">
        <v>0</v>
      </c>
      <c r="T644" s="223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4" t="s">
        <v>279</v>
      </c>
      <c r="AT644" s="224" t="s">
        <v>180</v>
      </c>
      <c r="AU644" s="224" t="s">
        <v>84</v>
      </c>
      <c r="AY644" s="18" t="s">
        <v>178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8" t="s">
        <v>82</v>
      </c>
      <c r="BK644" s="225">
        <f>ROUND(I644*H644,2)</f>
        <v>0</v>
      </c>
      <c r="BL644" s="18" t="s">
        <v>279</v>
      </c>
      <c r="BM644" s="224" t="s">
        <v>1134</v>
      </c>
    </row>
    <row r="645" s="2" customFormat="1">
      <c r="A645" s="39"/>
      <c r="B645" s="40"/>
      <c r="C645" s="41"/>
      <c r="D645" s="226" t="s">
        <v>187</v>
      </c>
      <c r="E645" s="41"/>
      <c r="F645" s="227" t="s">
        <v>1135</v>
      </c>
      <c r="G645" s="41"/>
      <c r="H645" s="41"/>
      <c r="I645" s="228"/>
      <c r="J645" s="41"/>
      <c r="K645" s="41"/>
      <c r="L645" s="45"/>
      <c r="M645" s="229"/>
      <c r="N645" s="230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187</v>
      </c>
      <c r="AU645" s="18" t="s">
        <v>84</v>
      </c>
    </row>
    <row r="646" s="2" customFormat="1">
      <c r="A646" s="39"/>
      <c r="B646" s="40"/>
      <c r="C646" s="41"/>
      <c r="D646" s="231" t="s">
        <v>189</v>
      </c>
      <c r="E646" s="41"/>
      <c r="F646" s="232" t="s">
        <v>1136</v>
      </c>
      <c r="G646" s="41"/>
      <c r="H646" s="41"/>
      <c r="I646" s="228"/>
      <c r="J646" s="41"/>
      <c r="K646" s="41"/>
      <c r="L646" s="45"/>
      <c r="M646" s="229"/>
      <c r="N646" s="230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189</v>
      </c>
      <c r="AU646" s="18" t="s">
        <v>84</v>
      </c>
    </row>
    <row r="647" s="2" customFormat="1" ht="16.5" customHeight="1">
      <c r="A647" s="39"/>
      <c r="B647" s="40"/>
      <c r="C647" s="234" t="s">
        <v>1137</v>
      </c>
      <c r="D647" s="234" t="s">
        <v>96</v>
      </c>
      <c r="E647" s="235" t="s">
        <v>1138</v>
      </c>
      <c r="F647" s="236" t="s">
        <v>1139</v>
      </c>
      <c r="G647" s="237" t="s">
        <v>237</v>
      </c>
      <c r="H647" s="238">
        <v>20.670999999999999</v>
      </c>
      <c r="I647" s="239"/>
      <c r="J647" s="240">
        <f>ROUND(I647*H647,2)</f>
        <v>0</v>
      </c>
      <c r="K647" s="236" t="s">
        <v>184</v>
      </c>
      <c r="L647" s="241"/>
      <c r="M647" s="242" t="s">
        <v>19</v>
      </c>
      <c r="N647" s="243" t="s">
        <v>45</v>
      </c>
      <c r="O647" s="85"/>
      <c r="P647" s="222">
        <f>O647*H647</f>
        <v>0</v>
      </c>
      <c r="Q647" s="222">
        <v>0.00017000000000000001</v>
      </c>
      <c r="R647" s="222">
        <f>Q647*H647</f>
        <v>0.0035140700000000002</v>
      </c>
      <c r="S647" s="222">
        <v>0</v>
      </c>
      <c r="T647" s="223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4" t="s">
        <v>365</v>
      </c>
      <c r="AT647" s="224" t="s">
        <v>96</v>
      </c>
      <c r="AU647" s="224" t="s">
        <v>84</v>
      </c>
      <c r="AY647" s="18" t="s">
        <v>178</v>
      </c>
      <c r="BE647" s="225">
        <f>IF(N647="základní",J647,0)</f>
        <v>0</v>
      </c>
      <c r="BF647" s="225">
        <f>IF(N647="snížená",J647,0)</f>
        <v>0</v>
      </c>
      <c r="BG647" s="225">
        <f>IF(N647="zákl. přenesená",J647,0)</f>
        <v>0</v>
      </c>
      <c r="BH647" s="225">
        <f>IF(N647="sníž. přenesená",J647,0)</f>
        <v>0</v>
      </c>
      <c r="BI647" s="225">
        <f>IF(N647="nulová",J647,0)</f>
        <v>0</v>
      </c>
      <c r="BJ647" s="18" t="s">
        <v>82</v>
      </c>
      <c r="BK647" s="225">
        <f>ROUND(I647*H647,2)</f>
        <v>0</v>
      </c>
      <c r="BL647" s="18" t="s">
        <v>279</v>
      </c>
      <c r="BM647" s="224" t="s">
        <v>1140</v>
      </c>
    </row>
    <row r="648" s="2" customFormat="1">
      <c r="A648" s="39"/>
      <c r="B648" s="40"/>
      <c r="C648" s="41"/>
      <c r="D648" s="226" t="s">
        <v>187</v>
      </c>
      <c r="E648" s="41"/>
      <c r="F648" s="227" t="s">
        <v>1139</v>
      </c>
      <c r="G648" s="41"/>
      <c r="H648" s="41"/>
      <c r="I648" s="228"/>
      <c r="J648" s="41"/>
      <c r="K648" s="41"/>
      <c r="L648" s="45"/>
      <c r="M648" s="229"/>
      <c r="N648" s="230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187</v>
      </c>
      <c r="AU648" s="18" t="s">
        <v>84</v>
      </c>
    </row>
    <row r="649" s="13" customFormat="1">
      <c r="A649" s="13"/>
      <c r="B649" s="244"/>
      <c r="C649" s="245"/>
      <c r="D649" s="226" t="s">
        <v>288</v>
      </c>
      <c r="E649" s="246" t="s">
        <v>19</v>
      </c>
      <c r="F649" s="247" t="s">
        <v>1141</v>
      </c>
      <c r="G649" s="245"/>
      <c r="H649" s="248">
        <v>19.140000000000001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288</v>
      </c>
      <c r="AU649" s="254" t="s">
        <v>84</v>
      </c>
      <c r="AV649" s="13" t="s">
        <v>84</v>
      </c>
      <c r="AW649" s="13" t="s">
        <v>33</v>
      </c>
      <c r="AX649" s="13" t="s">
        <v>82</v>
      </c>
      <c r="AY649" s="254" t="s">
        <v>178</v>
      </c>
    </row>
    <row r="650" s="13" customFormat="1">
      <c r="A650" s="13"/>
      <c r="B650" s="244"/>
      <c r="C650" s="245"/>
      <c r="D650" s="226" t="s">
        <v>288</v>
      </c>
      <c r="E650" s="245"/>
      <c r="F650" s="247" t="s">
        <v>1142</v>
      </c>
      <c r="G650" s="245"/>
      <c r="H650" s="248">
        <v>20.670999999999999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288</v>
      </c>
      <c r="AU650" s="254" t="s">
        <v>84</v>
      </c>
      <c r="AV650" s="13" t="s">
        <v>84</v>
      </c>
      <c r="AW650" s="13" t="s">
        <v>4</v>
      </c>
      <c r="AX650" s="13" t="s">
        <v>82</v>
      </c>
      <c r="AY650" s="254" t="s">
        <v>178</v>
      </c>
    </row>
    <row r="651" s="2" customFormat="1" ht="16.5" customHeight="1">
      <c r="A651" s="39"/>
      <c r="B651" s="40"/>
      <c r="C651" s="213" t="s">
        <v>1143</v>
      </c>
      <c r="D651" s="213" t="s">
        <v>180</v>
      </c>
      <c r="E651" s="214" t="s">
        <v>1144</v>
      </c>
      <c r="F651" s="215" t="s">
        <v>1145</v>
      </c>
      <c r="G651" s="216" t="s">
        <v>206</v>
      </c>
      <c r="H651" s="217">
        <v>251</v>
      </c>
      <c r="I651" s="218"/>
      <c r="J651" s="219">
        <f>ROUND(I651*H651,2)</f>
        <v>0</v>
      </c>
      <c r="K651" s="215" t="s">
        <v>184</v>
      </c>
      <c r="L651" s="45"/>
      <c r="M651" s="220" t="s">
        <v>19</v>
      </c>
      <c r="N651" s="221" t="s">
        <v>45</v>
      </c>
      <c r="O651" s="85"/>
      <c r="P651" s="222">
        <f>O651*H651</f>
        <v>0</v>
      </c>
      <c r="Q651" s="222">
        <v>0</v>
      </c>
      <c r="R651" s="222">
        <f>Q651*H651</f>
        <v>0</v>
      </c>
      <c r="S651" s="222">
        <v>0.025000000000000001</v>
      </c>
      <c r="T651" s="223">
        <f>S651*H651</f>
        <v>6.2750000000000004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24" t="s">
        <v>279</v>
      </c>
      <c r="AT651" s="224" t="s">
        <v>180</v>
      </c>
      <c r="AU651" s="224" t="s">
        <v>84</v>
      </c>
      <c r="AY651" s="18" t="s">
        <v>178</v>
      </c>
      <c r="BE651" s="225">
        <f>IF(N651="základní",J651,0)</f>
        <v>0</v>
      </c>
      <c r="BF651" s="225">
        <f>IF(N651="snížená",J651,0)</f>
        <v>0</v>
      </c>
      <c r="BG651" s="225">
        <f>IF(N651="zákl. přenesená",J651,0)</f>
        <v>0</v>
      </c>
      <c r="BH651" s="225">
        <f>IF(N651="sníž. přenesená",J651,0)</f>
        <v>0</v>
      </c>
      <c r="BI651" s="225">
        <f>IF(N651="nulová",J651,0)</f>
        <v>0</v>
      </c>
      <c r="BJ651" s="18" t="s">
        <v>82</v>
      </c>
      <c r="BK651" s="225">
        <f>ROUND(I651*H651,2)</f>
        <v>0</v>
      </c>
      <c r="BL651" s="18" t="s">
        <v>279</v>
      </c>
      <c r="BM651" s="224" t="s">
        <v>1146</v>
      </c>
    </row>
    <row r="652" s="2" customFormat="1">
      <c r="A652" s="39"/>
      <c r="B652" s="40"/>
      <c r="C652" s="41"/>
      <c r="D652" s="226" t="s">
        <v>187</v>
      </c>
      <c r="E652" s="41"/>
      <c r="F652" s="227" t="s">
        <v>1147</v>
      </c>
      <c r="G652" s="41"/>
      <c r="H652" s="41"/>
      <c r="I652" s="228"/>
      <c r="J652" s="41"/>
      <c r="K652" s="41"/>
      <c r="L652" s="45"/>
      <c r="M652" s="229"/>
      <c r="N652" s="230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187</v>
      </c>
      <c r="AU652" s="18" t="s">
        <v>84</v>
      </c>
    </row>
    <row r="653" s="2" customFormat="1">
      <c r="A653" s="39"/>
      <c r="B653" s="40"/>
      <c r="C653" s="41"/>
      <c r="D653" s="231" t="s">
        <v>189</v>
      </c>
      <c r="E653" s="41"/>
      <c r="F653" s="232" t="s">
        <v>1148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189</v>
      </c>
      <c r="AU653" s="18" t="s">
        <v>84</v>
      </c>
    </row>
    <row r="654" s="12" customFormat="1" ht="22.8" customHeight="1">
      <c r="A654" s="12"/>
      <c r="B654" s="197"/>
      <c r="C654" s="198"/>
      <c r="D654" s="199" t="s">
        <v>73</v>
      </c>
      <c r="E654" s="211" t="s">
        <v>1149</v>
      </c>
      <c r="F654" s="211" t="s">
        <v>1150</v>
      </c>
      <c r="G654" s="198"/>
      <c r="H654" s="198"/>
      <c r="I654" s="201"/>
      <c r="J654" s="212">
        <f>BK654</f>
        <v>0</v>
      </c>
      <c r="K654" s="198"/>
      <c r="L654" s="203"/>
      <c r="M654" s="204"/>
      <c r="N654" s="205"/>
      <c r="O654" s="205"/>
      <c r="P654" s="206">
        <f>SUM(P655:P686)</f>
        <v>0</v>
      </c>
      <c r="Q654" s="205"/>
      <c r="R654" s="206">
        <f>SUM(R655:R686)</f>
        <v>3.6032199999999999</v>
      </c>
      <c r="S654" s="205"/>
      <c r="T654" s="207">
        <f>SUM(T655:T686)</f>
        <v>0.52500000000000002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08" t="s">
        <v>84</v>
      </c>
      <c r="AT654" s="209" t="s">
        <v>73</v>
      </c>
      <c r="AU654" s="209" t="s">
        <v>82</v>
      </c>
      <c r="AY654" s="208" t="s">
        <v>178</v>
      </c>
      <c r="BK654" s="210">
        <f>SUM(BK655:BK686)</f>
        <v>0</v>
      </c>
    </row>
    <row r="655" s="2" customFormat="1" ht="16.5" customHeight="1">
      <c r="A655" s="39"/>
      <c r="B655" s="40"/>
      <c r="C655" s="213" t="s">
        <v>1151</v>
      </c>
      <c r="D655" s="213" t="s">
        <v>180</v>
      </c>
      <c r="E655" s="214" t="s">
        <v>1152</v>
      </c>
      <c r="F655" s="215" t="s">
        <v>1153</v>
      </c>
      <c r="G655" s="216" t="s">
        <v>206</v>
      </c>
      <c r="H655" s="217">
        <v>175</v>
      </c>
      <c r="I655" s="218"/>
      <c r="J655" s="219">
        <f>ROUND(I655*H655,2)</f>
        <v>0</v>
      </c>
      <c r="K655" s="215" t="s">
        <v>184</v>
      </c>
      <c r="L655" s="45"/>
      <c r="M655" s="220" t="s">
        <v>19</v>
      </c>
      <c r="N655" s="221" t="s">
        <v>45</v>
      </c>
      <c r="O655" s="85"/>
      <c r="P655" s="222">
        <f>O655*H655</f>
        <v>0</v>
      </c>
      <c r="Q655" s="222">
        <v>0</v>
      </c>
      <c r="R655" s="222">
        <f>Q655*H655</f>
        <v>0</v>
      </c>
      <c r="S655" s="222">
        <v>0.0030000000000000001</v>
      </c>
      <c r="T655" s="223">
        <f>S655*H655</f>
        <v>0.52500000000000002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4" t="s">
        <v>279</v>
      </c>
      <c r="AT655" s="224" t="s">
        <v>180</v>
      </c>
      <c r="AU655" s="224" t="s">
        <v>84</v>
      </c>
      <c r="AY655" s="18" t="s">
        <v>178</v>
      </c>
      <c r="BE655" s="225">
        <f>IF(N655="základní",J655,0)</f>
        <v>0</v>
      </c>
      <c r="BF655" s="225">
        <f>IF(N655="snížená",J655,0)</f>
        <v>0</v>
      </c>
      <c r="BG655" s="225">
        <f>IF(N655="zákl. přenesená",J655,0)</f>
        <v>0</v>
      </c>
      <c r="BH655" s="225">
        <f>IF(N655="sníž. přenesená",J655,0)</f>
        <v>0</v>
      </c>
      <c r="BI655" s="225">
        <f>IF(N655="nulová",J655,0)</f>
        <v>0</v>
      </c>
      <c r="BJ655" s="18" t="s">
        <v>82</v>
      </c>
      <c r="BK655" s="225">
        <f>ROUND(I655*H655,2)</f>
        <v>0</v>
      </c>
      <c r="BL655" s="18" t="s">
        <v>279</v>
      </c>
      <c r="BM655" s="224" t="s">
        <v>1154</v>
      </c>
    </row>
    <row r="656" s="2" customFormat="1">
      <c r="A656" s="39"/>
      <c r="B656" s="40"/>
      <c r="C656" s="41"/>
      <c r="D656" s="226" t="s">
        <v>187</v>
      </c>
      <c r="E656" s="41"/>
      <c r="F656" s="227" t="s">
        <v>1153</v>
      </c>
      <c r="G656" s="41"/>
      <c r="H656" s="41"/>
      <c r="I656" s="228"/>
      <c r="J656" s="41"/>
      <c r="K656" s="41"/>
      <c r="L656" s="45"/>
      <c r="M656" s="229"/>
      <c r="N656" s="230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187</v>
      </c>
      <c r="AU656" s="18" t="s">
        <v>84</v>
      </c>
    </row>
    <row r="657" s="2" customFormat="1">
      <c r="A657" s="39"/>
      <c r="B657" s="40"/>
      <c r="C657" s="41"/>
      <c r="D657" s="231" t="s">
        <v>189</v>
      </c>
      <c r="E657" s="41"/>
      <c r="F657" s="232" t="s">
        <v>1155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189</v>
      </c>
      <c r="AU657" s="18" t="s">
        <v>84</v>
      </c>
    </row>
    <row r="658" s="2" customFormat="1" ht="16.5" customHeight="1">
      <c r="A658" s="39"/>
      <c r="B658" s="40"/>
      <c r="C658" s="213" t="s">
        <v>1156</v>
      </c>
      <c r="D658" s="213" t="s">
        <v>180</v>
      </c>
      <c r="E658" s="214" t="s">
        <v>1157</v>
      </c>
      <c r="F658" s="215" t="s">
        <v>1158</v>
      </c>
      <c r="G658" s="216" t="s">
        <v>206</v>
      </c>
      <c r="H658" s="217">
        <v>480</v>
      </c>
      <c r="I658" s="218"/>
      <c r="J658" s="219">
        <f>ROUND(I658*H658,2)</f>
        <v>0</v>
      </c>
      <c r="K658" s="215" t="s">
        <v>184</v>
      </c>
      <c r="L658" s="45"/>
      <c r="M658" s="220" t="s">
        <v>19</v>
      </c>
      <c r="N658" s="221" t="s">
        <v>45</v>
      </c>
      <c r="O658" s="85"/>
      <c r="P658" s="222">
        <f>O658*H658</f>
        <v>0</v>
      </c>
      <c r="Q658" s="222">
        <v>0.00029999999999999997</v>
      </c>
      <c r="R658" s="222">
        <f>Q658*H658</f>
        <v>0.14399999999999999</v>
      </c>
      <c r="S658" s="222">
        <v>0</v>
      </c>
      <c r="T658" s="223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4" t="s">
        <v>185</v>
      </c>
      <c r="AT658" s="224" t="s">
        <v>180</v>
      </c>
      <c r="AU658" s="224" t="s">
        <v>84</v>
      </c>
      <c r="AY658" s="18" t="s">
        <v>178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8" t="s">
        <v>82</v>
      </c>
      <c r="BK658" s="225">
        <f>ROUND(I658*H658,2)</f>
        <v>0</v>
      </c>
      <c r="BL658" s="18" t="s">
        <v>185</v>
      </c>
      <c r="BM658" s="224" t="s">
        <v>1159</v>
      </c>
    </row>
    <row r="659" s="2" customFormat="1">
      <c r="A659" s="39"/>
      <c r="B659" s="40"/>
      <c r="C659" s="41"/>
      <c r="D659" s="226" t="s">
        <v>187</v>
      </c>
      <c r="E659" s="41"/>
      <c r="F659" s="227" t="s">
        <v>1158</v>
      </c>
      <c r="G659" s="41"/>
      <c r="H659" s="41"/>
      <c r="I659" s="228"/>
      <c r="J659" s="41"/>
      <c r="K659" s="41"/>
      <c r="L659" s="45"/>
      <c r="M659" s="229"/>
      <c r="N659" s="230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187</v>
      </c>
      <c r="AU659" s="18" t="s">
        <v>84</v>
      </c>
    </row>
    <row r="660" s="2" customFormat="1">
      <c r="A660" s="39"/>
      <c r="B660" s="40"/>
      <c r="C660" s="41"/>
      <c r="D660" s="231" t="s">
        <v>189</v>
      </c>
      <c r="E660" s="41"/>
      <c r="F660" s="232" t="s">
        <v>1160</v>
      </c>
      <c r="G660" s="41"/>
      <c r="H660" s="41"/>
      <c r="I660" s="228"/>
      <c r="J660" s="41"/>
      <c r="K660" s="41"/>
      <c r="L660" s="45"/>
      <c r="M660" s="229"/>
      <c r="N660" s="230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189</v>
      </c>
      <c r="AU660" s="18" t="s">
        <v>84</v>
      </c>
    </row>
    <row r="661" s="2" customFormat="1" ht="21.75" customHeight="1">
      <c r="A661" s="39"/>
      <c r="B661" s="40"/>
      <c r="C661" s="213" t="s">
        <v>1161</v>
      </c>
      <c r="D661" s="213" t="s">
        <v>180</v>
      </c>
      <c r="E661" s="214" t="s">
        <v>1162</v>
      </c>
      <c r="F661" s="215" t="s">
        <v>1163</v>
      </c>
      <c r="G661" s="216" t="s">
        <v>206</v>
      </c>
      <c r="H661" s="217">
        <v>480</v>
      </c>
      <c r="I661" s="218"/>
      <c r="J661" s="219">
        <f>ROUND(I661*H661,2)</f>
        <v>0</v>
      </c>
      <c r="K661" s="215" t="s">
        <v>184</v>
      </c>
      <c r="L661" s="45"/>
      <c r="M661" s="220" t="s">
        <v>19</v>
      </c>
      <c r="N661" s="221" t="s">
        <v>45</v>
      </c>
      <c r="O661" s="85"/>
      <c r="P661" s="222">
        <f>O661*H661</f>
        <v>0</v>
      </c>
      <c r="Q661" s="222">
        <v>0.0044999999999999997</v>
      </c>
      <c r="R661" s="222">
        <f>Q661*H661</f>
        <v>2.1599999999999997</v>
      </c>
      <c r="S661" s="222">
        <v>0</v>
      </c>
      <c r="T661" s="223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4" t="s">
        <v>279</v>
      </c>
      <c r="AT661" s="224" t="s">
        <v>180</v>
      </c>
      <c r="AU661" s="224" t="s">
        <v>84</v>
      </c>
      <c r="AY661" s="18" t="s">
        <v>178</v>
      </c>
      <c r="BE661" s="225">
        <f>IF(N661="základní",J661,0)</f>
        <v>0</v>
      </c>
      <c r="BF661" s="225">
        <f>IF(N661="snížená",J661,0)</f>
        <v>0</v>
      </c>
      <c r="BG661" s="225">
        <f>IF(N661="zákl. přenesená",J661,0)</f>
        <v>0</v>
      </c>
      <c r="BH661" s="225">
        <f>IF(N661="sníž. přenesená",J661,0)</f>
        <v>0</v>
      </c>
      <c r="BI661" s="225">
        <f>IF(N661="nulová",J661,0)</f>
        <v>0</v>
      </c>
      <c r="BJ661" s="18" t="s">
        <v>82</v>
      </c>
      <c r="BK661" s="225">
        <f>ROUND(I661*H661,2)</f>
        <v>0</v>
      </c>
      <c r="BL661" s="18" t="s">
        <v>279</v>
      </c>
      <c r="BM661" s="224" t="s">
        <v>1164</v>
      </c>
    </row>
    <row r="662" s="2" customFormat="1">
      <c r="A662" s="39"/>
      <c r="B662" s="40"/>
      <c r="C662" s="41"/>
      <c r="D662" s="226" t="s">
        <v>187</v>
      </c>
      <c r="E662" s="41"/>
      <c r="F662" s="227" t="s">
        <v>1163</v>
      </c>
      <c r="G662" s="41"/>
      <c r="H662" s="41"/>
      <c r="I662" s="228"/>
      <c r="J662" s="41"/>
      <c r="K662" s="41"/>
      <c r="L662" s="45"/>
      <c r="M662" s="229"/>
      <c r="N662" s="230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187</v>
      </c>
      <c r="AU662" s="18" t="s">
        <v>84</v>
      </c>
    </row>
    <row r="663" s="2" customFormat="1">
      <c r="A663" s="39"/>
      <c r="B663" s="40"/>
      <c r="C663" s="41"/>
      <c r="D663" s="231" t="s">
        <v>189</v>
      </c>
      <c r="E663" s="41"/>
      <c r="F663" s="232" t="s">
        <v>1165</v>
      </c>
      <c r="G663" s="41"/>
      <c r="H663" s="41"/>
      <c r="I663" s="228"/>
      <c r="J663" s="41"/>
      <c r="K663" s="41"/>
      <c r="L663" s="45"/>
      <c r="M663" s="229"/>
      <c r="N663" s="230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189</v>
      </c>
      <c r="AU663" s="18" t="s">
        <v>84</v>
      </c>
    </row>
    <row r="664" s="2" customFormat="1" ht="16.5" customHeight="1">
      <c r="A664" s="39"/>
      <c r="B664" s="40"/>
      <c r="C664" s="213" t="s">
        <v>1166</v>
      </c>
      <c r="D664" s="213" t="s">
        <v>180</v>
      </c>
      <c r="E664" s="214" t="s">
        <v>1167</v>
      </c>
      <c r="F664" s="215" t="s">
        <v>1168</v>
      </c>
      <c r="G664" s="216" t="s">
        <v>206</v>
      </c>
      <c r="H664" s="217">
        <v>175</v>
      </c>
      <c r="I664" s="218"/>
      <c r="J664" s="219">
        <f>ROUND(I664*H664,2)</f>
        <v>0</v>
      </c>
      <c r="K664" s="215" t="s">
        <v>184</v>
      </c>
      <c r="L664" s="45"/>
      <c r="M664" s="220" t="s">
        <v>19</v>
      </c>
      <c r="N664" s="221" t="s">
        <v>45</v>
      </c>
      <c r="O664" s="85"/>
      <c r="P664" s="222">
        <f>O664*H664</f>
        <v>0</v>
      </c>
      <c r="Q664" s="222">
        <v>0</v>
      </c>
      <c r="R664" s="222">
        <f>Q664*H664</f>
        <v>0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279</v>
      </c>
      <c r="AT664" s="224" t="s">
        <v>180</v>
      </c>
      <c r="AU664" s="224" t="s">
        <v>84</v>
      </c>
      <c r="AY664" s="18" t="s">
        <v>178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82</v>
      </c>
      <c r="BK664" s="225">
        <f>ROUND(I664*H664,2)</f>
        <v>0</v>
      </c>
      <c r="BL664" s="18" t="s">
        <v>279</v>
      </c>
      <c r="BM664" s="224" t="s">
        <v>1169</v>
      </c>
    </row>
    <row r="665" s="2" customFormat="1">
      <c r="A665" s="39"/>
      <c r="B665" s="40"/>
      <c r="C665" s="41"/>
      <c r="D665" s="226" t="s">
        <v>187</v>
      </c>
      <c r="E665" s="41"/>
      <c r="F665" s="227" t="s">
        <v>1170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187</v>
      </c>
      <c r="AU665" s="18" t="s">
        <v>84</v>
      </c>
    </row>
    <row r="666" s="2" customFormat="1">
      <c r="A666" s="39"/>
      <c r="B666" s="40"/>
      <c r="C666" s="41"/>
      <c r="D666" s="231" t="s">
        <v>189</v>
      </c>
      <c r="E666" s="41"/>
      <c r="F666" s="232" t="s">
        <v>1171</v>
      </c>
      <c r="G666" s="41"/>
      <c r="H666" s="41"/>
      <c r="I666" s="228"/>
      <c r="J666" s="41"/>
      <c r="K666" s="41"/>
      <c r="L666" s="45"/>
      <c r="M666" s="229"/>
      <c r="N666" s="230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189</v>
      </c>
      <c r="AU666" s="18" t="s">
        <v>84</v>
      </c>
    </row>
    <row r="667" s="2" customFormat="1" ht="21.75" customHeight="1">
      <c r="A667" s="39"/>
      <c r="B667" s="40"/>
      <c r="C667" s="234" t="s">
        <v>1172</v>
      </c>
      <c r="D667" s="234" t="s">
        <v>96</v>
      </c>
      <c r="E667" s="235" t="s">
        <v>1173</v>
      </c>
      <c r="F667" s="236" t="s">
        <v>1174</v>
      </c>
      <c r="G667" s="237" t="s">
        <v>206</v>
      </c>
      <c r="H667" s="238">
        <v>231</v>
      </c>
      <c r="I667" s="239"/>
      <c r="J667" s="240">
        <f>ROUND(I667*H667,2)</f>
        <v>0</v>
      </c>
      <c r="K667" s="236" t="s">
        <v>184</v>
      </c>
      <c r="L667" s="241"/>
      <c r="M667" s="242" t="s">
        <v>19</v>
      </c>
      <c r="N667" s="243" t="s">
        <v>45</v>
      </c>
      <c r="O667" s="85"/>
      <c r="P667" s="222">
        <f>O667*H667</f>
        <v>0</v>
      </c>
      <c r="Q667" s="222">
        <v>0.00115</v>
      </c>
      <c r="R667" s="222">
        <f>Q667*H667</f>
        <v>0.26565</v>
      </c>
      <c r="S667" s="222">
        <v>0</v>
      </c>
      <c r="T667" s="223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4" t="s">
        <v>365</v>
      </c>
      <c r="AT667" s="224" t="s">
        <v>96</v>
      </c>
      <c r="AU667" s="224" t="s">
        <v>84</v>
      </c>
      <c r="AY667" s="18" t="s">
        <v>178</v>
      </c>
      <c r="BE667" s="225">
        <f>IF(N667="základní",J667,0)</f>
        <v>0</v>
      </c>
      <c r="BF667" s="225">
        <f>IF(N667="snížená",J667,0)</f>
        <v>0</v>
      </c>
      <c r="BG667" s="225">
        <f>IF(N667="zákl. přenesená",J667,0)</f>
        <v>0</v>
      </c>
      <c r="BH667" s="225">
        <f>IF(N667="sníž. přenesená",J667,0)</f>
        <v>0</v>
      </c>
      <c r="BI667" s="225">
        <f>IF(N667="nulová",J667,0)</f>
        <v>0</v>
      </c>
      <c r="BJ667" s="18" t="s">
        <v>82</v>
      </c>
      <c r="BK667" s="225">
        <f>ROUND(I667*H667,2)</f>
        <v>0</v>
      </c>
      <c r="BL667" s="18" t="s">
        <v>279</v>
      </c>
      <c r="BM667" s="224" t="s">
        <v>1175</v>
      </c>
    </row>
    <row r="668" s="2" customFormat="1">
      <c r="A668" s="39"/>
      <c r="B668" s="40"/>
      <c r="C668" s="41"/>
      <c r="D668" s="226" t="s">
        <v>187</v>
      </c>
      <c r="E668" s="41"/>
      <c r="F668" s="227" t="s">
        <v>1176</v>
      </c>
      <c r="G668" s="41"/>
      <c r="H668" s="41"/>
      <c r="I668" s="228"/>
      <c r="J668" s="41"/>
      <c r="K668" s="41"/>
      <c r="L668" s="45"/>
      <c r="M668" s="229"/>
      <c r="N668" s="230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187</v>
      </c>
      <c r="AU668" s="18" t="s">
        <v>84</v>
      </c>
    </row>
    <row r="669" s="13" customFormat="1">
      <c r="A669" s="13"/>
      <c r="B669" s="244"/>
      <c r="C669" s="245"/>
      <c r="D669" s="226" t="s">
        <v>288</v>
      </c>
      <c r="E669" s="246" t="s">
        <v>19</v>
      </c>
      <c r="F669" s="247" t="s">
        <v>1177</v>
      </c>
      <c r="G669" s="245"/>
      <c r="H669" s="248">
        <v>210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288</v>
      </c>
      <c r="AU669" s="254" t="s">
        <v>84</v>
      </c>
      <c r="AV669" s="13" t="s">
        <v>84</v>
      </c>
      <c r="AW669" s="13" t="s">
        <v>33</v>
      </c>
      <c r="AX669" s="13" t="s">
        <v>82</v>
      </c>
      <c r="AY669" s="254" t="s">
        <v>178</v>
      </c>
    </row>
    <row r="670" s="13" customFormat="1">
      <c r="A670" s="13"/>
      <c r="B670" s="244"/>
      <c r="C670" s="245"/>
      <c r="D670" s="226" t="s">
        <v>288</v>
      </c>
      <c r="E670" s="245"/>
      <c r="F670" s="247" t="s">
        <v>1178</v>
      </c>
      <c r="G670" s="245"/>
      <c r="H670" s="248">
        <v>231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288</v>
      </c>
      <c r="AU670" s="254" t="s">
        <v>84</v>
      </c>
      <c r="AV670" s="13" t="s">
        <v>84</v>
      </c>
      <c r="AW670" s="13" t="s">
        <v>4</v>
      </c>
      <c r="AX670" s="13" t="s">
        <v>82</v>
      </c>
      <c r="AY670" s="254" t="s">
        <v>178</v>
      </c>
    </row>
    <row r="671" s="2" customFormat="1" ht="16.5" customHeight="1">
      <c r="A671" s="39"/>
      <c r="B671" s="40"/>
      <c r="C671" s="213" t="s">
        <v>1179</v>
      </c>
      <c r="D671" s="213" t="s">
        <v>180</v>
      </c>
      <c r="E671" s="214" t="s">
        <v>1180</v>
      </c>
      <c r="F671" s="215" t="s">
        <v>1181</v>
      </c>
      <c r="G671" s="216" t="s">
        <v>206</v>
      </c>
      <c r="H671" s="217">
        <v>265</v>
      </c>
      <c r="I671" s="218"/>
      <c r="J671" s="219">
        <f>ROUND(I671*H671,2)</f>
        <v>0</v>
      </c>
      <c r="K671" s="215" t="s">
        <v>184</v>
      </c>
      <c r="L671" s="45"/>
      <c r="M671" s="220" t="s">
        <v>19</v>
      </c>
      <c r="N671" s="221" t="s">
        <v>45</v>
      </c>
      <c r="O671" s="85"/>
      <c r="P671" s="222">
        <f>O671*H671</f>
        <v>0</v>
      </c>
      <c r="Q671" s="222">
        <v>0.00029999999999999997</v>
      </c>
      <c r="R671" s="222">
        <f>Q671*H671</f>
        <v>0.079499999999999987</v>
      </c>
      <c r="S671" s="222">
        <v>0</v>
      </c>
      <c r="T671" s="223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4" t="s">
        <v>279</v>
      </c>
      <c r="AT671" s="224" t="s">
        <v>180</v>
      </c>
      <c r="AU671" s="224" t="s">
        <v>84</v>
      </c>
      <c r="AY671" s="18" t="s">
        <v>178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8" t="s">
        <v>82</v>
      </c>
      <c r="BK671" s="225">
        <f>ROUND(I671*H671,2)</f>
        <v>0</v>
      </c>
      <c r="BL671" s="18" t="s">
        <v>279</v>
      </c>
      <c r="BM671" s="224" t="s">
        <v>1182</v>
      </c>
    </row>
    <row r="672" s="2" customFormat="1">
      <c r="A672" s="39"/>
      <c r="B672" s="40"/>
      <c r="C672" s="41"/>
      <c r="D672" s="226" t="s">
        <v>187</v>
      </c>
      <c r="E672" s="41"/>
      <c r="F672" s="227" t="s">
        <v>1183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187</v>
      </c>
      <c r="AU672" s="18" t="s">
        <v>84</v>
      </c>
    </row>
    <row r="673" s="2" customFormat="1">
      <c r="A673" s="39"/>
      <c r="B673" s="40"/>
      <c r="C673" s="41"/>
      <c r="D673" s="231" t="s">
        <v>189</v>
      </c>
      <c r="E673" s="41"/>
      <c r="F673" s="232" t="s">
        <v>1184</v>
      </c>
      <c r="G673" s="41"/>
      <c r="H673" s="41"/>
      <c r="I673" s="228"/>
      <c r="J673" s="41"/>
      <c r="K673" s="41"/>
      <c r="L673" s="45"/>
      <c r="M673" s="229"/>
      <c r="N673" s="230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189</v>
      </c>
      <c r="AU673" s="18" t="s">
        <v>84</v>
      </c>
    </row>
    <row r="674" s="2" customFormat="1" ht="16.5" customHeight="1">
      <c r="A674" s="39"/>
      <c r="B674" s="40"/>
      <c r="C674" s="234" t="s">
        <v>1185</v>
      </c>
      <c r="D674" s="234" t="s">
        <v>96</v>
      </c>
      <c r="E674" s="235" t="s">
        <v>1186</v>
      </c>
      <c r="F674" s="236" t="s">
        <v>1187</v>
      </c>
      <c r="G674" s="237" t="s">
        <v>206</v>
      </c>
      <c r="H674" s="238">
        <v>318</v>
      </c>
      <c r="I674" s="239"/>
      <c r="J674" s="240">
        <f>ROUND(I674*H674,2)</f>
        <v>0</v>
      </c>
      <c r="K674" s="236" t="s">
        <v>184</v>
      </c>
      <c r="L674" s="241"/>
      <c r="M674" s="242" t="s">
        <v>19</v>
      </c>
      <c r="N674" s="243" t="s">
        <v>45</v>
      </c>
      <c r="O674" s="85"/>
      <c r="P674" s="222">
        <f>O674*H674</f>
        <v>0</v>
      </c>
      <c r="Q674" s="222">
        <v>0.00264</v>
      </c>
      <c r="R674" s="222">
        <f>Q674*H674</f>
        <v>0.83952000000000004</v>
      </c>
      <c r="S674" s="222">
        <v>0</v>
      </c>
      <c r="T674" s="223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4" t="s">
        <v>365</v>
      </c>
      <c r="AT674" s="224" t="s">
        <v>96</v>
      </c>
      <c r="AU674" s="224" t="s">
        <v>84</v>
      </c>
      <c r="AY674" s="18" t="s">
        <v>178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8" t="s">
        <v>82</v>
      </c>
      <c r="BK674" s="225">
        <f>ROUND(I674*H674,2)</f>
        <v>0</v>
      </c>
      <c r="BL674" s="18" t="s">
        <v>279</v>
      </c>
      <c r="BM674" s="224" t="s">
        <v>1188</v>
      </c>
    </row>
    <row r="675" s="2" customFormat="1">
      <c r="A675" s="39"/>
      <c r="B675" s="40"/>
      <c r="C675" s="41"/>
      <c r="D675" s="226" t="s">
        <v>187</v>
      </c>
      <c r="E675" s="41"/>
      <c r="F675" s="227" t="s">
        <v>1187</v>
      </c>
      <c r="G675" s="41"/>
      <c r="H675" s="41"/>
      <c r="I675" s="228"/>
      <c r="J675" s="41"/>
      <c r="K675" s="41"/>
      <c r="L675" s="45"/>
      <c r="M675" s="229"/>
      <c r="N675" s="230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187</v>
      </c>
      <c r="AU675" s="18" t="s">
        <v>84</v>
      </c>
    </row>
    <row r="676" s="13" customFormat="1">
      <c r="A676" s="13"/>
      <c r="B676" s="244"/>
      <c r="C676" s="245"/>
      <c r="D676" s="226" t="s">
        <v>288</v>
      </c>
      <c r="E676" s="246" t="s">
        <v>19</v>
      </c>
      <c r="F676" s="247" t="s">
        <v>1189</v>
      </c>
      <c r="G676" s="245"/>
      <c r="H676" s="248">
        <v>318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288</v>
      </c>
      <c r="AU676" s="254" t="s">
        <v>84</v>
      </c>
      <c r="AV676" s="13" t="s">
        <v>84</v>
      </c>
      <c r="AW676" s="13" t="s">
        <v>33</v>
      </c>
      <c r="AX676" s="13" t="s">
        <v>82</v>
      </c>
      <c r="AY676" s="254" t="s">
        <v>178</v>
      </c>
    </row>
    <row r="677" s="2" customFormat="1" ht="16.5" customHeight="1">
      <c r="A677" s="39"/>
      <c r="B677" s="40"/>
      <c r="C677" s="213" t="s">
        <v>1190</v>
      </c>
      <c r="D677" s="213" t="s">
        <v>180</v>
      </c>
      <c r="E677" s="214" t="s">
        <v>1191</v>
      </c>
      <c r="F677" s="215" t="s">
        <v>1192</v>
      </c>
      <c r="G677" s="216" t="s">
        <v>237</v>
      </c>
      <c r="H677" s="217">
        <v>290</v>
      </c>
      <c r="I677" s="218"/>
      <c r="J677" s="219">
        <f>ROUND(I677*H677,2)</f>
        <v>0</v>
      </c>
      <c r="K677" s="215" t="s">
        <v>184</v>
      </c>
      <c r="L677" s="45"/>
      <c r="M677" s="220" t="s">
        <v>19</v>
      </c>
      <c r="N677" s="221" t="s">
        <v>45</v>
      </c>
      <c r="O677" s="85"/>
      <c r="P677" s="222">
        <f>O677*H677</f>
        <v>0</v>
      </c>
      <c r="Q677" s="222">
        <v>1.0000000000000001E-05</v>
      </c>
      <c r="R677" s="222">
        <f>Q677*H677</f>
        <v>0.0029000000000000002</v>
      </c>
      <c r="S677" s="222">
        <v>0</v>
      </c>
      <c r="T677" s="223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4" t="s">
        <v>279</v>
      </c>
      <c r="AT677" s="224" t="s">
        <v>180</v>
      </c>
      <c r="AU677" s="224" t="s">
        <v>84</v>
      </c>
      <c r="AY677" s="18" t="s">
        <v>178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8" t="s">
        <v>82</v>
      </c>
      <c r="BK677" s="225">
        <f>ROUND(I677*H677,2)</f>
        <v>0</v>
      </c>
      <c r="BL677" s="18" t="s">
        <v>279</v>
      </c>
      <c r="BM677" s="224" t="s">
        <v>1193</v>
      </c>
    </row>
    <row r="678" s="2" customFormat="1">
      <c r="A678" s="39"/>
      <c r="B678" s="40"/>
      <c r="C678" s="41"/>
      <c r="D678" s="226" t="s">
        <v>187</v>
      </c>
      <c r="E678" s="41"/>
      <c r="F678" s="227" t="s">
        <v>1194</v>
      </c>
      <c r="G678" s="41"/>
      <c r="H678" s="41"/>
      <c r="I678" s="228"/>
      <c r="J678" s="41"/>
      <c r="K678" s="41"/>
      <c r="L678" s="45"/>
      <c r="M678" s="229"/>
      <c r="N678" s="230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187</v>
      </c>
      <c r="AU678" s="18" t="s">
        <v>84</v>
      </c>
    </row>
    <row r="679" s="2" customFormat="1">
      <c r="A679" s="39"/>
      <c r="B679" s="40"/>
      <c r="C679" s="41"/>
      <c r="D679" s="231" t="s">
        <v>189</v>
      </c>
      <c r="E679" s="41"/>
      <c r="F679" s="232" t="s">
        <v>1195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189</v>
      </c>
      <c r="AU679" s="18" t="s">
        <v>84</v>
      </c>
    </row>
    <row r="680" s="13" customFormat="1">
      <c r="A680" s="13"/>
      <c r="B680" s="244"/>
      <c r="C680" s="245"/>
      <c r="D680" s="226" t="s">
        <v>288</v>
      </c>
      <c r="E680" s="246" t="s">
        <v>19</v>
      </c>
      <c r="F680" s="247" t="s">
        <v>1196</v>
      </c>
      <c r="G680" s="245"/>
      <c r="H680" s="248">
        <v>290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288</v>
      </c>
      <c r="AU680" s="254" t="s">
        <v>84</v>
      </c>
      <c r="AV680" s="13" t="s">
        <v>84</v>
      </c>
      <c r="AW680" s="13" t="s">
        <v>33</v>
      </c>
      <c r="AX680" s="13" t="s">
        <v>82</v>
      </c>
      <c r="AY680" s="254" t="s">
        <v>178</v>
      </c>
    </row>
    <row r="681" s="2" customFormat="1" ht="16.5" customHeight="1">
      <c r="A681" s="39"/>
      <c r="B681" s="40"/>
      <c r="C681" s="234" t="s">
        <v>1197</v>
      </c>
      <c r="D681" s="234" t="s">
        <v>96</v>
      </c>
      <c r="E681" s="235" t="s">
        <v>1198</v>
      </c>
      <c r="F681" s="236" t="s">
        <v>1199</v>
      </c>
      <c r="G681" s="237" t="s">
        <v>237</v>
      </c>
      <c r="H681" s="238">
        <v>319</v>
      </c>
      <c r="I681" s="239"/>
      <c r="J681" s="240">
        <f>ROUND(I681*H681,2)</f>
        <v>0</v>
      </c>
      <c r="K681" s="236" t="s">
        <v>184</v>
      </c>
      <c r="L681" s="241"/>
      <c r="M681" s="242" t="s">
        <v>19</v>
      </c>
      <c r="N681" s="243" t="s">
        <v>45</v>
      </c>
      <c r="O681" s="85"/>
      <c r="P681" s="222">
        <f>O681*H681</f>
        <v>0</v>
      </c>
      <c r="Q681" s="222">
        <v>0.00035</v>
      </c>
      <c r="R681" s="222">
        <f>Q681*H681</f>
        <v>0.11165</v>
      </c>
      <c r="S681" s="222">
        <v>0</v>
      </c>
      <c r="T681" s="223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4" t="s">
        <v>365</v>
      </c>
      <c r="AT681" s="224" t="s">
        <v>96</v>
      </c>
      <c r="AU681" s="224" t="s">
        <v>84</v>
      </c>
      <c r="AY681" s="18" t="s">
        <v>178</v>
      </c>
      <c r="BE681" s="225">
        <f>IF(N681="základní",J681,0)</f>
        <v>0</v>
      </c>
      <c r="BF681" s="225">
        <f>IF(N681="snížená",J681,0)</f>
        <v>0</v>
      </c>
      <c r="BG681" s="225">
        <f>IF(N681="zákl. přenesená",J681,0)</f>
        <v>0</v>
      </c>
      <c r="BH681" s="225">
        <f>IF(N681="sníž. přenesená",J681,0)</f>
        <v>0</v>
      </c>
      <c r="BI681" s="225">
        <f>IF(N681="nulová",J681,0)</f>
        <v>0</v>
      </c>
      <c r="BJ681" s="18" t="s">
        <v>82</v>
      </c>
      <c r="BK681" s="225">
        <f>ROUND(I681*H681,2)</f>
        <v>0</v>
      </c>
      <c r="BL681" s="18" t="s">
        <v>279</v>
      </c>
      <c r="BM681" s="224" t="s">
        <v>1200</v>
      </c>
    </row>
    <row r="682" s="2" customFormat="1">
      <c r="A682" s="39"/>
      <c r="B682" s="40"/>
      <c r="C682" s="41"/>
      <c r="D682" s="226" t="s">
        <v>187</v>
      </c>
      <c r="E682" s="41"/>
      <c r="F682" s="227" t="s">
        <v>1199</v>
      </c>
      <c r="G682" s="41"/>
      <c r="H682" s="41"/>
      <c r="I682" s="228"/>
      <c r="J682" s="41"/>
      <c r="K682" s="41"/>
      <c r="L682" s="45"/>
      <c r="M682" s="229"/>
      <c r="N682" s="230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187</v>
      </c>
      <c r="AU682" s="18" t="s">
        <v>84</v>
      </c>
    </row>
    <row r="683" s="13" customFormat="1">
      <c r="A683" s="13"/>
      <c r="B683" s="244"/>
      <c r="C683" s="245"/>
      <c r="D683" s="226" t="s">
        <v>288</v>
      </c>
      <c r="E683" s="246" t="s">
        <v>19</v>
      </c>
      <c r="F683" s="247" t="s">
        <v>1201</v>
      </c>
      <c r="G683" s="245"/>
      <c r="H683" s="248">
        <v>319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288</v>
      </c>
      <c r="AU683" s="254" t="s">
        <v>84</v>
      </c>
      <c r="AV683" s="13" t="s">
        <v>84</v>
      </c>
      <c r="AW683" s="13" t="s">
        <v>33</v>
      </c>
      <c r="AX683" s="13" t="s">
        <v>82</v>
      </c>
      <c r="AY683" s="254" t="s">
        <v>178</v>
      </c>
    </row>
    <row r="684" s="2" customFormat="1" ht="16.5" customHeight="1">
      <c r="A684" s="39"/>
      <c r="B684" s="40"/>
      <c r="C684" s="213" t="s">
        <v>1202</v>
      </c>
      <c r="D684" s="213" t="s">
        <v>180</v>
      </c>
      <c r="E684" s="214" t="s">
        <v>1203</v>
      </c>
      <c r="F684" s="215" t="s">
        <v>1204</v>
      </c>
      <c r="G684" s="216" t="s">
        <v>252</v>
      </c>
      <c r="H684" s="217">
        <v>6</v>
      </c>
      <c r="I684" s="218"/>
      <c r="J684" s="219">
        <f>ROUND(I684*H684,2)</f>
        <v>0</v>
      </c>
      <c r="K684" s="215" t="s">
        <v>184</v>
      </c>
      <c r="L684" s="45"/>
      <c r="M684" s="220" t="s">
        <v>19</v>
      </c>
      <c r="N684" s="221" t="s">
        <v>45</v>
      </c>
      <c r="O684" s="85"/>
      <c r="P684" s="222">
        <f>O684*H684</f>
        <v>0</v>
      </c>
      <c r="Q684" s="222">
        <v>0</v>
      </c>
      <c r="R684" s="222">
        <f>Q684*H684</f>
        <v>0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279</v>
      </c>
      <c r="AT684" s="224" t="s">
        <v>180</v>
      </c>
      <c r="AU684" s="224" t="s">
        <v>84</v>
      </c>
      <c r="AY684" s="18" t="s">
        <v>178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82</v>
      </c>
      <c r="BK684" s="225">
        <f>ROUND(I684*H684,2)</f>
        <v>0</v>
      </c>
      <c r="BL684" s="18" t="s">
        <v>279</v>
      </c>
      <c r="BM684" s="224" t="s">
        <v>1205</v>
      </c>
    </row>
    <row r="685" s="2" customFormat="1">
      <c r="A685" s="39"/>
      <c r="B685" s="40"/>
      <c r="C685" s="41"/>
      <c r="D685" s="226" t="s">
        <v>187</v>
      </c>
      <c r="E685" s="41"/>
      <c r="F685" s="227" t="s">
        <v>1206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187</v>
      </c>
      <c r="AU685" s="18" t="s">
        <v>84</v>
      </c>
    </row>
    <row r="686" s="2" customFormat="1">
      <c r="A686" s="39"/>
      <c r="B686" s="40"/>
      <c r="C686" s="41"/>
      <c r="D686" s="231" t="s">
        <v>189</v>
      </c>
      <c r="E686" s="41"/>
      <c r="F686" s="232" t="s">
        <v>1207</v>
      </c>
      <c r="G686" s="41"/>
      <c r="H686" s="41"/>
      <c r="I686" s="228"/>
      <c r="J686" s="41"/>
      <c r="K686" s="41"/>
      <c r="L686" s="45"/>
      <c r="M686" s="229"/>
      <c r="N686" s="230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189</v>
      </c>
      <c r="AU686" s="18" t="s">
        <v>84</v>
      </c>
    </row>
    <row r="687" s="12" customFormat="1" ht="22.8" customHeight="1">
      <c r="A687" s="12"/>
      <c r="B687" s="197"/>
      <c r="C687" s="198"/>
      <c r="D687" s="199" t="s">
        <v>73</v>
      </c>
      <c r="E687" s="211" t="s">
        <v>1208</v>
      </c>
      <c r="F687" s="211" t="s">
        <v>1209</v>
      </c>
      <c r="G687" s="198"/>
      <c r="H687" s="198"/>
      <c r="I687" s="201"/>
      <c r="J687" s="212">
        <f>BK687</f>
        <v>0</v>
      </c>
      <c r="K687" s="198"/>
      <c r="L687" s="203"/>
      <c r="M687" s="204"/>
      <c r="N687" s="205"/>
      <c r="O687" s="205"/>
      <c r="P687" s="206">
        <f>SUM(P688:P722)</f>
        <v>0</v>
      </c>
      <c r="Q687" s="205"/>
      <c r="R687" s="206">
        <f>SUM(R688:R722)</f>
        <v>4.0731999999999999</v>
      </c>
      <c r="S687" s="205"/>
      <c r="T687" s="207">
        <f>SUM(T688:T722)</f>
        <v>1.2647999999999999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08" t="s">
        <v>84</v>
      </c>
      <c r="AT687" s="209" t="s">
        <v>73</v>
      </c>
      <c r="AU687" s="209" t="s">
        <v>82</v>
      </c>
      <c r="AY687" s="208" t="s">
        <v>178</v>
      </c>
      <c r="BK687" s="210">
        <f>SUM(BK688:BK722)</f>
        <v>0</v>
      </c>
    </row>
    <row r="688" s="2" customFormat="1" ht="16.5" customHeight="1">
      <c r="A688" s="39"/>
      <c r="B688" s="40"/>
      <c r="C688" s="213" t="s">
        <v>1210</v>
      </c>
      <c r="D688" s="213" t="s">
        <v>180</v>
      </c>
      <c r="E688" s="214" t="s">
        <v>1211</v>
      </c>
      <c r="F688" s="215" t="s">
        <v>1212</v>
      </c>
      <c r="G688" s="216" t="s">
        <v>206</v>
      </c>
      <c r="H688" s="217">
        <v>160</v>
      </c>
      <c r="I688" s="218"/>
      <c r="J688" s="219">
        <f>ROUND(I688*H688,2)</f>
        <v>0</v>
      </c>
      <c r="K688" s="215" t="s">
        <v>184</v>
      </c>
      <c r="L688" s="45"/>
      <c r="M688" s="220" t="s">
        <v>19</v>
      </c>
      <c r="N688" s="221" t="s">
        <v>45</v>
      </c>
      <c r="O688" s="85"/>
      <c r="P688" s="222">
        <f>O688*H688</f>
        <v>0</v>
      </c>
      <c r="Q688" s="222">
        <v>0.00029999999999999997</v>
      </c>
      <c r="R688" s="222">
        <f>Q688*H688</f>
        <v>0.047999999999999994</v>
      </c>
      <c r="S688" s="222">
        <v>0</v>
      </c>
      <c r="T688" s="223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4" t="s">
        <v>279</v>
      </c>
      <c r="AT688" s="224" t="s">
        <v>180</v>
      </c>
      <c r="AU688" s="224" t="s">
        <v>84</v>
      </c>
      <c r="AY688" s="18" t="s">
        <v>178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8" t="s">
        <v>82</v>
      </c>
      <c r="BK688" s="225">
        <f>ROUND(I688*H688,2)</f>
        <v>0</v>
      </c>
      <c r="BL688" s="18" t="s">
        <v>279</v>
      </c>
      <c r="BM688" s="224" t="s">
        <v>1213</v>
      </c>
    </row>
    <row r="689" s="2" customFormat="1">
      <c r="A689" s="39"/>
      <c r="B689" s="40"/>
      <c r="C689" s="41"/>
      <c r="D689" s="226" t="s">
        <v>187</v>
      </c>
      <c r="E689" s="41"/>
      <c r="F689" s="227" t="s">
        <v>1214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187</v>
      </c>
      <c r="AU689" s="18" t="s">
        <v>84</v>
      </c>
    </row>
    <row r="690" s="2" customFormat="1">
      <c r="A690" s="39"/>
      <c r="B690" s="40"/>
      <c r="C690" s="41"/>
      <c r="D690" s="231" t="s">
        <v>189</v>
      </c>
      <c r="E690" s="41"/>
      <c r="F690" s="232" t="s">
        <v>1215</v>
      </c>
      <c r="G690" s="41"/>
      <c r="H690" s="41"/>
      <c r="I690" s="228"/>
      <c r="J690" s="41"/>
      <c r="K690" s="41"/>
      <c r="L690" s="45"/>
      <c r="M690" s="229"/>
      <c r="N690" s="230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189</v>
      </c>
      <c r="AU690" s="18" t="s">
        <v>84</v>
      </c>
    </row>
    <row r="691" s="2" customFormat="1" ht="16.5" customHeight="1">
      <c r="A691" s="39"/>
      <c r="B691" s="40"/>
      <c r="C691" s="213" t="s">
        <v>1216</v>
      </c>
      <c r="D691" s="213" t="s">
        <v>180</v>
      </c>
      <c r="E691" s="214" t="s">
        <v>1217</v>
      </c>
      <c r="F691" s="215" t="s">
        <v>1218</v>
      </c>
      <c r="G691" s="216" t="s">
        <v>206</v>
      </c>
      <c r="H691" s="217">
        <v>160</v>
      </c>
      <c r="I691" s="218"/>
      <c r="J691" s="219">
        <f>ROUND(I691*H691,2)</f>
        <v>0</v>
      </c>
      <c r="K691" s="215" t="s">
        <v>184</v>
      </c>
      <c r="L691" s="45"/>
      <c r="M691" s="220" t="s">
        <v>19</v>
      </c>
      <c r="N691" s="221" t="s">
        <v>45</v>
      </c>
      <c r="O691" s="85"/>
      <c r="P691" s="222">
        <f>O691*H691</f>
        <v>0</v>
      </c>
      <c r="Q691" s="222">
        <v>0.0015</v>
      </c>
      <c r="R691" s="222">
        <f>Q691*H691</f>
        <v>0.23999999999999999</v>
      </c>
      <c r="S691" s="222">
        <v>0</v>
      </c>
      <c r="T691" s="223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4" t="s">
        <v>279</v>
      </c>
      <c r="AT691" s="224" t="s">
        <v>180</v>
      </c>
      <c r="AU691" s="224" t="s">
        <v>84</v>
      </c>
      <c r="AY691" s="18" t="s">
        <v>178</v>
      </c>
      <c r="BE691" s="225">
        <f>IF(N691="základní",J691,0)</f>
        <v>0</v>
      </c>
      <c r="BF691" s="225">
        <f>IF(N691="snížená",J691,0)</f>
        <v>0</v>
      </c>
      <c r="BG691" s="225">
        <f>IF(N691="zákl. přenesená",J691,0)</f>
        <v>0</v>
      </c>
      <c r="BH691" s="225">
        <f>IF(N691="sníž. přenesená",J691,0)</f>
        <v>0</v>
      </c>
      <c r="BI691" s="225">
        <f>IF(N691="nulová",J691,0)</f>
        <v>0</v>
      </c>
      <c r="BJ691" s="18" t="s">
        <v>82</v>
      </c>
      <c r="BK691" s="225">
        <f>ROUND(I691*H691,2)</f>
        <v>0</v>
      </c>
      <c r="BL691" s="18" t="s">
        <v>279</v>
      </c>
      <c r="BM691" s="224" t="s">
        <v>1219</v>
      </c>
    </row>
    <row r="692" s="2" customFormat="1">
      <c r="A692" s="39"/>
      <c r="B692" s="40"/>
      <c r="C692" s="41"/>
      <c r="D692" s="226" t="s">
        <v>187</v>
      </c>
      <c r="E692" s="41"/>
      <c r="F692" s="227" t="s">
        <v>1220</v>
      </c>
      <c r="G692" s="41"/>
      <c r="H692" s="41"/>
      <c r="I692" s="228"/>
      <c r="J692" s="41"/>
      <c r="K692" s="41"/>
      <c r="L692" s="45"/>
      <c r="M692" s="229"/>
      <c r="N692" s="230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187</v>
      </c>
      <c r="AU692" s="18" t="s">
        <v>84</v>
      </c>
    </row>
    <row r="693" s="2" customFormat="1">
      <c r="A693" s="39"/>
      <c r="B693" s="40"/>
      <c r="C693" s="41"/>
      <c r="D693" s="231" t="s">
        <v>189</v>
      </c>
      <c r="E693" s="41"/>
      <c r="F693" s="232" t="s">
        <v>1221</v>
      </c>
      <c r="G693" s="41"/>
      <c r="H693" s="41"/>
      <c r="I693" s="228"/>
      <c r="J693" s="41"/>
      <c r="K693" s="41"/>
      <c r="L693" s="45"/>
      <c r="M693" s="229"/>
      <c r="N693" s="230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189</v>
      </c>
      <c r="AU693" s="18" t="s">
        <v>84</v>
      </c>
    </row>
    <row r="694" s="2" customFormat="1" ht="16.5" customHeight="1">
      <c r="A694" s="39"/>
      <c r="B694" s="40"/>
      <c r="C694" s="213" t="s">
        <v>1222</v>
      </c>
      <c r="D694" s="213" t="s">
        <v>180</v>
      </c>
      <c r="E694" s="214" t="s">
        <v>1223</v>
      </c>
      <c r="F694" s="215" t="s">
        <v>1224</v>
      </c>
      <c r="G694" s="216" t="s">
        <v>237</v>
      </c>
      <c r="H694" s="217">
        <v>45</v>
      </c>
      <c r="I694" s="218"/>
      <c r="J694" s="219">
        <f>ROUND(I694*H694,2)</f>
        <v>0</v>
      </c>
      <c r="K694" s="215" t="s">
        <v>184</v>
      </c>
      <c r="L694" s="45"/>
      <c r="M694" s="220" t="s">
        <v>19</v>
      </c>
      <c r="N694" s="221" t="s">
        <v>45</v>
      </c>
      <c r="O694" s="85"/>
      <c r="P694" s="222">
        <f>O694*H694</f>
        <v>0</v>
      </c>
      <c r="Q694" s="222">
        <v>0.00027999999999999998</v>
      </c>
      <c r="R694" s="222">
        <f>Q694*H694</f>
        <v>0.012599999999999998</v>
      </c>
      <c r="S694" s="222">
        <v>0</v>
      </c>
      <c r="T694" s="223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4" t="s">
        <v>279</v>
      </c>
      <c r="AT694" s="224" t="s">
        <v>180</v>
      </c>
      <c r="AU694" s="224" t="s">
        <v>84</v>
      </c>
      <c r="AY694" s="18" t="s">
        <v>178</v>
      </c>
      <c r="BE694" s="225">
        <f>IF(N694="základní",J694,0)</f>
        <v>0</v>
      </c>
      <c r="BF694" s="225">
        <f>IF(N694="snížená",J694,0)</f>
        <v>0</v>
      </c>
      <c r="BG694" s="225">
        <f>IF(N694="zákl. přenesená",J694,0)</f>
        <v>0</v>
      </c>
      <c r="BH694" s="225">
        <f>IF(N694="sníž. přenesená",J694,0)</f>
        <v>0</v>
      </c>
      <c r="BI694" s="225">
        <f>IF(N694="nulová",J694,0)</f>
        <v>0</v>
      </c>
      <c r="BJ694" s="18" t="s">
        <v>82</v>
      </c>
      <c r="BK694" s="225">
        <f>ROUND(I694*H694,2)</f>
        <v>0</v>
      </c>
      <c r="BL694" s="18" t="s">
        <v>279</v>
      </c>
      <c r="BM694" s="224" t="s">
        <v>1225</v>
      </c>
    </row>
    <row r="695" s="2" customFormat="1">
      <c r="A695" s="39"/>
      <c r="B695" s="40"/>
      <c r="C695" s="41"/>
      <c r="D695" s="226" t="s">
        <v>187</v>
      </c>
      <c r="E695" s="41"/>
      <c r="F695" s="227" t="s">
        <v>1226</v>
      </c>
      <c r="G695" s="41"/>
      <c r="H695" s="41"/>
      <c r="I695" s="228"/>
      <c r="J695" s="41"/>
      <c r="K695" s="41"/>
      <c r="L695" s="45"/>
      <c r="M695" s="229"/>
      <c r="N695" s="230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187</v>
      </c>
      <c r="AU695" s="18" t="s">
        <v>84</v>
      </c>
    </row>
    <row r="696" s="2" customFormat="1">
      <c r="A696" s="39"/>
      <c r="B696" s="40"/>
      <c r="C696" s="41"/>
      <c r="D696" s="231" t="s">
        <v>189</v>
      </c>
      <c r="E696" s="41"/>
      <c r="F696" s="232" t="s">
        <v>1227</v>
      </c>
      <c r="G696" s="41"/>
      <c r="H696" s="41"/>
      <c r="I696" s="228"/>
      <c r="J696" s="41"/>
      <c r="K696" s="41"/>
      <c r="L696" s="45"/>
      <c r="M696" s="229"/>
      <c r="N696" s="230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189</v>
      </c>
      <c r="AU696" s="18" t="s">
        <v>84</v>
      </c>
    </row>
    <row r="697" s="2" customFormat="1" ht="16.5" customHeight="1">
      <c r="A697" s="39"/>
      <c r="B697" s="40"/>
      <c r="C697" s="213" t="s">
        <v>1228</v>
      </c>
      <c r="D697" s="213" t="s">
        <v>180</v>
      </c>
      <c r="E697" s="214" t="s">
        <v>1229</v>
      </c>
      <c r="F697" s="215" t="s">
        <v>1230</v>
      </c>
      <c r="G697" s="216" t="s">
        <v>206</v>
      </c>
      <c r="H697" s="217">
        <v>160</v>
      </c>
      <c r="I697" s="218"/>
      <c r="J697" s="219">
        <f>ROUND(I697*H697,2)</f>
        <v>0</v>
      </c>
      <c r="K697" s="215" t="s">
        <v>184</v>
      </c>
      <c r="L697" s="45"/>
      <c r="M697" s="220" t="s">
        <v>19</v>
      </c>
      <c r="N697" s="221" t="s">
        <v>45</v>
      </c>
      <c r="O697" s="85"/>
      <c r="P697" s="222">
        <f>O697*H697</f>
        <v>0</v>
      </c>
      <c r="Q697" s="222">
        <v>0.0044999999999999997</v>
      </c>
      <c r="R697" s="222">
        <f>Q697*H697</f>
        <v>0.71999999999999997</v>
      </c>
      <c r="S697" s="222">
        <v>0</v>
      </c>
      <c r="T697" s="223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24" t="s">
        <v>279</v>
      </c>
      <c r="AT697" s="224" t="s">
        <v>180</v>
      </c>
      <c r="AU697" s="224" t="s">
        <v>84</v>
      </c>
      <c r="AY697" s="18" t="s">
        <v>178</v>
      </c>
      <c r="BE697" s="225">
        <f>IF(N697="základní",J697,0)</f>
        <v>0</v>
      </c>
      <c r="BF697" s="225">
        <f>IF(N697="snížená",J697,0)</f>
        <v>0</v>
      </c>
      <c r="BG697" s="225">
        <f>IF(N697="zákl. přenesená",J697,0)</f>
        <v>0</v>
      </c>
      <c r="BH697" s="225">
        <f>IF(N697="sníž. přenesená",J697,0)</f>
        <v>0</v>
      </c>
      <c r="BI697" s="225">
        <f>IF(N697="nulová",J697,0)</f>
        <v>0</v>
      </c>
      <c r="BJ697" s="18" t="s">
        <v>82</v>
      </c>
      <c r="BK697" s="225">
        <f>ROUND(I697*H697,2)</f>
        <v>0</v>
      </c>
      <c r="BL697" s="18" t="s">
        <v>279</v>
      </c>
      <c r="BM697" s="224" t="s">
        <v>1231</v>
      </c>
    </row>
    <row r="698" s="2" customFormat="1">
      <c r="A698" s="39"/>
      <c r="B698" s="40"/>
      <c r="C698" s="41"/>
      <c r="D698" s="226" t="s">
        <v>187</v>
      </c>
      <c r="E698" s="41"/>
      <c r="F698" s="227" t="s">
        <v>1232</v>
      </c>
      <c r="G698" s="41"/>
      <c r="H698" s="41"/>
      <c r="I698" s="228"/>
      <c r="J698" s="41"/>
      <c r="K698" s="41"/>
      <c r="L698" s="45"/>
      <c r="M698" s="229"/>
      <c r="N698" s="230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187</v>
      </c>
      <c r="AU698" s="18" t="s">
        <v>84</v>
      </c>
    </row>
    <row r="699" s="2" customFormat="1">
      <c r="A699" s="39"/>
      <c r="B699" s="40"/>
      <c r="C699" s="41"/>
      <c r="D699" s="231" t="s">
        <v>189</v>
      </c>
      <c r="E699" s="41"/>
      <c r="F699" s="232" t="s">
        <v>1233</v>
      </c>
      <c r="G699" s="41"/>
      <c r="H699" s="41"/>
      <c r="I699" s="228"/>
      <c r="J699" s="41"/>
      <c r="K699" s="41"/>
      <c r="L699" s="45"/>
      <c r="M699" s="229"/>
      <c r="N699" s="230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189</v>
      </c>
      <c r="AU699" s="18" t="s">
        <v>84</v>
      </c>
    </row>
    <row r="700" s="2" customFormat="1" ht="16.5" customHeight="1">
      <c r="A700" s="39"/>
      <c r="B700" s="40"/>
      <c r="C700" s="213" t="s">
        <v>1234</v>
      </c>
      <c r="D700" s="213" t="s">
        <v>180</v>
      </c>
      <c r="E700" s="214" t="s">
        <v>1235</v>
      </c>
      <c r="F700" s="215" t="s">
        <v>1236</v>
      </c>
      <c r="G700" s="216" t="s">
        <v>206</v>
      </c>
      <c r="H700" s="217">
        <v>480</v>
      </c>
      <c r="I700" s="218"/>
      <c r="J700" s="219">
        <f>ROUND(I700*H700,2)</f>
        <v>0</v>
      </c>
      <c r="K700" s="215" t="s">
        <v>184</v>
      </c>
      <c r="L700" s="45"/>
      <c r="M700" s="220" t="s">
        <v>19</v>
      </c>
      <c r="N700" s="221" t="s">
        <v>45</v>
      </c>
      <c r="O700" s="85"/>
      <c r="P700" s="222">
        <f>O700*H700</f>
        <v>0</v>
      </c>
      <c r="Q700" s="222">
        <v>0.0014499999999999999</v>
      </c>
      <c r="R700" s="222">
        <f>Q700*H700</f>
        <v>0.69599999999999995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279</v>
      </c>
      <c r="AT700" s="224" t="s">
        <v>180</v>
      </c>
      <c r="AU700" s="224" t="s">
        <v>84</v>
      </c>
      <c r="AY700" s="18" t="s">
        <v>178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82</v>
      </c>
      <c r="BK700" s="225">
        <f>ROUND(I700*H700,2)</f>
        <v>0</v>
      </c>
      <c r="BL700" s="18" t="s">
        <v>279</v>
      </c>
      <c r="BM700" s="224" t="s">
        <v>1237</v>
      </c>
    </row>
    <row r="701" s="2" customFormat="1">
      <c r="A701" s="39"/>
      <c r="B701" s="40"/>
      <c r="C701" s="41"/>
      <c r="D701" s="226" t="s">
        <v>187</v>
      </c>
      <c r="E701" s="41"/>
      <c r="F701" s="227" t="s">
        <v>1238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187</v>
      </c>
      <c r="AU701" s="18" t="s">
        <v>84</v>
      </c>
    </row>
    <row r="702" s="2" customFormat="1">
      <c r="A702" s="39"/>
      <c r="B702" s="40"/>
      <c r="C702" s="41"/>
      <c r="D702" s="231" t="s">
        <v>189</v>
      </c>
      <c r="E702" s="41"/>
      <c r="F702" s="232" t="s">
        <v>1239</v>
      </c>
      <c r="G702" s="41"/>
      <c r="H702" s="41"/>
      <c r="I702" s="228"/>
      <c r="J702" s="41"/>
      <c r="K702" s="41"/>
      <c r="L702" s="45"/>
      <c r="M702" s="229"/>
      <c r="N702" s="230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189</v>
      </c>
      <c r="AU702" s="18" t="s">
        <v>84</v>
      </c>
    </row>
    <row r="703" s="13" customFormat="1">
      <c r="A703" s="13"/>
      <c r="B703" s="244"/>
      <c r="C703" s="245"/>
      <c r="D703" s="226" t="s">
        <v>288</v>
      </c>
      <c r="E703" s="246" t="s">
        <v>19</v>
      </c>
      <c r="F703" s="247" t="s">
        <v>1240</v>
      </c>
      <c r="G703" s="245"/>
      <c r="H703" s="248">
        <v>480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4" t="s">
        <v>288</v>
      </c>
      <c r="AU703" s="254" t="s">
        <v>84</v>
      </c>
      <c r="AV703" s="13" t="s">
        <v>84</v>
      </c>
      <c r="AW703" s="13" t="s">
        <v>33</v>
      </c>
      <c r="AX703" s="13" t="s">
        <v>82</v>
      </c>
      <c r="AY703" s="254" t="s">
        <v>178</v>
      </c>
    </row>
    <row r="704" s="2" customFormat="1" ht="16.5" customHeight="1">
      <c r="A704" s="39"/>
      <c r="B704" s="40"/>
      <c r="C704" s="213" t="s">
        <v>1241</v>
      </c>
      <c r="D704" s="213" t="s">
        <v>180</v>
      </c>
      <c r="E704" s="214" t="s">
        <v>1242</v>
      </c>
      <c r="F704" s="215" t="s">
        <v>1243</v>
      </c>
      <c r="G704" s="216" t="s">
        <v>206</v>
      </c>
      <c r="H704" s="217">
        <v>46.5</v>
      </c>
      <c r="I704" s="218"/>
      <c r="J704" s="219">
        <f>ROUND(I704*H704,2)</f>
        <v>0</v>
      </c>
      <c r="K704" s="215" t="s">
        <v>184</v>
      </c>
      <c r="L704" s="45"/>
      <c r="M704" s="220" t="s">
        <v>19</v>
      </c>
      <c r="N704" s="221" t="s">
        <v>45</v>
      </c>
      <c r="O704" s="85"/>
      <c r="P704" s="222">
        <f>O704*H704</f>
        <v>0</v>
      </c>
      <c r="Q704" s="222">
        <v>0</v>
      </c>
      <c r="R704" s="222">
        <f>Q704*H704</f>
        <v>0</v>
      </c>
      <c r="S704" s="222">
        <v>0.027199999999999998</v>
      </c>
      <c r="T704" s="223">
        <f>S704*H704</f>
        <v>1.2647999999999999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4" t="s">
        <v>279</v>
      </c>
      <c r="AT704" s="224" t="s">
        <v>180</v>
      </c>
      <c r="AU704" s="224" t="s">
        <v>84</v>
      </c>
      <c r="AY704" s="18" t="s">
        <v>178</v>
      </c>
      <c r="BE704" s="225">
        <f>IF(N704="základní",J704,0)</f>
        <v>0</v>
      </c>
      <c r="BF704" s="225">
        <f>IF(N704="snížená",J704,0)</f>
        <v>0</v>
      </c>
      <c r="BG704" s="225">
        <f>IF(N704="zákl. přenesená",J704,0)</f>
        <v>0</v>
      </c>
      <c r="BH704" s="225">
        <f>IF(N704="sníž. přenesená",J704,0)</f>
        <v>0</v>
      </c>
      <c r="BI704" s="225">
        <f>IF(N704="nulová",J704,0)</f>
        <v>0</v>
      </c>
      <c r="BJ704" s="18" t="s">
        <v>82</v>
      </c>
      <c r="BK704" s="225">
        <f>ROUND(I704*H704,2)</f>
        <v>0</v>
      </c>
      <c r="BL704" s="18" t="s">
        <v>279</v>
      </c>
      <c r="BM704" s="224" t="s">
        <v>1244</v>
      </c>
    </row>
    <row r="705" s="2" customFormat="1">
      <c r="A705" s="39"/>
      <c r="B705" s="40"/>
      <c r="C705" s="41"/>
      <c r="D705" s="226" t="s">
        <v>187</v>
      </c>
      <c r="E705" s="41"/>
      <c r="F705" s="227" t="s">
        <v>1245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187</v>
      </c>
      <c r="AU705" s="18" t="s">
        <v>84</v>
      </c>
    </row>
    <row r="706" s="2" customFormat="1">
      <c r="A706" s="39"/>
      <c r="B706" s="40"/>
      <c r="C706" s="41"/>
      <c r="D706" s="231" t="s">
        <v>189</v>
      </c>
      <c r="E706" s="41"/>
      <c r="F706" s="232" t="s">
        <v>1246</v>
      </c>
      <c r="G706" s="41"/>
      <c r="H706" s="41"/>
      <c r="I706" s="228"/>
      <c r="J706" s="41"/>
      <c r="K706" s="41"/>
      <c r="L706" s="45"/>
      <c r="M706" s="229"/>
      <c r="N706" s="230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189</v>
      </c>
      <c r="AU706" s="18" t="s">
        <v>84</v>
      </c>
    </row>
    <row r="707" s="13" customFormat="1">
      <c r="A707" s="13"/>
      <c r="B707" s="244"/>
      <c r="C707" s="245"/>
      <c r="D707" s="226" t="s">
        <v>288</v>
      </c>
      <c r="E707" s="246" t="s">
        <v>19</v>
      </c>
      <c r="F707" s="247" t="s">
        <v>1247</v>
      </c>
      <c r="G707" s="245"/>
      <c r="H707" s="248">
        <v>46.5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4" t="s">
        <v>288</v>
      </c>
      <c r="AU707" s="254" t="s">
        <v>84</v>
      </c>
      <c r="AV707" s="13" t="s">
        <v>84</v>
      </c>
      <c r="AW707" s="13" t="s">
        <v>33</v>
      </c>
      <c r="AX707" s="13" t="s">
        <v>82</v>
      </c>
      <c r="AY707" s="254" t="s">
        <v>178</v>
      </c>
    </row>
    <row r="708" s="2" customFormat="1" ht="24.15" customHeight="1">
      <c r="A708" s="39"/>
      <c r="B708" s="40"/>
      <c r="C708" s="213" t="s">
        <v>1248</v>
      </c>
      <c r="D708" s="213" t="s">
        <v>180</v>
      </c>
      <c r="E708" s="214" t="s">
        <v>1249</v>
      </c>
      <c r="F708" s="215" t="s">
        <v>1250</v>
      </c>
      <c r="G708" s="216" t="s">
        <v>206</v>
      </c>
      <c r="H708" s="217">
        <v>160</v>
      </c>
      <c r="I708" s="218"/>
      <c r="J708" s="219">
        <f>ROUND(I708*H708,2)</f>
        <v>0</v>
      </c>
      <c r="K708" s="215" t="s">
        <v>184</v>
      </c>
      <c r="L708" s="45"/>
      <c r="M708" s="220" t="s">
        <v>19</v>
      </c>
      <c r="N708" s="221" t="s">
        <v>45</v>
      </c>
      <c r="O708" s="85"/>
      <c r="P708" s="222">
        <f>O708*H708</f>
        <v>0</v>
      </c>
      <c r="Q708" s="222">
        <v>0.0028</v>
      </c>
      <c r="R708" s="222">
        <f>Q708*H708</f>
        <v>0.44800000000000001</v>
      </c>
      <c r="S708" s="222">
        <v>0</v>
      </c>
      <c r="T708" s="223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4" t="s">
        <v>279</v>
      </c>
      <c r="AT708" s="224" t="s">
        <v>180</v>
      </c>
      <c r="AU708" s="224" t="s">
        <v>84</v>
      </c>
      <c r="AY708" s="18" t="s">
        <v>178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8" t="s">
        <v>82</v>
      </c>
      <c r="BK708" s="225">
        <f>ROUND(I708*H708,2)</f>
        <v>0</v>
      </c>
      <c r="BL708" s="18" t="s">
        <v>279</v>
      </c>
      <c r="BM708" s="224" t="s">
        <v>1251</v>
      </c>
    </row>
    <row r="709" s="2" customFormat="1">
      <c r="A709" s="39"/>
      <c r="B709" s="40"/>
      <c r="C709" s="41"/>
      <c r="D709" s="226" t="s">
        <v>187</v>
      </c>
      <c r="E709" s="41"/>
      <c r="F709" s="227" t="s">
        <v>1252</v>
      </c>
      <c r="G709" s="41"/>
      <c r="H709" s="41"/>
      <c r="I709" s="228"/>
      <c r="J709" s="41"/>
      <c r="K709" s="41"/>
      <c r="L709" s="45"/>
      <c r="M709" s="229"/>
      <c r="N709" s="230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187</v>
      </c>
      <c r="AU709" s="18" t="s">
        <v>84</v>
      </c>
    </row>
    <row r="710" s="2" customFormat="1">
      <c r="A710" s="39"/>
      <c r="B710" s="40"/>
      <c r="C710" s="41"/>
      <c r="D710" s="231" t="s">
        <v>189</v>
      </c>
      <c r="E710" s="41"/>
      <c r="F710" s="232" t="s">
        <v>1253</v>
      </c>
      <c r="G710" s="41"/>
      <c r="H710" s="41"/>
      <c r="I710" s="228"/>
      <c r="J710" s="41"/>
      <c r="K710" s="41"/>
      <c r="L710" s="45"/>
      <c r="M710" s="229"/>
      <c r="N710" s="230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189</v>
      </c>
      <c r="AU710" s="18" t="s">
        <v>84</v>
      </c>
    </row>
    <row r="711" s="2" customFormat="1" ht="16.5" customHeight="1">
      <c r="A711" s="39"/>
      <c r="B711" s="40"/>
      <c r="C711" s="234" t="s">
        <v>1254</v>
      </c>
      <c r="D711" s="234" t="s">
        <v>96</v>
      </c>
      <c r="E711" s="235" t="s">
        <v>1255</v>
      </c>
      <c r="F711" s="236" t="s">
        <v>1256</v>
      </c>
      <c r="G711" s="237" t="s">
        <v>206</v>
      </c>
      <c r="H711" s="238">
        <v>192</v>
      </c>
      <c r="I711" s="239"/>
      <c r="J711" s="240">
        <f>ROUND(I711*H711,2)</f>
        <v>0</v>
      </c>
      <c r="K711" s="236" t="s">
        <v>184</v>
      </c>
      <c r="L711" s="241"/>
      <c r="M711" s="242" t="s">
        <v>19</v>
      </c>
      <c r="N711" s="243" t="s">
        <v>45</v>
      </c>
      <c r="O711" s="85"/>
      <c r="P711" s="222">
        <f>O711*H711</f>
        <v>0</v>
      </c>
      <c r="Q711" s="222">
        <v>0.0097999999999999997</v>
      </c>
      <c r="R711" s="222">
        <f>Q711*H711</f>
        <v>1.8815999999999999</v>
      </c>
      <c r="S711" s="222">
        <v>0</v>
      </c>
      <c r="T711" s="223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4" t="s">
        <v>365</v>
      </c>
      <c r="AT711" s="224" t="s">
        <v>96</v>
      </c>
      <c r="AU711" s="224" t="s">
        <v>84</v>
      </c>
      <c r="AY711" s="18" t="s">
        <v>178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82</v>
      </c>
      <c r="BK711" s="225">
        <f>ROUND(I711*H711,2)</f>
        <v>0</v>
      </c>
      <c r="BL711" s="18" t="s">
        <v>279</v>
      </c>
      <c r="BM711" s="224" t="s">
        <v>1257</v>
      </c>
    </row>
    <row r="712" s="2" customFormat="1">
      <c r="A712" s="39"/>
      <c r="B712" s="40"/>
      <c r="C712" s="41"/>
      <c r="D712" s="226" t="s">
        <v>187</v>
      </c>
      <c r="E712" s="41"/>
      <c r="F712" s="227" t="s">
        <v>1256</v>
      </c>
      <c r="G712" s="41"/>
      <c r="H712" s="41"/>
      <c r="I712" s="228"/>
      <c r="J712" s="41"/>
      <c r="K712" s="41"/>
      <c r="L712" s="45"/>
      <c r="M712" s="229"/>
      <c r="N712" s="230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187</v>
      </c>
      <c r="AU712" s="18" t="s">
        <v>84</v>
      </c>
    </row>
    <row r="713" s="13" customFormat="1">
      <c r="A713" s="13"/>
      <c r="B713" s="244"/>
      <c r="C713" s="245"/>
      <c r="D713" s="226" t="s">
        <v>288</v>
      </c>
      <c r="E713" s="246" t="s">
        <v>19</v>
      </c>
      <c r="F713" s="247" t="s">
        <v>1258</v>
      </c>
      <c r="G713" s="245"/>
      <c r="H713" s="248">
        <v>192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4" t="s">
        <v>288</v>
      </c>
      <c r="AU713" s="254" t="s">
        <v>84</v>
      </c>
      <c r="AV713" s="13" t="s">
        <v>84</v>
      </c>
      <c r="AW713" s="13" t="s">
        <v>33</v>
      </c>
      <c r="AX713" s="13" t="s">
        <v>82</v>
      </c>
      <c r="AY713" s="254" t="s">
        <v>178</v>
      </c>
    </row>
    <row r="714" s="2" customFormat="1" ht="16.5" customHeight="1">
      <c r="A714" s="39"/>
      <c r="B714" s="40"/>
      <c r="C714" s="213" t="s">
        <v>1259</v>
      </c>
      <c r="D714" s="213" t="s">
        <v>180</v>
      </c>
      <c r="E714" s="214" t="s">
        <v>1260</v>
      </c>
      <c r="F714" s="215" t="s">
        <v>1261</v>
      </c>
      <c r="G714" s="216" t="s">
        <v>237</v>
      </c>
      <c r="H714" s="217">
        <v>45</v>
      </c>
      <c r="I714" s="218"/>
      <c r="J714" s="219">
        <f>ROUND(I714*H714,2)</f>
        <v>0</v>
      </c>
      <c r="K714" s="215" t="s">
        <v>184</v>
      </c>
      <c r="L714" s="45"/>
      <c r="M714" s="220" t="s">
        <v>19</v>
      </c>
      <c r="N714" s="221" t="s">
        <v>45</v>
      </c>
      <c r="O714" s="85"/>
      <c r="P714" s="222">
        <f>O714*H714</f>
        <v>0</v>
      </c>
      <c r="Q714" s="222">
        <v>0.00055000000000000003</v>
      </c>
      <c r="R714" s="222">
        <f>Q714*H714</f>
        <v>0.024750000000000001</v>
      </c>
      <c r="S714" s="222">
        <v>0</v>
      </c>
      <c r="T714" s="223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4" t="s">
        <v>279</v>
      </c>
      <c r="AT714" s="224" t="s">
        <v>180</v>
      </c>
      <c r="AU714" s="224" t="s">
        <v>84</v>
      </c>
      <c r="AY714" s="18" t="s">
        <v>178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8" t="s">
        <v>82</v>
      </c>
      <c r="BK714" s="225">
        <f>ROUND(I714*H714,2)</f>
        <v>0</v>
      </c>
      <c r="BL714" s="18" t="s">
        <v>279</v>
      </c>
      <c r="BM714" s="224" t="s">
        <v>1262</v>
      </c>
    </row>
    <row r="715" s="2" customFormat="1">
      <c r="A715" s="39"/>
      <c r="B715" s="40"/>
      <c r="C715" s="41"/>
      <c r="D715" s="226" t="s">
        <v>187</v>
      </c>
      <c r="E715" s="41"/>
      <c r="F715" s="227" t="s">
        <v>1263</v>
      </c>
      <c r="G715" s="41"/>
      <c r="H715" s="41"/>
      <c r="I715" s="228"/>
      <c r="J715" s="41"/>
      <c r="K715" s="41"/>
      <c r="L715" s="45"/>
      <c r="M715" s="229"/>
      <c r="N715" s="230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187</v>
      </c>
      <c r="AU715" s="18" t="s">
        <v>84</v>
      </c>
    </row>
    <row r="716" s="2" customFormat="1">
      <c r="A716" s="39"/>
      <c r="B716" s="40"/>
      <c r="C716" s="41"/>
      <c r="D716" s="231" t="s">
        <v>189</v>
      </c>
      <c r="E716" s="41"/>
      <c r="F716" s="232" t="s">
        <v>1264</v>
      </c>
      <c r="G716" s="41"/>
      <c r="H716" s="41"/>
      <c r="I716" s="228"/>
      <c r="J716" s="41"/>
      <c r="K716" s="41"/>
      <c r="L716" s="45"/>
      <c r="M716" s="229"/>
      <c r="N716" s="230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189</v>
      </c>
      <c r="AU716" s="18" t="s">
        <v>84</v>
      </c>
    </row>
    <row r="717" s="2" customFormat="1" ht="16.5" customHeight="1">
      <c r="A717" s="39"/>
      <c r="B717" s="40"/>
      <c r="C717" s="213" t="s">
        <v>1265</v>
      </c>
      <c r="D717" s="213" t="s">
        <v>180</v>
      </c>
      <c r="E717" s="214" t="s">
        <v>1266</v>
      </c>
      <c r="F717" s="215" t="s">
        <v>1267</v>
      </c>
      <c r="G717" s="216" t="s">
        <v>206</v>
      </c>
      <c r="H717" s="217">
        <v>45</v>
      </c>
      <c r="I717" s="218"/>
      <c r="J717" s="219">
        <f>ROUND(I717*H717,2)</f>
        <v>0</v>
      </c>
      <c r="K717" s="215" t="s">
        <v>184</v>
      </c>
      <c r="L717" s="45"/>
      <c r="M717" s="220" t="s">
        <v>19</v>
      </c>
      <c r="N717" s="221" t="s">
        <v>45</v>
      </c>
      <c r="O717" s="85"/>
      <c r="P717" s="222">
        <f>O717*H717</f>
        <v>0</v>
      </c>
      <c r="Q717" s="222">
        <v>5.0000000000000002E-05</v>
      </c>
      <c r="R717" s="222">
        <f>Q717*H717</f>
        <v>0.0022500000000000003</v>
      </c>
      <c r="S717" s="222">
        <v>0</v>
      </c>
      <c r="T717" s="223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4" t="s">
        <v>279</v>
      </c>
      <c r="AT717" s="224" t="s">
        <v>180</v>
      </c>
      <c r="AU717" s="224" t="s">
        <v>84</v>
      </c>
      <c r="AY717" s="18" t="s">
        <v>178</v>
      </c>
      <c r="BE717" s="225">
        <f>IF(N717="základní",J717,0)</f>
        <v>0</v>
      </c>
      <c r="BF717" s="225">
        <f>IF(N717="snížená",J717,0)</f>
        <v>0</v>
      </c>
      <c r="BG717" s="225">
        <f>IF(N717="zákl. přenesená",J717,0)</f>
        <v>0</v>
      </c>
      <c r="BH717" s="225">
        <f>IF(N717="sníž. přenesená",J717,0)</f>
        <v>0</v>
      </c>
      <c r="BI717" s="225">
        <f>IF(N717="nulová",J717,0)</f>
        <v>0</v>
      </c>
      <c r="BJ717" s="18" t="s">
        <v>82</v>
      </c>
      <c r="BK717" s="225">
        <f>ROUND(I717*H717,2)</f>
        <v>0</v>
      </c>
      <c r="BL717" s="18" t="s">
        <v>279</v>
      </c>
      <c r="BM717" s="224" t="s">
        <v>1268</v>
      </c>
    </row>
    <row r="718" s="2" customFormat="1">
      <c r="A718" s="39"/>
      <c r="B718" s="40"/>
      <c r="C718" s="41"/>
      <c r="D718" s="226" t="s">
        <v>187</v>
      </c>
      <c r="E718" s="41"/>
      <c r="F718" s="227" t="s">
        <v>1269</v>
      </c>
      <c r="G718" s="41"/>
      <c r="H718" s="41"/>
      <c r="I718" s="228"/>
      <c r="J718" s="41"/>
      <c r="K718" s="41"/>
      <c r="L718" s="45"/>
      <c r="M718" s="229"/>
      <c r="N718" s="230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187</v>
      </c>
      <c r="AU718" s="18" t="s">
        <v>84</v>
      </c>
    </row>
    <row r="719" s="2" customFormat="1">
      <c r="A719" s="39"/>
      <c r="B719" s="40"/>
      <c r="C719" s="41"/>
      <c r="D719" s="231" t="s">
        <v>189</v>
      </c>
      <c r="E719" s="41"/>
      <c r="F719" s="232" t="s">
        <v>1270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189</v>
      </c>
      <c r="AU719" s="18" t="s">
        <v>84</v>
      </c>
    </row>
    <row r="720" s="2" customFormat="1" ht="16.5" customHeight="1">
      <c r="A720" s="39"/>
      <c r="B720" s="40"/>
      <c r="C720" s="213" t="s">
        <v>1271</v>
      </c>
      <c r="D720" s="213" t="s">
        <v>180</v>
      </c>
      <c r="E720" s="214" t="s">
        <v>1272</v>
      </c>
      <c r="F720" s="215" t="s">
        <v>1273</v>
      </c>
      <c r="G720" s="216" t="s">
        <v>252</v>
      </c>
      <c r="H720" s="217">
        <v>5</v>
      </c>
      <c r="I720" s="218"/>
      <c r="J720" s="219">
        <f>ROUND(I720*H720,2)</f>
        <v>0</v>
      </c>
      <c r="K720" s="215" t="s">
        <v>184</v>
      </c>
      <c r="L720" s="45"/>
      <c r="M720" s="220" t="s">
        <v>19</v>
      </c>
      <c r="N720" s="221" t="s">
        <v>45</v>
      </c>
      <c r="O720" s="85"/>
      <c r="P720" s="222">
        <f>O720*H720</f>
        <v>0</v>
      </c>
      <c r="Q720" s="222">
        <v>0</v>
      </c>
      <c r="R720" s="222">
        <f>Q720*H720</f>
        <v>0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279</v>
      </c>
      <c r="AT720" s="224" t="s">
        <v>180</v>
      </c>
      <c r="AU720" s="224" t="s">
        <v>84</v>
      </c>
      <c r="AY720" s="18" t="s">
        <v>178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82</v>
      </c>
      <c r="BK720" s="225">
        <f>ROUND(I720*H720,2)</f>
        <v>0</v>
      </c>
      <c r="BL720" s="18" t="s">
        <v>279</v>
      </c>
      <c r="BM720" s="224" t="s">
        <v>1274</v>
      </c>
    </row>
    <row r="721" s="2" customFormat="1">
      <c r="A721" s="39"/>
      <c r="B721" s="40"/>
      <c r="C721" s="41"/>
      <c r="D721" s="226" t="s">
        <v>187</v>
      </c>
      <c r="E721" s="41"/>
      <c r="F721" s="227" t="s">
        <v>1275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187</v>
      </c>
      <c r="AU721" s="18" t="s">
        <v>84</v>
      </c>
    </row>
    <row r="722" s="2" customFormat="1">
      <c r="A722" s="39"/>
      <c r="B722" s="40"/>
      <c r="C722" s="41"/>
      <c r="D722" s="231" t="s">
        <v>189</v>
      </c>
      <c r="E722" s="41"/>
      <c r="F722" s="232" t="s">
        <v>1276</v>
      </c>
      <c r="G722" s="41"/>
      <c r="H722" s="41"/>
      <c r="I722" s="228"/>
      <c r="J722" s="41"/>
      <c r="K722" s="41"/>
      <c r="L722" s="45"/>
      <c r="M722" s="229"/>
      <c r="N722" s="230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189</v>
      </c>
      <c r="AU722" s="18" t="s">
        <v>84</v>
      </c>
    </row>
    <row r="723" s="12" customFormat="1" ht="22.8" customHeight="1">
      <c r="A723" s="12"/>
      <c r="B723" s="197"/>
      <c r="C723" s="198"/>
      <c r="D723" s="199" t="s">
        <v>73</v>
      </c>
      <c r="E723" s="211" t="s">
        <v>1277</v>
      </c>
      <c r="F723" s="211" t="s">
        <v>1278</v>
      </c>
      <c r="G723" s="198"/>
      <c r="H723" s="198"/>
      <c r="I723" s="201"/>
      <c r="J723" s="212">
        <f>BK723</f>
        <v>0</v>
      </c>
      <c r="K723" s="198"/>
      <c r="L723" s="203"/>
      <c r="M723" s="204"/>
      <c r="N723" s="205"/>
      <c r="O723" s="205"/>
      <c r="P723" s="206">
        <f>SUM(P724:P741)</f>
        <v>0</v>
      </c>
      <c r="Q723" s="205"/>
      <c r="R723" s="206">
        <f>SUM(R724:R741)</f>
        <v>0.058500000000000003</v>
      </c>
      <c r="S723" s="205"/>
      <c r="T723" s="207">
        <f>SUM(T724:T741)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08" t="s">
        <v>84</v>
      </c>
      <c r="AT723" s="209" t="s">
        <v>73</v>
      </c>
      <c r="AU723" s="209" t="s">
        <v>82</v>
      </c>
      <c r="AY723" s="208" t="s">
        <v>178</v>
      </c>
      <c r="BK723" s="210">
        <f>SUM(BK724:BK741)</f>
        <v>0</v>
      </c>
    </row>
    <row r="724" s="2" customFormat="1" ht="16.5" customHeight="1">
      <c r="A724" s="39"/>
      <c r="B724" s="40"/>
      <c r="C724" s="213" t="s">
        <v>1279</v>
      </c>
      <c r="D724" s="213" t="s">
        <v>180</v>
      </c>
      <c r="E724" s="214" t="s">
        <v>1280</v>
      </c>
      <c r="F724" s="215" t="s">
        <v>1281</v>
      </c>
      <c r="G724" s="216" t="s">
        <v>206</v>
      </c>
      <c r="H724" s="217">
        <v>75</v>
      </c>
      <c r="I724" s="218"/>
      <c r="J724" s="219">
        <f>ROUND(I724*H724,2)</f>
        <v>0</v>
      </c>
      <c r="K724" s="215" t="s">
        <v>184</v>
      </c>
      <c r="L724" s="45"/>
      <c r="M724" s="220" t="s">
        <v>19</v>
      </c>
      <c r="N724" s="221" t="s">
        <v>45</v>
      </c>
      <c r="O724" s="85"/>
      <c r="P724" s="222">
        <f>O724*H724</f>
        <v>0</v>
      </c>
      <c r="Q724" s="222">
        <v>9.0000000000000006E-05</v>
      </c>
      <c r="R724" s="222">
        <f>Q724*H724</f>
        <v>0.0067500000000000008</v>
      </c>
      <c r="S724" s="222">
        <v>0</v>
      </c>
      <c r="T724" s="223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4" t="s">
        <v>279</v>
      </c>
      <c r="AT724" s="224" t="s">
        <v>180</v>
      </c>
      <c r="AU724" s="224" t="s">
        <v>84</v>
      </c>
      <c r="AY724" s="18" t="s">
        <v>178</v>
      </c>
      <c r="BE724" s="225">
        <f>IF(N724="základní",J724,0)</f>
        <v>0</v>
      </c>
      <c r="BF724" s="225">
        <f>IF(N724="snížená",J724,0)</f>
        <v>0</v>
      </c>
      <c r="BG724" s="225">
        <f>IF(N724="zákl. přenesená",J724,0)</f>
        <v>0</v>
      </c>
      <c r="BH724" s="225">
        <f>IF(N724="sníž. přenesená",J724,0)</f>
        <v>0</v>
      </c>
      <c r="BI724" s="225">
        <f>IF(N724="nulová",J724,0)</f>
        <v>0</v>
      </c>
      <c r="BJ724" s="18" t="s">
        <v>82</v>
      </c>
      <c r="BK724" s="225">
        <f>ROUND(I724*H724,2)</f>
        <v>0</v>
      </c>
      <c r="BL724" s="18" t="s">
        <v>279</v>
      </c>
      <c r="BM724" s="224" t="s">
        <v>1282</v>
      </c>
    </row>
    <row r="725" s="2" customFormat="1">
      <c r="A725" s="39"/>
      <c r="B725" s="40"/>
      <c r="C725" s="41"/>
      <c r="D725" s="226" t="s">
        <v>187</v>
      </c>
      <c r="E725" s="41"/>
      <c r="F725" s="227" t="s">
        <v>1283</v>
      </c>
      <c r="G725" s="41"/>
      <c r="H725" s="41"/>
      <c r="I725" s="228"/>
      <c r="J725" s="41"/>
      <c r="K725" s="41"/>
      <c r="L725" s="45"/>
      <c r="M725" s="229"/>
      <c r="N725" s="230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187</v>
      </c>
      <c r="AU725" s="18" t="s">
        <v>84</v>
      </c>
    </row>
    <row r="726" s="2" customFormat="1">
      <c r="A726" s="39"/>
      <c r="B726" s="40"/>
      <c r="C726" s="41"/>
      <c r="D726" s="231" t="s">
        <v>189</v>
      </c>
      <c r="E726" s="41"/>
      <c r="F726" s="232" t="s">
        <v>1284</v>
      </c>
      <c r="G726" s="41"/>
      <c r="H726" s="41"/>
      <c r="I726" s="228"/>
      <c r="J726" s="41"/>
      <c r="K726" s="41"/>
      <c r="L726" s="45"/>
      <c r="M726" s="229"/>
      <c r="N726" s="230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189</v>
      </c>
      <c r="AU726" s="18" t="s">
        <v>84</v>
      </c>
    </row>
    <row r="727" s="2" customFormat="1" ht="16.5" customHeight="1">
      <c r="A727" s="39"/>
      <c r="B727" s="40"/>
      <c r="C727" s="213" t="s">
        <v>1285</v>
      </c>
      <c r="D727" s="213" t="s">
        <v>180</v>
      </c>
      <c r="E727" s="214" t="s">
        <v>1286</v>
      </c>
      <c r="F727" s="215" t="s">
        <v>1287</v>
      </c>
      <c r="G727" s="216" t="s">
        <v>206</v>
      </c>
      <c r="H727" s="217">
        <v>75</v>
      </c>
      <c r="I727" s="218"/>
      <c r="J727" s="219">
        <f>ROUND(I727*H727,2)</f>
        <v>0</v>
      </c>
      <c r="K727" s="215" t="s">
        <v>184</v>
      </c>
      <c r="L727" s="45"/>
      <c r="M727" s="220" t="s">
        <v>19</v>
      </c>
      <c r="N727" s="221" t="s">
        <v>45</v>
      </c>
      <c r="O727" s="85"/>
      <c r="P727" s="222">
        <f>O727*H727</f>
        <v>0</v>
      </c>
      <c r="Q727" s="222">
        <v>0.00023000000000000001</v>
      </c>
      <c r="R727" s="222">
        <f>Q727*H727</f>
        <v>0.017250000000000001</v>
      </c>
      <c r="S727" s="222">
        <v>0</v>
      </c>
      <c r="T727" s="223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24" t="s">
        <v>279</v>
      </c>
      <c r="AT727" s="224" t="s">
        <v>180</v>
      </c>
      <c r="AU727" s="224" t="s">
        <v>84</v>
      </c>
      <c r="AY727" s="18" t="s">
        <v>178</v>
      </c>
      <c r="BE727" s="225">
        <f>IF(N727="základní",J727,0)</f>
        <v>0</v>
      </c>
      <c r="BF727" s="225">
        <f>IF(N727="snížená",J727,0)</f>
        <v>0</v>
      </c>
      <c r="BG727" s="225">
        <f>IF(N727="zákl. přenesená",J727,0)</f>
        <v>0</v>
      </c>
      <c r="BH727" s="225">
        <f>IF(N727="sníž. přenesená",J727,0)</f>
        <v>0</v>
      </c>
      <c r="BI727" s="225">
        <f>IF(N727="nulová",J727,0)</f>
        <v>0</v>
      </c>
      <c r="BJ727" s="18" t="s">
        <v>82</v>
      </c>
      <c r="BK727" s="225">
        <f>ROUND(I727*H727,2)</f>
        <v>0</v>
      </c>
      <c r="BL727" s="18" t="s">
        <v>279</v>
      </c>
      <c r="BM727" s="224" t="s">
        <v>1288</v>
      </c>
    </row>
    <row r="728" s="2" customFormat="1">
      <c r="A728" s="39"/>
      <c r="B728" s="40"/>
      <c r="C728" s="41"/>
      <c r="D728" s="226" t="s">
        <v>187</v>
      </c>
      <c r="E728" s="41"/>
      <c r="F728" s="227" t="s">
        <v>1289</v>
      </c>
      <c r="G728" s="41"/>
      <c r="H728" s="41"/>
      <c r="I728" s="228"/>
      <c r="J728" s="41"/>
      <c r="K728" s="41"/>
      <c r="L728" s="45"/>
      <c r="M728" s="229"/>
      <c r="N728" s="230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187</v>
      </c>
      <c r="AU728" s="18" t="s">
        <v>84</v>
      </c>
    </row>
    <row r="729" s="2" customFormat="1">
      <c r="A729" s="39"/>
      <c r="B729" s="40"/>
      <c r="C729" s="41"/>
      <c r="D729" s="231" t="s">
        <v>189</v>
      </c>
      <c r="E729" s="41"/>
      <c r="F729" s="232" t="s">
        <v>1290</v>
      </c>
      <c r="G729" s="41"/>
      <c r="H729" s="41"/>
      <c r="I729" s="228"/>
      <c r="J729" s="41"/>
      <c r="K729" s="41"/>
      <c r="L729" s="45"/>
      <c r="M729" s="229"/>
      <c r="N729" s="230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189</v>
      </c>
      <c r="AU729" s="18" t="s">
        <v>84</v>
      </c>
    </row>
    <row r="730" s="2" customFormat="1" ht="16.5" customHeight="1">
      <c r="A730" s="39"/>
      <c r="B730" s="40"/>
      <c r="C730" s="213" t="s">
        <v>1291</v>
      </c>
      <c r="D730" s="213" t="s">
        <v>180</v>
      </c>
      <c r="E730" s="214" t="s">
        <v>1292</v>
      </c>
      <c r="F730" s="215" t="s">
        <v>1293</v>
      </c>
      <c r="G730" s="216" t="s">
        <v>206</v>
      </c>
      <c r="H730" s="217">
        <v>75</v>
      </c>
      <c r="I730" s="218"/>
      <c r="J730" s="219">
        <f>ROUND(I730*H730,2)</f>
        <v>0</v>
      </c>
      <c r="K730" s="215" t="s">
        <v>184</v>
      </c>
      <c r="L730" s="45"/>
      <c r="M730" s="220" t="s">
        <v>19</v>
      </c>
      <c r="N730" s="221" t="s">
        <v>45</v>
      </c>
      <c r="O730" s="85"/>
      <c r="P730" s="222">
        <f>O730*H730</f>
        <v>0</v>
      </c>
      <c r="Q730" s="222">
        <v>0</v>
      </c>
      <c r="R730" s="222">
        <f>Q730*H730</f>
        <v>0</v>
      </c>
      <c r="S730" s="222">
        <v>0</v>
      </c>
      <c r="T730" s="22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4" t="s">
        <v>279</v>
      </c>
      <c r="AT730" s="224" t="s">
        <v>180</v>
      </c>
      <c r="AU730" s="224" t="s">
        <v>84</v>
      </c>
      <c r="AY730" s="18" t="s">
        <v>178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8" t="s">
        <v>82</v>
      </c>
      <c r="BK730" s="225">
        <f>ROUND(I730*H730,2)</f>
        <v>0</v>
      </c>
      <c r="BL730" s="18" t="s">
        <v>279</v>
      </c>
      <c r="BM730" s="224" t="s">
        <v>1294</v>
      </c>
    </row>
    <row r="731" s="2" customFormat="1">
      <c r="A731" s="39"/>
      <c r="B731" s="40"/>
      <c r="C731" s="41"/>
      <c r="D731" s="226" t="s">
        <v>187</v>
      </c>
      <c r="E731" s="41"/>
      <c r="F731" s="227" t="s">
        <v>1295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187</v>
      </c>
      <c r="AU731" s="18" t="s">
        <v>84</v>
      </c>
    </row>
    <row r="732" s="2" customFormat="1">
      <c r="A732" s="39"/>
      <c r="B732" s="40"/>
      <c r="C732" s="41"/>
      <c r="D732" s="231" t="s">
        <v>189</v>
      </c>
      <c r="E732" s="41"/>
      <c r="F732" s="232" t="s">
        <v>1296</v>
      </c>
      <c r="G732" s="41"/>
      <c r="H732" s="41"/>
      <c r="I732" s="228"/>
      <c r="J732" s="41"/>
      <c r="K732" s="41"/>
      <c r="L732" s="45"/>
      <c r="M732" s="229"/>
      <c r="N732" s="230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189</v>
      </c>
      <c r="AU732" s="18" t="s">
        <v>84</v>
      </c>
    </row>
    <row r="733" s="2" customFormat="1" ht="16.5" customHeight="1">
      <c r="A733" s="39"/>
      <c r="B733" s="40"/>
      <c r="C733" s="213" t="s">
        <v>1297</v>
      </c>
      <c r="D733" s="213" t="s">
        <v>180</v>
      </c>
      <c r="E733" s="214" t="s">
        <v>1298</v>
      </c>
      <c r="F733" s="215" t="s">
        <v>1299</v>
      </c>
      <c r="G733" s="216" t="s">
        <v>237</v>
      </c>
      <c r="H733" s="217">
        <v>75</v>
      </c>
      <c r="I733" s="218"/>
      <c r="J733" s="219">
        <f>ROUND(I733*H733,2)</f>
        <v>0</v>
      </c>
      <c r="K733" s="215" t="s">
        <v>184</v>
      </c>
      <c r="L733" s="45"/>
      <c r="M733" s="220" t="s">
        <v>19</v>
      </c>
      <c r="N733" s="221" t="s">
        <v>45</v>
      </c>
      <c r="O733" s="85"/>
      <c r="P733" s="222">
        <f>O733*H733</f>
        <v>0</v>
      </c>
      <c r="Q733" s="222">
        <v>0.00012</v>
      </c>
      <c r="R733" s="222">
        <f>Q733*H733</f>
        <v>0.0090000000000000011</v>
      </c>
      <c r="S733" s="222">
        <v>0</v>
      </c>
      <c r="T733" s="223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4" t="s">
        <v>279</v>
      </c>
      <c r="AT733" s="224" t="s">
        <v>180</v>
      </c>
      <c r="AU733" s="224" t="s">
        <v>84</v>
      </c>
      <c r="AY733" s="18" t="s">
        <v>178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8" t="s">
        <v>82</v>
      </c>
      <c r="BK733" s="225">
        <f>ROUND(I733*H733,2)</f>
        <v>0</v>
      </c>
      <c r="BL733" s="18" t="s">
        <v>279</v>
      </c>
      <c r="BM733" s="224" t="s">
        <v>1300</v>
      </c>
    </row>
    <row r="734" s="2" customFormat="1">
      <c r="A734" s="39"/>
      <c r="B734" s="40"/>
      <c r="C734" s="41"/>
      <c r="D734" s="226" t="s">
        <v>187</v>
      </c>
      <c r="E734" s="41"/>
      <c r="F734" s="227" t="s">
        <v>1301</v>
      </c>
      <c r="G734" s="41"/>
      <c r="H734" s="41"/>
      <c r="I734" s="228"/>
      <c r="J734" s="41"/>
      <c r="K734" s="41"/>
      <c r="L734" s="45"/>
      <c r="M734" s="229"/>
      <c r="N734" s="230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187</v>
      </c>
      <c r="AU734" s="18" t="s">
        <v>84</v>
      </c>
    </row>
    <row r="735" s="2" customFormat="1">
      <c r="A735" s="39"/>
      <c r="B735" s="40"/>
      <c r="C735" s="41"/>
      <c r="D735" s="231" t="s">
        <v>189</v>
      </c>
      <c r="E735" s="41"/>
      <c r="F735" s="232" t="s">
        <v>1302</v>
      </c>
      <c r="G735" s="41"/>
      <c r="H735" s="41"/>
      <c r="I735" s="228"/>
      <c r="J735" s="41"/>
      <c r="K735" s="41"/>
      <c r="L735" s="45"/>
      <c r="M735" s="229"/>
      <c r="N735" s="230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189</v>
      </c>
      <c r="AU735" s="18" t="s">
        <v>84</v>
      </c>
    </row>
    <row r="736" s="2" customFormat="1" ht="16.5" customHeight="1">
      <c r="A736" s="39"/>
      <c r="B736" s="40"/>
      <c r="C736" s="213" t="s">
        <v>1303</v>
      </c>
      <c r="D736" s="213" t="s">
        <v>180</v>
      </c>
      <c r="E736" s="214" t="s">
        <v>1304</v>
      </c>
      <c r="F736" s="215" t="s">
        <v>1305</v>
      </c>
      <c r="G736" s="216" t="s">
        <v>237</v>
      </c>
      <c r="H736" s="217">
        <v>75</v>
      </c>
      <c r="I736" s="218"/>
      <c r="J736" s="219">
        <f>ROUND(I736*H736,2)</f>
        <v>0</v>
      </c>
      <c r="K736" s="215" t="s">
        <v>184</v>
      </c>
      <c r="L736" s="45"/>
      <c r="M736" s="220" t="s">
        <v>19</v>
      </c>
      <c r="N736" s="221" t="s">
        <v>45</v>
      </c>
      <c r="O736" s="85"/>
      <c r="P736" s="222">
        <f>O736*H736</f>
        <v>0</v>
      </c>
      <c r="Q736" s="222">
        <v>0.00012999999999999999</v>
      </c>
      <c r="R736" s="222">
        <f>Q736*H736</f>
        <v>0.00975</v>
      </c>
      <c r="S736" s="222">
        <v>0</v>
      </c>
      <c r="T736" s="223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4" t="s">
        <v>279</v>
      </c>
      <c r="AT736" s="224" t="s">
        <v>180</v>
      </c>
      <c r="AU736" s="224" t="s">
        <v>84</v>
      </c>
      <c r="AY736" s="18" t="s">
        <v>178</v>
      </c>
      <c r="BE736" s="225">
        <f>IF(N736="základní",J736,0)</f>
        <v>0</v>
      </c>
      <c r="BF736" s="225">
        <f>IF(N736="snížená",J736,0)</f>
        <v>0</v>
      </c>
      <c r="BG736" s="225">
        <f>IF(N736="zákl. přenesená",J736,0)</f>
        <v>0</v>
      </c>
      <c r="BH736" s="225">
        <f>IF(N736="sníž. přenesená",J736,0)</f>
        <v>0</v>
      </c>
      <c r="BI736" s="225">
        <f>IF(N736="nulová",J736,0)</f>
        <v>0</v>
      </c>
      <c r="BJ736" s="18" t="s">
        <v>82</v>
      </c>
      <c r="BK736" s="225">
        <f>ROUND(I736*H736,2)</f>
        <v>0</v>
      </c>
      <c r="BL736" s="18" t="s">
        <v>279</v>
      </c>
      <c r="BM736" s="224" t="s">
        <v>1306</v>
      </c>
    </row>
    <row r="737" s="2" customFormat="1">
      <c r="A737" s="39"/>
      <c r="B737" s="40"/>
      <c r="C737" s="41"/>
      <c r="D737" s="226" t="s">
        <v>187</v>
      </c>
      <c r="E737" s="41"/>
      <c r="F737" s="227" t="s">
        <v>1307</v>
      </c>
      <c r="G737" s="41"/>
      <c r="H737" s="41"/>
      <c r="I737" s="228"/>
      <c r="J737" s="41"/>
      <c r="K737" s="41"/>
      <c r="L737" s="45"/>
      <c r="M737" s="229"/>
      <c r="N737" s="230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187</v>
      </c>
      <c r="AU737" s="18" t="s">
        <v>84</v>
      </c>
    </row>
    <row r="738" s="2" customFormat="1">
      <c r="A738" s="39"/>
      <c r="B738" s="40"/>
      <c r="C738" s="41"/>
      <c r="D738" s="231" t="s">
        <v>189</v>
      </c>
      <c r="E738" s="41"/>
      <c r="F738" s="232" t="s">
        <v>1308</v>
      </c>
      <c r="G738" s="41"/>
      <c r="H738" s="41"/>
      <c r="I738" s="228"/>
      <c r="J738" s="41"/>
      <c r="K738" s="41"/>
      <c r="L738" s="45"/>
      <c r="M738" s="229"/>
      <c r="N738" s="230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189</v>
      </c>
      <c r="AU738" s="18" t="s">
        <v>84</v>
      </c>
    </row>
    <row r="739" s="2" customFormat="1" ht="16.5" customHeight="1">
      <c r="A739" s="39"/>
      <c r="B739" s="40"/>
      <c r="C739" s="213" t="s">
        <v>1309</v>
      </c>
      <c r="D739" s="213" t="s">
        <v>180</v>
      </c>
      <c r="E739" s="214" t="s">
        <v>1310</v>
      </c>
      <c r="F739" s="215" t="s">
        <v>1311</v>
      </c>
      <c r="G739" s="216" t="s">
        <v>237</v>
      </c>
      <c r="H739" s="217">
        <v>75</v>
      </c>
      <c r="I739" s="218"/>
      <c r="J739" s="219">
        <f>ROUND(I739*H739,2)</f>
        <v>0</v>
      </c>
      <c r="K739" s="215" t="s">
        <v>184</v>
      </c>
      <c r="L739" s="45"/>
      <c r="M739" s="220" t="s">
        <v>19</v>
      </c>
      <c r="N739" s="221" t="s">
        <v>45</v>
      </c>
      <c r="O739" s="85"/>
      <c r="P739" s="222">
        <f>O739*H739</f>
        <v>0</v>
      </c>
      <c r="Q739" s="222">
        <v>0.00021000000000000001</v>
      </c>
      <c r="R739" s="222">
        <f>Q739*H739</f>
        <v>0.01575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279</v>
      </c>
      <c r="AT739" s="224" t="s">
        <v>180</v>
      </c>
      <c r="AU739" s="224" t="s">
        <v>84</v>
      </c>
      <c r="AY739" s="18" t="s">
        <v>178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82</v>
      </c>
      <c r="BK739" s="225">
        <f>ROUND(I739*H739,2)</f>
        <v>0</v>
      </c>
      <c r="BL739" s="18" t="s">
        <v>279</v>
      </c>
      <c r="BM739" s="224" t="s">
        <v>1312</v>
      </c>
    </row>
    <row r="740" s="2" customFormat="1">
      <c r="A740" s="39"/>
      <c r="B740" s="40"/>
      <c r="C740" s="41"/>
      <c r="D740" s="226" t="s">
        <v>187</v>
      </c>
      <c r="E740" s="41"/>
      <c r="F740" s="227" t="s">
        <v>1313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187</v>
      </c>
      <c r="AU740" s="18" t="s">
        <v>84</v>
      </c>
    </row>
    <row r="741" s="2" customFormat="1">
      <c r="A741" s="39"/>
      <c r="B741" s="40"/>
      <c r="C741" s="41"/>
      <c r="D741" s="231" t="s">
        <v>189</v>
      </c>
      <c r="E741" s="41"/>
      <c r="F741" s="232" t="s">
        <v>1314</v>
      </c>
      <c r="G741" s="41"/>
      <c r="H741" s="41"/>
      <c r="I741" s="228"/>
      <c r="J741" s="41"/>
      <c r="K741" s="41"/>
      <c r="L741" s="45"/>
      <c r="M741" s="229"/>
      <c r="N741" s="230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189</v>
      </c>
      <c r="AU741" s="18" t="s">
        <v>84</v>
      </c>
    </row>
    <row r="742" s="12" customFormat="1" ht="22.8" customHeight="1">
      <c r="A742" s="12"/>
      <c r="B742" s="197"/>
      <c r="C742" s="198"/>
      <c r="D742" s="199" t="s">
        <v>73</v>
      </c>
      <c r="E742" s="211" t="s">
        <v>1315</v>
      </c>
      <c r="F742" s="211" t="s">
        <v>1316</v>
      </c>
      <c r="G742" s="198"/>
      <c r="H742" s="198"/>
      <c r="I742" s="201"/>
      <c r="J742" s="212">
        <f>BK742</f>
        <v>0</v>
      </c>
      <c r="K742" s="198"/>
      <c r="L742" s="203"/>
      <c r="M742" s="204"/>
      <c r="N742" s="205"/>
      <c r="O742" s="205"/>
      <c r="P742" s="206">
        <f>SUM(P743:P763)</f>
        <v>0</v>
      </c>
      <c r="Q742" s="205"/>
      <c r="R742" s="206">
        <f>SUM(R743:R763)</f>
        <v>0.54174882000000002</v>
      </c>
      <c r="S742" s="205"/>
      <c r="T742" s="207">
        <f>SUM(T743:T763)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08" t="s">
        <v>84</v>
      </c>
      <c r="AT742" s="209" t="s">
        <v>73</v>
      </c>
      <c r="AU742" s="209" t="s">
        <v>82</v>
      </c>
      <c r="AY742" s="208" t="s">
        <v>178</v>
      </c>
      <c r="BK742" s="210">
        <f>SUM(BK743:BK763)</f>
        <v>0</v>
      </c>
    </row>
    <row r="743" s="2" customFormat="1" ht="16.5" customHeight="1">
      <c r="A743" s="39"/>
      <c r="B743" s="40"/>
      <c r="C743" s="213" t="s">
        <v>1317</v>
      </c>
      <c r="D743" s="213" t="s">
        <v>180</v>
      </c>
      <c r="E743" s="214" t="s">
        <v>1318</v>
      </c>
      <c r="F743" s="215" t="s">
        <v>1319</v>
      </c>
      <c r="G743" s="216" t="s">
        <v>206</v>
      </c>
      <c r="H743" s="217">
        <v>1200</v>
      </c>
      <c r="I743" s="218"/>
      <c r="J743" s="219">
        <f>ROUND(I743*H743,2)</f>
        <v>0</v>
      </c>
      <c r="K743" s="215" t="s">
        <v>184</v>
      </c>
      <c r="L743" s="45"/>
      <c r="M743" s="220" t="s">
        <v>19</v>
      </c>
      <c r="N743" s="221" t="s">
        <v>45</v>
      </c>
      <c r="O743" s="85"/>
      <c r="P743" s="222">
        <f>O743*H743</f>
        <v>0</v>
      </c>
      <c r="Q743" s="222">
        <v>0</v>
      </c>
      <c r="R743" s="222">
        <f>Q743*H743</f>
        <v>0</v>
      </c>
      <c r="S743" s="222">
        <v>0</v>
      </c>
      <c r="T743" s="223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4" t="s">
        <v>279</v>
      </c>
      <c r="AT743" s="224" t="s">
        <v>180</v>
      </c>
      <c r="AU743" s="224" t="s">
        <v>84</v>
      </c>
      <c r="AY743" s="18" t="s">
        <v>178</v>
      </c>
      <c r="BE743" s="225">
        <f>IF(N743="základní",J743,0)</f>
        <v>0</v>
      </c>
      <c r="BF743" s="225">
        <f>IF(N743="snížená",J743,0)</f>
        <v>0</v>
      </c>
      <c r="BG743" s="225">
        <f>IF(N743="zákl. přenesená",J743,0)</f>
        <v>0</v>
      </c>
      <c r="BH743" s="225">
        <f>IF(N743="sníž. přenesená",J743,0)</f>
        <v>0</v>
      </c>
      <c r="BI743" s="225">
        <f>IF(N743="nulová",J743,0)</f>
        <v>0</v>
      </c>
      <c r="BJ743" s="18" t="s">
        <v>82</v>
      </c>
      <c r="BK743" s="225">
        <f>ROUND(I743*H743,2)</f>
        <v>0</v>
      </c>
      <c r="BL743" s="18" t="s">
        <v>279</v>
      </c>
      <c r="BM743" s="224" t="s">
        <v>1320</v>
      </c>
    </row>
    <row r="744" s="2" customFormat="1">
      <c r="A744" s="39"/>
      <c r="B744" s="40"/>
      <c r="C744" s="41"/>
      <c r="D744" s="226" t="s">
        <v>187</v>
      </c>
      <c r="E744" s="41"/>
      <c r="F744" s="227" t="s">
        <v>1321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187</v>
      </c>
      <c r="AU744" s="18" t="s">
        <v>84</v>
      </c>
    </row>
    <row r="745" s="2" customFormat="1">
      <c r="A745" s="39"/>
      <c r="B745" s="40"/>
      <c r="C745" s="41"/>
      <c r="D745" s="231" t="s">
        <v>189</v>
      </c>
      <c r="E745" s="41"/>
      <c r="F745" s="232" t="s">
        <v>1322</v>
      </c>
      <c r="G745" s="41"/>
      <c r="H745" s="41"/>
      <c r="I745" s="228"/>
      <c r="J745" s="41"/>
      <c r="K745" s="41"/>
      <c r="L745" s="45"/>
      <c r="M745" s="229"/>
      <c r="N745" s="230"/>
      <c r="O745" s="85"/>
      <c r="P745" s="85"/>
      <c r="Q745" s="85"/>
      <c r="R745" s="85"/>
      <c r="S745" s="85"/>
      <c r="T745" s="86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189</v>
      </c>
      <c r="AU745" s="18" t="s">
        <v>84</v>
      </c>
    </row>
    <row r="746" s="2" customFormat="1" ht="16.5" customHeight="1">
      <c r="A746" s="39"/>
      <c r="B746" s="40"/>
      <c r="C746" s="234" t="s">
        <v>1323</v>
      </c>
      <c r="D746" s="234" t="s">
        <v>96</v>
      </c>
      <c r="E746" s="235" t="s">
        <v>1324</v>
      </c>
      <c r="F746" s="236" t="s">
        <v>1325</v>
      </c>
      <c r="G746" s="237" t="s">
        <v>206</v>
      </c>
      <c r="H746" s="238">
        <v>1440</v>
      </c>
      <c r="I746" s="239"/>
      <c r="J746" s="240">
        <f>ROUND(I746*H746,2)</f>
        <v>0</v>
      </c>
      <c r="K746" s="236" t="s">
        <v>184</v>
      </c>
      <c r="L746" s="241"/>
      <c r="M746" s="242" t="s">
        <v>19</v>
      </c>
      <c r="N746" s="243" t="s">
        <v>45</v>
      </c>
      <c r="O746" s="85"/>
      <c r="P746" s="222">
        <f>O746*H746</f>
        <v>0</v>
      </c>
      <c r="Q746" s="222">
        <v>0</v>
      </c>
      <c r="R746" s="222">
        <f>Q746*H746</f>
        <v>0</v>
      </c>
      <c r="S746" s="222">
        <v>0</v>
      </c>
      <c r="T746" s="223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4" t="s">
        <v>365</v>
      </c>
      <c r="AT746" s="224" t="s">
        <v>96</v>
      </c>
      <c r="AU746" s="224" t="s">
        <v>84</v>
      </c>
      <c r="AY746" s="18" t="s">
        <v>178</v>
      </c>
      <c r="BE746" s="225">
        <f>IF(N746="základní",J746,0)</f>
        <v>0</v>
      </c>
      <c r="BF746" s="225">
        <f>IF(N746="snížená",J746,0)</f>
        <v>0</v>
      </c>
      <c r="BG746" s="225">
        <f>IF(N746="zákl. přenesená",J746,0)</f>
        <v>0</v>
      </c>
      <c r="BH746" s="225">
        <f>IF(N746="sníž. přenesená",J746,0)</f>
        <v>0</v>
      </c>
      <c r="BI746" s="225">
        <f>IF(N746="nulová",J746,0)</f>
        <v>0</v>
      </c>
      <c r="BJ746" s="18" t="s">
        <v>82</v>
      </c>
      <c r="BK746" s="225">
        <f>ROUND(I746*H746,2)</f>
        <v>0</v>
      </c>
      <c r="BL746" s="18" t="s">
        <v>279</v>
      </c>
      <c r="BM746" s="224" t="s">
        <v>1326</v>
      </c>
    </row>
    <row r="747" s="2" customFormat="1">
      <c r="A747" s="39"/>
      <c r="B747" s="40"/>
      <c r="C747" s="41"/>
      <c r="D747" s="226" t="s">
        <v>187</v>
      </c>
      <c r="E747" s="41"/>
      <c r="F747" s="227" t="s">
        <v>1325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187</v>
      </c>
      <c r="AU747" s="18" t="s">
        <v>84</v>
      </c>
    </row>
    <row r="748" s="13" customFormat="1">
      <c r="A748" s="13"/>
      <c r="B748" s="244"/>
      <c r="C748" s="245"/>
      <c r="D748" s="226" t="s">
        <v>288</v>
      </c>
      <c r="E748" s="246" t="s">
        <v>19</v>
      </c>
      <c r="F748" s="247" t="s">
        <v>1327</v>
      </c>
      <c r="G748" s="245"/>
      <c r="H748" s="248">
        <v>1440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288</v>
      </c>
      <c r="AU748" s="254" t="s">
        <v>84</v>
      </c>
      <c r="AV748" s="13" t="s">
        <v>84</v>
      </c>
      <c r="AW748" s="13" t="s">
        <v>33</v>
      </c>
      <c r="AX748" s="13" t="s">
        <v>82</v>
      </c>
      <c r="AY748" s="254" t="s">
        <v>178</v>
      </c>
    </row>
    <row r="749" s="2" customFormat="1" ht="16.5" customHeight="1">
      <c r="A749" s="39"/>
      <c r="B749" s="40"/>
      <c r="C749" s="213" t="s">
        <v>1328</v>
      </c>
      <c r="D749" s="213" t="s">
        <v>180</v>
      </c>
      <c r="E749" s="214" t="s">
        <v>1329</v>
      </c>
      <c r="F749" s="215" t="s">
        <v>1330</v>
      </c>
      <c r="G749" s="216" t="s">
        <v>206</v>
      </c>
      <c r="H749" s="217">
        <v>233.36699999999999</v>
      </c>
      <c r="I749" s="218"/>
      <c r="J749" s="219">
        <f>ROUND(I749*H749,2)</f>
        <v>0</v>
      </c>
      <c r="K749" s="215" t="s">
        <v>184</v>
      </c>
      <c r="L749" s="45"/>
      <c r="M749" s="220" t="s">
        <v>19</v>
      </c>
      <c r="N749" s="221" t="s">
        <v>45</v>
      </c>
      <c r="O749" s="85"/>
      <c r="P749" s="222">
        <f>O749*H749</f>
        <v>0</v>
      </c>
      <c r="Q749" s="222">
        <v>0.00020000000000000001</v>
      </c>
      <c r="R749" s="222">
        <f>Q749*H749</f>
        <v>0.046673399999999997</v>
      </c>
      <c r="S749" s="222">
        <v>0</v>
      </c>
      <c r="T749" s="223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4" t="s">
        <v>279</v>
      </c>
      <c r="AT749" s="224" t="s">
        <v>180</v>
      </c>
      <c r="AU749" s="224" t="s">
        <v>84</v>
      </c>
      <c r="AY749" s="18" t="s">
        <v>178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8" t="s">
        <v>82</v>
      </c>
      <c r="BK749" s="225">
        <f>ROUND(I749*H749,2)</f>
        <v>0</v>
      </c>
      <c r="BL749" s="18" t="s">
        <v>279</v>
      </c>
      <c r="BM749" s="224" t="s">
        <v>1331</v>
      </c>
    </row>
    <row r="750" s="2" customFormat="1">
      <c r="A750" s="39"/>
      <c r="B750" s="40"/>
      <c r="C750" s="41"/>
      <c r="D750" s="226" t="s">
        <v>187</v>
      </c>
      <c r="E750" s="41"/>
      <c r="F750" s="227" t="s">
        <v>1332</v>
      </c>
      <c r="G750" s="41"/>
      <c r="H750" s="41"/>
      <c r="I750" s="228"/>
      <c r="J750" s="41"/>
      <c r="K750" s="41"/>
      <c r="L750" s="45"/>
      <c r="M750" s="229"/>
      <c r="N750" s="230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187</v>
      </c>
      <c r="AU750" s="18" t="s">
        <v>84</v>
      </c>
    </row>
    <row r="751" s="2" customFormat="1">
      <c r="A751" s="39"/>
      <c r="B751" s="40"/>
      <c r="C751" s="41"/>
      <c r="D751" s="231" t="s">
        <v>189</v>
      </c>
      <c r="E751" s="41"/>
      <c r="F751" s="232" t="s">
        <v>1333</v>
      </c>
      <c r="G751" s="41"/>
      <c r="H751" s="41"/>
      <c r="I751" s="228"/>
      <c r="J751" s="41"/>
      <c r="K751" s="41"/>
      <c r="L751" s="45"/>
      <c r="M751" s="229"/>
      <c r="N751" s="230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189</v>
      </c>
      <c r="AU751" s="18" t="s">
        <v>84</v>
      </c>
    </row>
    <row r="752" s="2" customFormat="1" ht="16.5" customHeight="1">
      <c r="A752" s="39"/>
      <c r="B752" s="40"/>
      <c r="C752" s="213" t="s">
        <v>1334</v>
      </c>
      <c r="D752" s="213" t="s">
        <v>180</v>
      </c>
      <c r="E752" s="214" t="s">
        <v>1335</v>
      </c>
      <c r="F752" s="215" t="s">
        <v>1336</v>
      </c>
      <c r="G752" s="216" t="s">
        <v>206</v>
      </c>
      <c r="H752" s="217">
        <v>905</v>
      </c>
      <c r="I752" s="218"/>
      <c r="J752" s="219">
        <f>ROUND(I752*H752,2)</f>
        <v>0</v>
      </c>
      <c r="K752" s="215" t="s">
        <v>184</v>
      </c>
      <c r="L752" s="45"/>
      <c r="M752" s="220" t="s">
        <v>19</v>
      </c>
      <c r="N752" s="221" t="s">
        <v>45</v>
      </c>
      <c r="O752" s="85"/>
      <c r="P752" s="222">
        <f>O752*H752</f>
        <v>0</v>
      </c>
      <c r="Q752" s="222">
        <v>0.00019000000000000001</v>
      </c>
      <c r="R752" s="222">
        <f>Q752*H752</f>
        <v>0.17195000000000002</v>
      </c>
      <c r="S752" s="222">
        <v>0</v>
      </c>
      <c r="T752" s="223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279</v>
      </c>
      <c r="AT752" s="224" t="s">
        <v>180</v>
      </c>
      <c r="AU752" s="224" t="s">
        <v>84</v>
      </c>
      <c r="AY752" s="18" t="s">
        <v>178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82</v>
      </c>
      <c r="BK752" s="225">
        <f>ROUND(I752*H752,2)</f>
        <v>0</v>
      </c>
      <c r="BL752" s="18" t="s">
        <v>279</v>
      </c>
      <c r="BM752" s="224" t="s">
        <v>1337</v>
      </c>
    </row>
    <row r="753" s="2" customFormat="1">
      <c r="A753" s="39"/>
      <c r="B753" s="40"/>
      <c r="C753" s="41"/>
      <c r="D753" s="226" t="s">
        <v>187</v>
      </c>
      <c r="E753" s="41"/>
      <c r="F753" s="227" t="s">
        <v>1338</v>
      </c>
      <c r="G753" s="41"/>
      <c r="H753" s="41"/>
      <c r="I753" s="228"/>
      <c r="J753" s="41"/>
      <c r="K753" s="41"/>
      <c r="L753" s="45"/>
      <c r="M753" s="229"/>
      <c r="N753" s="230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187</v>
      </c>
      <c r="AU753" s="18" t="s">
        <v>84</v>
      </c>
    </row>
    <row r="754" s="2" customFormat="1">
      <c r="A754" s="39"/>
      <c r="B754" s="40"/>
      <c r="C754" s="41"/>
      <c r="D754" s="231" t="s">
        <v>189</v>
      </c>
      <c r="E754" s="41"/>
      <c r="F754" s="232" t="s">
        <v>1339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189</v>
      </c>
      <c r="AU754" s="18" t="s">
        <v>84</v>
      </c>
    </row>
    <row r="755" s="2" customFormat="1" ht="16.5" customHeight="1">
      <c r="A755" s="39"/>
      <c r="B755" s="40"/>
      <c r="C755" s="213" t="s">
        <v>1340</v>
      </c>
      <c r="D755" s="213" t="s">
        <v>180</v>
      </c>
      <c r="E755" s="214" t="s">
        <v>1341</v>
      </c>
      <c r="F755" s="215" t="s">
        <v>1342</v>
      </c>
      <c r="G755" s="216" t="s">
        <v>206</v>
      </c>
      <c r="H755" s="217">
        <v>1138.367</v>
      </c>
      <c r="I755" s="218"/>
      <c r="J755" s="219">
        <f>ROUND(I755*H755,2)</f>
        <v>0</v>
      </c>
      <c r="K755" s="215" t="s">
        <v>184</v>
      </c>
      <c r="L755" s="45"/>
      <c r="M755" s="220" t="s">
        <v>19</v>
      </c>
      <c r="N755" s="221" t="s">
        <v>45</v>
      </c>
      <c r="O755" s="85"/>
      <c r="P755" s="222">
        <f>O755*H755</f>
        <v>0</v>
      </c>
      <c r="Q755" s="222">
        <v>0.00025999999999999998</v>
      </c>
      <c r="R755" s="222">
        <f>Q755*H755</f>
        <v>0.29597541999999999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279</v>
      </c>
      <c r="AT755" s="224" t="s">
        <v>180</v>
      </c>
      <c r="AU755" s="224" t="s">
        <v>84</v>
      </c>
      <c r="AY755" s="18" t="s">
        <v>178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82</v>
      </c>
      <c r="BK755" s="225">
        <f>ROUND(I755*H755,2)</f>
        <v>0</v>
      </c>
      <c r="BL755" s="18" t="s">
        <v>279</v>
      </c>
      <c r="BM755" s="224" t="s">
        <v>1343</v>
      </c>
    </row>
    <row r="756" s="2" customFormat="1">
      <c r="A756" s="39"/>
      <c r="B756" s="40"/>
      <c r="C756" s="41"/>
      <c r="D756" s="226" t="s">
        <v>187</v>
      </c>
      <c r="E756" s="41"/>
      <c r="F756" s="227" t="s">
        <v>1344</v>
      </c>
      <c r="G756" s="41"/>
      <c r="H756" s="41"/>
      <c r="I756" s="228"/>
      <c r="J756" s="41"/>
      <c r="K756" s="41"/>
      <c r="L756" s="45"/>
      <c r="M756" s="229"/>
      <c r="N756" s="230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187</v>
      </c>
      <c r="AU756" s="18" t="s">
        <v>84</v>
      </c>
    </row>
    <row r="757" s="2" customFormat="1">
      <c r="A757" s="39"/>
      <c r="B757" s="40"/>
      <c r="C757" s="41"/>
      <c r="D757" s="231" t="s">
        <v>189</v>
      </c>
      <c r="E757" s="41"/>
      <c r="F757" s="232" t="s">
        <v>1345</v>
      </c>
      <c r="G757" s="41"/>
      <c r="H757" s="41"/>
      <c r="I757" s="228"/>
      <c r="J757" s="41"/>
      <c r="K757" s="41"/>
      <c r="L757" s="45"/>
      <c r="M757" s="229"/>
      <c r="N757" s="230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189</v>
      </c>
      <c r="AU757" s="18" t="s">
        <v>84</v>
      </c>
    </row>
    <row r="758" s="2" customFormat="1" ht="16.5" customHeight="1">
      <c r="A758" s="39"/>
      <c r="B758" s="40"/>
      <c r="C758" s="213" t="s">
        <v>1346</v>
      </c>
      <c r="D758" s="213" t="s">
        <v>180</v>
      </c>
      <c r="E758" s="214" t="s">
        <v>1347</v>
      </c>
      <c r="F758" s="215" t="s">
        <v>1348</v>
      </c>
      <c r="G758" s="216" t="s">
        <v>237</v>
      </c>
      <c r="H758" s="217">
        <v>143</v>
      </c>
      <c r="I758" s="218"/>
      <c r="J758" s="219">
        <f>ROUND(I758*H758,2)</f>
        <v>0</v>
      </c>
      <c r="K758" s="215" t="s">
        <v>184</v>
      </c>
      <c r="L758" s="45"/>
      <c r="M758" s="220" t="s">
        <v>19</v>
      </c>
      <c r="N758" s="221" t="s">
        <v>45</v>
      </c>
      <c r="O758" s="85"/>
      <c r="P758" s="222">
        <f>O758*H758</f>
        <v>0</v>
      </c>
      <c r="Q758" s="222">
        <v>0</v>
      </c>
      <c r="R758" s="222">
        <f>Q758*H758</f>
        <v>0</v>
      </c>
      <c r="S758" s="222">
        <v>0</v>
      </c>
      <c r="T758" s="223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4" t="s">
        <v>279</v>
      </c>
      <c r="AT758" s="224" t="s">
        <v>180</v>
      </c>
      <c r="AU758" s="224" t="s">
        <v>84</v>
      </c>
      <c r="AY758" s="18" t="s">
        <v>178</v>
      </c>
      <c r="BE758" s="225">
        <f>IF(N758="základní",J758,0)</f>
        <v>0</v>
      </c>
      <c r="BF758" s="225">
        <f>IF(N758="snížená",J758,0)</f>
        <v>0</v>
      </c>
      <c r="BG758" s="225">
        <f>IF(N758="zákl. přenesená",J758,0)</f>
        <v>0</v>
      </c>
      <c r="BH758" s="225">
        <f>IF(N758="sníž. přenesená",J758,0)</f>
        <v>0</v>
      </c>
      <c r="BI758" s="225">
        <f>IF(N758="nulová",J758,0)</f>
        <v>0</v>
      </c>
      <c r="BJ758" s="18" t="s">
        <v>82</v>
      </c>
      <c r="BK758" s="225">
        <f>ROUND(I758*H758,2)</f>
        <v>0</v>
      </c>
      <c r="BL758" s="18" t="s">
        <v>279</v>
      </c>
      <c r="BM758" s="224" t="s">
        <v>1349</v>
      </c>
    </row>
    <row r="759" s="2" customFormat="1">
      <c r="A759" s="39"/>
      <c r="B759" s="40"/>
      <c r="C759" s="41"/>
      <c r="D759" s="226" t="s">
        <v>187</v>
      </c>
      <c r="E759" s="41"/>
      <c r="F759" s="227" t="s">
        <v>1350</v>
      </c>
      <c r="G759" s="41"/>
      <c r="H759" s="41"/>
      <c r="I759" s="228"/>
      <c r="J759" s="41"/>
      <c r="K759" s="41"/>
      <c r="L759" s="45"/>
      <c r="M759" s="229"/>
      <c r="N759" s="230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187</v>
      </c>
      <c r="AU759" s="18" t="s">
        <v>84</v>
      </c>
    </row>
    <row r="760" s="2" customFormat="1">
      <c r="A760" s="39"/>
      <c r="B760" s="40"/>
      <c r="C760" s="41"/>
      <c r="D760" s="231" t="s">
        <v>189</v>
      </c>
      <c r="E760" s="41"/>
      <c r="F760" s="232" t="s">
        <v>1351</v>
      </c>
      <c r="G760" s="41"/>
      <c r="H760" s="41"/>
      <c r="I760" s="228"/>
      <c r="J760" s="41"/>
      <c r="K760" s="41"/>
      <c r="L760" s="45"/>
      <c r="M760" s="229"/>
      <c r="N760" s="230"/>
      <c r="O760" s="85"/>
      <c r="P760" s="85"/>
      <c r="Q760" s="85"/>
      <c r="R760" s="85"/>
      <c r="S760" s="85"/>
      <c r="T760" s="86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189</v>
      </c>
      <c r="AU760" s="18" t="s">
        <v>84</v>
      </c>
    </row>
    <row r="761" s="2" customFormat="1" ht="21.75" customHeight="1">
      <c r="A761" s="39"/>
      <c r="B761" s="40"/>
      <c r="C761" s="213" t="s">
        <v>1352</v>
      </c>
      <c r="D761" s="213" t="s">
        <v>180</v>
      </c>
      <c r="E761" s="214" t="s">
        <v>1353</v>
      </c>
      <c r="F761" s="215" t="s">
        <v>1354</v>
      </c>
      <c r="G761" s="216" t="s">
        <v>206</v>
      </c>
      <c r="H761" s="217">
        <v>905</v>
      </c>
      <c r="I761" s="218"/>
      <c r="J761" s="219">
        <f>ROUND(I761*H761,2)</f>
        <v>0</v>
      </c>
      <c r="K761" s="215" t="s">
        <v>184</v>
      </c>
      <c r="L761" s="45"/>
      <c r="M761" s="220" t="s">
        <v>19</v>
      </c>
      <c r="N761" s="221" t="s">
        <v>45</v>
      </c>
      <c r="O761" s="85"/>
      <c r="P761" s="222">
        <f>O761*H761</f>
        <v>0</v>
      </c>
      <c r="Q761" s="222">
        <v>3.0000000000000001E-05</v>
      </c>
      <c r="R761" s="222">
        <f>Q761*H761</f>
        <v>0.027150000000000001</v>
      </c>
      <c r="S761" s="222">
        <v>0</v>
      </c>
      <c r="T761" s="223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4" t="s">
        <v>279</v>
      </c>
      <c r="AT761" s="224" t="s">
        <v>180</v>
      </c>
      <c r="AU761" s="224" t="s">
        <v>84</v>
      </c>
      <c r="AY761" s="18" t="s">
        <v>178</v>
      </c>
      <c r="BE761" s="225">
        <f>IF(N761="základní",J761,0)</f>
        <v>0</v>
      </c>
      <c r="BF761" s="225">
        <f>IF(N761="snížená",J761,0)</f>
        <v>0</v>
      </c>
      <c r="BG761" s="225">
        <f>IF(N761="zákl. přenesená",J761,0)</f>
        <v>0</v>
      </c>
      <c r="BH761" s="225">
        <f>IF(N761="sníž. přenesená",J761,0)</f>
        <v>0</v>
      </c>
      <c r="BI761" s="225">
        <f>IF(N761="nulová",J761,0)</f>
        <v>0</v>
      </c>
      <c r="BJ761" s="18" t="s">
        <v>82</v>
      </c>
      <c r="BK761" s="225">
        <f>ROUND(I761*H761,2)</f>
        <v>0</v>
      </c>
      <c r="BL761" s="18" t="s">
        <v>279</v>
      </c>
      <c r="BM761" s="224" t="s">
        <v>1355</v>
      </c>
    </row>
    <row r="762" s="2" customFormat="1">
      <c r="A762" s="39"/>
      <c r="B762" s="40"/>
      <c r="C762" s="41"/>
      <c r="D762" s="226" t="s">
        <v>187</v>
      </c>
      <c r="E762" s="41"/>
      <c r="F762" s="227" t="s">
        <v>1356</v>
      </c>
      <c r="G762" s="41"/>
      <c r="H762" s="41"/>
      <c r="I762" s="228"/>
      <c r="J762" s="41"/>
      <c r="K762" s="41"/>
      <c r="L762" s="45"/>
      <c r="M762" s="229"/>
      <c r="N762" s="230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187</v>
      </c>
      <c r="AU762" s="18" t="s">
        <v>84</v>
      </c>
    </row>
    <row r="763" s="2" customFormat="1">
      <c r="A763" s="39"/>
      <c r="B763" s="40"/>
      <c r="C763" s="41"/>
      <c r="D763" s="231" t="s">
        <v>189</v>
      </c>
      <c r="E763" s="41"/>
      <c r="F763" s="232" t="s">
        <v>1357</v>
      </c>
      <c r="G763" s="41"/>
      <c r="H763" s="41"/>
      <c r="I763" s="228"/>
      <c r="J763" s="41"/>
      <c r="K763" s="41"/>
      <c r="L763" s="45"/>
      <c r="M763" s="229"/>
      <c r="N763" s="230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189</v>
      </c>
      <c r="AU763" s="18" t="s">
        <v>84</v>
      </c>
    </row>
    <row r="764" s="12" customFormat="1" ht="22.8" customHeight="1">
      <c r="A764" s="12"/>
      <c r="B764" s="197"/>
      <c r="C764" s="198"/>
      <c r="D764" s="199" t="s">
        <v>73</v>
      </c>
      <c r="E764" s="211" t="s">
        <v>1358</v>
      </c>
      <c r="F764" s="211" t="s">
        <v>1359</v>
      </c>
      <c r="G764" s="198"/>
      <c r="H764" s="198"/>
      <c r="I764" s="201"/>
      <c r="J764" s="212">
        <f>BK764</f>
        <v>0</v>
      </c>
      <c r="K764" s="198"/>
      <c r="L764" s="203"/>
      <c r="M764" s="204"/>
      <c r="N764" s="205"/>
      <c r="O764" s="205"/>
      <c r="P764" s="206">
        <f>SUM(P765:P772)</f>
        <v>0</v>
      </c>
      <c r="Q764" s="205"/>
      <c r="R764" s="206">
        <f>SUM(R765:R772)</f>
        <v>0.071499999999999994</v>
      </c>
      <c r="S764" s="205"/>
      <c r="T764" s="207">
        <f>SUM(T765:T772)</f>
        <v>0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208" t="s">
        <v>84</v>
      </c>
      <c r="AT764" s="209" t="s">
        <v>73</v>
      </c>
      <c r="AU764" s="209" t="s">
        <v>82</v>
      </c>
      <c r="AY764" s="208" t="s">
        <v>178</v>
      </c>
      <c r="BK764" s="210">
        <f>SUM(BK765:BK772)</f>
        <v>0</v>
      </c>
    </row>
    <row r="765" s="2" customFormat="1" ht="16.5" customHeight="1">
      <c r="A765" s="39"/>
      <c r="B765" s="40"/>
      <c r="C765" s="213" t="s">
        <v>1360</v>
      </c>
      <c r="D765" s="213" t="s">
        <v>180</v>
      </c>
      <c r="E765" s="214" t="s">
        <v>1361</v>
      </c>
      <c r="F765" s="215" t="s">
        <v>1362</v>
      </c>
      <c r="G765" s="216" t="s">
        <v>206</v>
      </c>
      <c r="H765" s="217">
        <v>55</v>
      </c>
      <c r="I765" s="218"/>
      <c r="J765" s="219">
        <f>ROUND(I765*H765,2)</f>
        <v>0</v>
      </c>
      <c r="K765" s="215" t="s">
        <v>184</v>
      </c>
      <c r="L765" s="45"/>
      <c r="M765" s="220" t="s">
        <v>19</v>
      </c>
      <c r="N765" s="221" t="s">
        <v>45</v>
      </c>
      <c r="O765" s="85"/>
      <c r="P765" s="222">
        <f>O765*H765</f>
        <v>0</v>
      </c>
      <c r="Q765" s="222">
        <v>0</v>
      </c>
      <c r="R765" s="222">
        <f>Q765*H765</f>
        <v>0</v>
      </c>
      <c r="S765" s="222">
        <v>0</v>
      </c>
      <c r="T765" s="223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24" t="s">
        <v>279</v>
      </c>
      <c r="AT765" s="224" t="s">
        <v>180</v>
      </c>
      <c r="AU765" s="224" t="s">
        <v>84</v>
      </c>
      <c r="AY765" s="18" t="s">
        <v>178</v>
      </c>
      <c r="BE765" s="225">
        <f>IF(N765="základní",J765,0)</f>
        <v>0</v>
      </c>
      <c r="BF765" s="225">
        <f>IF(N765="snížená",J765,0)</f>
        <v>0</v>
      </c>
      <c r="BG765" s="225">
        <f>IF(N765="zákl. přenesená",J765,0)</f>
        <v>0</v>
      </c>
      <c r="BH765" s="225">
        <f>IF(N765="sníž. přenesená",J765,0)</f>
        <v>0</v>
      </c>
      <c r="BI765" s="225">
        <f>IF(N765="nulová",J765,0)</f>
        <v>0</v>
      </c>
      <c r="BJ765" s="18" t="s">
        <v>82</v>
      </c>
      <c r="BK765" s="225">
        <f>ROUND(I765*H765,2)</f>
        <v>0</v>
      </c>
      <c r="BL765" s="18" t="s">
        <v>279</v>
      </c>
      <c r="BM765" s="224" t="s">
        <v>1363</v>
      </c>
    </row>
    <row r="766" s="2" customFormat="1">
      <c r="A766" s="39"/>
      <c r="B766" s="40"/>
      <c r="C766" s="41"/>
      <c r="D766" s="226" t="s">
        <v>187</v>
      </c>
      <c r="E766" s="41"/>
      <c r="F766" s="227" t="s">
        <v>1364</v>
      </c>
      <c r="G766" s="41"/>
      <c r="H766" s="41"/>
      <c r="I766" s="228"/>
      <c r="J766" s="41"/>
      <c r="K766" s="41"/>
      <c r="L766" s="45"/>
      <c r="M766" s="229"/>
      <c r="N766" s="230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187</v>
      </c>
      <c r="AU766" s="18" t="s">
        <v>84</v>
      </c>
    </row>
    <row r="767" s="2" customFormat="1">
      <c r="A767" s="39"/>
      <c r="B767" s="40"/>
      <c r="C767" s="41"/>
      <c r="D767" s="231" t="s">
        <v>189</v>
      </c>
      <c r="E767" s="41"/>
      <c r="F767" s="232" t="s">
        <v>1365</v>
      </c>
      <c r="G767" s="41"/>
      <c r="H767" s="41"/>
      <c r="I767" s="228"/>
      <c r="J767" s="41"/>
      <c r="K767" s="41"/>
      <c r="L767" s="45"/>
      <c r="M767" s="229"/>
      <c r="N767" s="230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189</v>
      </c>
      <c r="AU767" s="18" t="s">
        <v>84</v>
      </c>
    </row>
    <row r="768" s="2" customFormat="1" ht="16.5" customHeight="1">
      <c r="A768" s="39"/>
      <c r="B768" s="40"/>
      <c r="C768" s="234" t="s">
        <v>1366</v>
      </c>
      <c r="D768" s="234" t="s">
        <v>96</v>
      </c>
      <c r="E768" s="235" t="s">
        <v>1367</v>
      </c>
      <c r="F768" s="236" t="s">
        <v>1368</v>
      </c>
      <c r="G768" s="237" t="s">
        <v>206</v>
      </c>
      <c r="H768" s="238">
        <v>55</v>
      </c>
      <c r="I768" s="239"/>
      <c r="J768" s="240">
        <f>ROUND(I768*H768,2)</f>
        <v>0</v>
      </c>
      <c r="K768" s="236" t="s">
        <v>184</v>
      </c>
      <c r="L768" s="241"/>
      <c r="M768" s="242" t="s">
        <v>19</v>
      </c>
      <c r="N768" s="243" t="s">
        <v>45</v>
      </c>
      <c r="O768" s="85"/>
      <c r="P768" s="222">
        <f>O768*H768</f>
        <v>0</v>
      </c>
      <c r="Q768" s="222">
        <v>0.0012999999999999999</v>
      </c>
      <c r="R768" s="222">
        <f>Q768*H768</f>
        <v>0.071499999999999994</v>
      </c>
      <c r="S768" s="222">
        <v>0</v>
      </c>
      <c r="T768" s="223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4" t="s">
        <v>365</v>
      </c>
      <c r="AT768" s="224" t="s">
        <v>96</v>
      </c>
      <c r="AU768" s="224" t="s">
        <v>84</v>
      </c>
      <c r="AY768" s="18" t="s">
        <v>178</v>
      </c>
      <c r="BE768" s="225">
        <f>IF(N768="základní",J768,0)</f>
        <v>0</v>
      </c>
      <c r="BF768" s="225">
        <f>IF(N768="snížená",J768,0)</f>
        <v>0</v>
      </c>
      <c r="BG768" s="225">
        <f>IF(N768="zákl. přenesená",J768,0)</f>
        <v>0</v>
      </c>
      <c r="BH768" s="225">
        <f>IF(N768="sníž. přenesená",J768,0)</f>
        <v>0</v>
      </c>
      <c r="BI768" s="225">
        <f>IF(N768="nulová",J768,0)</f>
        <v>0</v>
      </c>
      <c r="BJ768" s="18" t="s">
        <v>82</v>
      </c>
      <c r="BK768" s="225">
        <f>ROUND(I768*H768,2)</f>
        <v>0</v>
      </c>
      <c r="BL768" s="18" t="s">
        <v>279</v>
      </c>
      <c r="BM768" s="224" t="s">
        <v>1369</v>
      </c>
    </row>
    <row r="769" s="2" customFormat="1">
      <c r="A769" s="39"/>
      <c r="B769" s="40"/>
      <c r="C769" s="41"/>
      <c r="D769" s="226" t="s">
        <v>187</v>
      </c>
      <c r="E769" s="41"/>
      <c r="F769" s="227" t="s">
        <v>1368</v>
      </c>
      <c r="G769" s="41"/>
      <c r="H769" s="41"/>
      <c r="I769" s="228"/>
      <c r="J769" s="41"/>
      <c r="K769" s="41"/>
      <c r="L769" s="45"/>
      <c r="M769" s="229"/>
      <c r="N769" s="230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187</v>
      </c>
      <c r="AU769" s="18" t="s">
        <v>84</v>
      </c>
    </row>
    <row r="770" s="2" customFormat="1" ht="16.5" customHeight="1">
      <c r="A770" s="39"/>
      <c r="B770" s="40"/>
      <c r="C770" s="213" t="s">
        <v>1370</v>
      </c>
      <c r="D770" s="213" t="s">
        <v>180</v>
      </c>
      <c r="E770" s="214" t="s">
        <v>1371</v>
      </c>
      <c r="F770" s="215" t="s">
        <v>1372</v>
      </c>
      <c r="G770" s="216" t="s">
        <v>252</v>
      </c>
      <c r="H770" s="217">
        <v>0.20000000000000001</v>
      </c>
      <c r="I770" s="218"/>
      <c r="J770" s="219">
        <f>ROUND(I770*H770,2)</f>
        <v>0</v>
      </c>
      <c r="K770" s="215" t="s">
        <v>184</v>
      </c>
      <c r="L770" s="45"/>
      <c r="M770" s="220" t="s">
        <v>19</v>
      </c>
      <c r="N770" s="221" t="s">
        <v>45</v>
      </c>
      <c r="O770" s="85"/>
      <c r="P770" s="222">
        <f>O770*H770</f>
        <v>0</v>
      </c>
      <c r="Q770" s="222">
        <v>0</v>
      </c>
      <c r="R770" s="222">
        <f>Q770*H770</f>
        <v>0</v>
      </c>
      <c r="S770" s="222">
        <v>0</v>
      </c>
      <c r="T770" s="223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4" t="s">
        <v>279</v>
      </c>
      <c r="AT770" s="224" t="s">
        <v>180</v>
      </c>
      <c r="AU770" s="224" t="s">
        <v>84</v>
      </c>
      <c r="AY770" s="18" t="s">
        <v>178</v>
      </c>
      <c r="BE770" s="225">
        <f>IF(N770="základní",J770,0)</f>
        <v>0</v>
      </c>
      <c r="BF770" s="225">
        <f>IF(N770="snížená",J770,0)</f>
        <v>0</v>
      </c>
      <c r="BG770" s="225">
        <f>IF(N770="zákl. přenesená",J770,0)</f>
        <v>0</v>
      </c>
      <c r="BH770" s="225">
        <f>IF(N770="sníž. přenesená",J770,0)</f>
        <v>0</v>
      </c>
      <c r="BI770" s="225">
        <f>IF(N770="nulová",J770,0)</f>
        <v>0</v>
      </c>
      <c r="BJ770" s="18" t="s">
        <v>82</v>
      </c>
      <c r="BK770" s="225">
        <f>ROUND(I770*H770,2)</f>
        <v>0</v>
      </c>
      <c r="BL770" s="18" t="s">
        <v>279</v>
      </c>
      <c r="BM770" s="224" t="s">
        <v>1373</v>
      </c>
    </row>
    <row r="771" s="2" customFormat="1">
      <c r="A771" s="39"/>
      <c r="B771" s="40"/>
      <c r="C771" s="41"/>
      <c r="D771" s="226" t="s">
        <v>187</v>
      </c>
      <c r="E771" s="41"/>
      <c r="F771" s="227" t="s">
        <v>1374</v>
      </c>
      <c r="G771" s="41"/>
      <c r="H771" s="41"/>
      <c r="I771" s="228"/>
      <c r="J771" s="41"/>
      <c r="K771" s="41"/>
      <c r="L771" s="45"/>
      <c r="M771" s="229"/>
      <c r="N771" s="230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187</v>
      </c>
      <c r="AU771" s="18" t="s">
        <v>84</v>
      </c>
    </row>
    <row r="772" s="2" customFormat="1">
      <c r="A772" s="39"/>
      <c r="B772" s="40"/>
      <c r="C772" s="41"/>
      <c r="D772" s="231" t="s">
        <v>189</v>
      </c>
      <c r="E772" s="41"/>
      <c r="F772" s="232" t="s">
        <v>1375</v>
      </c>
      <c r="G772" s="41"/>
      <c r="H772" s="41"/>
      <c r="I772" s="228"/>
      <c r="J772" s="41"/>
      <c r="K772" s="41"/>
      <c r="L772" s="45"/>
      <c r="M772" s="229"/>
      <c r="N772" s="230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189</v>
      </c>
      <c r="AU772" s="18" t="s">
        <v>84</v>
      </c>
    </row>
    <row r="773" s="12" customFormat="1" ht="25.92" customHeight="1">
      <c r="A773" s="12"/>
      <c r="B773" s="197"/>
      <c r="C773" s="198"/>
      <c r="D773" s="199" t="s">
        <v>73</v>
      </c>
      <c r="E773" s="200" t="s">
        <v>96</v>
      </c>
      <c r="F773" s="200" t="s">
        <v>1376</v>
      </c>
      <c r="G773" s="198"/>
      <c r="H773" s="198"/>
      <c r="I773" s="201"/>
      <c r="J773" s="202">
        <f>BK773</f>
        <v>0</v>
      </c>
      <c r="K773" s="198"/>
      <c r="L773" s="203"/>
      <c r="M773" s="204"/>
      <c r="N773" s="205"/>
      <c r="O773" s="205"/>
      <c r="P773" s="206">
        <f>P774</f>
        <v>0</v>
      </c>
      <c r="Q773" s="205"/>
      <c r="R773" s="206">
        <f>R774</f>
        <v>0</v>
      </c>
      <c r="S773" s="205"/>
      <c r="T773" s="207">
        <f>T774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08" t="s">
        <v>196</v>
      </c>
      <c r="AT773" s="209" t="s">
        <v>73</v>
      </c>
      <c r="AU773" s="209" t="s">
        <v>74</v>
      </c>
      <c r="AY773" s="208" t="s">
        <v>178</v>
      </c>
      <c r="BK773" s="210">
        <f>BK774</f>
        <v>0</v>
      </c>
    </row>
    <row r="774" s="12" customFormat="1" ht="22.8" customHeight="1">
      <c r="A774" s="12"/>
      <c r="B774" s="197"/>
      <c r="C774" s="198"/>
      <c r="D774" s="199" t="s">
        <v>73</v>
      </c>
      <c r="E774" s="211" t="s">
        <v>1377</v>
      </c>
      <c r="F774" s="211" t="s">
        <v>92</v>
      </c>
      <c r="G774" s="198"/>
      <c r="H774" s="198"/>
      <c r="I774" s="201"/>
      <c r="J774" s="212">
        <f>BK774</f>
        <v>0</v>
      </c>
      <c r="K774" s="198"/>
      <c r="L774" s="203"/>
      <c r="M774" s="204"/>
      <c r="N774" s="205"/>
      <c r="O774" s="205"/>
      <c r="P774" s="206">
        <f>SUM(P775:P777)</f>
        <v>0</v>
      </c>
      <c r="Q774" s="205"/>
      <c r="R774" s="206">
        <f>SUM(R775:R777)</f>
        <v>0</v>
      </c>
      <c r="S774" s="205"/>
      <c r="T774" s="207">
        <f>SUM(T775:T777)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08" t="s">
        <v>196</v>
      </c>
      <c r="AT774" s="209" t="s">
        <v>73</v>
      </c>
      <c r="AU774" s="209" t="s">
        <v>82</v>
      </c>
      <c r="AY774" s="208" t="s">
        <v>178</v>
      </c>
      <c r="BK774" s="210">
        <f>SUM(BK775:BK777)</f>
        <v>0</v>
      </c>
    </row>
    <row r="775" s="2" customFormat="1" ht="16.5" customHeight="1">
      <c r="A775" s="39"/>
      <c r="B775" s="40"/>
      <c r="C775" s="213" t="s">
        <v>1378</v>
      </c>
      <c r="D775" s="213" t="s">
        <v>180</v>
      </c>
      <c r="E775" s="214" t="s">
        <v>1379</v>
      </c>
      <c r="F775" s="215" t="s">
        <v>1380</v>
      </c>
      <c r="G775" s="216" t="s">
        <v>237</v>
      </c>
      <c r="H775" s="217">
        <v>28</v>
      </c>
      <c r="I775" s="218"/>
      <c r="J775" s="219">
        <f>ROUND(I775*H775,2)</f>
        <v>0</v>
      </c>
      <c r="K775" s="215" t="s">
        <v>184</v>
      </c>
      <c r="L775" s="45"/>
      <c r="M775" s="220" t="s">
        <v>19</v>
      </c>
      <c r="N775" s="221" t="s">
        <v>45</v>
      </c>
      <c r="O775" s="85"/>
      <c r="P775" s="222">
        <f>O775*H775</f>
        <v>0</v>
      </c>
      <c r="Q775" s="222">
        <v>0</v>
      </c>
      <c r="R775" s="222">
        <f>Q775*H775</f>
        <v>0</v>
      </c>
      <c r="S775" s="222">
        <v>0</v>
      </c>
      <c r="T775" s="223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4" t="s">
        <v>540</v>
      </c>
      <c r="AT775" s="224" t="s">
        <v>180</v>
      </c>
      <c r="AU775" s="224" t="s">
        <v>84</v>
      </c>
      <c r="AY775" s="18" t="s">
        <v>178</v>
      </c>
      <c r="BE775" s="225">
        <f>IF(N775="základní",J775,0)</f>
        <v>0</v>
      </c>
      <c r="BF775" s="225">
        <f>IF(N775="snížená",J775,0)</f>
        <v>0</v>
      </c>
      <c r="BG775" s="225">
        <f>IF(N775="zákl. přenesená",J775,0)</f>
        <v>0</v>
      </c>
      <c r="BH775" s="225">
        <f>IF(N775="sníž. přenesená",J775,0)</f>
        <v>0</v>
      </c>
      <c r="BI775" s="225">
        <f>IF(N775="nulová",J775,0)</f>
        <v>0</v>
      </c>
      <c r="BJ775" s="18" t="s">
        <v>82</v>
      </c>
      <c r="BK775" s="225">
        <f>ROUND(I775*H775,2)</f>
        <v>0</v>
      </c>
      <c r="BL775" s="18" t="s">
        <v>540</v>
      </c>
      <c r="BM775" s="224" t="s">
        <v>1381</v>
      </c>
    </row>
    <row r="776" s="2" customFormat="1">
      <c r="A776" s="39"/>
      <c r="B776" s="40"/>
      <c r="C776" s="41"/>
      <c r="D776" s="226" t="s">
        <v>187</v>
      </c>
      <c r="E776" s="41"/>
      <c r="F776" s="227" t="s">
        <v>1382</v>
      </c>
      <c r="G776" s="41"/>
      <c r="H776" s="41"/>
      <c r="I776" s="228"/>
      <c r="J776" s="41"/>
      <c r="K776" s="41"/>
      <c r="L776" s="45"/>
      <c r="M776" s="229"/>
      <c r="N776" s="230"/>
      <c r="O776" s="85"/>
      <c r="P776" s="85"/>
      <c r="Q776" s="85"/>
      <c r="R776" s="85"/>
      <c r="S776" s="85"/>
      <c r="T776" s="86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187</v>
      </c>
      <c r="AU776" s="18" t="s">
        <v>84</v>
      </c>
    </row>
    <row r="777" s="2" customFormat="1">
      <c r="A777" s="39"/>
      <c r="B777" s="40"/>
      <c r="C777" s="41"/>
      <c r="D777" s="231" t="s">
        <v>189</v>
      </c>
      <c r="E777" s="41"/>
      <c r="F777" s="232" t="s">
        <v>1383</v>
      </c>
      <c r="G777" s="41"/>
      <c r="H777" s="41"/>
      <c r="I777" s="228"/>
      <c r="J777" s="41"/>
      <c r="K777" s="41"/>
      <c r="L777" s="45"/>
      <c r="M777" s="229"/>
      <c r="N777" s="230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189</v>
      </c>
      <c r="AU777" s="18" t="s">
        <v>84</v>
      </c>
    </row>
    <row r="778" s="12" customFormat="1" ht="25.92" customHeight="1">
      <c r="A778" s="12"/>
      <c r="B778" s="197"/>
      <c r="C778" s="198"/>
      <c r="D778" s="199" t="s">
        <v>73</v>
      </c>
      <c r="E778" s="200" t="s">
        <v>1384</v>
      </c>
      <c r="F778" s="200" t="s">
        <v>1385</v>
      </c>
      <c r="G778" s="198"/>
      <c r="H778" s="198"/>
      <c r="I778" s="201"/>
      <c r="J778" s="202">
        <f>BK778</f>
        <v>0</v>
      </c>
      <c r="K778" s="198"/>
      <c r="L778" s="203"/>
      <c r="M778" s="204"/>
      <c r="N778" s="205"/>
      <c r="O778" s="205"/>
      <c r="P778" s="206">
        <f>SUM(P779:P781)</f>
        <v>0</v>
      </c>
      <c r="Q778" s="205"/>
      <c r="R778" s="206">
        <f>SUM(R779:R781)</f>
        <v>0</v>
      </c>
      <c r="S778" s="205"/>
      <c r="T778" s="207">
        <f>SUM(T779:T781)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08" t="s">
        <v>185</v>
      </c>
      <c r="AT778" s="209" t="s">
        <v>73</v>
      </c>
      <c r="AU778" s="209" t="s">
        <v>74</v>
      </c>
      <c r="AY778" s="208" t="s">
        <v>178</v>
      </c>
      <c r="BK778" s="210">
        <f>SUM(BK779:BK781)</f>
        <v>0</v>
      </c>
    </row>
    <row r="779" s="2" customFormat="1" ht="16.5" customHeight="1">
      <c r="A779" s="39"/>
      <c r="B779" s="40"/>
      <c r="C779" s="213" t="s">
        <v>1386</v>
      </c>
      <c r="D779" s="213" t="s">
        <v>180</v>
      </c>
      <c r="E779" s="214" t="s">
        <v>1387</v>
      </c>
      <c r="F779" s="215" t="s">
        <v>1388</v>
      </c>
      <c r="G779" s="216" t="s">
        <v>1389</v>
      </c>
      <c r="H779" s="217">
        <v>80</v>
      </c>
      <c r="I779" s="218"/>
      <c r="J779" s="219">
        <f>ROUND(I779*H779,2)</f>
        <v>0</v>
      </c>
      <c r="K779" s="215" t="s">
        <v>184</v>
      </c>
      <c r="L779" s="45"/>
      <c r="M779" s="220" t="s">
        <v>19</v>
      </c>
      <c r="N779" s="221" t="s">
        <v>45</v>
      </c>
      <c r="O779" s="85"/>
      <c r="P779" s="222">
        <f>O779*H779</f>
        <v>0</v>
      </c>
      <c r="Q779" s="222">
        <v>0</v>
      </c>
      <c r="R779" s="222">
        <f>Q779*H779</f>
        <v>0</v>
      </c>
      <c r="S779" s="222">
        <v>0</v>
      </c>
      <c r="T779" s="223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4" t="s">
        <v>976</v>
      </c>
      <c r="AT779" s="224" t="s">
        <v>180</v>
      </c>
      <c r="AU779" s="224" t="s">
        <v>82</v>
      </c>
      <c r="AY779" s="18" t="s">
        <v>178</v>
      </c>
      <c r="BE779" s="225">
        <f>IF(N779="základní",J779,0)</f>
        <v>0</v>
      </c>
      <c r="BF779" s="225">
        <f>IF(N779="snížená",J779,0)</f>
        <v>0</v>
      </c>
      <c r="BG779" s="225">
        <f>IF(N779="zákl. přenesená",J779,0)</f>
        <v>0</v>
      </c>
      <c r="BH779" s="225">
        <f>IF(N779="sníž. přenesená",J779,0)</f>
        <v>0</v>
      </c>
      <c r="BI779" s="225">
        <f>IF(N779="nulová",J779,0)</f>
        <v>0</v>
      </c>
      <c r="BJ779" s="18" t="s">
        <v>82</v>
      </c>
      <c r="BK779" s="225">
        <f>ROUND(I779*H779,2)</f>
        <v>0</v>
      </c>
      <c r="BL779" s="18" t="s">
        <v>976</v>
      </c>
      <c r="BM779" s="224" t="s">
        <v>1390</v>
      </c>
    </row>
    <row r="780" s="2" customFormat="1">
      <c r="A780" s="39"/>
      <c r="B780" s="40"/>
      <c r="C780" s="41"/>
      <c r="D780" s="226" t="s">
        <v>187</v>
      </c>
      <c r="E780" s="41"/>
      <c r="F780" s="227" t="s">
        <v>1391</v>
      </c>
      <c r="G780" s="41"/>
      <c r="H780" s="41"/>
      <c r="I780" s="228"/>
      <c r="J780" s="41"/>
      <c r="K780" s="41"/>
      <c r="L780" s="45"/>
      <c r="M780" s="229"/>
      <c r="N780" s="230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187</v>
      </c>
      <c r="AU780" s="18" t="s">
        <v>82</v>
      </c>
    </row>
    <row r="781" s="2" customFormat="1">
      <c r="A781" s="39"/>
      <c r="B781" s="40"/>
      <c r="C781" s="41"/>
      <c r="D781" s="231" t="s">
        <v>189</v>
      </c>
      <c r="E781" s="41"/>
      <c r="F781" s="232" t="s">
        <v>1392</v>
      </c>
      <c r="G781" s="41"/>
      <c r="H781" s="41"/>
      <c r="I781" s="228"/>
      <c r="J781" s="41"/>
      <c r="K781" s="41"/>
      <c r="L781" s="45"/>
      <c r="M781" s="266"/>
      <c r="N781" s="267"/>
      <c r="O781" s="268"/>
      <c r="P781" s="268"/>
      <c r="Q781" s="268"/>
      <c r="R781" s="268"/>
      <c r="S781" s="268"/>
      <c r="T781" s="26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189</v>
      </c>
      <c r="AU781" s="18" t="s">
        <v>82</v>
      </c>
    </row>
    <row r="782" s="2" customFormat="1" ht="6.96" customHeight="1">
      <c r="A782" s="39"/>
      <c r="B782" s="60"/>
      <c r="C782" s="61"/>
      <c r="D782" s="61"/>
      <c r="E782" s="61"/>
      <c r="F782" s="61"/>
      <c r="G782" s="61"/>
      <c r="H782" s="61"/>
      <c r="I782" s="61"/>
      <c r="J782" s="61"/>
      <c r="K782" s="61"/>
      <c r="L782" s="45"/>
      <c r="M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</sheetData>
  <sheetProtection sheet="1" autoFilter="0" formatColumns="0" formatRows="0" objects="1" scenarios="1" spinCount="100000" saltValue="zRidUqAuY/1sV6UgzOX3B/M6VOf6uBi0E5IUg3qZZYnUgvk3oC4lPcmCshcPXe31G96ItVZVu8qNB0vbl5jw2A==" hashValue="fQNJDx9aibRUbFVQ4MoBaiJV6u2jJP8Aa1oYxV+aVCeVtJihKyo54FnU3yh3waEuskGVn2x+oJ9y57pMcQXjmQ==" algorithmName="SHA-512" password="CC35"/>
  <autoFilter ref="C109:K781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5" r:id="rId1" display="https://podminky.urs.cz/item/CS_URS_2022_02/131213701"/>
    <hyperlink ref="F118" r:id="rId2" display="https://podminky.urs.cz/item/CS_URS_2022_02/162706111"/>
    <hyperlink ref="F121" r:id="rId3" display="https://podminky.urs.cz/item/CS_URS_2022_02/167103101"/>
    <hyperlink ref="F125" r:id="rId4" display="https://podminky.urs.cz/item/CS_URS_2022_02/181311103"/>
    <hyperlink ref="F129" r:id="rId5" display="https://podminky.urs.cz/item/CS_URS_2022_02/181411132"/>
    <hyperlink ref="F136" r:id="rId6" display="https://podminky.urs.cz/item/CS_URS_2022_02/183403253"/>
    <hyperlink ref="F141" r:id="rId7" display="https://podminky.urs.cz/item/CS_URS_2022_02/113106123"/>
    <hyperlink ref="F144" r:id="rId8" display="https://podminky.urs.cz/item/CS_URS_2022_02/113202111"/>
    <hyperlink ref="F149" r:id="rId9" display="https://podminky.urs.cz/item/CS_URS_2022_02/121101101"/>
    <hyperlink ref="F153" r:id="rId10" display="https://podminky.urs.cz/item/CS_URS_2022_02/171201211"/>
    <hyperlink ref="F157" r:id="rId11" display="https://podminky.urs.cz/item/CS_URS_2022_02/275313711"/>
    <hyperlink ref="F161" r:id="rId12" display="https://podminky.urs.cz/item/CS_URS_2022_02/311272221"/>
    <hyperlink ref="F164" r:id="rId13" display="https://podminky.urs.cz/item/CS_URS_2022_02/338171123"/>
    <hyperlink ref="F174" r:id="rId14" display="https://podminky.urs.cz/item/CS_URS_2022_02/342272245"/>
    <hyperlink ref="F178" r:id="rId15" display="https://podminky.urs.cz/item/CS_URS_2022_02/348101210"/>
    <hyperlink ref="F183" r:id="rId16" display="https://podminky.urs.cz/item/CS_URS_2022_02/348171310"/>
    <hyperlink ref="F189" r:id="rId17" display="https://podminky.urs.cz/item/CS_URS_2022_02/348401220"/>
    <hyperlink ref="F196" r:id="rId18" display="https://podminky.urs.cz/item/CS_URS_2022_02/413232221"/>
    <hyperlink ref="F199" r:id="rId19" display="https://podminky.urs.cz/item/CS_URS_2022_02/317944323"/>
    <hyperlink ref="F209" r:id="rId20" display="https://podminky.urs.cz/item/CS_URS_2022_02/564760111"/>
    <hyperlink ref="F213" r:id="rId21" display="https://podminky.urs.cz/item/CS_URS_2022_02/564851111"/>
    <hyperlink ref="F217" r:id="rId22" display="https://podminky.urs.cz/item/CS_URS_2022_02/596211210"/>
    <hyperlink ref="F227" r:id="rId23" display="https://podminky.urs.cz/item/CS_URS_2022_02/612131101"/>
    <hyperlink ref="F233" r:id="rId24" display="https://podminky.urs.cz/item/CS_URS_2022_02/612135002"/>
    <hyperlink ref="F236" r:id="rId25" display="https://podminky.urs.cz/item/CS_URS_2022_02/612135092"/>
    <hyperlink ref="F240" r:id="rId26" display="https://podminky.urs.cz/item/CS_URS_2022_02/612142001"/>
    <hyperlink ref="F244" r:id="rId27" display="https://podminky.urs.cz/item/CS_URS_2022_02/612321131"/>
    <hyperlink ref="F247" r:id="rId28" display="https://podminky.urs.cz/item/CS_URS_2022_02/612325302"/>
    <hyperlink ref="F254" r:id="rId29" display="https://podminky.urs.cz/item/CS_URS_2022_02/629135102"/>
    <hyperlink ref="F261" r:id="rId30" display="https://podminky.urs.cz/item/CS_URS_2022_02/632451234"/>
    <hyperlink ref="F265" r:id="rId31" display="https://podminky.urs.cz/item/CS_URS_2022_02/632451292"/>
    <hyperlink ref="F269" r:id="rId32" display="https://podminky.urs.cz/item/CS_URS_2022_02/632481213"/>
    <hyperlink ref="F273" r:id="rId33" display="https://podminky.urs.cz/item/CS_URS_2022_02/633811111"/>
    <hyperlink ref="F276" r:id="rId34" display="https://podminky.urs.cz/item/CS_URS_2022_02/634112113"/>
    <hyperlink ref="F280" r:id="rId35" display="https://podminky.urs.cz/item/CS_URS_2022_02/642944121"/>
    <hyperlink ref="F291" r:id="rId36" display="https://podminky.urs.cz/item/CS_URS_2022_02/642944221"/>
    <hyperlink ref="F299" r:id="rId37" display="https://podminky.urs.cz/item/CS_URS_2022_02/916131213"/>
    <hyperlink ref="F309" r:id="rId38" display="https://podminky.urs.cz/item/CS_URS_2022_02/916991121"/>
    <hyperlink ref="F313" r:id="rId39" display="https://podminky.urs.cz/item/CS_URS_2022_02/919122132"/>
    <hyperlink ref="F317" r:id="rId40" display="https://podminky.urs.cz/item/CS_URS_2022_02/941211111"/>
    <hyperlink ref="F321" r:id="rId41" display="https://podminky.urs.cz/item/CS_URS_2022_02/941211211"/>
    <hyperlink ref="F325" r:id="rId42" display="https://podminky.urs.cz/item/CS_URS_2022_02/941211811"/>
    <hyperlink ref="F328" r:id="rId43" display="https://podminky.urs.cz/item/CS_URS_2022_02/944511111"/>
    <hyperlink ref="F331" r:id="rId44" display="https://podminky.urs.cz/item/CS_URS_2022_02/944511211"/>
    <hyperlink ref="F335" r:id="rId45" display="https://podminky.urs.cz/item/CS_URS_2022_02/949101111"/>
    <hyperlink ref="F338" r:id="rId46" display="https://podminky.urs.cz/item/CS_URS_2022_02/952901111"/>
    <hyperlink ref="F341" r:id="rId47" display="https://podminky.urs.cz/item/CS_URS_2022_02/962031133"/>
    <hyperlink ref="F348" r:id="rId48" display="https://podminky.urs.cz/item/CS_URS_2022_02/962032230"/>
    <hyperlink ref="F352" r:id="rId49" display="https://podminky.urs.cz/item/CS_URS_2022_02/964011231"/>
    <hyperlink ref="F356" r:id="rId50" display="https://podminky.urs.cz/item/CS_URS_2022_02/965046111"/>
    <hyperlink ref="F360" r:id="rId51" display="https://podminky.urs.cz/item/CS_URS_2022_02/965046119"/>
    <hyperlink ref="F364" r:id="rId52" display="https://podminky.urs.cz/item/CS_URS_2022_02/967031132"/>
    <hyperlink ref="F368" r:id="rId53" display="https://podminky.urs.cz/item/CS_URS_2022_02/968072455"/>
    <hyperlink ref="F372" r:id="rId54" display="https://podminky.urs.cz/item/CS_URS_2022_02/968082021"/>
    <hyperlink ref="F376" r:id="rId55" display="https://podminky.urs.cz/item/CS_URS_2022_02/975053141"/>
    <hyperlink ref="F380" r:id="rId56" display="https://podminky.urs.cz/item/CS_URS_2022_02/978013191"/>
    <hyperlink ref="F383" r:id="rId57" display="https://podminky.urs.cz/item/CS_URS_2022_02/985441113.HLX"/>
    <hyperlink ref="F387" r:id="rId58" display="https://podminky.urs.cz/item/CS_URS_2022_02/997013152"/>
    <hyperlink ref="F390" r:id="rId59" display="https://podminky.urs.cz/item/CS_URS_2022_02/997013311"/>
    <hyperlink ref="F393" r:id="rId60" display="https://podminky.urs.cz/item/CS_URS_2022_02/997013321"/>
    <hyperlink ref="F397" r:id="rId61" display="https://podminky.urs.cz/item/CS_URS_2022_02/997013501"/>
    <hyperlink ref="F400" r:id="rId62" display="https://podminky.urs.cz/item/CS_URS_2022_02/997013509"/>
    <hyperlink ref="F404" r:id="rId63" display="https://podminky.urs.cz/item/CS_URS_2022_02/997013609"/>
    <hyperlink ref="F408" r:id="rId64" display="https://podminky.urs.cz/item/CS_URS_2022_02/998011002"/>
    <hyperlink ref="F411" r:id="rId65" display="https://podminky.urs.cz/item/CS_URS_2022_02/998223011"/>
    <hyperlink ref="F416" r:id="rId66" display="https://podminky.urs.cz/item/CS_URS_2022_02/721241103"/>
    <hyperlink ref="F423" r:id="rId67" display="https://podminky.urs.cz/item/CS_URS_2022_02/712491586"/>
    <hyperlink ref="F426" r:id="rId68" display="https://podminky.urs.cz/item/CS_URS_2022_02/763135101"/>
    <hyperlink ref="F433" r:id="rId69" display="https://podminky.urs.cz/item/CS_URS_2022_02/998763302"/>
    <hyperlink ref="F436" r:id="rId70" display="https://podminky.urs.cz/item/CS_URS_2022_01/763431002"/>
    <hyperlink ref="F450" r:id="rId71" display="https://podminky.urs.cz/item/CS_URS_2022_02/764001821"/>
    <hyperlink ref="F453" r:id="rId72" display="https://podminky.urs.cz/item/CS_URS_2022_02/764002851"/>
    <hyperlink ref="F456" r:id="rId73" display="https://podminky.urs.cz/item/CS_URS_2022_02/764004801"/>
    <hyperlink ref="F459" r:id="rId74" display="https://podminky.urs.cz/item/CS_URS_2022_02/764004861"/>
    <hyperlink ref="F462" r:id="rId75" display="https://podminky.urs.cz/item/CS_URS_2022_02/764121443"/>
    <hyperlink ref="F468" r:id="rId76" display="https://podminky.urs.cz/item/CS_URS_2022_02/712491586"/>
    <hyperlink ref="F471" r:id="rId77" display="https://podminky.urs.cz/item/CS_URS_2022_02/764203156"/>
    <hyperlink ref="F480" r:id="rId78" display="https://podminky.urs.cz/item/CS_URS_2022_02/764221405"/>
    <hyperlink ref="F483" r:id="rId79" display="https://podminky.urs.cz/item/CS_URS_2022_02/764221411"/>
    <hyperlink ref="F486" r:id="rId80" display="https://podminky.urs.cz/item/CS_URS_2022_02/764221445"/>
    <hyperlink ref="F489" r:id="rId81" display="https://podminky.urs.cz/item/CS_URS_2022_02/764222434"/>
    <hyperlink ref="F493" r:id="rId82" display="https://podminky.urs.cz/item/CS_URS_2022_02/764521403"/>
    <hyperlink ref="F496" r:id="rId83" display="https://podminky.urs.cz/item/CS_URS_2022_02/764528423"/>
    <hyperlink ref="F502" r:id="rId84" display="https://podminky.urs.cz/item/CS_URS_2022_02/998764102"/>
    <hyperlink ref="F506" r:id="rId85" display="https://podminky.urs.cz/item/CS_URS_2022_02/765191901"/>
    <hyperlink ref="F511" r:id="rId86" display="https://podminky.urs.cz/item/CS_URS_2022_02/766311811"/>
    <hyperlink ref="F514" r:id="rId87" display="https://podminky.urs.cz/item/CS_URS_2022_02/766622115"/>
    <hyperlink ref="F520" r:id="rId88" display="https://podminky.urs.cz/item/CS_URS_2022_02/766660001"/>
    <hyperlink ref="F527" r:id="rId89" display="https://podminky.urs.cz/item/CS_URS_2022_02/766660002"/>
    <hyperlink ref="F534" r:id="rId90" display="https://podminky.urs.cz/item/CS_URS_2022_02/766660181"/>
    <hyperlink ref="F543" r:id="rId91" display="https://podminky.urs.cz/item/CS_URS_2022_02/766660461"/>
    <hyperlink ref="F548" r:id="rId92" display="https://podminky.urs.cz/item/CS_URS_2022_02/766660717"/>
    <hyperlink ref="F553" r:id="rId93" display="https://podminky.urs.cz/item/CS_URS_2022_02/766660729"/>
    <hyperlink ref="F560" r:id="rId94" display="https://podminky.urs.cz/item/CS_URS_2022_02/766811115"/>
    <hyperlink ref="F563" r:id="rId95" display="https://podminky.urs.cz/item/CS_URS_2022_02/766821142"/>
    <hyperlink ref="F566" r:id="rId96" display="https://podminky.urs.cz/item/CS_URS_2022_02/998766102"/>
    <hyperlink ref="F569" r:id="rId97" display="https://podminky.urs.cz/item/CS_URS_2022_02/766682112"/>
    <hyperlink ref="F576" r:id="rId98" display="https://podminky.urs.cz/item/CS_URS_2022_02/766682122"/>
    <hyperlink ref="F582" r:id="rId99" display="https://podminky.urs.cz/item/CS_URS_2022_02/767161123"/>
    <hyperlink ref="F589" r:id="rId100" display="https://podminky.urs.cz/item/CS_URS_2022_02/767810112"/>
    <hyperlink ref="F594" r:id="rId101" display="https://podminky.urs.cz/item/CS_URS_2022_02/998767102"/>
    <hyperlink ref="F598" r:id="rId102" display="https://podminky.urs.cz/item/CS_URS_2022_02/771121011"/>
    <hyperlink ref="F601" r:id="rId103" display="https://podminky.urs.cz/item/CS_URS_2022_02/771151021"/>
    <hyperlink ref="F605" r:id="rId104" display="https://podminky.urs.cz/item/CS_URS_2022_02/771573810"/>
    <hyperlink ref="F608" r:id="rId105" display="https://podminky.urs.cz/item/CS_URS_2022_02/771575120"/>
    <hyperlink ref="F614" r:id="rId106" display="https://podminky.urs.cz/item/CS_URS_2022_02/771591112"/>
    <hyperlink ref="F617" r:id="rId107" display="https://podminky.urs.cz/item/CS_URS_2022_02/771591241"/>
    <hyperlink ref="F620" r:id="rId108" display="https://podminky.urs.cz/item/CS_URS_2022_02/771591242"/>
    <hyperlink ref="F623" r:id="rId109" display="https://podminky.urs.cz/item/CS_URS_2022_02/771591251"/>
    <hyperlink ref="F626" r:id="rId110" display="https://podminky.urs.cz/item/CS_URS_2022_02/771591264"/>
    <hyperlink ref="F629" r:id="rId111" display="https://podminky.urs.cz/item/CS_URS_2022_02/998771103"/>
    <hyperlink ref="F633" r:id="rId112" display="https://podminky.urs.cz/item/CS_URS_2022_02/773993901"/>
    <hyperlink ref="F636" r:id="rId113" display="https://podminky.urs.cz/item/CS_URS_2022_02/773993903"/>
    <hyperlink ref="F639" r:id="rId114" display="https://podminky.urs.cz/item/CS_URS_2022_02/773993905"/>
    <hyperlink ref="F642" r:id="rId115" display="https://podminky.urs.cz/item/CS_URS_2022_02/773993907"/>
    <hyperlink ref="F646" r:id="rId116" display="https://podminky.urs.cz/item/CS_URS_2022_02/775429124"/>
    <hyperlink ref="F653" r:id="rId117" display="https://podminky.urs.cz/item/CS_URS_2022_02/775511800"/>
    <hyperlink ref="F657" r:id="rId118" display="https://podminky.urs.cz/item/CS_URS_2022_02/776201814"/>
    <hyperlink ref="F660" r:id="rId119" display="https://podminky.urs.cz/item/CS_URS_2022_02/7711210111"/>
    <hyperlink ref="F663" r:id="rId120" display="https://podminky.urs.cz/item/CS_URS_2022_02/7711510211"/>
    <hyperlink ref="F666" r:id="rId121" display="https://podminky.urs.cz/item/CS_URS_2022_02/776212111"/>
    <hyperlink ref="F673" r:id="rId122" display="https://podminky.urs.cz/item/CS_URS_2022_02/776221111"/>
    <hyperlink ref="F679" r:id="rId123" display="https://podminky.urs.cz/item/CS_URS_2022_02/776411111"/>
    <hyperlink ref="F686" r:id="rId124" display="https://podminky.urs.cz/item/CS_URS_2022_02/998776102"/>
    <hyperlink ref="F690" r:id="rId125" display="https://podminky.urs.cz/item/CS_URS_2022_02/781121011"/>
    <hyperlink ref="F693" r:id="rId126" display="https://podminky.urs.cz/item/CS_URS_2022_02/781131112"/>
    <hyperlink ref="F696" r:id="rId127" display="https://podminky.urs.cz/item/CS_URS_2022_02/781131232"/>
    <hyperlink ref="F699" r:id="rId128" display="https://podminky.urs.cz/item/CS_URS_2022_02/781151031"/>
    <hyperlink ref="F702" r:id="rId129" display="https://podminky.urs.cz/item/CS_URS_2022_02/781151041"/>
    <hyperlink ref="F706" r:id="rId130" display="https://podminky.urs.cz/item/CS_URS_2022_02/781473810"/>
    <hyperlink ref="F710" r:id="rId131" display="https://podminky.urs.cz/item/CS_URS_2022_02/781475116"/>
    <hyperlink ref="F716" r:id="rId132" display="https://podminky.urs.cz/item/CS_URS_2022_02/781494111"/>
    <hyperlink ref="F719" r:id="rId133" display="https://podminky.urs.cz/item/CS_URS_2022_02/781495211"/>
    <hyperlink ref="F722" r:id="rId134" display="https://podminky.urs.cz/item/CS_URS_2022_02/998781103"/>
    <hyperlink ref="F726" r:id="rId135" display="https://podminky.urs.cz/item/CS_URS_2022_02/783601321"/>
    <hyperlink ref="F729" r:id="rId136" display="https://podminky.urs.cz/item/CS_URS_2022_02/783601325"/>
    <hyperlink ref="F732" r:id="rId137" display="https://podminky.urs.cz/item/CS_URS_2022_02/783601421"/>
    <hyperlink ref="F735" r:id="rId138" display="https://podminky.urs.cz/item/CS_URS_2022_02/783614501"/>
    <hyperlink ref="F738" r:id="rId139" display="https://podminky.urs.cz/item/CS_URS_2022_02/783615501"/>
    <hyperlink ref="F741" r:id="rId140" display="https://podminky.urs.cz/item/CS_URS_2022_02/783627503"/>
    <hyperlink ref="F745" r:id="rId141" display="https://podminky.urs.cz/item/CS_URS_2022_02/784171101"/>
    <hyperlink ref="F751" r:id="rId142" display="https://podminky.urs.cz/item/CS_URS_2022_02/784181101"/>
    <hyperlink ref="F754" r:id="rId143" display="https://podminky.urs.cz/item/CS_URS_2022_02/784181102"/>
    <hyperlink ref="F757" r:id="rId144" display="https://podminky.urs.cz/item/CS_URS_2022_02/784211101"/>
    <hyperlink ref="F760" r:id="rId145" display="https://podminky.urs.cz/item/CS_URS_2022_02/784211143"/>
    <hyperlink ref="F763" r:id="rId146" display="https://podminky.urs.cz/item/CS_URS_2022_02/784211151"/>
    <hyperlink ref="F767" r:id="rId147" display="https://podminky.urs.cz/item/CS_URS_2022_02/786626111"/>
    <hyperlink ref="F772" r:id="rId148" display="https://podminky.urs.cz/item/CS_URS_2022_02/998786102"/>
    <hyperlink ref="F777" r:id="rId149" display="https://podminky.urs.cz/item/CS_URS_2022_02/218220101"/>
    <hyperlink ref="F781" r:id="rId150" display="https://podminky.urs.cz/item/CS_URS_2022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1393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32</v>
      </c>
      <c r="G12" s="39"/>
      <c r="H12" s="39"/>
      <c r="I12" s="143" t="s">
        <v>23</v>
      </c>
      <c r="J12" s="147" t="str">
        <f>'Rekapitulace stavby'!AN8</f>
        <v>26. 4. 2022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Obec Stonava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>06369201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Amun Pro s.r.o.</v>
      </c>
      <c r="F24" s="39"/>
      <c r="G24" s="39"/>
      <c r="H24" s="39"/>
      <c r="I24" s="143" t="s">
        <v>28</v>
      </c>
      <c r="J24" s="134" t="str">
        <f>IF('Rekapitulace stavby'!AN20="","",'Rekapitulace stavby'!AN20)</f>
        <v>CZ06369201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ROUND((SUM(BE87:BE337)),  2)</f>
        <v>0</v>
      </c>
      <c r="G33" s="39"/>
      <c r="H33" s="39"/>
      <c r="I33" s="158">
        <v>0.20999999999999999</v>
      </c>
      <c r="J33" s="157">
        <f>ROUND(((SUM(BE87:BE337))*I33),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ROUND((SUM(BF87:BF337)),  2)</f>
        <v>0</v>
      </c>
      <c r="G34" s="39"/>
      <c r="H34" s="39"/>
      <c r="I34" s="158">
        <v>0.14999999999999999</v>
      </c>
      <c r="J34" s="157">
        <f>ROUND(((SUM(BF87:BF337))*I34),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ROUND((SUM(BG87:BG337)),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ROUND((SUM(BH87:BH337)),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ROUND((SUM(BI87:BI337)),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2022_MŠ HOŘANY REKONSTRUKCE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VZT+KLM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26. 4. 2022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Stonava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129</v>
      </c>
      <c r="D57" s="172"/>
      <c r="E57" s="172"/>
      <c r="F57" s="172"/>
      <c r="G57" s="172"/>
      <c r="H57" s="172"/>
      <c r="I57" s="172"/>
      <c r="J57" s="173" t="s">
        <v>130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131</v>
      </c>
    </row>
    <row r="60" s="9" customFormat="1" ht="24.96" customHeight="1">
      <c r="A60" s="9"/>
      <c r="B60" s="175"/>
      <c r="C60" s="176"/>
      <c r="D60" s="177" t="s">
        <v>1394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1395</v>
      </c>
      <c r="E61" s="178"/>
      <c r="F61" s="178"/>
      <c r="G61" s="178"/>
      <c r="H61" s="178"/>
      <c r="I61" s="178"/>
      <c r="J61" s="179">
        <f>J113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1396</v>
      </c>
      <c r="E62" s="178"/>
      <c r="F62" s="178"/>
      <c r="G62" s="178"/>
      <c r="H62" s="178"/>
      <c r="I62" s="178"/>
      <c r="J62" s="179">
        <f>J136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1397</v>
      </c>
      <c r="E63" s="178"/>
      <c r="F63" s="178"/>
      <c r="G63" s="178"/>
      <c r="H63" s="178"/>
      <c r="I63" s="178"/>
      <c r="J63" s="179">
        <f>J170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5"/>
      <c r="C64" s="176"/>
      <c r="D64" s="177" t="s">
        <v>1398</v>
      </c>
      <c r="E64" s="178"/>
      <c r="F64" s="178"/>
      <c r="G64" s="178"/>
      <c r="H64" s="178"/>
      <c r="I64" s="178"/>
      <c r="J64" s="179">
        <f>J206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1399</v>
      </c>
      <c r="E65" s="178"/>
      <c r="F65" s="178"/>
      <c r="G65" s="178"/>
      <c r="H65" s="178"/>
      <c r="I65" s="178"/>
      <c r="J65" s="179">
        <f>J246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1400</v>
      </c>
      <c r="E66" s="178"/>
      <c r="F66" s="178"/>
      <c r="G66" s="178"/>
      <c r="H66" s="178"/>
      <c r="I66" s="178"/>
      <c r="J66" s="179">
        <f>J282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1401</v>
      </c>
      <c r="E67" s="178"/>
      <c r="F67" s="178"/>
      <c r="G67" s="178"/>
      <c r="H67" s="178"/>
      <c r="I67" s="178"/>
      <c r="J67" s="179">
        <f>J314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163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2022_MŠ HOŘANY REKONSTRUKCE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02 - VZT+KLM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26. 4. 2022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Obec Stonava</v>
      </c>
      <c r="G83" s="41"/>
      <c r="H83" s="41"/>
      <c r="I83" s="33" t="s">
        <v>31</v>
      </c>
      <c r="J83" s="37" t="str">
        <f>E21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Amun Pro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164</v>
      </c>
      <c r="D86" s="189" t="s">
        <v>59</v>
      </c>
      <c r="E86" s="189" t="s">
        <v>55</v>
      </c>
      <c r="F86" s="189" t="s">
        <v>56</v>
      </c>
      <c r="G86" s="189" t="s">
        <v>165</v>
      </c>
      <c r="H86" s="189" t="s">
        <v>166</v>
      </c>
      <c r="I86" s="189" t="s">
        <v>167</v>
      </c>
      <c r="J86" s="189" t="s">
        <v>130</v>
      </c>
      <c r="K86" s="190" t="s">
        <v>168</v>
      </c>
      <c r="L86" s="191"/>
      <c r="M86" s="93" t="s">
        <v>19</v>
      </c>
      <c r="N86" s="94" t="s">
        <v>44</v>
      </c>
      <c r="O86" s="94" t="s">
        <v>169</v>
      </c>
      <c r="P86" s="94" t="s">
        <v>170</v>
      </c>
      <c r="Q86" s="94" t="s">
        <v>171</v>
      </c>
      <c r="R86" s="94" t="s">
        <v>172</v>
      </c>
      <c r="S86" s="94" t="s">
        <v>173</v>
      </c>
      <c r="T86" s="95" t="s">
        <v>174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175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P88+P113+P136+P170+P206+P246+P282+P314</f>
        <v>0</v>
      </c>
      <c r="Q87" s="97"/>
      <c r="R87" s="194">
        <f>R88+R113+R136+R170+R206+R246+R282+R314</f>
        <v>0</v>
      </c>
      <c r="S87" s="97"/>
      <c r="T87" s="195">
        <f>T88+T113+T136+T170+T206+T246+T282+T314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131</v>
      </c>
      <c r="BK87" s="196">
        <f>BK88+BK113+BK136+BK170+BK206+BK246+BK282+BK314</f>
        <v>0</v>
      </c>
    </row>
    <row r="88" s="12" customFormat="1" ht="25.92" customHeight="1">
      <c r="A88" s="12"/>
      <c r="B88" s="197"/>
      <c r="C88" s="198"/>
      <c r="D88" s="199" t="s">
        <v>73</v>
      </c>
      <c r="E88" s="200" t="s">
        <v>1402</v>
      </c>
      <c r="F88" s="200" t="s">
        <v>1403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SUM(P89:P112)</f>
        <v>0</v>
      </c>
      <c r="Q88" s="205"/>
      <c r="R88" s="206">
        <f>SUM(R89:R112)</f>
        <v>0</v>
      </c>
      <c r="S88" s="205"/>
      <c r="T88" s="207">
        <f>SUM(T89:T112)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82</v>
      </c>
      <c r="AT88" s="209" t="s">
        <v>73</v>
      </c>
      <c r="AU88" s="209" t="s">
        <v>74</v>
      </c>
      <c r="AY88" s="208" t="s">
        <v>178</v>
      </c>
      <c r="BK88" s="210">
        <f>SUM(BK89:BK112)</f>
        <v>0</v>
      </c>
    </row>
    <row r="89" s="2" customFormat="1" ht="33" customHeight="1">
      <c r="A89" s="39"/>
      <c r="B89" s="40"/>
      <c r="C89" s="213" t="s">
        <v>74</v>
      </c>
      <c r="D89" s="213" t="s">
        <v>180</v>
      </c>
      <c r="E89" s="214" t="s">
        <v>1404</v>
      </c>
      <c r="F89" s="215" t="s">
        <v>1405</v>
      </c>
      <c r="G89" s="216" t="s">
        <v>1406</v>
      </c>
      <c r="H89" s="217">
        <v>1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45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185</v>
      </c>
      <c r="AT89" s="224" t="s">
        <v>180</v>
      </c>
      <c r="AU89" s="224" t="s">
        <v>82</v>
      </c>
      <c r="AY89" s="18" t="s">
        <v>178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82</v>
      </c>
      <c r="BK89" s="225">
        <f>ROUND(I89*H89,2)</f>
        <v>0</v>
      </c>
      <c r="BL89" s="18" t="s">
        <v>185</v>
      </c>
      <c r="BM89" s="224" t="s">
        <v>84</v>
      </c>
    </row>
    <row r="90" s="2" customFormat="1">
      <c r="A90" s="39"/>
      <c r="B90" s="40"/>
      <c r="C90" s="41"/>
      <c r="D90" s="226" t="s">
        <v>187</v>
      </c>
      <c r="E90" s="41"/>
      <c r="F90" s="227" t="s">
        <v>1405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187</v>
      </c>
      <c r="AU90" s="18" t="s">
        <v>82</v>
      </c>
    </row>
    <row r="91" s="2" customFormat="1" ht="33" customHeight="1">
      <c r="A91" s="39"/>
      <c r="B91" s="40"/>
      <c r="C91" s="213" t="s">
        <v>74</v>
      </c>
      <c r="D91" s="213" t="s">
        <v>180</v>
      </c>
      <c r="E91" s="214" t="s">
        <v>1407</v>
      </c>
      <c r="F91" s="215" t="s">
        <v>1408</v>
      </c>
      <c r="G91" s="216" t="s">
        <v>1406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45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185</v>
      </c>
      <c r="AT91" s="224" t="s">
        <v>180</v>
      </c>
      <c r="AU91" s="224" t="s">
        <v>82</v>
      </c>
      <c r="AY91" s="18" t="s">
        <v>178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82</v>
      </c>
      <c r="BK91" s="225">
        <f>ROUND(I91*H91,2)</f>
        <v>0</v>
      </c>
      <c r="BL91" s="18" t="s">
        <v>185</v>
      </c>
      <c r="BM91" s="224" t="s">
        <v>185</v>
      </c>
    </row>
    <row r="92" s="2" customFormat="1">
      <c r="A92" s="39"/>
      <c r="B92" s="40"/>
      <c r="C92" s="41"/>
      <c r="D92" s="226" t="s">
        <v>187</v>
      </c>
      <c r="E92" s="41"/>
      <c r="F92" s="227" t="s">
        <v>1408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187</v>
      </c>
      <c r="AU92" s="18" t="s">
        <v>82</v>
      </c>
    </row>
    <row r="93" s="2" customFormat="1" ht="33" customHeight="1">
      <c r="A93" s="39"/>
      <c r="B93" s="40"/>
      <c r="C93" s="213" t="s">
        <v>74</v>
      </c>
      <c r="D93" s="213" t="s">
        <v>180</v>
      </c>
      <c r="E93" s="214" t="s">
        <v>1409</v>
      </c>
      <c r="F93" s="215" t="s">
        <v>1410</v>
      </c>
      <c r="G93" s="216" t="s">
        <v>1406</v>
      </c>
      <c r="H93" s="217">
        <v>2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45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185</v>
      </c>
      <c r="AT93" s="224" t="s">
        <v>180</v>
      </c>
      <c r="AU93" s="224" t="s">
        <v>82</v>
      </c>
      <c r="AY93" s="18" t="s">
        <v>178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82</v>
      </c>
      <c r="BK93" s="225">
        <f>ROUND(I93*H93,2)</f>
        <v>0</v>
      </c>
      <c r="BL93" s="18" t="s">
        <v>185</v>
      </c>
      <c r="BM93" s="224" t="s">
        <v>216</v>
      </c>
    </row>
    <row r="94" s="2" customFormat="1">
      <c r="A94" s="39"/>
      <c r="B94" s="40"/>
      <c r="C94" s="41"/>
      <c r="D94" s="226" t="s">
        <v>187</v>
      </c>
      <c r="E94" s="41"/>
      <c r="F94" s="227" t="s">
        <v>1410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187</v>
      </c>
      <c r="AU94" s="18" t="s">
        <v>82</v>
      </c>
    </row>
    <row r="95" s="2" customFormat="1" ht="16.5" customHeight="1">
      <c r="A95" s="39"/>
      <c r="B95" s="40"/>
      <c r="C95" s="213" t="s">
        <v>74</v>
      </c>
      <c r="D95" s="213" t="s">
        <v>180</v>
      </c>
      <c r="E95" s="214" t="s">
        <v>1411</v>
      </c>
      <c r="F95" s="215" t="s">
        <v>1412</v>
      </c>
      <c r="G95" s="216" t="s">
        <v>219</v>
      </c>
      <c r="H95" s="217">
        <v>0.5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45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185</v>
      </c>
      <c r="AT95" s="224" t="s">
        <v>180</v>
      </c>
      <c r="AU95" s="224" t="s">
        <v>82</v>
      </c>
      <c r="AY95" s="18" t="s">
        <v>178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82</v>
      </c>
      <c r="BK95" s="225">
        <f>ROUND(I95*H95,2)</f>
        <v>0</v>
      </c>
      <c r="BL95" s="18" t="s">
        <v>185</v>
      </c>
      <c r="BM95" s="224" t="s">
        <v>220</v>
      </c>
    </row>
    <row r="96" s="2" customFormat="1">
      <c r="A96" s="39"/>
      <c r="B96" s="40"/>
      <c r="C96" s="41"/>
      <c r="D96" s="226" t="s">
        <v>187</v>
      </c>
      <c r="E96" s="41"/>
      <c r="F96" s="227" t="s">
        <v>1412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187</v>
      </c>
      <c r="AU96" s="18" t="s">
        <v>82</v>
      </c>
    </row>
    <row r="97" s="2" customFormat="1" ht="16.5" customHeight="1">
      <c r="A97" s="39"/>
      <c r="B97" s="40"/>
      <c r="C97" s="213" t="s">
        <v>74</v>
      </c>
      <c r="D97" s="213" t="s">
        <v>180</v>
      </c>
      <c r="E97" s="214" t="s">
        <v>1413</v>
      </c>
      <c r="F97" s="215" t="s">
        <v>1414</v>
      </c>
      <c r="G97" s="216" t="s">
        <v>1415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185</v>
      </c>
      <c r="AT97" s="224" t="s">
        <v>180</v>
      </c>
      <c r="AU97" s="224" t="s">
        <v>82</v>
      </c>
      <c r="AY97" s="18" t="s">
        <v>178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82</v>
      </c>
      <c r="BK97" s="225">
        <f>ROUND(I97*H97,2)</f>
        <v>0</v>
      </c>
      <c r="BL97" s="18" t="s">
        <v>185</v>
      </c>
      <c r="BM97" s="224" t="s">
        <v>243</v>
      </c>
    </row>
    <row r="98" s="2" customFormat="1">
      <c r="A98" s="39"/>
      <c r="B98" s="40"/>
      <c r="C98" s="41"/>
      <c r="D98" s="226" t="s">
        <v>187</v>
      </c>
      <c r="E98" s="41"/>
      <c r="F98" s="227" t="s">
        <v>1414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187</v>
      </c>
      <c r="AU98" s="18" t="s">
        <v>82</v>
      </c>
    </row>
    <row r="99" s="2" customFormat="1" ht="33" customHeight="1">
      <c r="A99" s="39"/>
      <c r="B99" s="40"/>
      <c r="C99" s="213" t="s">
        <v>74</v>
      </c>
      <c r="D99" s="213" t="s">
        <v>180</v>
      </c>
      <c r="E99" s="214" t="s">
        <v>1416</v>
      </c>
      <c r="F99" s="215" t="s">
        <v>1417</v>
      </c>
      <c r="G99" s="216" t="s">
        <v>1418</v>
      </c>
      <c r="H99" s="217">
        <v>26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185</v>
      </c>
      <c r="AT99" s="224" t="s">
        <v>180</v>
      </c>
      <c r="AU99" s="224" t="s">
        <v>82</v>
      </c>
      <c r="AY99" s="18" t="s">
        <v>178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82</v>
      </c>
      <c r="BK99" s="225">
        <f>ROUND(I99*H99,2)</f>
        <v>0</v>
      </c>
      <c r="BL99" s="18" t="s">
        <v>185</v>
      </c>
      <c r="BM99" s="224" t="s">
        <v>241</v>
      </c>
    </row>
    <row r="100" s="2" customFormat="1">
      <c r="A100" s="39"/>
      <c r="B100" s="40"/>
      <c r="C100" s="41"/>
      <c r="D100" s="226" t="s">
        <v>187</v>
      </c>
      <c r="E100" s="41"/>
      <c r="F100" s="227" t="s">
        <v>1417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187</v>
      </c>
      <c r="AU100" s="18" t="s">
        <v>82</v>
      </c>
    </row>
    <row r="101" s="2" customFormat="1" ht="33" customHeight="1">
      <c r="A101" s="39"/>
      <c r="B101" s="40"/>
      <c r="C101" s="213" t="s">
        <v>74</v>
      </c>
      <c r="D101" s="213" t="s">
        <v>180</v>
      </c>
      <c r="E101" s="214" t="s">
        <v>1419</v>
      </c>
      <c r="F101" s="215" t="s">
        <v>1420</v>
      </c>
      <c r="G101" s="216" t="s">
        <v>1418</v>
      </c>
      <c r="H101" s="217">
        <v>41.600000000000001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185</v>
      </c>
      <c r="AT101" s="224" t="s">
        <v>180</v>
      </c>
      <c r="AU101" s="224" t="s">
        <v>82</v>
      </c>
      <c r="AY101" s="18" t="s">
        <v>178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82</v>
      </c>
      <c r="BK101" s="225">
        <f>ROUND(I101*H101,2)</f>
        <v>0</v>
      </c>
      <c r="BL101" s="18" t="s">
        <v>185</v>
      </c>
      <c r="BM101" s="224" t="s">
        <v>268</v>
      </c>
    </row>
    <row r="102" s="2" customFormat="1">
      <c r="A102" s="39"/>
      <c r="B102" s="40"/>
      <c r="C102" s="41"/>
      <c r="D102" s="226" t="s">
        <v>187</v>
      </c>
      <c r="E102" s="41"/>
      <c r="F102" s="227" t="s">
        <v>1420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187</v>
      </c>
      <c r="AU102" s="18" t="s">
        <v>82</v>
      </c>
    </row>
    <row r="103" s="2" customFormat="1" ht="24.15" customHeight="1">
      <c r="A103" s="39"/>
      <c r="B103" s="40"/>
      <c r="C103" s="213" t="s">
        <v>74</v>
      </c>
      <c r="D103" s="213" t="s">
        <v>180</v>
      </c>
      <c r="E103" s="214" t="s">
        <v>1421</v>
      </c>
      <c r="F103" s="215" t="s">
        <v>1422</v>
      </c>
      <c r="G103" s="216" t="s">
        <v>1415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185</v>
      </c>
      <c r="AT103" s="224" t="s">
        <v>180</v>
      </c>
      <c r="AU103" s="224" t="s">
        <v>82</v>
      </c>
      <c r="AY103" s="18" t="s">
        <v>178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82</v>
      </c>
      <c r="BK103" s="225">
        <f>ROUND(I103*H103,2)</f>
        <v>0</v>
      </c>
      <c r="BL103" s="18" t="s">
        <v>185</v>
      </c>
      <c r="BM103" s="224" t="s">
        <v>279</v>
      </c>
    </row>
    <row r="104" s="2" customFormat="1">
      <c r="A104" s="39"/>
      <c r="B104" s="40"/>
      <c r="C104" s="41"/>
      <c r="D104" s="226" t="s">
        <v>187</v>
      </c>
      <c r="E104" s="41"/>
      <c r="F104" s="227" t="s">
        <v>1422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187</v>
      </c>
      <c r="AU104" s="18" t="s">
        <v>82</v>
      </c>
    </row>
    <row r="105" s="2" customFormat="1" ht="24.15" customHeight="1">
      <c r="A105" s="39"/>
      <c r="B105" s="40"/>
      <c r="C105" s="213" t="s">
        <v>74</v>
      </c>
      <c r="D105" s="213" t="s">
        <v>180</v>
      </c>
      <c r="E105" s="214" t="s">
        <v>1423</v>
      </c>
      <c r="F105" s="215" t="s">
        <v>1424</v>
      </c>
      <c r="G105" s="216" t="s">
        <v>206</v>
      </c>
      <c r="H105" s="217">
        <v>2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185</v>
      </c>
      <c r="AT105" s="224" t="s">
        <v>180</v>
      </c>
      <c r="AU105" s="224" t="s">
        <v>82</v>
      </c>
      <c r="AY105" s="18" t="s">
        <v>178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82</v>
      </c>
      <c r="BK105" s="225">
        <f>ROUND(I105*H105,2)</f>
        <v>0</v>
      </c>
      <c r="BL105" s="18" t="s">
        <v>185</v>
      </c>
      <c r="BM105" s="224" t="s">
        <v>290</v>
      </c>
    </row>
    <row r="106" s="2" customFormat="1">
      <c r="A106" s="39"/>
      <c r="B106" s="40"/>
      <c r="C106" s="41"/>
      <c r="D106" s="226" t="s">
        <v>187</v>
      </c>
      <c r="E106" s="41"/>
      <c r="F106" s="227" t="s">
        <v>1424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187</v>
      </c>
      <c r="AU106" s="18" t="s">
        <v>82</v>
      </c>
    </row>
    <row r="107" s="2" customFormat="1" ht="16.5" customHeight="1">
      <c r="A107" s="39"/>
      <c r="B107" s="40"/>
      <c r="C107" s="213" t="s">
        <v>74</v>
      </c>
      <c r="D107" s="213" t="s">
        <v>180</v>
      </c>
      <c r="E107" s="214" t="s">
        <v>1425</v>
      </c>
      <c r="F107" s="215" t="s">
        <v>1426</v>
      </c>
      <c r="G107" s="216" t="s">
        <v>219</v>
      </c>
      <c r="H107" s="217">
        <v>25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185</v>
      </c>
      <c r="AT107" s="224" t="s">
        <v>180</v>
      </c>
      <c r="AU107" s="224" t="s">
        <v>82</v>
      </c>
      <c r="AY107" s="18" t="s">
        <v>178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82</v>
      </c>
      <c r="BK107" s="225">
        <f>ROUND(I107*H107,2)</f>
        <v>0</v>
      </c>
      <c r="BL107" s="18" t="s">
        <v>185</v>
      </c>
      <c r="BM107" s="224" t="s">
        <v>300</v>
      </c>
    </row>
    <row r="108" s="2" customFormat="1">
      <c r="A108" s="39"/>
      <c r="B108" s="40"/>
      <c r="C108" s="41"/>
      <c r="D108" s="226" t="s">
        <v>187</v>
      </c>
      <c r="E108" s="41"/>
      <c r="F108" s="227" t="s">
        <v>1426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187</v>
      </c>
      <c r="AU108" s="18" t="s">
        <v>82</v>
      </c>
    </row>
    <row r="109" s="2" customFormat="1" ht="16.5" customHeight="1">
      <c r="A109" s="39"/>
      <c r="B109" s="40"/>
      <c r="C109" s="213" t="s">
        <v>74</v>
      </c>
      <c r="D109" s="213" t="s">
        <v>180</v>
      </c>
      <c r="E109" s="214" t="s">
        <v>1427</v>
      </c>
      <c r="F109" s="215" t="s">
        <v>1428</v>
      </c>
      <c r="G109" s="216" t="s">
        <v>206</v>
      </c>
      <c r="H109" s="217">
        <v>95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185</v>
      </c>
      <c r="AT109" s="224" t="s">
        <v>180</v>
      </c>
      <c r="AU109" s="224" t="s">
        <v>82</v>
      </c>
      <c r="AY109" s="18" t="s">
        <v>178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82</v>
      </c>
      <c r="BK109" s="225">
        <f>ROUND(I109*H109,2)</f>
        <v>0</v>
      </c>
      <c r="BL109" s="18" t="s">
        <v>185</v>
      </c>
      <c r="BM109" s="224" t="s">
        <v>309</v>
      </c>
    </row>
    <row r="110" s="2" customFormat="1">
      <c r="A110" s="39"/>
      <c r="B110" s="40"/>
      <c r="C110" s="41"/>
      <c r="D110" s="226" t="s">
        <v>187</v>
      </c>
      <c r="E110" s="41"/>
      <c r="F110" s="227" t="s">
        <v>1428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187</v>
      </c>
      <c r="AU110" s="18" t="s">
        <v>82</v>
      </c>
    </row>
    <row r="111" s="2" customFormat="1" ht="16.5" customHeight="1">
      <c r="A111" s="39"/>
      <c r="B111" s="40"/>
      <c r="C111" s="213" t="s">
        <v>74</v>
      </c>
      <c r="D111" s="213" t="s">
        <v>180</v>
      </c>
      <c r="E111" s="214" t="s">
        <v>1429</v>
      </c>
      <c r="F111" s="215" t="s">
        <v>1430</v>
      </c>
      <c r="G111" s="216" t="s">
        <v>206</v>
      </c>
      <c r="H111" s="217">
        <v>95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185</v>
      </c>
      <c r="AT111" s="224" t="s">
        <v>180</v>
      </c>
      <c r="AU111" s="224" t="s">
        <v>82</v>
      </c>
      <c r="AY111" s="18" t="s">
        <v>178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82</v>
      </c>
      <c r="BK111" s="225">
        <f>ROUND(I111*H111,2)</f>
        <v>0</v>
      </c>
      <c r="BL111" s="18" t="s">
        <v>185</v>
      </c>
      <c r="BM111" s="224" t="s">
        <v>321</v>
      </c>
    </row>
    <row r="112" s="2" customFormat="1">
      <c r="A112" s="39"/>
      <c r="B112" s="40"/>
      <c r="C112" s="41"/>
      <c r="D112" s="226" t="s">
        <v>187</v>
      </c>
      <c r="E112" s="41"/>
      <c r="F112" s="227" t="s">
        <v>1430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187</v>
      </c>
      <c r="AU112" s="18" t="s">
        <v>82</v>
      </c>
    </row>
    <row r="113" s="12" customFormat="1" ht="25.92" customHeight="1">
      <c r="A113" s="12"/>
      <c r="B113" s="197"/>
      <c r="C113" s="198"/>
      <c r="D113" s="199" t="s">
        <v>73</v>
      </c>
      <c r="E113" s="200" t="s">
        <v>1431</v>
      </c>
      <c r="F113" s="200" t="s">
        <v>1432</v>
      </c>
      <c r="G113" s="198"/>
      <c r="H113" s="198"/>
      <c r="I113" s="201"/>
      <c r="J113" s="202">
        <f>BK113</f>
        <v>0</v>
      </c>
      <c r="K113" s="198"/>
      <c r="L113" s="203"/>
      <c r="M113" s="204"/>
      <c r="N113" s="205"/>
      <c r="O113" s="205"/>
      <c r="P113" s="206">
        <f>SUM(P114:P135)</f>
        <v>0</v>
      </c>
      <c r="Q113" s="205"/>
      <c r="R113" s="206">
        <f>SUM(R114:R135)</f>
        <v>0</v>
      </c>
      <c r="S113" s="205"/>
      <c r="T113" s="207">
        <f>SUM(T114:T135)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82</v>
      </c>
      <c r="AT113" s="209" t="s">
        <v>73</v>
      </c>
      <c r="AU113" s="209" t="s">
        <v>74</v>
      </c>
      <c r="AY113" s="208" t="s">
        <v>178</v>
      </c>
      <c r="BK113" s="210">
        <f>SUM(BK114:BK135)</f>
        <v>0</v>
      </c>
    </row>
    <row r="114" s="2" customFormat="1" ht="33" customHeight="1">
      <c r="A114" s="39"/>
      <c r="B114" s="40"/>
      <c r="C114" s="213" t="s">
        <v>74</v>
      </c>
      <c r="D114" s="213" t="s">
        <v>180</v>
      </c>
      <c r="E114" s="214" t="s">
        <v>1433</v>
      </c>
      <c r="F114" s="215" t="s">
        <v>1434</v>
      </c>
      <c r="G114" s="216" t="s">
        <v>1406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185</v>
      </c>
      <c r="AT114" s="224" t="s">
        <v>180</v>
      </c>
      <c r="AU114" s="224" t="s">
        <v>82</v>
      </c>
      <c r="AY114" s="18" t="s">
        <v>178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82</v>
      </c>
      <c r="BK114" s="225">
        <f>ROUND(I114*H114,2)</f>
        <v>0</v>
      </c>
      <c r="BL114" s="18" t="s">
        <v>185</v>
      </c>
      <c r="BM114" s="224" t="s">
        <v>333</v>
      </c>
    </row>
    <row r="115" s="2" customFormat="1">
      <c r="A115" s="39"/>
      <c r="B115" s="40"/>
      <c r="C115" s="41"/>
      <c r="D115" s="226" t="s">
        <v>187</v>
      </c>
      <c r="E115" s="41"/>
      <c r="F115" s="227" t="s">
        <v>1434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187</v>
      </c>
      <c r="AU115" s="18" t="s">
        <v>82</v>
      </c>
    </row>
    <row r="116" s="2" customFormat="1" ht="33" customHeight="1">
      <c r="A116" s="39"/>
      <c r="B116" s="40"/>
      <c r="C116" s="213" t="s">
        <v>74</v>
      </c>
      <c r="D116" s="213" t="s">
        <v>180</v>
      </c>
      <c r="E116" s="214" t="s">
        <v>1409</v>
      </c>
      <c r="F116" s="215" t="s">
        <v>1410</v>
      </c>
      <c r="G116" s="216" t="s">
        <v>1406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185</v>
      </c>
      <c r="AT116" s="224" t="s">
        <v>180</v>
      </c>
      <c r="AU116" s="224" t="s">
        <v>82</v>
      </c>
      <c r="AY116" s="18" t="s">
        <v>178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185</v>
      </c>
      <c r="BM116" s="224" t="s">
        <v>341</v>
      </c>
    </row>
    <row r="117" s="2" customFormat="1">
      <c r="A117" s="39"/>
      <c r="B117" s="40"/>
      <c r="C117" s="41"/>
      <c r="D117" s="226" t="s">
        <v>187</v>
      </c>
      <c r="E117" s="41"/>
      <c r="F117" s="227" t="s">
        <v>1410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187</v>
      </c>
      <c r="AU117" s="18" t="s">
        <v>82</v>
      </c>
    </row>
    <row r="118" s="2" customFormat="1" ht="37.8" customHeight="1">
      <c r="A118" s="39"/>
      <c r="B118" s="40"/>
      <c r="C118" s="213" t="s">
        <v>74</v>
      </c>
      <c r="D118" s="213" t="s">
        <v>180</v>
      </c>
      <c r="E118" s="214" t="s">
        <v>1435</v>
      </c>
      <c r="F118" s="215" t="s">
        <v>1436</v>
      </c>
      <c r="G118" s="216" t="s">
        <v>1406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185</v>
      </c>
      <c r="AT118" s="224" t="s">
        <v>180</v>
      </c>
      <c r="AU118" s="224" t="s">
        <v>82</v>
      </c>
      <c r="AY118" s="18" t="s">
        <v>178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82</v>
      </c>
      <c r="BK118" s="225">
        <f>ROUND(I118*H118,2)</f>
        <v>0</v>
      </c>
      <c r="BL118" s="18" t="s">
        <v>185</v>
      </c>
      <c r="BM118" s="224" t="s">
        <v>353</v>
      </c>
    </row>
    <row r="119" s="2" customFormat="1">
      <c r="A119" s="39"/>
      <c r="B119" s="40"/>
      <c r="C119" s="41"/>
      <c r="D119" s="226" t="s">
        <v>187</v>
      </c>
      <c r="E119" s="41"/>
      <c r="F119" s="227" t="s">
        <v>1437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187</v>
      </c>
      <c r="AU119" s="18" t="s">
        <v>82</v>
      </c>
    </row>
    <row r="120" s="2" customFormat="1" ht="16.5" customHeight="1">
      <c r="A120" s="39"/>
      <c r="B120" s="40"/>
      <c r="C120" s="213" t="s">
        <v>74</v>
      </c>
      <c r="D120" s="213" t="s">
        <v>180</v>
      </c>
      <c r="E120" s="214" t="s">
        <v>1411</v>
      </c>
      <c r="F120" s="215" t="s">
        <v>1412</v>
      </c>
      <c r="G120" s="216" t="s">
        <v>219</v>
      </c>
      <c r="H120" s="217">
        <v>0.5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185</v>
      </c>
      <c r="AT120" s="224" t="s">
        <v>180</v>
      </c>
      <c r="AU120" s="224" t="s">
        <v>82</v>
      </c>
      <c r="AY120" s="18" t="s">
        <v>178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185</v>
      </c>
      <c r="BM120" s="224" t="s">
        <v>365</v>
      </c>
    </row>
    <row r="121" s="2" customFormat="1">
      <c r="A121" s="39"/>
      <c r="B121" s="40"/>
      <c r="C121" s="41"/>
      <c r="D121" s="226" t="s">
        <v>187</v>
      </c>
      <c r="E121" s="41"/>
      <c r="F121" s="227" t="s">
        <v>1412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187</v>
      </c>
      <c r="AU121" s="18" t="s">
        <v>82</v>
      </c>
    </row>
    <row r="122" s="2" customFormat="1" ht="16.5" customHeight="1">
      <c r="A122" s="39"/>
      <c r="B122" s="40"/>
      <c r="C122" s="213" t="s">
        <v>74</v>
      </c>
      <c r="D122" s="213" t="s">
        <v>180</v>
      </c>
      <c r="E122" s="214" t="s">
        <v>1413</v>
      </c>
      <c r="F122" s="215" t="s">
        <v>1414</v>
      </c>
      <c r="G122" s="216" t="s">
        <v>1415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185</v>
      </c>
      <c r="AT122" s="224" t="s">
        <v>180</v>
      </c>
      <c r="AU122" s="224" t="s">
        <v>82</v>
      </c>
      <c r="AY122" s="18" t="s">
        <v>178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82</v>
      </c>
      <c r="BK122" s="225">
        <f>ROUND(I122*H122,2)</f>
        <v>0</v>
      </c>
      <c r="BL122" s="18" t="s">
        <v>185</v>
      </c>
      <c r="BM122" s="224" t="s">
        <v>373</v>
      </c>
    </row>
    <row r="123" s="2" customFormat="1">
      <c r="A123" s="39"/>
      <c r="B123" s="40"/>
      <c r="C123" s="41"/>
      <c r="D123" s="226" t="s">
        <v>187</v>
      </c>
      <c r="E123" s="41"/>
      <c r="F123" s="227" t="s">
        <v>1414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187</v>
      </c>
      <c r="AU123" s="18" t="s">
        <v>82</v>
      </c>
    </row>
    <row r="124" s="2" customFormat="1" ht="33" customHeight="1">
      <c r="A124" s="39"/>
      <c r="B124" s="40"/>
      <c r="C124" s="213" t="s">
        <v>74</v>
      </c>
      <c r="D124" s="213" t="s">
        <v>180</v>
      </c>
      <c r="E124" s="214" t="s">
        <v>1419</v>
      </c>
      <c r="F124" s="215" t="s">
        <v>1420</v>
      </c>
      <c r="G124" s="216" t="s">
        <v>1418</v>
      </c>
      <c r="H124" s="217">
        <v>46.799999999999997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185</v>
      </c>
      <c r="AT124" s="224" t="s">
        <v>180</v>
      </c>
      <c r="AU124" s="224" t="s">
        <v>82</v>
      </c>
      <c r="AY124" s="18" t="s">
        <v>178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185</v>
      </c>
      <c r="BM124" s="224" t="s">
        <v>387</v>
      </c>
    </row>
    <row r="125" s="2" customFormat="1">
      <c r="A125" s="39"/>
      <c r="B125" s="40"/>
      <c r="C125" s="41"/>
      <c r="D125" s="226" t="s">
        <v>187</v>
      </c>
      <c r="E125" s="41"/>
      <c r="F125" s="227" t="s">
        <v>1420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187</v>
      </c>
      <c r="AU125" s="18" t="s">
        <v>82</v>
      </c>
    </row>
    <row r="126" s="2" customFormat="1" ht="24.15" customHeight="1">
      <c r="A126" s="39"/>
      <c r="B126" s="40"/>
      <c r="C126" s="213" t="s">
        <v>74</v>
      </c>
      <c r="D126" s="213" t="s">
        <v>180</v>
      </c>
      <c r="E126" s="214" t="s">
        <v>1421</v>
      </c>
      <c r="F126" s="215" t="s">
        <v>1422</v>
      </c>
      <c r="G126" s="216" t="s">
        <v>1415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185</v>
      </c>
      <c r="AT126" s="224" t="s">
        <v>180</v>
      </c>
      <c r="AU126" s="224" t="s">
        <v>82</v>
      </c>
      <c r="AY126" s="18" t="s">
        <v>178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185</v>
      </c>
      <c r="BM126" s="224" t="s">
        <v>400</v>
      </c>
    </row>
    <row r="127" s="2" customFormat="1">
      <c r="A127" s="39"/>
      <c r="B127" s="40"/>
      <c r="C127" s="41"/>
      <c r="D127" s="226" t="s">
        <v>187</v>
      </c>
      <c r="E127" s="41"/>
      <c r="F127" s="227" t="s">
        <v>1422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187</v>
      </c>
      <c r="AU127" s="18" t="s">
        <v>82</v>
      </c>
    </row>
    <row r="128" s="2" customFormat="1" ht="24.15" customHeight="1">
      <c r="A128" s="39"/>
      <c r="B128" s="40"/>
      <c r="C128" s="213" t="s">
        <v>74</v>
      </c>
      <c r="D128" s="213" t="s">
        <v>180</v>
      </c>
      <c r="E128" s="214" t="s">
        <v>1423</v>
      </c>
      <c r="F128" s="215" t="s">
        <v>1424</v>
      </c>
      <c r="G128" s="216" t="s">
        <v>206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185</v>
      </c>
      <c r="AT128" s="224" t="s">
        <v>180</v>
      </c>
      <c r="AU128" s="224" t="s">
        <v>82</v>
      </c>
      <c r="AY128" s="18" t="s">
        <v>178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82</v>
      </c>
      <c r="BK128" s="225">
        <f>ROUND(I128*H128,2)</f>
        <v>0</v>
      </c>
      <c r="BL128" s="18" t="s">
        <v>185</v>
      </c>
      <c r="BM128" s="224" t="s">
        <v>413</v>
      </c>
    </row>
    <row r="129" s="2" customFormat="1">
      <c r="A129" s="39"/>
      <c r="B129" s="40"/>
      <c r="C129" s="41"/>
      <c r="D129" s="226" t="s">
        <v>187</v>
      </c>
      <c r="E129" s="41"/>
      <c r="F129" s="227" t="s">
        <v>1424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82</v>
      </c>
    </row>
    <row r="130" s="2" customFormat="1" ht="16.5" customHeight="1">
      <c r="A130" s="39"/>
      <c r="B130" s="40"/>
      <c r="C130" s="213" t="s">
        <v>74</v>
      </c>
      <c r="D130" s="213" t="s">
        <v>180</v>
      </c>
      <c r="E130" s="214" t="s">
        <v>1425</v>
      </c>
      <c r="F130" s="215" t="s">
        <v>1426</v>
      </c>
      <c r="G130" s="216" t="s">
        <v>219</v>
      </c>
      <c r="H130" s="217">
        <v>25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185</v>
      </c>
      <c r="AT130" s="224" t="s">
        <v>180</v>
      </c>
      <c r="AU130" s="224" t="s">
        <v>82</v>
      </c>
      <c r="AY130" s="18" t="s">
        <v>178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82</v>
      </c>
      <c r="BK130" s="225">
        <f>ROUND(I130*H130,2)</f>
        <v>0</v>
      </c>
      <c r="BL130" s="18" t="s">
        <v>185</v>
      </c>
      <c r="BM130" s="224" t="s">
        <v>427</v>
      </c>
    </row>
    <row r="131" s="2" customFormat="1">
      <c r="A131" s="39"/>
      <c r="B131" s="40"/>
      <c r="C131" s="41"/>
      <c r="D131" s="226" t="s">
        <v>187</v>
      </c>
      <c r="E131" s="41"/>
      <c r="F131" s="227" t="s">
        <v>1426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187</v>
      </c>
      <c r="AU131" s="18" t="s">
        <v>82</v>
      </c>
    </row>
    <row r="132" s="2" customFormat="1" ht="16.5" customHeight="1">
      <c r="A132" s="39"/>
      <c r="B132" s="40"/>
      <c r="C132" s="213" t="s">
        <v>74</v>
      </c>
      <c r="D132" s="213" t="s">
        <v>180</v>
      </c>
      <c r="E132" s="214" t="s">
        <v>1427</v>
      </c>
      <c r="F132" s="215" t="s">
        <v>1428</v>
      </c>
      <c r="G132" s="216" t="s">
        <v>206</v>
      </c>
      <c r="H132" s="217">
        <v>56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185</v>
      </c>
      <c r="AT132" s="224" t="s">
        <v>180</v>
      </c>
      <c r="AU132" s="224" t="s">
        <v>82</v>
      </c>
      <c r="AY132" s="18" t="s">
        <v>178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82</v>
      </c>
      <c r="BK132" s="225">
        <f>ROUND(I132*H132,2)</f>
        <v>0</v>
      </c>
      <c r="BL132" s="18" t="s">
        <v>185</v>
      </c>
      <c r="BM132" s="224" t="s">
        <v>435</v>
      </c>
    </row>
    <row r="133" s="2" customFormat="1">
      <c r="A133" s="39"/>
      <c r="B133" s="40"/>
      <c r="C133" s="41"/>
      <c r="D133" s="226" t="s">
        <v>187</v>
      </c>
      <c r="E133" s="41"/>
      <c r="F133" s="227" t="s">
        <v>1428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187</v>
      </c>
      <c r="AU133" s="18" t="s">
        <v>82</v>
      </c>
    </row>
    <row r="134" s="2" customFormat="1" ht="16.5" customHeight="1">
      <c r="A134" s="39"/>
      <c r="B134" s="40"/>
      <c r="C134" s="213" t="s">
        <v>74</v>
      </c>
      <c r="D134" s="213" t="s">
        <v>180</v>
      </c>
      <c r="E134" s="214" t="s">
        <v>1429</v>
      </c>
      <c r="F134" s="215" t="s">
        <v>1430</v>
      </c>
      <c r="G134" s="216" t="s">
        <v>206</v>
      </c>
      <c r="H134" s="217">
        <v>56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185</v>
      </c>
      <c r="AT134" s="224" t="s">
        <v>180</v>
      </c>
      <c r="AU134" s="224" t="s">
        <v>82</v>
      </c>
      <c r="AY134" s="18" t="s">
        <v>178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185</v>
      </c>
      <c r="BM134" s="224" t="s">
        <v>447</v>
      </c>
    </row>
    <row r="135" s="2" customFormat="1">
      <c r="A135" s="39"/>
      <c r="B135" s="40"/>
      <c r="C135" s="41"/>
      <c r="D135" s="226" t="s">
        <v>187</v>
      </c>
      <c r="E135" s="41"/>
      <c r="F135" s="227" t="s">
        <v>1430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82</v>
      </c>
    </row>
    <row r="136" s="12" customFormat="1" ht="25.92" customHeight="1">
      <c r="A136" s="12"/>
      <c r="B136" s="197"/>
      <c r="C136" s="198"/>
      <c r="D136" s="199" t="s">
        <v>73</v>
      </c>
      <c r="E136" s="200" t="s">
        <v>1438</v>
      </c>
      <c r="F136" s="200" t="s">
        <v>1439</v>
      </c>
      <c r="G136" s="198"/>
      <c r="H136" s="198"/>
      <c r="I136" s="201"/>
      <c r="J136" s="202">
        <f>BK136</f>
        <v>0</v>
      </c>
      <c r="K136" s="198"/>
      <c r="L136" s="203"/>
      <c r="M136" s="204"/>
      <c r="N136" s="205"/>
      <c r="O136" s="205"/>
      <c r="P136" s="206">
        <f>SUM(P137:P169)</f>
        <v>0</v>
      </c>
      <c r="Q136" s="205"/>
      <c r="R136" s="206">
        <f>SUM(R137:R169)</f>
        <v>0</v>
      </c>
      <c r="S136" s="205"/>
      <c r="T136" s="207">
        <f>SUM(T137:T169)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82</v>
      </c>
      <c r="AT136" s="209" t="s">
        <v>73</v>
      </c>
      <c r="AU136" s="209" t="s">
        <v>74</v>
      </c>
      <c r="AY136" s="208" t="s">
        <v>178</v>
      </c>
      <c r="BK136" s="210">
        <f>SUM(BK137:BK169)</f>
        <v>0</v>
      </c>
    </row>
    <row r="137" s="2" customFormat="1" ht="37.8" customHeight="1">
      <c r="A137" s="39"/>
      <c r="B137" s="40"/>
      <c r="C137" s="213" t="s">
        <v>74</v>
      </c>
      <c r="D137" s="213" t="s">
        <v>180</v>
      </c>
      <c r="E137" s="214" t="s">
        <v>1440</v>
      </c>
      <c r="F137" s="215" t="s">
        <v>1441</v>
      </c>
      <c r="G137" s="216" t="s">
        <v>1406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185</v>
      </c>
      <c r="AT137" s="224" t="s">
        <v>180</v>
      </c>
      <c r="AU137" s="224" t="s">
        <v>82</v>
      </c>
      <c r="AY137" s="18" t="s">
        <v>178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82</v>
      </c>
      <c r="BK137" s="225">
        <f>ROUND(I137*H137,2)</f>
        <v>0</v>
      </c>
      <c r="BL137" s="18" t="s">
        <v>185</v>
      </c>
      <c r="BM137" s="224" t="s">
        <v>458</v>
      </c>
    </row>
    <row r="138" s="2" customFormat="1">
      <c r="A138" s="39"/>
      <c r="B138" s="40"/>
      <c r="C138" s="41"/>
      <c r="D138" s="226" t="s">
        <v>187</v>
      </c>
      <c r="E138" s="41"/>
      <c r="F138" s="227" t="s">
        <v>1441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187</v>
      </c>
      <c r="AU138" s="18" t="s">
        <v>82</v>
      </c>
    </row>
    <row r="139" s="2" customFormat="1" ht="16.5" customHeight="1">
      <c r="A139" s="39"/>
      <c r="B139" s="40"/>
      <c r="C139" s="213" t="s">
        <v>74</v>
      </c>
      <c r="D139" s="213" t="s">
        <v>180</v>
      </c>
      <c r="E139" s="214" t="s">
        <v>1442</v>
      </c>
      <c r="F139" s="215" t="s">
        <v>1443</v>
      </c>
      <c r="G139" s="216" t="s">
        <v>1406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185</v>
      </c>
      <c r="AT139" s="224" t="s">
        <v>180</v>
      </c>
      <c r="AU139" s="224" t="s">
        <v>82</v>
      </c>
      <c r="AY139" s="18" t="s">
        <v>178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82</v>
      </c>
      <c r="BK139" s="225">
        <f>ROUND(I139*H139,2)</f>
        <v>0</v>
      </c>
      <c r="BL139" s="18" t="s">
        <v>185</v>
      </c>
      <c r="BM139" s="224" t="s">
        <v>470</v>
      </c>
    </row>
    <row r="140" s="2" customFormat="1">
      <c r="A140" s="39"/>
      <c r="B140" s="40"/>
      <c r="C140" s="41"/>
      <c r="D140" s="226" t="s">
        <v>187</v>
      </c>
      <c r="E140" s="41"/>
      <c r="F140" s="227" t="s">
        <v>1443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187</v>
      </c>
      <c r="AU140" s="18" t="s">
        <v>82</v>
      </c>
    </row>
    <row r="141" s="2" customFormat="1" ht="24.15" customHeight="1">
      <c r="A141" s="39"/>
      <c r="B141" s="40"/>
      <c r="C141" s="213" t="s">
        <v>74</v>
      </c>
      <c r="D141" s="213" t="s">
        <v>180</v>
      </c>
      <c r="E141" s="214" t="s">
        <v>1444</v>
      </c>
      <c r="F141" s="215" t="s">
        <v>1445</v>
      </c>
      <c r="G141" s="216" t="s">
        <v>1406</v>
      </c>
      <c r="H141" s="217">
        <v>1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185</v>
      </c>
      <c r="AT141" s="224" t="s">
        <v>180</v>
      </c>
      <c r="AU141" s="224" t="s">
        <v>82</v>
      </c>
      <c r="AY141" s="18" t="s">
        <v>178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82</v>
      </c>
      <c r="BK141" s="225">
        <f>ROUND(I141*H141,2)</f>
        <v>0</v>
      </c>
      <c r="BL141" s="18" t="s">
        <v>185</v>
      </c>
      <c r="BM141" s="224" t="s">
        <v>478</v>
      </c>
    </row>
    <row r="142" s="2" customFormat="1">
      <c r="A142" s="39"/>
      <c r="B142" s="40"/>
      <c r="C142" s="41"/>
      <c r="D142" s="226" t="s">
        <v>187</v>
      </c>
      <c r="E142" s="41"/>
      <c r="F142" s="227" t="s">
        <v>1445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187</v>
      </c>
      <c r="AU142" s="18" t="s">
        <v>82</v>
      </c>
    </row>
    <row r="143" s="2" customFormat="1" ht="24.15" customHeight="1">
      <c r="A143" s="39"/>
      <c r="B143" s="40"/>
      <c r="C143" s="213" t="s">
        <v>74</v>
      </c>
      <c r="D143" s="213" t="s">
        <v>180</v>
      </c>
      <c r="E143" s="214" t="s">
        <v>1446</v>
      </c>
      <c r="F143" s="215" t="s">
        <v>1447</v>
      </c>
      <c r="G143" s="216" t="s">
        <v>1406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185</v>
      </c>
      <c r="AT143" s="224" t="s">
        <v>180</v>
      </c>
      <c r="AU143" s="224" t="s">
        <v>82</v>
      </c>
      <c r="AY143" s="18" t="s">
        <v>178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82</v>
      </c>
      <c r="BK143" s="225">
        <f>ROUND(I143*H143,2)</f>
        <v>0</v>
      </c>
      <c r="BL143" s="18" t="s">
        <v>185</v>
      </c>
      <c r="BM143" s="224" t="s">
        <v>486</v>
      </c>
    </row>
    <row r="144" s="2" customFormat="1">
      <c r="A144" s="39"/>
      <c r="B144" s="40"/>
      <c r="C144" s="41"/>
      <c r="D144" s="226" t="s">
        <v>187</v>
      </c>
      <c r="E144" s="41"/>
      <c r="F144" s="227" t="s">
        <v>1447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187</v>
      </c>
      <c r="AU144" s="18" t="s">
        <v>82</v>
      </c>
    </row>
    <row r="145" s="2" customFormat="1" ht="16.5" customHeight="1">
      <c r="A145" s="39"/>
      <c r="B145" s="40"/>
      <c r="C145" s="213" t="s">
        <v>74</v>
      </c>
      <c r="D145" s="213" t="s">
        <v>180</v>
      </c>
      <c r="E145" s="214" t="s">
        <v>1448</v>
      </c>
      <c r="F145" s="215" t="s">
        <v>1449</v>
      </c>
      <c r="G145" s="216" t="s">
        <v>1406</v>
      </c>
      <c r="H145" s="217">
        <v>3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185</v>
      </c>
      <c r="AT145" s="224" t="s">
        <v>180</v>
      </c>
      <c r="AU145" s="224" t="s">
        <v>82</v>
      </c>
      <c r="AY145" s="18" t="s">
        <v>178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82</v>
      </c>
      <c r="BK145" s="225">
        <f>ROUND(I145*H145,2)</f>
        <v>0</v>
      </c>
      <c r="BL145" s="18" t="s">
        <v>185</v>
      </c>
      <c r="BM145" s="224" t="s">
        <v>496</v>
      </c>
    </row>
    <row r="146" s="2" customFormat="1">
      <c r="A146" s="39"/>
      <c r="B146" s="40"/>
      <c r="C146" s="41"/>
      <c r="D146" s="226" t="s">
        <v>187</v>
      </c>
      <c r="E146" s="41"/>
      <c r="F146" s="227" t="s">
        <v>1449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187</v>
      </c>
      <c r="AU146" s="18" t="s">
        <v>82</v>
      </c>
    </row>
    <row r="147" s="2" customFormat="1" ht="16.5" customHeight="1">
      <c r="A147" s="39"/>
      <c r="B147" s="40"/>
      <c r="C147" s="213" t="s">
        <v>74</v>
      </c>
      <c r="D147" s="213" t="s">
        <v>180</v>
      </c>
      <c r="E147" s="214" t="s">
        <v>1450</v>
      </c>
      <c r="F147" s="215" t="s">
        <v>1451</v>
      </c>
      <c r="G147" s="216" t="s">
        <v>1406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185</v>
      </c>
      <c r="AT147" s="224" t="s">
        <v>180</v>
      </c>
      <c r="AU147" s="224" t="s">
        <v>82</v>
      </c>
      <c r="AY147" s="18" t="s">
        <v>178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82</v>
      </c>
      <c r="BK147" s="225">
        <f>ROUND(I147*H147,2)</f>
        <v>0</v>
      </c>
      <c r="BL147" s="18" t="s">
        <v>185</v>
      </c>
      <c r="BM147" s="224" t="s">
        <v>508</v>
      </c>
    </row>
    <row r="148" s="2" customFormat="1">
      <c r="A148" s="39"/>
      <c r="B148" s="40"/>
      <c r="C148" s="41"/>
      <c r="D148" s="226" t="s">
        <v>187</v>
      </c>
      <c r="E148" s="41"/>
      <c r="F148" s="227" t="s">
        <v>1451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187</v>
      </c>
      <c r="AU148" s="18" t="s">
        <v>82</v>
      </c>
    </row>
    <row r="149" s="2" customFormat="1" ht="21.75" customHeight="1">
      <c r="A149" s="39"/>
      <c r="B149" s="40"/>
      <c r="C149" s="213" t="s">
        <v>74</v>
      </c>
      <c r="D149" s="213" t="s">
        <v>180</v>
      </c>
      <c r="E149" s="214" t="s">
        <v>1452</v>
      </c>
      <c r="F149" s="215" t="s">
        <v>1453</v>
      </c>
      <c r="G149" s="216" t="s">
        <v>1406</v>
      </c>
      <c r="H149" s="217">
        <v>4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185</v>
      </c>
      <c r="AT149" s="224" t="s">
        <v>180</v>
      </c>
      <c r="AU149" s="224" t="s">
        <v>82</v>
      </c>
      <c r="AY149" s="18" t="s">
        <v>178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82</v>
      </c>
      <c r="BK149" s="225">
        <f>ROUND(I149*H149,2)</f>
        <v>0</v>
      </c>
      <c r="BL149" s="18" t="s">
        <v>185</v>
      </c>
      <c r="BM149" s="224" t="s">
        <v>516</v>
      </c>
    </row>
    <row r="150" s="2" customFormat="1">
      <c r="A150" s="39"/>
      <c r="B150" s="40"/>
      <c r="C150" s="41"/>
      <c r="D150" s="226" t="s">
        <v>187</v>
      </c>
      <c r="E150" s="41"/>
      <c r="F150" s="227" t="s">
        <v>1453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187</v>
      </c>
      <c r="AU150" s="18" t="s">
        <v>82</v>
      </c>
    </row>
    <row r="151" s="2" customFormat="1">
      <c r="A151" s="39"/>
      <c r="B151" s="40"/>
      <c r="C151" s="41"/>
      <c r="D151" s="226" t="s">
        <v>202</v>
      </c>
      <c r="E151" s="41"/>
      <c r="F151" s="233" t="s">
        <v>1454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202</v>
      </c>
      <c r="AU151" s="18" t="s">
        <v>82</v>
      </c>
    </row>
    <row r="152" s="2" customFormat="1" ht="16.5" customHeight="1">
      <c r="A152" s="39"/>
      <c r="B152" s="40"/>
      <c r="C152" s="213" t="s">
        <v>74</v>
      </c>
      <c r="D152" s="213" t="s">
        <v>180</v>
      </c>
      <c r="E152" s="214" t="s">
        <v>1455</v>
      </c>
      <c r="F152" s="215" t="s">
        <v>1456</v>
      </c>
      <c r="G152" s="216" t="s">
        <v>1418</v>
      </c>
      <c r="H152" s="217">
        <v>4.9000000000000004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185</v>
      </c>
      <c r="AT152" s="224" t="s">
        <v>180</v>
      </c>
      <c r="AU152" s="224" t="s">
        <v>82</v>
      </c>
      <c r="AY152" s="18" t="s">
        <v>178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82</v>
      </c>
      <c r="BK152" s="225">
        <f>ROUND(I152*H152,2)</f>
        <v>0</v>
      </c>
      <c r="BL152" s="18" t="s">
        <v>185</v>
      </c>
      <c r="BM152" s="224" t="s">
        <v>528</v>
      </c>
    </row>
    <row r="153" s="2" customFormat="1">
      <c r="A153" s="39"/>
      <c r="B153" s="40"/>
      <c r="C153" s="41"/>
      <c r="D153" s="226" t="s">
        <v>187</v>
      </c>
      <c r="E153" s="41"/>
      <c r="F153" s="227" t="s">
        <v>1456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187</v>
      </c>
      <c r="AU153" s="18" t="s">
        <v>82</v>
      </c>
    </row>
    <row r="154" s="2" customFormat="1" ht="16.5" customHeight="1">
      <c r="A154" s="39"/>
      <c r="B154" s="40"/>
      <c r="C154" s="213" t="s">
        <v>74</v>
      </c>
      <c r="D154" s="213" t="s">
        <v>180</v>
      </c>
      <c r="E154" s="214" t="s">
        <v>1457</v>
      </c>
      <c r="F154" s="215" t="s">
        <v>1458</v>
      </c>
      <c r="G154" s="216" t="s">
        <v>1418</v>
      </c>
      <c r="H154" s="217">
        <v>4.9000000000000004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185</v>
      </c>
      <c r="AT154" s="224" t="s">
        <v>180</v>
      </c>
      <c r="AU154" s="224" t="s">
        <v>82</v>
      </c>
      <c r="AY154" s="18" t="s">
        <v>178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82</v>
      </c>
      <c r="BK154" s="225">
        <f>ROUND(I154*H154,2)</f>
        <v>0</v>
      </c>
      <c r="BL154" s="18" t="s">
        <v>185</v>
      </c>
      <c r="BM154" s="224" t="s">
        <v>540</v>
      </c>
    </row>
    <row r="155" s="2" customFormat="1">
      <c r="A155" s="39"/>
      <c r="B155" s="40"/>
      <c r="C155" s="41"/>
      <c r="D155" s="226" t="s">
        <v>187</v>
      </c>
      <c r="E155" s="41"/>
      <c r="F155" s="227" t="s">
        <v>1458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82</v>
      </c>
    </row>
    <row r="156" s="2" customFormat="1" ht="16.5" customHeight="1">
      <c r="A156" s="39"/>
      <c r="B156" s="40"/>
      <c r="C156" s="213" t="s">
        <v>74</v>
      </c>
      <c r="D156" s="213" t="s">
        <v>180</v>
      </c>
      <c r="E156" s="214" t="s">
        <v>1459</v>
      </c>
      <c r="F156" s="215" t="s">
        <v>1460</v>
      </c>
      <c r="G156" s="216" t="s">
        <v>1418</v>
      </c>
      <c r="H156" s="217">
        <v>0.5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185</v>
      </c>
      <c r="AT156" s="224" t="s">
        <v>180</v>
      </c>
      <c r="AU156" s="224" t="s">
        <v>82</v>
      </c>
      <c r="AY156" s="18" t="s">
        <v>178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82</v>
      </c>
      <c r="BK156" s="225">
        <f>ROUND(I156*H156,2)</f>
        <v>0</v>
      </c>
      <c r="BL156" s="18" t="s">
        <v>185</v>
      </c>
      <c r="BM156" s="224" t="s">
        <v>550</v>
      </c>
    </row>
    <row r="157" s="2" customFormat="1">
      <c r="A157" s="39"/>
      <c r="B157" s="40"/>
      <c r="C157" s="41"/>
      <c r="D157" s="226" t="s">
        <v>187</v>
      </c>
      <c r="E157" s="41"/>
      <c r="F157" s="227" t="s">
        <v>1460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187</v>
      </c>
      <c r="AU157" s="18" t="s">
        <v>82</v>
      </c>
    </row>
    <row r="158" s="2" customFormat="1" ht="16.5" customHeight="1">
      <c r="A158" s="39"/>
      <c r="B158" s="40"/>
      <c r="C158" s="213" t="s">
        <v>74</v>
      </c>
      <c r="D158" s="213" t="s">
        <v>180</v>
      </c>
      <c r="E158" s="214" t="s">
        <v>1461</v>
      </c>
      <c r="F158" s="215" t="s">
        <v>1462</v>
      </c>
      <c r="G158" s="216" t="s">
        <v>1418</v>
      </c>
      <c r="H158" s="217">
        <v>9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185</v>
      </c>
      <c r="AT158" s="224" t="s">
        <v>180</v>
      </c>
      <c r="AU158" s="224" t="s">
        <v>82</v>
      </c>
      <c r="AY158" s="18" t="s">
        <v>178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82</v>
      </c>
      <c r="BK158" s="225">
        <f>ROUND(I158*H158,2)</f>
        <v>0</v>
      </c>
      <c r="BL158" s="18" t="s">
        <v>185</v>
      </c>
      <c r="BM158" s="224" t="s">
        <v>562</v>
      </c>
    </row>
    <row r="159" s="2" customFormat="1">
      <c r="A159" s="39"/>
      <c r="B159" s="40"/>
      <c r="C159" s="41"/>
      <c r="D159" s="226" t="s">
        <v>187</v>
      </c>
      <c r="E159" s="41"/>
      <c r="F159" s="227" t="s">
        <v>1462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187</v>
      </c>
      <c r="AU159" s="18" t="s">
        <v>82</v>
      </c>
    </row>
    <row r="160" s="2" customFormat="1" ht="33" customHeight="1">
      <c r="A160" s="39"/>
      <c r="B160" s="40"/>
      <c r="C160" s="213" t="s">
        <v>74</v>
      </c>
      <c r="D160" s="213" t="s">
        <v>180</v>
      </c>
      <c r="E160" s="214" t="s">
        <v>1463</v>
      </c>
      <c r="F160" s="215" t="s">
        <v>1464</v>
      </c>
      <c r="G160" s="216" t="s">
        <v>206</v>
      </c>
      <c r="H160" s="217">
        <v>1.5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45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185</v>
      </c>
      <c r="AT160" s="224" t="s">
        <v>180</v>
      </c>
      <c r="AU160" s="224" t="s">
        <v>82</v>
      </c>
      <c r="AY160" s="18" t="s">
        <v>178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82</v>
      </c>
      <c r="BK160" s="225">
        <f>ROUND(I160*H160,2)</f>
        <v>0</v>
      </c>
      <c r="BL160" s="18" t="s">
        <v>185</v>
      </c>
      <c r="BM160" s="224" t="s">
        <v>577</v>
      </c>
    </row>
    <row r="161" s="2" customFormat="1">
      <c r="A161" s="39"/>
      <c r="B161" s="40"/>
      <c r="C161" s="41"/>
      <c r="D161" s="226" t="s">
        <v>187</v>
      </c>
      <c r="E161" s="41"/>
      <c r="F161" s="227" t="s">
        <v>1464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82</v>
      </c>
    </row>
    <row r="162" s="2" customFormat="1" ht="16.5" customHeight="1">
      <c r="A162" s="39"/>
      <c r="B162" s="40"/>
      <c r="C162" s="213" t="s">
        <v>74</v>
      </c>
      <c r="D162" s="213" t="s">
        <v>180</v>
      </c>
      <c r="E162" s="214" t="s">
        <v>1425</v>
      </c>
      <c r="F162" s="215" t="s">
        <v>1426</v>
      </c>
      <c r="G162" s="216" t="s">
        <v>219</v>
      </c>
      <c r="H162" s="217">
        <v>20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185</v>
      </c>
      <c r="AT162" s="224" t="s">
        <v>180</v>
      </c>
      <c r="AU162" s="224" t="s">
        <v>82</v>
      </c>
      <c r="AY162" s="18" t="s">
        <v>178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82</v>
      </c>
      <c r="BK162" s="225">
        <f>ROUND(I162*H162,2)</f>
        <v>0</v>
      </c>
      <c r="BL162" s="18" t="s">
        <v>185</v>
      </c>
      <c r="BM162" s="224" t="s">
        <v>591</v>
      </c>
    </row>
    <row r="163" s="2" customFormat="1">
      <c r="A163" s="39"/>
      <c r="B163" s="40"/>
      <c r="C163" s="41"/>
      <c r="D163" s="226" t="s">
        <v>187</v>
      </c>
      <c r="E163" s="41"/>
      <c r="F163" s="227" t="s">
        <v>1426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82</v>
      </c>
    </row>
    <row r="164" s="2" customFormat="1" ht="16.5" customHeight="1">
      <c r="A164" s="39"/>
      <c r="B164" s="40"/>
      <c r="C164" s="213" t="s">
        <v>74</v>
      </c>
      <c r="D164" s="213" t="s">
        <v>180</v>
      </c>
      <c r="E164" s="214" t="s">
        <v>1427</v>
      </c>
      <c r="F164" s="215" t="s">
        <v>1428</v>
      </c>
      <c r="G164" s="216" t="s">
        <v>206</v>
      </c>
      <c r="H164" s="217">
        <v>16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185</v>
      </c>
      <c r="AT164" s="224" t="s">
        <v>180</v>
      </c>
      <c r="AU164" s="224" t="s">
        <v>82</v>
      </c>
      <c r="AY164" s="18" t="s">
        <v>178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82</v>
      </c>
      <c r="BK164" s="225">
        <f>ROUND(I164*H164,2)</f>
        <v>0</v>
      </c>
      <c r="BL164" s="18" t="s">
        <v>185</v>
      </c>
      <c r="BM164" s="224" t="s">
        <v>604</v>
      </c>
    </row>
    <row r="165" s="2" customFormat="1">
      <c r="A165" s="39"/>
      <c r="B165" s="40"/>
      <c r="C165" s="41"/>
      <c r="D165" s="226" t="s">
        <v>187</v>
      </c>
      <c r="E165" s="41"/>
      <c r="F165" s="227" t="s">
        <v>1428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187</v>
      </c>
      <c r="AU165" s="18" t="s">
        <v>82</v>
      </c>
    </row>
    <row r="166" s="2" customFormat="1" ht="16.5" customHeight="1">
      <c r="A166" s="39"/>
      <c r="B166" s="40"/>
      <c r="C166" s="213" t="s">
        <v>74</v>
      </c>
      <c r="D166" s="213" t="s">
        <v>180</v>
      </c>
      <c r="E166" s="214" t="s">
        <v>1429</v>
      </c>
      <c r="F166" s="215" t="s">
        <v>1430</v>
      </c>
      <c r="G166" s="216" t="s">
        <v>206</v>
      </c>
      <c r="H166" s="217">
        <v>16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185</v>
      </c>
      <c r="AT166" s="224" t="s">
        <v>180</v>
      </c>
      <c r="AU166" s="224" t="s">
        <v>82</v>
      </c>
      <c r="AY166" s="18" t="s">
        <v>178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82</v>
      </c>
      <c r="BK166" s="225">
        <f>ROUND(I166*H166,2)</f>
        <v>0</v>
      </c>
      <c r="BL166" s="18" t="s">
        <v>185</v>
      </c>
      <c r="BM166" s="224" t="s">
        <v>617</v>
      </c>
    </row>
    <row r="167" s="2" customFormat="1">
      <c r="A167" s="39"/>
      <c r="B167" s="40"/>
      <c r="C167" s="41"/>
      <c r="D167" s="226" t="s">
        <v>187</v>
      </c>
      <c r="E167" s="41"/>
      <c r="F167" s="227" t="s">
        <v>1430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82</v>
      </c>
    </row>
    <row r="168" s="2" customFormat="1" ht="16.5" customHeight="1">
      <c r="A168" s="39"/>
      <c r="B168" s="40"/>
      <c r="C168" s="213" t="s">
        <v>74</v>
      </c>
      <c r="D168" s="213" t="s">
        <v>180</v>
      </c>
      <c r="E168" s="214" t="s">
        <v>1465</v>
      </c>
      <c r="F168" s="215" t="s">
        <v>1466</v>
      </c>
      <c r="G168" s="216" t="s">
        <v>1406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185</v>
      </c>
      <c r="AT168" s="224" t="s">
        <v>180</v>
      </c>
      <c r="AU168" s="224" t="s">
        <v>82</v>
      </c>
      <c r="AY168" s="18" t="s">
        <v>178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82</v>
      </c>
      <c r="BK168" s="225">
        <f>ROUND(I168*H168,2)</f>
        <v>0</v>
      </c>
      <c r="BL168" s="18" t="s">
        <v>185</v>
      </c>
      <c r="BM168" s="224" t="s">
        <v>631</v>
      </c>
    </row>
    <row r="169" s="2" customFormat="1">
      <c r="A169" s="39"/>
      <c r="B169" s="40"/>
      <c r="C169" s="41"/>
      <c r="D169" s="226" t="s">
        <v>187</v>
      </c>
      <c r="E169" s="41"/>
      <c r="F169" s="227" t="s">
        <v>1466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187</v>
      </c>
      <c r="AU169" s="18" t="s">
        <v>82</v>
      </c>
    </row>
    <row r="170" s="12" customFormat="1" ht="25.92" customHeight="1">
      <c r="A170" s="12"/>
      <c r="B170" s="197"/>
      <c r="C170" s="198"/>
      <c r="D170" s="199" t="s">
        <v>73</v>
      </c>
      <c r="E170" s="200" t="s">
        <v>1467</v>
      </c>
      <c r="F170" s="200" t="s">
        <v>1468</v>
      </c>
      <c r="G170" s="198"/>
      <c r="H170" s="198"/>
      <c r="I170" s="201"/>
      <c r="J170" s="202">
        <f>BK170</f>
        <v>0</v>
      </c>
      <c r="K170" s="198"/>
      <c r="L170" s="203"/>
      <c r="M170" s="204"/>
      <c r="N170" s="205"/>
      <c r="O170" s="205"/>
      <c r="P170" s="206">
        <f>SUM(P171:P205)</f>
        <v>0</v>
      </c>
      <c r="Q170" s="205"/>
      <c r="R170" s="206">
        <f>SUM(R171:R205)</f>
        <v>0</v>
      </c>
      <c r="S170" s="205"/>
      <c r="T170" s="207">
        <f>SUM(T171:T205)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82</v>
      </c>
      <c r="AT170" s="209" t="s">
        <v>73</v>
      </c>
      <c r="AU170" s="209" t="s">
        <v>74</v>
      </c>
      <c r="AY170" s="208" t="s">
        <v>178</v>
      </c>
      <c r="BK170" s="210">
        <f>SUM(BK171:BK205)</f>
        <v>0</v>
      </c>
    </row>
    <row r="171" s="2" customFormat="1" ht="37.8" customHeight="1">
      <c r="A171" s="39"/>
      <c r="B171" s="40"/>
      <c r="C171" s="213" t="s">
        <v>74</v>
      </c>
      <c r="D171" s="213" t="s">
        <v>180</v>
      </c>
      <c r="E171" s="214" t="s">
        <v>1469</v>
      </c>
      <c r="F171" s="215" t="s">
        <v>1470</v>
      </c>
      <c r="G171" s="216" t="s">
        <v>1406</v>
      </c>
      <c r="H171" s="217">
        <v>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45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185</v>
      </c>
      <c r="AT171" s="224" t="s">
        <v>180</v>
      </c>
      <c r="AU171" s="224" t="s">
        <v>82</v>
      </c>
      <c r="AY171" s="18" t="s">
        <v>178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82</v>
      </c>
      <c r="BK171" s="225">
        <f>ROUND(I171*H171,2)</f>
        <v>0</v>
      </c>
      <c r="BL171" s="18" t="s">
        <v>185</v>
      </c>
      <c r="BM171" s="224" t="s">
        <v>644</v>
      </c>
    </row>
    <row r="172" s="2" customFormat="1">
      <c r="A172" s="39"/>
      <c r="B172" s="40"/>
      <c r="C172" s="41"/>
      <c r="D172" s="226" t="s">
        <v>187</v>
      </c>
      <c r="E172" s="41"/>
      <c r="F172" s="227" t="s">
        <v>1470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187</v>
      </c>
      <c r="AU172" s="18" t="s">
        <v>82</v>
      </c>
    </row>
    <row r="173" s="2" customFormat="1" ht="16.5" customHeight="1">
      <c r="A173" s="39"/>
      <c r="B173" s="40"/>
      <c r="C173" s="213" t="s">
        <v>74</v>
      </c>
      <c r="D173" s="213" t="s">
        <v>180</v>
      </c>
      <c r="E173" s="214" t="s">
        <v>1442</v>
      </c>
      <c r="F173" s="215" t="s">
        <v>1443</v>
      </c>
      <c r="G173" s="216" t="s">
        <v>1406</v>
      </c>
      <c r="H173" s="217">
        <v>1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45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185</v>
      </c>
      <c r="AT173" s="224" t="s">
        <v>180</v>
      </c>
      <c r="AU173" s="224" t="s">
        <v>82</v>
      </c>
      <c r="AY173" s="18" t="s">
        <v>178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82</v>
      </c>
      <c r="BK173" s="225">
        <f>ROUND(I173*H173,2)</f>
        <v>0</v>
      </c>
      <c r="BL173" s="18" t="s">
        <v>185</v>
      </c>
      <c r="BM173" s="224" t="s">
        <v>654</v>
      </c>
    </row>
    <row r="174" s="2" customFormat="1">
      <c r="A174" s="39"/>
      <c r="B174" s="40"/>
      <c r="C174" s="41"/>
      <c r="D174" s="226" t="s">
        <v>187</v>
      </c>
      <c r="E174" s="41"/>
      <c r="F174" s="227" t="s">
        <v>1443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187</v>
      </c>
      <c r="AU174" s="18" t="s">
        <v>82</v>
      </c>
    </row>
    <row r="175" s="2" customFormat="1" ht="24.15" customHeight="1">
      <c r="A175" s="39"/>
      <c r="B175" s="40"/>
      <c r="C175" s="213" t="s">
        <v>74</v>
      </c>
      <c r="D175" s="213" t="s">
        <v>180</v>
      </c>
      <c r="E175" s="214" t="s">
        <v>1444</v>
      </c>
      <c r="F175" s="215" t="s">
        <v>1445</v>
      </c>
      <c r="G175" s="216" t="s">
        <v>1406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45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185</v>
      </c>
      <c r="AT175" s="224" t="s">
        <v>180</v>
      </c>
      <c r="AU175" s="224" t="s">
        <v>82</v>
      </c>
      <c r="AY175" s="18" t="s">
        <v>178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82</v>
      </c>
      <c r="BK175" s="225">
        <f>ROUND(I175*H175,2)</f>
        <v>0</v>
      </c>
      <c r="BL175" s="18" t="s">
        <v>185</v>
      </c>
      <c r="BM175" s="224" t="s">
        <v>665</v>
      </c>
    </row>
    <row r="176" s="2" customFormat="1">
      <c r="A176" s="39"/>
      <c r="B176" s="40"/>
      <c r="C176" s="41"/>
      <c r="D176" s="226" t="s">
        <v>187</v>
      </c>
      <c r="E176" s="41"/>
      <c r="F176" s="227" t="s">
        <v>1445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187</v>
      </c>
      <c r="AU176" s="18" t="s">
        <v>82</v>
      </c>
    </row>
    <row r="177" s="2" customFormat="1" ht="24.15" customHeight="1">
      <c r="A177" s="39"/>
      <c r="B177" s="40"/>
      <c r="C177" s="213" t="s">
        <v>74</v>
      </c>
      <c r="D177" s="213" t="s">
        <v>180</v>
      </c>
      <c r="E177" s="214" t="s">
        <v>1446</v>
      </c>
      <c r="F177" s="215" t="s">
        <v>1447</v>
      </c>
      <c r="G177" s="216" t="s">
        <v>1406</v>
      </c>
      <c r="H177" s="217">
        <v>1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45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185</v>
      </c>
      <c r="AT177" s="224" t="s">
        <v>180</v>
      </c>
      <c r="AU177" s="224" t="s">
        <v>82</v>
      </c>
      <c r="AY177" s="18" t="s">
        <v>178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82</v>
      </c>
      <c r="BK177" s="225">
        <f>ROUND(I177*H177,2)</f>
        <v>0</v>
      </c>
      <c r="BL177" s="18" t="s">
        <v>185</v>
      </c>
      <c r="BM177" s="224" t="s">
        <v>679</v>
      </c>
    </row>
    <row r="178" s="2" customFormat="1">
      <c r="A178" s="39"/>
      <c r="B178" s="40"/>
      <c r="C178" s="41"/>
      <c r="D178" s="226" t="s">
        <v>187</v>
      </c>
      <c r="E178" s="41"/>
      <c r="F178" s="227" t="s">
        <v>1447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187</v>
      </c>
      <c r="AU178" s="18" t="s">
        <v>82</v>
      </c>
    </row>
    <row r="179" s="2" customFormat="1" ht="16.5" customHeight="1">
      <c r="A179" s="39"/>
      <c r="B179" s="40"/>
      <c r="C179" s="213" t="s">
        <v>74</v>
      </c>
      <c r="D179" s="213" t="s">
        <v>180</v>
      </c>
      <c r="E179" s="214" t="s">
        <v>1448</v>
      </c>
      <c r="F179" s="215" t="s">
        <v>1449</v>
      </c>
      <c r="G179" s="216" t="s">
        <v>1406</v>
      </c>
      <c r="H179" s="217">
        <v>3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45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185</v>
      </c>
      <c r="AT179" s="224" t="s">
        <v>180</v>
      </c>
      <c r="AU179" s="224" t="s">
        <v>82</v>
      </c>
      <c r="AY179" s="18" t="s">
        <v>178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82</v>
      </c>
      <c r="BK179" s="225">
        <f>ROUND(I179*H179,2)</f>
        <v>0</v>
      </c>
      <c r="BL179" s="18" t="s">
        <v>185</v>
      </c>
      <c r="BM179" s="224" t="s">
        <v>695</v>
      </c>
    </row>
    <row r="180" s="2" customFormat="1">
      <c r="A180" s="39"/>
      <c r="B180" s="40"/>
      <c r="C180" s="41"/>
      <c r="D180" s="226" t="s">
        <v>187</v>
      </c>
      <c r="E180" s="41"/>
      <c r="F180" s="227" t="s">
        <v>1449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187</v>
      </c>
      <c r="AU180" s="18" t="s">
        <v>82</v>
      </c>
    </row>
    <row r="181" s="2" customFormat="1" ht="16.5" customHeight="1">
      <c r="A181" s="39"/>
      <c r="B181" s="40"/>
      <c r="C181" s="213" t="s">
        <v>74</v>
      </c>
      <c r="D181" s="213" t="s">
        <v>180</v>
      </c>
      <c r="E181" s="214" t="s">
        <v>1450</v>
      </c>
      <c r="F181" s="215" t="s">
        <v>1451</v>
      </c>
      <c r="G181" s="216" t="s">
        <v>1406</v>
      </c>
      <c r="H181" s="217">
        <v>1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45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185</v>
      </c>
      <c r="AT181" s="224" t="s">
        <v>180</v>
      </c>
      <c r="AU181" s="224" t="s">
        <v>82</v>
      </c>
      <c r="AY181" s="18" t="s">
        <v>178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82</v>
      </c>
      <c r="BK181" s="225">
        <f>ROUND(I181*H181,2)</f>
        <v>0</v>
      </c>
      <c r="BL181" s="18" t="s">
        <v>185</v>
      </c>
      <c r="BM181" s="224" t="s">
        <v>708</v>
      </c>
    </row>
    <row r="182" s="2" customFormat="1">
      <c r="A182" s="39"/>
      <c r="B182" s="40"/>
      <c r="C182" s="41"/>
      <c r="D182" s="226" t="s">
        <v>187</v>
      </c>
      <c r="E182" s="41"/>
      <c r="F182" s="227" t="s">
        <v>1451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187</v>
      </c>
      <c r="AU182" s="18" t="s">
        <v>82</v>
      </c>
    </row>
    <row r="183" s="2" customFormat="1" ht="21.75" customHeight="1">
      <c r="A183" s="39"/>
      <c r="B183" s="40"/>
      <c r="C183" s="213" t="s">
        <v>74</v>
      </c>
      <c r="D183" s="213" t="s">
        <v>180</v>
      </c>
      <c r="E183" s="214" t="s">
        <v>1471</v>
      </c>
      <c r="F183" s="215" t="s">
        <v>1472</v>
      </c>
      <c r="G183" s="216" t="s">
        <v>1406</v>
      </c>
      <c r="H183" s="217">
        <v>10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45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185</v>
      </c>
      <c r="AT183" s="224" t="s">
        <v>180</v>
      </c>
      <c r="AU183" s="224" t="s">
        <v>82</v>
      </c>
      <c r="AY183" s="18" t="s">
        <v>178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82</v>
      </c>
      <c r="BK183" s="225">
        <f>ROUND(I183*H183,2)</f>
        <v>0</v>
      </c>
      <c r="BL183" s="18" t="s">
        <v>185</v>
      </c>
      <c r="BM183" s="224" t="s">
        <v>721</v>
      </c>
    </row>
    <row r="184" s="2" customFormat="1">
      <c r="A184" s="39"/>
      <c r="B184" s="40"/>
      <c r="C184" s="41"/>
      <c r="D184" s="226" t="s">
        <v>187</v>
      </c>
      <c r="E184" s="41"/>
      <c r="F184" s="227" t="s">
        <v>1472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187</v>
      </c>
      <c r="AU184" s="18" t="s">
        <v>82</v>
      </c>
    </row>
    <row r="185" s="2" customFormat="1" ht="21.75" customHeight="1">
      <c r="A185" s="39"/>
      <c r="B185" s="40"/>
      <c r="C185" s="213" t="s">
        <v>74</v>
      </c>
      <c r="D185" s="213" t="s">
        <v>180</v>
      </c>
      <c r="E185" s="214" t="s">
        <v>1473</v>
      </c>
      <c r="F185" s="215" t="s">
        <v>1474</v>
      </c>
      <c r="G185" s="216" t="s">
        <v>1406</v>
      </c>
      <c r="H185" s="217">
        <v>2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185</v>
      </c>
      <c r="AT185" s="224" t="s">
        <v>180</v>
      </c>
      <c r="AU185" s="224" t="s">
        <v>82</v>
      </c>
      <c r="AY185" s="18" t="s">
        <v>178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82</v>
      </c>
      <c r="BK185" s="225">
        <f>ROUND(I185*H185,2)</f>
        <v>0</v>
      </c>
      <c r="BL185" s="18" t="s">
        <v>185</v>
      </c>
      <c r="BM185" s="224" t="s">
        <v>756</v>
      </c>
    </row>
    <row r="186" s="2" customFormat="1">
      <c r="A186" s="39"/>
      <c r="B186" s="40"/>
      <c r="C186" s="41"/>
      <c r="D186" s="226" t="s">
        <v>187</v>
      </c>
      <c r="E186" s="41"/>
      <c r="F186" s="227" t="s">
        <v>1474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187</v>
      </c>
      <c r="AU186" s="18" t="s">
        <v>82</v>
      </c>
    </row>
    <row r="187" s="2" customFormat="1">
      <c r="A187" s="39"/>
      <c r="B187" s="40"/>
      <c r="C187" s="41"/>
      <c r="D187" s="226" t="s">
        <v>202</v>
      </c>
      <c r="E187" s="41"/>
      <c r="F187" s="233" t="s">
        <v>1454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202</v>
      </c>
      <c r="AU187" s="18" t="s">
        <v>82</v>
      </c>
    </row>
    <row r="188" s="2" customFormat="1" ht="16.5" customHeight="1">
      <c r="A188" s="39"/>
      <c r="B188" s="40"/>
      <c r="C188" s="213" t="s">
        <v>74</v>
      </c>
      <c r="D188" s="213" t="s">
        <v>180</v>
      </c>
      <c r="E188" s="214" t="s">
        <v>1455</v>
      </c>
      <c r="F188" s="215" t="s">
        <v>1456</v>
      </c>
      <c r="G188" s="216" t="s">
        <v>1418</v>
      </c>
      <c r="H188" s="217">
        <v>3.5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185</v>
      </c>
      <c r="AT188" s="224" t="s">
        <v>180</v>
      </c>
      <c r="AU188" s="224" t="s">
        <v>82</v>
      </c>
      <c r="AY188" s="18" t="s">
        <v>178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82</v>
      </c>
      <c r="BK188" s="225">
        <f>ROUND(I188*H188,2)</f>
        <v>0</v>
      </c>
      <c r="BL188" s="18" t="s">
        <v>185</v>
      </c>
      <c r="BM188" s="224" t="s">
        <v>767</v>
      </c>
    </row>
    <row r="189" s="2" customFormat="1">
      <c r="A189" s="39"/>
      <c r="B189" s="40"/>
      <c r="C189" s="41"/>
      <c r="D189" s="226" t="s">
        <v>187</v>
      </c>
      <c r="E189" s="41"/>
      <c r="F189" s="227" t="s">
        <v>1456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187</v>
      </c>
      <c r="AU189" s="18" t="s">
        <v>82</v>
      </c>
    </row>
    <row r="190" s="2" customFormat="1" ht="16.5" customHeight="1">
      <c r="A190" s="39"/>
      <c r="B190" s="40"/>
      <c r="C190" s="213" t="s">
        <v>74</v>
      </c>
      <c r="D190" s="213" t="s">
        <v>180</v>
      </c>
      <c r="E190" s="214" t="s">
        <v>1457</v>
      </c>
      <c r="F190" s="215" t="s">
        <v>1458</v>
      </c>
      <c r="G190" s="216" t="s">
        <v>1418</v>
      </c>
      <c r="H190" s="217">
        <v>6.2999999999999998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45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185</v>
      </c>
      <c r="AT190" s="224" t="s">
        <v>180</v>
      </c>
      <c r="AU190" s="224" t="s">
        <v>82</v>
      </c>
      <c r="AY190" s="18" t="s">
        <v>178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82</v>
      </c>
      <c r="BK190" s="225">
        <f>ROUND(I190*H190,2)</f>
        <v>0</v>
      </c>
      <c r="BL190" s="18" t="s">
        <v>185</v>
      </c>
      <c r="BM190" s="224" t="s">
        <v>777</v>
      </c>
    </row>
    <row r="191" s="2" customFormat="1">
      <c r="A191" s="39"/>
      <c r="B191" s="40"/>
      <c r="C191" s="41"/>
      <c r="D191" s="226" t="s">
        <v>187</v>
      </c>
      <c r="E191" s="41"/>
      <c r="F191" s="227" t="s">
        <v>1458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187</v>
      </c>
      <c r="AU191" s="18" t="s">
        <v>82</v>
      </c>
    </row>
    <row r="192" s="2" customFormat="1" ht="16.5" customHeight="1">
      <c r="A192" s="39"/>
      <c r="B192" s="40"/>
      <c r="C192" s="213" t="s">
        <v>74</v>
      </c>
      <c r="D192" s="213" t="s">
        <v>180</v>
      </c>
      <c r="E192" s="214" t="s">
        <v>1459</v>
      </c>
      <c r="F192" s="215" t="s">
        <v>1460</v>
      </c>
      <c r="G192" s="216" t="s">
        <v>1418</v>
      </c>
      <c r="H192" s="217">
        <v>0.5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45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185</v>
      </c>
      <c r="AT192" s="224" t="s">
        <v>180</v>
      </c>
      <c r="AU192" s="224" t="s">
        <v>82</v>
      </c>
      <c r="AY192" s="18" t="s">
        <v>178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82</v>
      </c>
      <c r="BK192" s="225">
        <f>ROUND(I192*H192,2)</f>
        <v>0</v>
      </c>
      <c r="BL192" s="18" t="s">
        <v>185</v>
      </c>
      <c r="BM192" s="224" t="s">
        <v>788</v>
      </c>
    </row>
    <row r="193" s="2" customFormat="1">
      <c r="A193" s="39"/>
      <c r="B193" s="40"/>
      <c r="C193" s="41"/>
      <c r="D193" s="226" t="s">
        <v>187</v>
      </c>
      <c r="E193" s="41"/>
      <c r="F193" s="227" t="s">
        <v>1460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187</v>
      </c>
      <c r="AU193" s="18" t="s">
        <v>82</v>
      </c>
    </row>
    <row r="194" s="2" customFormat="1" ht="16.5" customHeight="1">
      <c r="A194" s="39"/>
      <c r="B194" s="40"/>
      <c r="C194" s="213" t="s">
        <v>74</v>
      </c>
      <c r="D194" s="213" t="s">
        <v>180</v>
      </c>
      <c r="E194" s="214" t="s">
        <v>1461</v>
      </c>
      <c r="F194" s="215" t="s">
        <v>1462</v>
      </c>
      <c r="G194" s="216" t="s">
        <v>1418</v>
      </c>
      <c r="H194" s="217">
        <v>9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45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185</v>
      </c>
      <c r="AT194" s="224" t="s">
        <v>180</v>
      </c>
      <c r="AU194" s="224" t="s">
        <v>82</v>
      </c>
      <c r="AY194" s="18" t="s">
        <v>178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82</v>
      </c>
      <c r="BK194" s="225">
        <f>ROUND(I194*H194,2)</f>
        <v>0</v>
      </c>
      <c r="BL194" s="18" t="s">
        <v>185</v>
      </c>
      <c r="BM194" s="224" t="s">
        <v>796</v>
      </c>
    </row>
    <row r="195" s="2" customFormat="1">
      <c r="A195" s="39"/>
      <c r="B195" s="40"/>
      <c r="C195" s="41"/>
      <c r="D195" s="226" t="s">
        <v>187</v>
      </c>
      <c r="E195" s="41"/>
      <c r="F195" s="227" t="s">
        <v>1462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187</v>
      </c>
      <c r="AU195" s="18" t="s">
        <v>82</v>
      </c>
    </row>
    <row r="196" s="2" customFormat="1" ht="33" customHeight="1">
      <c r="A196" s="39"/>
      <c r="B196" s="40"/>
      <c r="C196" s="213" t="s">
        <v>74</v>
      </c>
      <c r="D196" s="213" t="s">
        <v>180</v>
      </c>
      <c r="E196" s="214" t="s">
        <v>1463</v>
      </c>
      <c r="F196" s="215" t="s">
        <v>1464</v>
      </c>
      <c r="G196" s="216" t="s">
        <v>206</v>
      </c>
      <c r="H196" s="217">
        <v>1.95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45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185</v>
      </c>
      <c r="AT196" s="224" t="s">
        <v>180</v>
      </c>
      <c r="AU196" s="224" t="s">
        <v>82</v>
      </c>
      <c r="AY196" s="18" t="s">
        <v>178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82</v>
      </c>
      <c r="BK196" s="225">
        <f>ROUND(I196*H196,2)</f>
        <v>0</v>
      </c>
      <c r="BL196" s="18" t="s">
        <v>185</v>
      </c>
      <c r="BM196" s="224" t="s">
        <v>804</v>
      </c>
    </row>
    <row r="197" s="2" customFormat="1">
      <c r="A197" s="39"/>
      <c r="B197" s="40"/>
      <c r="C197" s="41"/>
      <c r="D197" s="226" t="s">
        <v>187</v>
      </c>
      <c r="E197" s="41"/>
      <c r="F197" s="227" t="s">
        <v>1464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187</v>
      </c>
      <c r="AU197" s="18" t="s">
        <v>82</v>
      </c>
    </row>
    <row r="198" s="2" customFormat="1" ht="16.5" customHeight="1">
      <c r="A198" s="39"/>
      <c r="B198" s="40"/>
      <c r="C198" s="213" t="s">
        <v>74</v>
      </c>
      <c r="D198" s="213" t="s">
        <v>180</v>
      </c>
      <c r="E198" s="214" t="s">
        <v>1425</v>
      </c>
      <c r="F198" s="215" t="s">
        <v>1426</v>
      </c>
      <c r="G198" s="216" t="s">
        <v>219</v>
      </c>
      <c r="H198" s="217">
        <v>20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45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185</v>
      </c>
      <c r="AT198" s="224" t="s">
        <v>180</v>
      </c>
      <c r="AU198" s="224" t="s">
        <v>82</v>
      </c>
      <c r="AY198" s="18" t="s">
        <v>178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82</v>
      </c>
      <c r="BK198" s="225">
        <f>ROUND(I198*H198,2)</f>
        <v>0</v>
      </c>
      <c r="BL198" s="18" t="s">
        <v>185</v>
      </c>
      <c r="BM198" s="224" t="s">
        <v>815</v>
      </c>
    </row>
    <row r="199" s="2" customFormat="1">
      <c r="A199" s="39"/>
      <c r="B199" s="40"/>
      <c r="C199" s="41"/>
      <c r="D199" s="226" t="s">
        <v>187</v>
      </c>
      <c r="E199" s="41"/>
      <c r="F199" s="227" t="s">
        <v>1426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187</v>
      </c>
      <c r="AU199" s="18" t="s">
        <v>82</v>
      </c>
    </row>
    <row r="200" s="2" customFormat="1" ht="16.5" customHeight="1">
      <c r="A200" s="39"/>
      <c r="B200" s="40"/>
      <c r="C200" s="213" t="s">
        <v>74</v>
      </c>
      <c r="D200" s="213" t="s">
        <v>180</v>
      </c>
      <c r="E200" s="214" t="s">
        <v>1427</v>
      </c>
      <c r="F200" s="215" t="s">
        <v>1428</v>
      </c>
      <c r="G200" s="216" t="s">
        <v>206</v>
      </c>
      <c r="H200" s="217">
        <v>16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45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185</v>
      </c>
      <c r="AT200" s="224" t="s">
        <v>180</v>
      </c>
      <c r="AU200" s="224" t="s">
        <v>82</v>
      </c>
      <c r="AY200" s="18" t="s">
        <v>178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82</v>
      </c>
      <c r="BK200" s="225">
        <f>ROUND(I200*H200,2)</f>
        <v>0</v>
      </c>
      <c r="BL200" s="18" t="s">
        <v>185</v>
      </c>
      <c r="BM200" s="224" t="s">
        <v>827</v>
      </c>
    </row>
    <row r="201" s="2" customFormat="1">
      <c r="A201" s="39"/>
      <c r="B201" s="40"/>
      <c r="C201" s="41"/>
      <c r="D201" s="226" t="s">
        <v>187</v>
      </c>
      <c r="E201" s="41"/>
      <c r="F201" s="227" t="s">
        <v>1428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187</v>
      </c>
      <c r="AU201" s="18" t="s">
        <v>82</v>
      </c>
    </row>
    <row r="202" s="2" customFormat="1" ht="16.5" customHeight="1">
      <c r="A202" s="39"/>
      <c r="B202" s="40"/>
      <c r="C202" s="213" t="s">
        <v>74</v>
      </c>
      <c r="D202" s="213" t="s">
        <v>180</v>
      </c>
      <c r="E202" s="214" t="s">
        <v>1429</v>
      </c>
      <c r="F202" s="215" t="s">
        <v>1430</v>
      </c>
      <c r="G202" s="216" t="s">
        <v>206</v>
      </c>
      <c r="H202" s="217">
        <v>16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45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185</v>
      </c>
      <c r="AT202" s="224" t="s">
        <v>180</v>
      </c>
      <c r="AU202" s="224" t="s">
        <v>82</v>
      </c>
      <c r="AY202" s="18" t="s">
        <v>178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82</v>
      </c>
      <c r="BK202" s="225">
        <f>ROUND(I202*H202,2)</f>
        <v>0</v>
      </c>
      <c r="BL202" s="18" t="s">
        <v>185</v>
      </c>
      <c r="BM202" s="224" t="s">
        <v>840</v>
      </c>
    </row>
    <row r="203" s="2" customFormat="1">
      <c r="A203" s="39"/>
      <c r="B203" s="40"/>
      <c r="C203" s="41"/>
      <c r="D203" s="226" t="s">
        <v>187</v>
      </c>
      <c r="E203" s="41"/>
      <c r="F203" s="227" t="s">
        <v>1430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187</v>
      </c>
      <c r="AU203" s="18" t="s">
        <v>82</v>
      </c>
    </row>
    <row r="204" s="2" customFormat="1" ht="16.5" customHeight="1">
      <c r="A204" s="39"/>
      <c r="B204" s="40"/>
      <c r="C204" s="213" t="s">
        <v>74</v>
      </c>
      <c r="D204" s="213" t="s">
        <v>180</v>
      </c>
      <c r="E204" s="214" t="s">
        <v>1465</v>
      </c>
      <c r="F204" s="215" t="s">
        <v>1466</v>
      </c>
      <c r="G204" s="216" t="s">
        <v>1406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45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185</v>
      </c>
      <c r="AT204" s="224" t="s">
        <v>180</v>
      </c>
      <c r="AU204" s="224" t="s">
        <v>82</v>
      </c>
      <c r="AY204" s="18" t="s">
        <v>178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82</v>
      </c>
      <c r="BK204" s="225">
        <f>ROUND(I204*H204,2)</f>
        <v>0</v>
      </c>
      <c r="BL204" s="18" t="s">
        <v>185</v>
      </c>
      <c r="BM204" s="224" t="s">
        <v>852</v>
      </c>
    </row>
    <row r="205" s="2" customFormat="1">
      <c r="A205" s="39"/>
      <c r="B205" s="40"/>
      <c r="C205" s="41"/>
      <c r="D205" s="226" t="s">
        <v>187</v>
      </c>
      <c r="E205" s="41"/>
      <c r="F205" s="227" t="s">
        <v>1466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187</v>
      </c>
      <c r="AU205" s="18" t="s">
        <v>82</v>
      </c>
    </row>
    <row r="206" s="12" customFormat="1" ht="25.92" customHeight="1">
      <c r="A206" s="12"/>
      <c r="B206" s="197"/>
      <c r="C206" s="198"/>
      <c r="D206" s="199" t="s">
        <v>73</v>
      </c>
      <c r="E206" s="200" t="s">
        <v>1475</v>
      </c>
      <c r="F206" s="200" t="s">
        <v>1476</v>
      </c>
      <c r="G206" s="198"/>
      <c r="H206" s="198"/>
      <c r="I206" s="201"/>
      <c r="J206" s="202">
        <f>BK206</f>
        <v>0</v>
      </c>
      <c r="K206" s="198"/>
      <c r="L206" s="203"/>
      <c r="M206" s="204"/>
      <c r="N206" s="205"/>
      <c r="O206" s="205"/>
      <c r="P206" s="206">
        <f>SUM(P207:P245)</f>
        <v>0</v>
      </c>
      <c r="Q206" s="205"/>
      <c r="R206" s="206">
        <f>SUM(R207:R245)</f>
        <v>0</v>
      </c>
      <c r="S206" s="205"/>
      <c r="T206" s="207">
        <f>SUM(T207:T245)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82</v>
      </c>
      <c r="AT206" s="209" t="s">
        <v>73</v>
      </c>
      <c r="AU206" s="209" t="s">
        <v>74</v>
      </c>
      <c r="AY206" s="208" t="s">
        <v>178</v>
      </c>
      <c r="BK206" s="210">
        <f>SUM(BK207:BK245)</f>
        <v>0</v>
      </c>
    </row>
    <row r="207" s="2" customFormat="1" ht="37.8" customHeight="1">
      <c r="A207" s="39"/>
      <c r="B207" s="40"/>
      <c r="C207" s="213" t="s">
        <v>74</v>
      </c>
      <c r="D207" s="213" t="s">
        <v>180</v>
      </c>
      <c r="E207" s="214" t="s">
        <v>1477</v>
      </c>
      <c r="F207" s="215" t="s">
        <v>1478</v>
      </c>
      <c r="G207" s="216" t="s">
        <v>1406</v>
      </c>
      <c r="H207" s="217">
        <v>1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185</v>
      </c>
      <c r="AT207" s="224" t="s">
        <v>180</v>
      </c>
      <c r="AU207" s="224" t="s">
        <v>82</v>
      </c>
      <c r="AY207" s="18" t="s">
        <v>178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82</v>
      </c>
      <c r="BK207" s="225">
        <f>ROUND(I207*H207,2)</f>
        <v>0</v>
      </c>
      <c r="BL207" s="18" t="s">
        <v>185</v>
      </c>
      <c r="BM207" s="224" t="s">
        <v>868</v>
      </c>
    </row>
    <row r="208" s="2" customFormat="1">
      <c r="A208" s="39"/>
      <c r="B208" s="40"/>
      <c r="C208" s="41"/>
      <c r="D208" s="226" t="s">
        <v>187</v>
      </c>
      <c r="E208" s="41"/>
      <c r="F208" s="227" t="s">
        <v>1478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187</v>
      </c>
      <c r="AU208" s="18" t="s">
        <v>82</v>
      </c>
    </row>
    <row r="209" s="2" customFormat="1" ht="16.5" customHeight="1">
      <c r="A209" s="39"/>
      <c r="B209" s="40"/>
      <c r="C209" s="213" t="s">
        <v>74</v>
      </c>
      <c r="D209" s="213" t="s">
        <v>180</v>
      </c>
      <c r="E209" s="214" t="s">
        <v>1442</v>
      </c>
      <c r="F209" s="215" t="s">
        <v>1443</v>
      </c>
      <c r="G209" s="216" t="s">
        <v>1406</v>
      </c>
      <c r="H209" s="217">
        <v>1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45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185</v>
      </c>
      <c r="AT209" s="224" t="s">
        <v>180</v>
      </c>
      <c r="AU209" s="224" t="s">
        <v>82</v>
      </c>
      <c r="AY209" s="18" t="s">
        <v>178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82</v>
      </c>
      <c r="BK209" s="225">
        <f>ROUND(I209*H209,2)</f>
        <v>0</v>
      </c>
      <c r="BL209" s="18" t="s">
        <v>185</v>
      </c>
      <c r="BM209" s="224" t="s">
        <v>881</v>
      </c>
    </row>
    <row r="210" s="2" customFormat="1">
      <c r="A210" s="39"/>
      <c r="B210" s="40"/>
      <c r="C210" s="41"/>
      <c r="D210" s="226" t="s">
        <v>187</v>
      </c>
      <c r="E210" s="41"/>
      <c r="F210" s="227" t="s">
        <v>1443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187</v>
      </c>
      <c r="AU210" s="18" t="s">
        <v>82</v>
      </c>
    </row>
    <row r="211" s="2" customFormat="1" ht="24.15" customHeight="1">
      <c r="A211" s="39"/>
      <c r="B211" s="40"/>
      <c r="C211" s="213" t="s">
        <v>74</v>
      </c>
      <c r="D211" s="213" t="s">
        <v>180</v>
      </c>
      <c r="E211" s="214" t="s">
        <v>1444</v>
      </c>
      <c r="F211" s="215" t="s">
        <v>1445</v>
      </c>
      <c r="G211" s="216" t="s">
        <v>1406</v>
      </c>
      <c r="H211" s="217">
        <v>1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185</v>
      </c>
      <c r="AT211" s="224" t="s">
        <v>180</v>
      </c>
      <c r="AU211" s="224" t="s">
        <v>82</v>
      </c>
      <c r="AY211" s="18" t="s">
        <v>178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185</v>
      </c>
      <c r="BM211" s="224" t="s">
        <v>891</v>
      </c>
    </row>
    <row r="212" s="2" customFormat="1">
      <c r="A212" s="39"/>
      <c r="B212" s="40"/>
      <c r="C212" s="41"/>
      <c r="D212" s="226" t="s">
        <v>187</v>
      </c>
      <c r="E212" s="41"/>
      <c r="F212" s="227" t="s">
        <v>1445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187</v>
      </c>
      <c r="AU212" s="18" t="s">
        <v>82</v>
      </c>
    </row>
    <row r="213" s="2" customFormat="1" ht="24.15" customHeight="1">
      <c r="A213" s="39"/>
      <c r="B213" s="40"/>
      <c r="C213" s="213" t="s">
        <v>74</v>
      </c>
      <c r="D213" s="213" t="s">
        <v>180</v>
      </c>
      <c r="E213" s="214" t="s">
        <v>1446</v>
      </c>
      <c r="F213" s="215" t="s">
        <v>1447</v>
      </c>
      <c r="G213" s="216" t="s">
        <v>1406</v>
      </c>
      <c r="H213" s="217">
        <v>1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45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185</v>
      </c>
      <c r="AT213" s="224" t="s">
        <v>180</v>
      </c>
      <c r="AU213" s="224" t="s">
        <v>82</v>
      </c>
      <c r="AY213" s="18" t="s">
        <v>178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82</v>
      </c>
      <c r="BK213" s="225">
        <f>ROUND(I213*H213,2)</f>
        <v>0</v>
      </c>
      <c r="BL213" s="18" t="s">
        <v>185</v>
      </c>
      <c r="BM213" s="224" t="s">
        <v>899</v>
      </c>
    </row>
    <row r="214" s="2" customFormat="1">
      <c r="A214" s="39"/>
      <c r="B214" s="40"/>
      <c r="C214" s="41"/>
      <c r="D214" s="226" t="s">
        <v>187</v>
      </c>
      <c r="E214" s="41"/>
      <c r="F214" s="227" t="s">
        <v>1447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187</v>
      </c>
      <c r="AU214" s="18" t="s">
        <v>82</v>
      </c>
    </row>
    <row r="215" s="2" customFormat="1" ht="16.5" customHeight="1">
      <c r="A215" s="39"/>
      <c r="B215" s="40"/>
      <c r="C215" s="213" t="s">
        <v>74</v>
      </c>
      <c r="D215" s="213" t="s">
        <v>180</v>
      </c>
      <c r="E215" s="214" t="s">
        <v>1448</v>
      </c>
      <c r="F215" s="215" t="s">
        <v>1449</v>
      </c>
      <c r="G215" s="216" t="s">
        <v>1406</v>
      </c>
      <c r="H215" s="217">
        <v>1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45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185</v>
      </c>
      <c r="AT215" s="224" t="s">
        <v>180</v>
      </c>
      <c r="AU215" s="224" t="s">
        <v>82</v>
      </c>
      <c r="AY215" s="18" t="s">
        <v>178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82</v>
      </c>
      <c r="BK215" s="225">
        <f>ROUND(I215*H215,2)</f>
        <v>0</v>
      </c>
      <c r="BL215" s="18" t="s">
        <v>185</v>
      </c>
      <c r="BM215" s="224" t="s">
        <v>909</v>
      </c>
    </row>
    <row r="216" s="2" customFormat="1">
      <c r="A216" s="39"/>
      <c r="B216" s="40"/>
      <c r="C216" s="41"/>
      <c r="D216" s="226" t="s">
        <v>187</v>
      </c>
      <c r="E216" s="41"/>
      <c r="F216" s="227" t="s">
        <v>1449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187</v>
      </c>
      <c r="AU216" s="18" t="s">
        <v>82</v>
      </c>
    </row>
    <row r="217" s="2" customFormat="1" ht="16.5" customHeight="1">
      <c r="A217" s="39"/>
      <c r="B217" s="40"/>
      <c r="C217" s="213" t="s">
        <v>74</v>
      </c>
      <c r="D217" s="213" t="s">
        <v>180</v>
      </c>
      <c r="E217" s="214" t="s">
        <v>1479</v>
      </c>
      <c r="F217" s="215" t="s">
        <v>1480</v>
      </c>
      <c r="G217" s="216" t="s">
        <v>1406</v>
      </c>
      <c r="H217" s="217">
        <v>1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185</v>
      </c>
      <c r="AT217" s="224" t="s">
        <v>180</v>
      </c>
      <c r="AU217" s="224" t="s">
        <v>82</v>
      </c>
      <c r="AY217" s="18" t="s">
        <v>178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82</v>
      </c>
      <c r="BK217" s="225">
        <f>ROUND(I217*H217,2)</f>
        <v>0</v>
      </c>
      <c r="BL217" s="18" t="s">
        <v>185</v>
      </c>
      <c r="BM217" s="224" t="s">
        <v>917</v>
      </c>
    </row>
    <row r="218" s="2" customFormat="1">
      <c r="A218" s="39"/>
      <c r="B218" s="40"/>
      <c r="C218" s="41"/>
      <c r="D218" s="226" t="s">
        <v>187</v>
      </c>
      <c r="E218" s="41"/>
      <c r="F218" s="227" t="s">
        <v>1480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187</v>
      </c>
      <c r="AU218" s="18" t="s">
        <v>82</v>
      </c>
    </row>
    <row r="219" s="2" customFormat="1" ht="16.5" customHeight="1">
      <c r="A219" s="39"/>
      <c r="B219" s="40"/>
      <c r="C219" s="213" t="s">
        <v>74</v>
      </c>
      <c r="D219" s="213" t="s">
        <v>180</v>
      </c>
      <c r="E219" s="214" t="s">
        <v>1450</v>
      </c>
      <c r="F219" s="215" t="s">
        <v>1451</v>
      </c>
      <c r="G219" s="216" t="s">
        <v>1406</v>
      </c>
      <c r="H219" s="217">
        <v>1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45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185</v>
      </c>
      <c r="AT219" s="224" t="s">
        <v>180</v>
      </c>
      <c r="AU219" s="224" t="s">
        <v>82</v>
      </c>
      <c r="AY219" s="18" t="s">
        <v>178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82</v>
      </c>
      <c r="BK219" s="225">
        <f>ROUND(I219*H219,2)</f>
        <v>0</v>
      </c>
      <c r="BL219" s="18" t="s">
        <v>185</v>
      </c>
      <c r="BM219" s="224" t="s">
        <v>925</v>
      </c>
    </row>
    <row r="220" s="2" customFormat="1">
      <c r="A220" s="39"/>
      <c r="B220" s="40"/>
      <c r="C220" s="41"/>
      <c r="D220" s="226" t="s">
        <v>187</v>
      </c>
      <c r="E220" s="41"/>
      <c r="F220" s="227" t="s">
        <v>1451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187</v>
      </c>
      <c r="AU220" s="18" t="s">
        <v>82</v>
      </c>
    </row>
    <row r="221" s="2" customFormat="1" ht="21.75" customHeight="1">
      <c r="A221" s="39"/>
      <c r="B221" s="40"/>
      <c r="C221" s="213" t="s">
        <v>74</v>
      </c>
      <c r="D221" s="213" t="s">
        <v>180</v>
      </c>
      <c r="E221" s="214" t="s">
        <v>1473</v>
      </c>
      <c r="F221" s="215" t="s">
        <v>1474</v>
      </c>
      <c r="G221" s="216" t="s">
        <v>1406</v>
      </c>
      <c r="H221" s="217">
        <v>4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45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185</v>
      </c>
      <c r="AT221" s="224" t="s">
        <v>180</v>
      </c>
      <c r="AU221" s="224" t="s">
        <v>82</v>
      </c>
      <c r="AY221" s="18" t="s">
        <v>178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82</v>
      </c>
      <c r="BK221" s="225">
        <f>ROUND(I221*H221,2)</f>
        <v>0</v>
      </c>
      <c r="BL221" s="18" t="s">
        <v>185</v>
      </c>
      <c r="BM221" s="224" t="s">
        <v>935</v>
      </c>
    </row>
    <row r="222" s="2" customFormat="1">
      <c r="A222" s="39"/>
      <c r="B222" s="40"/>
      <c r="C222" s="41"/>
      <c r="D222" s="226" t="s">
        <v>187</v>
      </c>
      <c r="E222" s="41"/>
      <c r="F222" s="227" t="s">
        <v>1474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187</v>
      </c>
      <c r="AU222" s="18" t="s">
        <v>82</v>
      </c>
    </row>
    <row r="223" s="2" customFormat="1" ht="21.75" customHeight="1">
      <c r="A223" s="39"/>
      <c r="B223" s="40"/>
      <c r="C223" s="213" t="s">
        <v>74</v>
      </c>
      <c r="D223" s="213" t="s">
        <v>180</v>
      </c>
      <c r="E223" s="214" t="s">
        <v>1471</v>
      </c>
      <c r="F223" s="215" t="s">
        <v>1472</v>
      </c>
      <c r="G223" s="216" t="s">
        <v>1406</v>
      </c>
      <c r="H223" s="217">
        <v>2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45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185</v>
      </c>
      <c r="AT223" s="224" t="s">
        <v>180</v>
      </c>
      <c r="AU223" s="224" t="s">
        <v>82</v>
      </c>
      <c r="AY223" s="18" t="s">
        <v>178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82</v>
      </c>
      <c r="BK223" s="225">
        <f>ROUND(I223*H223,2)</f>
        <v>0</v>
      </c>
      <c r="BL223" s="18" t="s">
        <v>185</v>
      </c>
      <c r="BM223" s="224" t="s">
        <v>945</v>
      </c>
    </row>
    <row r="224" s="2" customFormat="1">
      <c r="A224" s="39"/>
      <c r="B224" s="40"/>
      <c r="C224" s="41"/>
      <c r="D224" s="226" t="s">
        <v>187</v>
      </c>
      <c r="E224" s="41"/>
      <c r="F224" s="227" t="s">
        <v>1472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187</v>
      </c>
      <c r="AU224" s="18" t="s">
        <v>82</v>
      </c>
    </row>
    <row r="225" s="2" customFormat="1">
      <c r="A225" s="39"/>
      <c r="B225" s="40"/>
      <c r="C225" s="41"/>
      <c r="D225" s="226" t="s">
        <v>202</v>
      </c>
      <c r="E225" s="41"/>
      <c r="F225" s="233" t="s">
        <v>1454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202</v>
      </c>
      <c r="AU225" s="18" t="s">
        <v>82</v>
      </c>
    </row>
    <row r="226" s="2" customFormat="1" ht="16.5" customHeight="1">
      <c r="A226" s="39"/>
      <c r="B226" s="40"/>
      <c r="C226" s="213" t="s">
        <v>74</v>
      </c>
      <c r="D226" s="213" t="s">
        <v>180</v>
      </c>
      <c r="E226" s="214" t="s">
        <v>1481</v>
      </c>
      <c r="F226" s="215" t="s">
        <v>1482</v>
      </c>
      <c r="G226" s="216" t="s">
        <v>1418</v>
      </c>
      <c r="H226" s="217">
        <v>0.5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45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185</v>
      </c>
      <c r="AT226" s="224" t="s">
        <v>180</v>
      </c>
      <c r="AU226" s="224" t="s">
        <v>82</v>
      </c>
      <c r="AY226" s="18" t="s">
        <v>178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82</v>
      </c>
      <c r="BK226" s="225">
        <f>ROUND(I226*H226,2)</f>
        <v>0</v>
      </c>
      <c r="BL226" s="18" t="s">
        <v>185</v>
      </c>
      <c r="BM226" s="224" t="s">
        <v>955</v>
      </c>
    </row>
    <row r="227" s="2" customFormat="1">
      <c r="A227" s="39"/>
      <c r="B227" s="40"/>
      <c r="C227" s="41"/>
      <c r="D227" s="226" t="s">
        <v>187</v>
      </c>
      <c r="E227" s="41"/>
      <c r="F227" s="227" t="s">
        <v>1482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187</v>
      </c>
      <c r="AU227" s="18" t="s">
        <v>82</v>
      </c>
    </row>
    <row r="228" s="2" customFormat="1" ht="16.5" customHeight="1">
      <c r="A228" s="39"/>
      <c r="B228" s="40"/>
      <c r="C228" s="213" t="s">
        <v>74</v>
      </c>
      <c r="D228" s="213" t="s">
        <v>180</v>
      </c>
      <c r="E228" s="214" t="s">
        <v>1457</v>
      </c>
      <c r="F228" s="215" t="s">
        <v>1458</v>
      </c>
      <c r="G228" s="216" t="s">
        <v>1418</v>
      </c>
      <c r="H228" s="217">
        <v>7.7000000000000002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45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185</v>
      </c>
      <c r="AT228" s="224" t="s">
        <v>180</v>
      </c>
      <c r="AU228" s="224" t="s">
        <v>82</v>
      </c>
      <c r="AY228" s="18" t="s">
        <v>178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82</v>
      </c>
      <c r="BK228" s="225">
        <f>ROUND(I228*H228,2)</f>
        <v>0</v>
      </c>
      <c r="BL228" s="18" t="s">
        <v>185</v>
      </c>
      <c r="BM228" s="224" t="s">
        <v>963</v>
      </c>
    </row>
    <row r="229" s="2" customFormat="1">
      <c r="A229" s="39"/>
      <c r="B229" s="40"/>
      <c r="C229" s="41"/>
      <c r="D229" s="226" t="s">
        <v>187</v>
      </c>
      <c r="E229" s="41"/>
      <c r="F229" s="227" t="s">
        <v>1458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187</v>
      </c>
      <c r="AU229" s="18" t="s">
        <v>82</v>
      </c>
    </row>
    <row r="230" s="2" customFormat="1" ht="16.5" customHeight="1">
      <c r="A230" s="39"/>
      <c r="B230" s="40"/>
      <c r="C230" s="213" t="s">
        <v>74</v>
      </c>
      <c r="D230" s="213" t="s">
        <v>180</v>
      </c>
      <c r="E230" s="214" t="s">
        <v>1459</v>
      </c>
      <c r="F230" s="215" t="s">
        <v>1460</v>
      </c>
      <c r="G230" s="216" t="s">
        <v>1418</v>
      </c>
      <c r="H230" s="217">
        <v>0.5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45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185</v>
      </c>
      <c r="AT230" s="224" t="s">
        <v>180</v>
      </c>
      <c r="AU230" s="224" t="s">
        <v>82</v>
      </c>
      <c r="AY230" s="18" t="s">
        <v>178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82</v>
      </c>
      <c r="BK230" s="225">
        <f>ROUND(I230*H230,2)</f>
        <v>0</v>
      </c>
      <c r="BL230" s="18" t="s">
        <v>185</v>
      </c>
      <c r="BM230" s="224" t="s">
        <v>973</v>
      </c>
    </row>
    <row r="231" s="2" customFormat="1">
      <c r="A231" s="39"/>
      <c r="B231" s="40"/>
      <c r="C231" s="41"/>
      <c r="D231" s="226" t="s">
        <v>187</v>
      </c>
      <c r="E231" s="41"/>
      <c r="F231" s="227" t="s">
        <v>1460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187</v>
      </c>
      <c r="AU231" s="18" t="s">
        <v>82</v>
      </c>
    </row>
    <row r="232" s="2" customFormat="1" ht="16.5" customHeight="1">
      <c r="A232" s="39"/>
      <c r="B232" s="40"/>
      <c r="C232" s="213" t="s">
        <v>74</v>
      </c>
      <c r="D232" s="213" t="s">
        <v>180</v>
      </c>
      <c r="E232" s="214" t="s">
        <v>1461</v>
      </c>
      <c r="F232" s="215" t="s">
        <v>1462</v>
      </c>
      <c r="G232" s="216" t="s">
        <v>1418</v>
      </c>
      <c r="H232" s="217">
        <v>3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45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185</v>
      </c>
      <c r="AT232" s="224" t="s">
        <v>180</v>
      </c>
      <c r="AU232" s="224" t="s">
        <v>82</v>
      </c>
      <c r="AY232" s="18" t="s">
        <v>178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82</v>
      </c>
      <c r="BK232" s="225">
        <f>ROUND(I232*H232,2)</f>
        <v>0</v>
      </c>
      <c r="BL232" s="18" t="s">
        <v>185</v>
      </c>
      <c r="BM232" s="224" t="s">
        <v>1012</v>
      </c>
    </row>
    <row r="233" s="2" customFormat="1">
      <c r="A233" s="39"/>
      <c r="B233" s="40"/>
      <c r="C233" s="41"/>
      <c r="D233" s="226" t="s">
        <v>187</v>
      </c>
      <c r="E233" s="41"/>
      <c r="F233" s="227" t="s">
        <v>1462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187</v>
      </c>
      <c r="AU233" s="18" t="s">
        <v>82</v>
      </c>
    </row>
    <row r="234" s="2" customFormat="1" ht="16.5" customHeight="1">
      <c r="A234" s="39"/>
      <c r="B234" s="40"/>
      <c r="C234" s="213" t="s">
        <v>74</v>
      </c>
      <c r="D234" s="213" t="s">
        <v>180</v>
      </c>
      <c r="E234" s="214" t="s">
        <v>1483</v>
      </c>
      <c r="F234" s="215" t="s">
        <v>1484</v>
      </c>
      <c r="G234" s="216" t="s">
        <v>1418</v>
      </c>
      <c r="H234" s="217">
        <v>3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45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185</v>
      </c>
      <c r="AT234" s="224" t="s">
        <v>180</v>
      </c>
      <c r="AU234" s="224" t="s">
        <v>82</v>
      </c>
      <c r="AY234" s="18" t="s">
        <v>178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82</v>
      </c>
      <c r="BK234" s="225">
        <f>ROUND(I234*H234,2)</f>
        <v>0</v>
      </c>
      <c r="BL234" s="18" t="s">
        <v>185</v>
      </c>
      <c r="BM234" s="224" t="s">
        <v>1020</v>
      </c>
    </row>
    <row r="235" s="2" customFormat="1">
      <c r="A235" s="39"/>
      <c r="B235" s="40"/>
      <c r="C235" s="41"/>
      <c r="D235" s="226" t="s">
        <v>187</v>
      </c>
      <c r="E235" s="41"/>
      <c r="F235" s="227" t="s">
        <v>1484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187</v>
      </c>
      <c r="AU235" s="18" t="s">
        <v>82</v>
      </c>
    </row>
    <row r="236" s="2" customFormat="1" ht="33" customHeight="1">
      <c r="A236" s="39"/>
      <c r="B236" s="40"/>
      <c r="C236" s="213" t="s">
        <v>74</v>
      </c>
      <c r="D236" s="213" t="s">
        <v>180</v>
      </c>
      <c r="E236" s="214" t="s">
        <v>1463</v>
      </c>
      <c r="F236" s="215" t="s">
        <v>1464</v>
      </c>
      <c r="G236" s="216" t="s">
        <v>206</v>
      </c>
      <c r="H236" s="217">
        <v>1.8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45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185</v>
      </c>
      <c r="AT236" s="224" t="s">
        <v>180</v>
      </c>
      <c r="AU236" s="224" t="s">
        <v>82</v>
      </c>
      <c r="AY236" s="18" t="s">
        <v>178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82</v>
      </c>
      <c r="BK236" s="225">
        <f>ROUND(I236*H236,2)</f>
        <v>0</v>
      </c>
      <c r="BL236" s="18" t="s">
        <v>185</v>
      </c>
      <c r="BM236" s="224" t="s">
        <v>1030</v>
      </c>
    </row>
    <row r="237" s="2" customFormat="1">
      <c r="A237" s="39"/>
      <c r="B237" s="40"/>
      <c r="C237" s="41"/>
      <c r="D237" s="226" t="s">
        <v>187</v>
      </c>
      <c r="E237" s="41"/>
      <c r="F237" s="227" t="s">
        <v>1464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187</v>
      </c>
      <c r="AU237" s="18" t="s">
        <v>82</v>
      </c>
    </row>
    <row r="238" s="2" customFormat="1" ht="16.5" customHeight="1">
      <c r="A238" s="39"/>
      <c r="B238" s="40"/>
      <c r="C238" s="213" t="s">
        <v>74</v>
      </c>
      <c r="D238" s="213" t="s">
        <v>180</v>
      </c>
      <c r="E238" s="214" t="s">
        <v>1425</v>
      </c>
      <c r="F238" s="215" t="s">
        <v>1426</v>
      </c>
      <c r="G238" s="216" t="s">
        <v>219</v>
      </c>
      <c r="H238" s="217">
        <v>20</v>
      </c>
      <c r="I238" s="218"/>
      <c r="J238" s="219">
        <f>ROUND(I238*H238,2)</f>
        <v>0</v>
      </c>
      <c r="K238" s="215" t="s">
        <v>19</v>
      </c>
      <c r="L238" s="45"/>
      <c r="M238" s="220" t="s">
        <v>19</v>
      </c>
      <c r="N238" s="221" t="s">
        <v>45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185</v>
      </c>
      <c r="AT238" s="224" t="s">
        <v>180</v>
      </c>
      <c r="AU238" s="224" t="s">
        <v>82</v>
      </c>
      <c r="AY238" s="18" t="s">
        <v>178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82</v>
      </c>
      <c r="BK238" s="225">
        <f>ROUND(I238*H238,2)</f>
        <v>0</v>
      </c>
      <c r="BL238" s="18" t="s">
        <v>185</v>
      </c>
      <c r="BM238" s="224" t="s">
        <v>1044</v>
      </c>
    </row>
    <row r="239" s="2" customFormat="1">
      <c r="A239" s="39"/>
      <c r="B239" s="40"/>
      <c r="C239" s="41"/>
      <c r="D239" s="226" t="s">
        <v>187</v>
      </c>
      <c r="E239" s="41"/>
      <c r="F239" s="227" t="s">
        <v>1426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187</v>
      </c>
      <c r="AU239" s="18" t="s">
        <v>82</v>
      </c>
    </row>
    <row r="240" s="2" customFormat="1" ht="16.5" customHeight="1">
      <c r="A240" s="39"/>
      <c r="B240" s="40"/>
      <c r="C240" s="213" t="s">
        <v>74</v>
      </c>
      <c r="D240" s="213" t="s">
        <v>180</v>
      </c>
      <c r="E240" s="214" t="s">
        <v>1427</v>
      </c>
      <c r="F240" s="215" t="s">
        <v>1428</v>
      </c>
      <c r="G240" s="216" t="s">
        <v>206</v>
      </c>
      <c r="H240" s="217">
        <v>16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45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185</v>
      </c>
      <c r="AT240" s="224" t="s">
        <v>180</v>
      </c>
      <c r="AU240" s="224" t="s">
        <v>82</v>
      </c>
      <c r="AY240" s="18" t="s">
        <v>178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82</v>
      </c>
      <c r="BK240" s="225">
        <f>ROUND(I240*H240,2)</f>
        <v>0</v>
      </c>
      <c r="BL240" s="18" t="s">
        <v>185</v>
      </c>
      <c r="BM240" s="224" t="s">
        <v>1056</v>
      </c>
    </row>
    <row r="241" s="2" customFormat="1">
      <c r="A241" s="39"/>
      <c r="B241" s="40"/>
      <c r="C241" s="41"/>
      <c r="D241" s="226" t="s">
        <v>187</v>
      </c>
      <c r="E241" s="41"/>
      <c r="F241" s="227" t="s">
        <v>1428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187</v>
      </c>
      <c r="AU241" s="18" t="s">
        <v>82</v>
      </c>
    </row>
    <row r="242" s="2" customFormat="1" ht="16.5" customHeight="1">
      <c r="A242" s="39"/>
      <c r="B242" s="40"/>
      <c r="C242" s="213" t="s">
        <v>74</v>
      </c>
      <c r="D242" s="213" t="s">
        <v>180</v>
      </c>
      <c r="E242" s="214" t="s">
        <v>1429</v>
      </c>
      <c r="F242" s="215" t="s">
        <v>1430</v>
      </c>
      <c r="G242" s="216" t="s">
        <v>206</v>
      </c>
      <c r="H242" s="217">
        <v>16</v>
      </c>
      <c r="I242" s="218"/>
      <c r="J242" s="219">
        <f>ROUND(I242*H242,2)</f>
        <v>0</v>
      </c>
      <c r="K242" s="215" t="s">
        <v>19</v>
      </c>
      <c r="L242" s="45"/>
      <c r="M242" s="220" t="s">
        <v>19</v>
      </c>
      <c r="N242" s="221" t="s">
        <v>45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185</v>
      </c>
      <c r="AT242" s="224" t="s">
        <v>180</v>
      </c>
      <c r="AU242" s="224" t="s">
        <v>82</v>
      </c>
      <c r="AY242" s="18" t="s">
        <v>178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82</v>
      </c>
      <c r="BK242" s="225">
        <f>ROUND(I242*H242,2)</f>
        <v>0</v>
      </c>
      <c r="BL242" s="18" t="s">
        <v>185</v>
      </c>
      <c r="BM242" s="224" t="s">
        <v>1067</v>
      </c>
    </row>
    <row r="243" s="2" customFormat="1">
      <c r="A243" s="39"/>
      <c r="B243" s="40"/>
      <c r="C243" s="41"/>
      <c r="D243" s="226" t="s">
        <v>187</v>
      </c>
      <c r="E243" s="41"/>
      <c r="F243" s="227" t="s">
        <v>1430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187</v>
      </c>
      <c r="AU243" s="18" t="s">
        <v>82</v>
      </c>
    </row>
    <row r="244" s="2" customFormat="1" ht="16.5" customHeight="1">
      <c r="A244" s="39"/>
      <c r="B244" s="40"/>
      <c r="C244" s="213" t="s">
        <v>74</v>
      </c>
      <c r="D244" s="213" t="s">
        <v>180</v>
      </c>
      <c r="E244" s="214" t="s">
        <v>1465</v>
      </c>
      <c r="F244" s="215" t="s">
        <v>1466</v>
      </c>
      <c r="G244" s="216" t="s">
        <v>1406</v>
      </c>
      <c r="H244" s="217">
        <v>1</v>
      </c>
      <c r="I244" s="218"/>
      <c r="J244" s="219">
        <f>ROUND(I244*H244,2)</f>
        <v>0</v>
      </c>
      <c r="K244" s="215" t="s">
        <v>19</v>
      </c>
      <c r="L244" s="45"/>
      <c r="M244" s="220" t="s">
        <v>19</v>
      </c>
      <c r="N244" s="221" t="s">
        <v>45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185</v>
      </c>
      <c r="AT244" s="224" t="s">
        <v>180</v>
      </c>
      <c r="AU244" s="224" t="s">
        <v>82</v>
      </c>
      <c r="AY244" s="18" t="s">
        <v>178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82</v>
      </c>
      <c r="BK244" s="225">
        <f>ROUND(I244*H244,2)</f>
        <v>0</v>
      </c>
      <c r="BL244" s="18" t="s">
        <v>185</v>
      </c>
      <c r="BM244" s="224" t="s">
        <v>1079</v>
      </c>
    </row>
    <row r="245" s="2" customFormat="1">
      <c r="A245" s="39"/>
      <c r="B245" s="40"/>
      <c r="C245" s="41"/>
      <c r="D245" s="226" t="s">
        <v>187</v>
      </c>
      <c r="E245" s="41"/>
      <c r="F245" s="227" t="s">
        <v>1466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187</v>
      </c>
      <c r="AU245" s="18" t="s">
        <v>82</v>
      </c>
    </row>
    <row r="246" s="12" customFormat="1" ht="25.92" customHeight="1">
      <c r="A246" s="12"/>
      <c r="B246" s="197"/>
      <c r="C246" s="198"/>
      <c r="D246" s="199" t="s">
        <v>73</v>
      </c>
      <c r="E246" s="200" t="s">
        <v>1485</v>
      </c>
      <c r="F246" s="200" t="s">
        <v>1486</v>
      </c>
      <c r="G246" s="198"/>
      <c r="H246" s="198"/>
      <c r="I246" s="201"/>
      <c r="J246" s="202">
        <f>BK246</f>
        <v>0</v>
      </c>
      <c r="K246" s="198"/>
      <c r="L246" s="203"/>
      <c r="M246" s="204"/>
      <c r="N246" s="205"/>
      <c r="O246" s="205"/>
      <c r="P246" s="206">
        <f>SUM(P247:P281)</f>
        <v>0</v>
      </c>
      <c r="Q246" s="205"/>
      <c r="R246" s="206">
        <f>SUM(R247:R281)</f>
        <v>0</v>
      </c>
      <c r="S246" s="205"/>
      <c r="T246" s="207">
        <f>SUM(T247:T281)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82</v>
      </c>
      <c r="AT246" s="209" t="s">
        <v>73</v>
      </c>
      <c r="AU246" s="209" t="s">
        <v>74</v>
      </c>
      <c r="AY246" s="208" t="s">
        <v>178</v>
      </c>
      <c r="BK246" s="210">
        <f>SUM(BK247:BK281)</f>
        <v>0</v>
      </c>
    </row>
    <row r="247" s="2" customFormat="1" ht="37.8" customHeight="1">
      <c r="A247" s="39"/>
      <c r="B247" s="40"/>
      <c r="C247" s="213" t="s">
        <v>74</v>
      </c>
      <c r="D247" s="213" t="s">
        <v>180</v>
      </c>
      <c r="E247" s="214" t="s">
        <v>1487</v>
      </c>
      <c r="F247" s="215" t="s">
        <v>1488</v>
      </c>
      <c r="G247" s="216" t="s">
        <v>1406</v>
      </c>
      <c r="H247" s="217">
        <v>1</v>
      </c>
      <c r="I247" s="218"/>
      <c r="J247" s="219">
        <f>ROUND(I247*H247,2)</f>
        <v>0</v>
      </c>
      <c r="K247" s="215" t="s">
        <v>19</v>
      </c>
      <c r="L247" s="45"/>
      <c r="M247" s="220" t="s">
        <v>19</v>
      </c>
      <c r="N247" s="221" t="s">
        <v>45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185</v>
      </c>
      <c r="AT247" s="224" t="s">
        <v>180</v>
      </c>
      <c r="AU247" s="224" t="s">
        <v>82</v>
      </c>
      <c r="AY247" s="18" t="s">
        <v>178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82</v>
      </c>
      <c r="BK247" s="225">
        <f>ROUND(I247*H247,2)</f>
        <v>0</v>
      </c>
      <c r="BL247" s="18" t="s">
        <v>185</v>
      </c>
      <c r="BM247" s="224" t="s">
        <v>1091</v>
      </c>
    </row>
    <row r="248" s="2" customFormat="1">
      <c r="A248" s="39"/>
      <c r="B248" s="40"/>
      <c r="C248" s="41"/>
      <c r="D248" s="226" t="s">
        <v>187</v>
      </c>
      <c r="E248" s="41"/>
      <c r="F248" s="227" t="s">
        <v>1488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187</v>
      </c>
      <c r="AU248" s="18" t="s">
        <v>82</v>
      </c>
    </row>
    <row r="249" s="2" customFormat="1" ht="16.5" customHeight="1">
      <c r="A249" s="39"/>
      <c r="B249" s="40"/>
      <c r="C249" s="213" t="s">
        <v>74</v>
      </c>
      <c r="D249" s="213" t="s">
        <v>180</v>
      </c>
      <c r="E249" s="214" t="s">
        <v>1442</v>
      </c>
      <c r="F249" s="215" t="s">
        <v>1443</v>
      </c>
      <c r="G249" s="216" t="s">
        <v>1406</v>
      </c>
      <c r="H249" s="217">
        <v>1</v>
      </c>
      <c r="I249" s="218"/>
      <c r="J249" s="219">
        <f>ROUND(I249*H249,2)</f>
        <v>0</v>
      </c>
      <c r="K249" s="215" t="s">
        <v>19</v>
      </c>
      <c r="L249" s="45"/>
      <c r="M249" s="220" t="s">
        <v>19</v>
      </c>
      <c r="N249" s="221" t="s">
        <v>45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185</v>
      </c>
      <c r="AT249" s="224" t="s">
        <v>180</v>
      </c>
      <c r="AU249" s="224" t="s">
        <v>82</v>
      </c>
      <c r="AY249" s="18" t="s">
        <v>178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82</v>
      </c>
      <c r="BK249" s="225">
        <f>ROUND(I249*H249,2)</f>
        <v>0</v>
      </c>
      <c r="BL249" s="18" t="s">
        <v>185</v>
      </c>
      <c r="BM249" s="224" t="s">
        <v>1105</v>
      </c>
    </row>
    <row r="250" s="2" customFormat="1">
      <c r="A250" s="39"/>
      <c r="B250" s="40"/>
      <c r="C250" s="41"/>
      <c r="D250" s="226" t="s">
        <v>187</v>
      </c>
      <c r="E250" s="41"/>
      <c r="F250" s="227" t="s">
        <v>1443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187</v>
      </c>
      <c r="AU250" s="18" t="s">
        <v>82</v>
      </c>
    </row>
    <row r="251" s="2" customFormat="1" ht="24.15" customHeight="1">
      <c r="A251" s="39"/>
      <c r="B251" s="40"/>
      <c r="C251" s="213" t="s">
        <v>74</v>
      </c>
      <c r="D251" s="213" t="s">
        <v>180</v>
      </c>
      <c r="E251" s="214" t="s">
        <v>1444</v>
      </c>
      <c r="F251" s="215" t="s">
        <v>1445</v>
      </c>
      <c r="G251" s="216" t="s">
        <v>1406</v>
      </c>
      <c r="H251" s="217">
        <v>1</v>
      </c>
      <c r="I251" s="218"/>
      <c r="J251" s="219">
        <f>ROUND(I251*H251,2)</f>
        <v>0</v>
      </c>
      <c r="K251" s="215" t="s">
        <v>19</v>
      </c>
      <c r="L251" s="45"/>
      <c r="M251" s="220" t="s">
        <v>19</v>
      </c>
      <c r="N251" s="221" t="s">
        <v>45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185</v>
      </c>
      <c r="AT251" s="224" t="s">
        <v>180</v>
      </c>
      <c r="AU251" s="224" t="s">
        <v>82</v>
      </c>
      <c r="AY251" s="18" t="s">
        <v>178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82</v>
      </c>
      <c r="BK251" s="225">
        <f>ROUND(I251*H251,2)</f>
        <v>0</v>
      </c>
      <c r="BL251" s="18" t="s">
        <v>185</v>
      </c>
      <c r="BM251" s="224" t="s">
        <v>1117</v>
      </c>
    </row>
    <row r="252" s="2" customFormat="1">
      <c r="A252" s="39"/>
      <c r="B252" s="40"/>
      <c r="C252" s="41"/>
      <c r="D252" s="226" t="s">
        <v>187</v>
      </c>
      <c r="E252" s="41"/>
      <c r="F252" s="227" t="s">
        <v>1445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187</v>
      </c>
      <c r="AU252" s="18" t="s">
        <v>82</v>
      </c>
    </row>
    <row r="253" s="2" customFormat="1" ht="16.5" customHeight="1">
      <c r="A253" s="39"/>
      <c r="B253" s="40"/>
      <c r="C253" s="213" t="s">
        <v>74</v>
      </c>
      <c r="D253" s="213" t="s">
        <v>180</v>
      </c>
      <c r="E253" s="214" t="s">
        <v>1489</v>
      </c>
      <c r="F253" s="215" t="s">
        <v>1490</v>
      </c>
      <c r="G253" s="216" t="s">
        <v>1406</v>
      </c>
      <c r="H253" s="217">
        <v>2</v>
      </c>
      <c r="I253" s="218"/>
      <c r="J253" s="219">
        <f>ROUND(I253*H253,2)</f>
        <v>0</v>
      </c>
      <c r="K253" s="215" t="s">
        <v>19</v>
      </c>
      <c r="L253" s="45"/>
      <c r="M253" s="220" t="s">
        <v>19</v>
      </c>
      <c r="N253" s="221" t="s">
        <v>45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185</v>
      </c>
      <c r="AT253" s="224" t="s">
        <v>180</v>
      </c>
      <c r="AU253" s="224" t="s">
        <v>82</v>
      </c>
      <c r="AY253" s="18" t="s">
        <v>178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82</v>
      </c>
      <c r="BK253" s="225">
        <f>ROUND(I253*H253,2)</f>
        <v>0</v>
      </c>
      <c r="BL253" s="18" t="s">
        <v>185</v>
      </c>
      <c r="BM253" s="224" t="s">
        <v>1131</v>
      </c>
    </row>
    <row r="254" s="2" customFormat="1">
      <c r="A254" s="39"/>
      <c r="B254" s="40"/>
      <c r="C254" s="41"/>
      <c r="D254" s="226" t="s">
        <v>187</v>
      </c>
      <c r="E254" s="41"/>
      <c r="F254" s="227" t="s">
        <v>1490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187</v>
      </c>
      <c r="AU254" s="18" t="s">
        <v>82</v>
      </c>
    </row>
    <row r="255" s="2" customFormat="1" ht="24.15" customHeight="1">
      <c r="A255" s="39"/>
      <c r="B255" s="40"/>
      <c r="C255" s="213" t="s">
        <v>74</v>
      </c>
      <c r="D255" s="213" t="s">
        <v>180</v>
      </c>
      <c r="E255" s="214" t="s">
        <v>1491</v>
      </c>
      <c r="F255" s="215" t="s">
        <v>1492</v>
      </c>
      <c r="G255" s="216" t="s">
        <v>1406</v>
      </c>
      <c r="H255" s="217">
        <v>2</v>
      </c>
      <c r="I255" s="218"/>
      <c r="J255" s="219">
        <f>ROUND(I255*H255,2)</f>
        <v>0</v>
      </c>
      <c r="K255" s="215" t="s">
        <v>19</v>
      </c>
      <c r="L255" s="45"/>
      <c r="M255" s="220" t="s">
        <v>19</v>
      </c>
      <c r="N255" s="221" t="s">
        <v>45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185</v>
      </c>
      <c r="AT255" s="224" t="s">
        <v>180</v>
      </c>
      <c r="AU255" s="224" t="s">
        <v>82</v>
      </c>
      <c r="AY255" s="18" t="s">
        <v>178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82</v>
      </c>
      <c r="BK255" s="225">
        <f>ROUND(I255*H255,2)</f>
        <v>0</v>
      </c>
      <c r="BL255" s="18" t="s">
        <v>185</v>
      </c>
      <c r="BM255" s="224" t="s">
        <v>1143</v>
      </c>
    </row>
    <row r="256" s="2" customFormat="1">
      <c r="A256" s="39"/>
      <c r="B256" s="40"/>
      <c r="C256" s="41"/>
      <c r="D256" s="226" t="s">
        <v>187</v>
      </c>
      <c r="E256" s="41"/>
      <c r="F256" s="227" t="s">
        <v>1492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187</v>
      </c>
      <c r="AU256" s="18" t="s">
        <v>82</v>
      </c>
    </row>
    <row r="257" s="2" customFormat="1" ht="16.5" customHeight="1">
      <c r="A257" s="39"/>
      <c r="B257" s="40"/>
      <c r="C257" s="213" t="s">
        <v>74</v>
      </c>
      <c r="D257" s="213" t="s">
        <v>180</v>
      </c>
      <c r="E257" s="214" t="s">
        <v>1448</v>
      </c>
      <c r="F257" s="215" t="s">
        <v>1449</v>
      </c>
      <c r="G257" s="216" t="s">
        <v>1406</v>
      </c>
      <c r="H257" s="217">
        <v>1</v>
      </c>
      <c r="I257" s="218"/>
      <c r="J257" s="219">
        <f>ROUND(I257*H257,2)</f>
        <v>0</v>
      </c>
      <c r="K257" s="215" t="s">
        <v>19</v>
      </c>
      <c r="L257" s="45"/>
      <c r="M257" s="220" t="s">
        <v>19</v>
      </c>
      <c r="N257" s="221" t="s">
        <v>45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185</v>
      </c>
      <c r="AT257" s="224" t="s">
        <v>180</v>
      </c>
      <c r="AU257" s="224" t="s">
        <v>82</v>
      </c>
      <c r="AY257" s="18" t="s">
        <v>178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82</v>
      </c>
      <c r="BK257" s="225">
        <f>ROUND(I257*H257,2)</f>
        <v>0</v>
      </c>
      <c r="BL257" s="18" t="s">
        <v>185</v>
      </c>
      <c r="BM257" s="224" t="s">
        <v>1156</v>
      </c>
    </row>
    <row r="258" s="2" customFormat="1">
      <c r="A258" s="39"/>
      <c r="B258" s="40"/>
      <c r="C258" s="41"/>
      <c r="D258" s="226" t="s">
        <v>187</v>
      </c>
      <c r="E258" s="41"/>
      <c r="F258" s="227" t="s">
        <v>1449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187</v>
      </c>
      <c r="AU258" s="18" t="s">
        <v>82</v>
      </c>
    </row>
    <row r="259" s="2" customFormat="1" ht="16.5" customHeight="1">
      <c r="A259" s="39"/>
      <c r="B259" s="40"/>
      <c r="C259" s="213" t="s">
        <v>74</v>
      </c>
      <c r="D259" s="213" t="s">
        <v>180</v>
      </c>
      <c r="E259" s="214" t="s">
        <v>1450</v>
      </c>
      <c r="F259" s="215" t="s">
        <v>1451</v>
      </c>
      <c r="G259" s="216" t="s">
        <v>1406</v>
      </c>
      <c r="H259" s="217">
        <v>1</v>
      </c>
      <c r="I259" s="218"/>
      <c r="J259" s="219">
        <f>ROUND(I259*H259,2)</f>
        <v>0</v>
      </c>
      <c r="K259" s="215" t="s">
        <v>19</v>
      </c>
      <c r="L259" s="45"/>
      <c r="M259" s="220" t="s">
        <v>19</v>
      </c>
      <c r="N259" s="221" t="s">
        <v>45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185</v>
      </c>
      <c r="AT259" s="224" t="s">
        <v>180</v>
      </c>
      <c r="AU259" s="224" t="s">
        <v>82</v>
      </c>
      <c r="AY259" s="18" t="s">
        <v>178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82</v>
      </c>
      <c r="BK259" s="225">
        <f>ROUND(I259*H259,2)</f>
        <v>0</v>
      </c>
      <c r="BL259" s="18" t="s">
        <v>185</v>
      </c>
      <c r="BM259" s="224" t="s">
        <v>1166</v>
      </c>
    </row>
    <row r="260" s="2" customFormat="1">
      <c r="A260" s="39"/>
      <c r="B260" s="40"/>
      <c r="C260" s="41"/>
      <c r="D260" s="226" t="s">
        <v>187</v>
      </c>
      <c r="E260" s="41"/>
      <c r="F260" s="227" t="s">
        <v>1451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187</v>
      </c>
      <c r="AU260" s="18" t="s">
        <v>82</v>
      </c>
    </row>
    <row r="261" s="2" customFormat="1" ht="21.75" customHeight="1">
      <c r="A261" s="39"/>
      <c r="B261" s="40"/>
      <c r="C261" s="213" t="s">
        <v>74</v>
      </c>
      <c r="D261" s="213" t="s">
        <v>180</v>
      </c>
      <c r="E261" s="214" t="s">
        <v>1473</v>
      </c>
      <c r="F261" s="215" t="s">
        <v>1474</v>
      </c>
      <c r="G261" s="216" t="s">
        <v>1406</v>
      </c>
      <c r="H261" s="217">
        <v>2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45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185</v>
      </c>
      <c r="AT261" s="224" t="s">
        <v>180</v>
      </c>
      <c r="AU261" s="224" t="s">
        <v>82</v>
      </c>
      <c r="AY261" s="18" t="s">
        <v>178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82</v>
      </c>
      <c r="BK261" s="225">
        <f>ROUND(I261*H261,2)</f>
        <v>0</v>
      </c>
      <c r="BL261" s="18" t="s">
        <v>185</v>
      </c>
      <c r="BM261" s="224" t="s">
        <v>1179</v>
      </c>
    </row>
    <row r="262" s="2" customFormat="1">
      <c r="A262" s="39"/>
      <c r="B262" s="40"/>
      <c r="C262" s="41"/>
      <c r="D262" s="226" t="s">
        <v>187</v>
      </c>
      <c r="E262" s="41"/>
      <c r="F262" s="227" t="s">
        <v>1474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187</v>
      </c>
      <c r="AU262" s="18" t="s">
        <v>82</v>
      </c>
    </row>
    <row r="263" s="2" customFormat="1" ht="21.75" customHeight="1">
      <c r="A263" s="39"/>
      <c r="B263" s="40"/>
      <c r="C263" s="213" t="s">
        <v>74</v>
      </c>
      <c r="D263" s="213" t="s">
        <v>180</v>
      </c>
      <c r="E263" s="214" t="s">
        <v>1452</v>
      </c>
      <c r="F263" s="215" t="s">
        <v>1453</v>
      </c>
      <c r="G263" s="216" t="s">
        <v>1406</v>
      </c>
      <c r="H263" s="217">
        <v>2</v>
      </c>
      <c r="I263" s="218"/>
      <c r="J263" s="219">
        <f>ROUND(I263*H263,2)</f>
        <v>0</v>
      </c>
      <c r="K263" s="215" t="s">
        <v>19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185</v>
      </c>
      <c r="AT263" s="224" t="s">
        <v>180</v>
      </c>
      <c r="AU263" s="224" t="s">
        <v>82</v>
      </c>
      <c r="AY263" s="18" t="s">
        <v>178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82</v>
      </c>
      <c r="BK263" s="225">
        <f>ROUND(I263*H263,2)</f>
        <v>0</v>
      </c>
      <c r="BL263" s="18" t="s">
        <v>185</v>
      </c>
      <c r="BM263" s="224" t="s">
        <v>1190</v>
      </c>
    </row>
    <row r="264" s="2" customFormat="1">
      <c r="A264" s="39"/>
      <c r="B264" s="40"/>
      <c r="C264" s="41"/>
      <c r="D264" s="226" t="s">
        <v>187</v>
      </c>
      <c r="E264" s="41"/>
      <c r="F264" s="227" t="s">
        <v>1453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187</v>
      </c>
      <c r="AU264" s="18" t="s">
        <v>82</v>
      </c>
    </row>
    <row r="265" s="2" customFormat="1">
      <c r="A265" s="39"/>
      <c r="B265" s="40"/>
      <c r="C265" s="41"/>
      <c r="D265" s="226" t="s">
        <v>202</v>
      </c>
      <c r="E265" s="41"/>
      <c r="F265" s="233" t="s">
        <v>1454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202</v>
      </c>
      <c r="AU265" s="18" t="s">
        <v>82</v>
      </c>
    </row>
    <row r="266" s="2" customFormat="1" ht="16.5" customHeight="1">
      <c r="A266" s="39"/>
      <c r="B266" s="40"/>
      <c r="C266" s="213" t="s">
        <v>74</v>
      </c>
      <c r="D266" s="213" t="s">
        <v>180</v>
      </c>
      <c r="E266" s="214" t="s">
        <v>1455</v>
      </c>
      <c r="F266" s="215" t="s">
        <v>1456</v>
      </c>
      <c r="G266" s="216" t="s">
        <v>1418</v>
      </c>
      <c r="H266" s="217">
        <v>0.69999999999999996</v>
      </c>
      <c r="I266" s="218"/>
      <c r="J266" s="219">
        <f>ROUND(I266*H266,2)</f>
        <v>0</v>
      </c>
      <c r="K266" s="215" t="s">
        <v>19</v>
      </c>
      <c r="L266" s="45"/>
      <c r="M266" s="220" t="s">
        <v>19</v>
      </c>
      <c r="N266" s="221" t="s">
        <v>45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185</v>
      </c>
      <c r="AT266" s="224" t="s">
        <v>180</v>
      </c>
      <c r="AU266" s="224" t="s">
        <v>82</v>
      </c>
      <c r="AY266" s="18" t="s">
        <v>178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82</v>
      </c>
      <c r="BK266" s="225">
        <f>ROUND(I266*H266,2)</f>
        <v>0</v>
      </c>
      <c r="BL266" s="18" t="s">
        <v>185</v>
      </c>
      <c r="BM266" s="224" t="s">
        <v>1202</v>
      </c>
    </row>
    <row r="267" s="2" customFormat="1">
      <c r="A267" s="39"/>
      <c r="B267" s="40"/>
      <c r="C267" s="41"/>
      <c r="D267" s="226" t="s">
        <v>187</v>
      </c>
      <c r="E267" s="41"/>
      <c r="F267" s="227" t="s">
        <v>1456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187</v>
      </c>
      <c r="AU267" s="18" t="s">
        <v>82</v>
      </c>
    </row>
    <row r="268" s="2" customFormat="1" ht="16.5" customHeight="1">
      <c r="A268" s="39"/>
      <c r="B268" s="40"/>
      <c r="C268" s="213" t="s">
        <v>74</v>
      </c>
      <c r="D268" s="213" t="s">
        <v>180</v>
      </c>
      <c r="E268" s="214" t="s">
        <v>1457</v>
      </c>
      <c r="F268" s="215" t="s">
        <v>1458</v>
      </c>
      <c r="G268" s="216" t="s">
        <v>1418</v>
      </c>
      <c r="H268" s="217">
        <v>5.5999999999999996</v>
      </c>
      <c r="I268" s="218"/>
      <c r="J268" s="219">
        <f>ROUND(I268*H268,2)</f>
        <v>0</v>
      </c>
      <c r="K268" s="215" t="s">
        <v>19</v>
      </c>
      <c r="L268" s="45"/>
      <c r="M268" s="220" t="s">
        <v>19</v>
      </c>
      <c r="N268" s="221" t="s">
        <v>45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185</v>
      </c>
      <c r="AT268" s="224" t="s">
        <v>180</v>
      </c>
      <c r="AU268" s="224" t="s">
        <v>82</v>
      </c>
      <c r="AY268" s="18" t="s">
        <v>178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82</v>
      </c>
      <c r="BK268" s="225">
        <f>ROUND(I268*H268,2)</f>
        <v>0</v>
      </c>
      <c r="BL268" s="18" t="s">
        <v>185</v>
      </c>
      <c r="BM268" s="224" t="s">
        <v>1216</v>
      </c>
    </row>
    <row r="269" s="2" customFormat="1">
      <c r="A269" s="39"/>
      <c r="B269" s="40"/>
      <c r="C269" s="41"/>
      <c r="D269" s="226" t="s">
        <v>187</v>
      </c>
      <c r="E269" s="41"/>
      <c r="F269" s="227" t="s">
        <v>1458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187</v>
      </c>
      <c r="AU269" s="18" t="s">
        <v>82</v>
      </c>
    </row>
    <row r="270" s="2" customFormat="1" ht="16.5" customHeight="1">
      <c r="A270" s="39"/>
      <c r="B270" s="40"/>
      <c r="C270" s="213" t="s">
        <v>74</v>
      </c>
      <c r="D270" s="213" t="s">
        <v>180</v>
      </c>
      <c r="E270" s="214" t="s">
        <v>1459</v>
      </c>
      <c r="F270" s="215" t="s">
        <v>1460</v>
      </c>
      <c r="G270" s="216" t="s">
        <v>1418</v>
      </c>
      <c r="H270" s="217">
        <v>0.5</v>
      </c>
      <c r="I270" s="218"/>
      <c r="J270" s="219">
        <f>ROUND(I270*H270,2)</f>
        <v>0</v>
      </c>
      <c r="K270" s="215" t="s">
        <v>19</v>
      </c>
      <c r="L270" s="45"/>
      <c r="M270" s="220" t="s">
        <v>19</v>
      </c>
      <c r="N270" s="221" t="s">
        <v>45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185</v>
      </c>
      <c r="AT270" s="224" t="s">
        <v>180</v>
      </c>
      <c r="AU270" s="224" t="s">
        <v>82</v>
      </c>
      <c r="AY270" s="18" t="s">
        <v>178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82</v>
      </c>
      <c r="BK270" s="225">
        <f>ROUND(I270*H270,2)</f>
        <v>0</v>
      </c>
      <c r="BL270" s="18" t="s">
        <v>185</v>
      </c>
      <c r="BM270" s="224" t="s">
        <v>1228</v>
      </c>
    </row>
    <row r="271" s="2" customFormat="1">
      <c r="A271" s="39"/>
      <c r="B271" s="40"/>
      <c r="C271" s="41"/>
      <c r="D271" s="226" t="s">
        <v>187</v>
      </c>
      <c r="E271" s="41"/>
      <c r="F271" s="227" t="s">
        <v>1460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187</v>
      </c>
      <c r="AU271" s="18" t="s">
        <v>82</v>
      </c>
    </row>
    <row r="272" s="2" customFormat="1" ht="33" customHeight="1">
      <c r="A272" s="39"/>
      <c r="B272" s="40"/>
      <c r="C272" s="213" t="s">
        <v>74</v>
      </c>
      <c r="D272" s="213" t="s">
        <v>180</v>
      </c>
      <c r="E272" s="214" t="s">
        <v>1463</v>
      </c>
      <c r="F272" s="215" t="s">
        <v>1464</v>
      </c>
      <c r="G272" s="216" t="s">
        <v>206</v>
      </c>
      <c r="H272" s="217">
        <v>0.5</v>
      </c>
      <c r="I272" s="218"/>
      <c r="J272" s="219">
        <f>ROUND(I272*H272,2)</f>
        <v>0</v>
      </c>
      <c r="K272" s="215" t="s">
        <v>19</v>
      </c>
      <c r="L272" s="45"/>
      <c r="M272" s="220" t="s">
        <v>19</v>
      </c>
      <c r="N272" s="221" t="s">
        <v>45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185</v>
      </c>
      <c r="AT272" s="224" t="s">
        <v>180</v>
      </c>
      <c r="AU272" s="224" t="s">
        <v>82</v>
      </c>
      <c r="AY272" s="18" t="s">
        <v>178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82</v>
      </c>
      <c r="BK272" s="225">
        <f>ROUND(I272*H272,2)</f>
        <v>0</v>
      </c>
      <c r="BL272" s="18" t="s">
        <v>185</v>
      </c>
      <c r="BM272" s="224" t="s">
        <v>1241</v>
      </c>
    </row>
    <row r="273" s="2" customFormat="1">
      <c r="A273" s="39"/>
      <c r="B273" s="40"/>
      <c r="C273" s="41"/>
      <c r="D273" s="226" t="s">
        <v>187</v>
      </c>
      <c r="E273" s="41"/>
      <c r="F273" s="227" t="s">
        <v>1464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187</v>
      </c>
      <c r="AU273" s="18" t="s">
        <v>82</v>
      </c>
    </row>
    <row r="274" s="2" customFormat="1" ht="16.5" customHeight="1">
      <c r="A274" s="39"/>
      <c r="B274" s="40"/>
      <c r="C274" s="213" t="s">
        <v>74</v>
      </c>
      <c r="D274" s="213" t="s">
        <v>180</v>
      </c>
      <c r="E274" s="214" t="s">
        <v>1425</v>
      </c>
      <c r="F274" s="215" t="s">
        <v>1426</v>
      </c>
      <c r="G274" s="216" t="s">
        <v>219</v>
      </c>
      <c r="H274" s="217">
        <v>20</v>
      </c>
      <c r="I274" s="218"/>
      <c r="J274" s="219">
        <f>ROUND(I274*H274,2)</f>
        <v>0</v>
      </c>
      <c r="K274" s="215" t="s">
        <v>19</v>
      </c>
      <c r="L274" s="45"/>
      <c r="M274" s="220" t="s">
        <v>19</v>
      </c>
      <c r="N274" s="221" t="s">
        <v>45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185</v>
      </c>
      <c r="AT274" s="224" t="s">
        <v>180</v>
      </c>
      <c r="AU274" s="224" t="s">
        <v>82</v>
      </c>
      <c r="AY274" s="18" t="s">
        <v>178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82</v>
      </c>
      <c r="BK274" s="225">
        <f>ROUND(I274*H274,2)</f>
        <v>0</v>
      </c>
      <c r="BL274" s="18" t="s">
        <v>185</v>
      </c>
      <c r="BM274" s="224" t="s">
        <v>1254</v>
      </c>
    </row>
    <row r="275" s="2" customFormat="1">
      <c r="A275" s="39"/>
      <c r="B275" s="40"/>
      <c r="C275" s="41"/>
      <c r="D275" s="226" t="s">
        <v>187</v>
      </c>
      <c r="E275" s="41"/>
      <c r="F275" s="227" t="s">
        <v>1426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187</v>
      </c>
      <c r="AU275" s="18" t="s">
        <v>82</v>
      </c>
    </row>
    <row r="276" s="2" customFormat="1" ht="16.5" customHeight="1">
      <c r="A276" s="39"/>
      <c r="B276" s="40"/>
      <c r="C276" s="213" t="s">
        <v>74</v>
      </c>
      <c r="D276" s="213" t="s">
        <v>180</v>
      </c>
      <c r="E276" s="214" t="s">
        <v>1427</v>
      </c>
      <c r="F276" s="215" t="s">
        <v>1428</v>
      </c>
      <c r="G276" s="216" t="s">
        <v>206</v>
      </c>
      <c r="H276" s="217">
        <v>16</v>
      </c>
      <c r="I276" s="218"/>
      <c r="J276" s="219">
        <f>ROUND(I276*H276,2)</f>
        <v>0</v>
      </c>
      <c r="K276" s="215" t="s">
        <v>19</v>
      </c>
      <c r="L276" s="45"/>
      <c r="M276" s="220" t="s">
        <v>19</v>
      </c>
      <c r="N276" s="221" t="s">
        <v>45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185</v>
      </c>
      <c r="AT276" s="224" t="s">
        <v>180</v>
      </c>
      <c r="AU276" s="224" t="s">
        <v>82</v>
      </c>
      <c r="AY276" s="18" t="s">
        <v>178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82</v>
      </c>
      <c r="BK276" s="225">
        <f>ROUND(I276*H276,2)</f>
        <v>0</v>
      </c>
      <c r="BL276" s="18" t="s">
        <v>185</v>
      </c>
      <c r="BM276" s="224" t="s">
        <v>1265</v>
      </c>
    </row>
    <row r="277" s="2" customFormat="1">
      <c r="A277" s="39"/>
      <c r="B277" s="40"/>
      <c r="C277" s="41"/>
      <c r="D277" s="226" t="s">
        <v>187</v>
      </c>
      <c r="E277" s="41"/>
      <c r="F277" s="227" t="s">
        <v>1428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187</v>
      </c>
      <c r="AU277" s="18" t="s">
        <v>82</v>
      </c>
    </row>
    <row r="278" s="2" customFormat="1" ht="16.5" customHeight="1">
      <c r="A278" s="39"/>
      <c r="B278" s="40"/>
      <c r="C278" s="213" t="s">
        <v>74</v>
      </c>
      <c r="D278" s="213" t="s">
        <v>180</v>
      </c>
      <c r="E278" s="214" t="s">
        <v>1429</v>
      </c>
      <c r="F278" s="215" t="s">
        <v>1430</v>
      </c>
      <c r="G278" s="216" t="s">
        <v>206</v>
      </c>
      <c r="H278" s="217">
        <v>16</v>
      </c>
      <c r="I278" s="218"/>
      <c r="J278" s="219">
        <f>ROUND(I278*H278,2)</f>
        <v>0</v>
      </c>
      <c r="K278" s="215" t="s">
        <v>19</v>
      </c>
      <c r="L278" s="45"/>
      <c r="M278" s="220" t="s">
        <v>19</v>
      </c>
      <c r="N278" s="221" t="s">
        <v>45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185</v>
      </c>
      <c r="AT278" s="224" t="s">
        <v>180</v>
      </c>
      <c r="AU278" s="224" t="s">
        <v>82</v>
      </c>
      <c r="AY278" s="18" t="s">
        <v>178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82</v>
      </c>
      <c r="BK278" s="225">
        <f>ROUND(I278*H278,2)</f>
        <v>0</v>
      </c>
      <c r="BL278" s="18" t="s">
        <v>185</v>
      </c>
      <c r="BM278" s="224" t="s">
        <v>1279</v>
      </c>
    </row>
    <row r="279" s="2" customFormat="1">
      <c r="A279" s="39"/>
      <c r="B279" s="40"/>
      <c r="C279" s="41"/>
      <c r="D279" s="226" t="s">
        <v>187</v>
      </c>
      <c r="E279" s="41"/>
      <c r="F279" s="227" t="s">
        <v>1430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187</v>
      </c>
      <c r="AU279" s="18" t="s">
        <v>82</v>
      </c>
    </row>
    <row r="280" s="2" customFormat="1" ht="16.5" customHeight="1">
      <c r="A280" s="39"/>
      <c r="B280" s="40"/>
      <c r="C280" s="213" t="s">
        <v>74</v>
      </c>
      <c r="D280" s="213" t="s">
        <v>180</v>
      </c>
      <c r="E280" s="214" t="s">
        <v>1465</v>
      </c>
      <c r="F280" s="215" t="s">
        <v>1466</v>
      </c>
      <c r="G280" s="216" t="s">
        <v>1406</v>
      </c>
      <c r="H280" s="217">
        <v>1</v>
      </c>
      <c r="I280" s="218"/>
      <c r="J280" s="219">
        <f>ROUND(I280*H280,2)</f>
        <v>0</v>
      </c>
      <c r="K280" s="215" t="s">
        <v>19</v>
      </c>
      <c r="L280" s="45"/>
      <c r="M280" s="220" t="s">
        <v>19</v>
      </c>
      <c r="N280" s="221" t="s">
        <v>45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185</v>
      </c>
      <c r="AT280" s="224" t="s">
        <v>180</v>
      </c>
      <c r="AU280" s="224" t="s">
        <v>82</v>
      </c>
      <c r="AY280" s="18" t="s">
        <v>178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82</v>
      </c>
      <c r="BK280" s="225">
        <f>ROUND(I280*H280,2)</f>
        <v>0</v>
      </c>
      <c r="BL280" s="18" t="s">
        <v>185</v>
      </c>
      <c r="BM280" s="224" t="s">
        <v>1291</v>
      </c>
    </row>
    <row r="281" s="2" customFormat="1">
      <c r="A281" s="39"/>
      <c r="B281" s="40"/>
      <c r="C281" s="41"/>
      <c r="D281" s="226" t="s">
        <v>187</v>
      </c>
      <c r="E281" s="41"/>
      <c r="F281" s="227" t="s">
        <v>1466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187</v>
      </c>
      <c r="AU281" s="18" t="s">
        <v>82</v>
      </c>
    </row>
    <row r="282" s="12" customFormat="1" ht="25.92" customHeight="1">
      <c r="A282" s="12"/>
      <c r="B282" s="197"/>
      <c r="C282" s="198"/>
      <c r="D282" s="199" t="s">
        <v>73</v>
      </c>
      <c r="E282" s="200" t="s">
        <v>1493</v>
      </c>
      <c r="F282" s="200" t="s">
        <v>1494</v>
      </c>
      <c r="G282" s="198"/>
      <c r="H282" s="198"/>
      <c r="I282" s="201"/>
      <c r="J282" s="202">
        <f>BK282</f>
        <v>0</v>
      </c>
      <c r="K282" s="198"/>
      <c r="L282" s="203"/>
      <c r="M282" s="204"/>
      <c r="N282" s="205"/>
      <c r="O282" s="205"/>
      <c r="P282" s="206">
        <f>SUM(P283:P313)</f>
        <v>0</v>
      </c>
      <c r="Q282" s="205"/>
      <c r="R282" s="206">
        <f>SUM(R283:R313)</f>
        <v>0</v>
      </c>
      <c r="S282" s="205"/>
      <c r="T282" s="207">
        <f>SUM(T283:T313)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8" t="s">
        <v>82</v>
      </c>
      <c r="AT282" s="209" t="s">
        <v>73</v>
      </c>
      <c r="AU282" s="209" t="s">
        <v>74</v>
      </c>
      <c r="AY282" s="208" t="s">
        <v>178</v>
      </c>
      <c r="BK282" s="210">
        <f>SUM(BK283:BK313)</f>
        <v>0</v>
      </c>
    </row>
    <row r="283" s="2" customFormat="1" ht="33" customHeight="1">
      <c r="A283" s="39"/>
      <c r="B283" s="40"/>
      <c r="C283" s="213" t="s">
        <v>74</v>
      </c>
      <c r="D283" s="213" t="s">
        <v>180</v>
      </c>
      <c r="E283" s="214" t="s">
        <v>1495</v>
      </c>
      <c r="F283" s="215" t="s">
        <v>1496</v>
      </c>
      <c r="G283" s="216" t="s">
        <v>1406</v>
      </c>
      <c r="H283" s="217">
        <v>1</v>
      </c>
      <c r="I283" s="218"/>
      <c r="J283" s="219">
        <f>ROUND(I283*H283,2)</f>
        <v>0</v>
      </c>
      <c r="K283" s="215" t="s">
        <v>19</v>
      </c>
      <c r="L283" s="45"/>
      <c r="M283" s="220" t="s">
        <v>19</v>
      </c>
      <c r="N283" s="221" t="s">
        <v>45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185</v>
      </c>
      <c r="AT283" s="224" t="s">
        <v>180</v>
      </c>
      <c r="AU283" s="224" t="s">
        <v>82</v>
      </c>
      <c r="AY283" s="18" t="s">
        <v>178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82</v>
      </c>
      <c r="BK283" s="225">
        <f>ROUND(I283*H283,2)</f>
        <v>0</v>
      </c>
      <c r="BL283" s="18" t="s">
        <v>185</v>
      </c>
      <c r="BM283" s="224" t="s">
        <v>1303</v>
      </c>
    </row>
    <row r="284" s="2" customFormat="1">
      <c r="A284" s="39"/>
      <c r="B284" s="40"/>
      <c r="C284" s="41"/>
      <c r="D284" s="226" t="s">
        <v>187</v>
      </c>
      <c r="E284" s="41"/>
      <c r="F284" s="227" t="s">
        <v>1496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187</v>
      </c>
      <c r="AU284" s="18" t="s">
        <v>82</v>
      </c>
    </row>
    <row r="285" s="2" customFormat="1" ht="16.5" customHeight="1">
      <c r="A285" s="39"/>
      <c r="B285" s="40"/>
      <c r="C285" s="213" t="s">
        <v>74</v>
      </c>
      <c r="D285" s="213" t="s">
        <v>180</v>
      </c>
      <c r="E285" s="214" t="s">
        <v>1497</v>
      </c>
      <c r="F285" s="215" t="s">
        <v>1498</v>
      </c>
      <c r="G285" s="216" t="s">
        <v>1406</v>
      </c>
      <c r="H285" s="217">
        <v>1</v>
      </c>
      <c r="I285" s="218"/>
      <c r="J285" s="219">
        <f>ROUND(I285*H285,2)</f>
        <v>0</v>
      </c>
      <c r="K285" s="215" t="s">
        <v>19</v>
      </c>
      <c r="L285" s="45"/>
      <c r="M285" s="220" t="s">
        <v>19</v>
      </c>
      <c r="N285" s="221" t="s">
        <v>45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185</v>
      </c>
      <c r="AT285" s="224" t="s">
        <v>180</v>
      </c>
      <c r="AU285" s="224" t="s">
        <v>82</v>
      </c>
      <c r="AY285" s="18" t="s">
        <v>178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82</v>
      </c>
      <c r="BK285" s="225">
        <f>ROUND(I285*H285,2)</f>
        <v>0</v>
      </c>
      <c r="BL285" s="18" t="s">
        <v>185</v>
      </c>
      <c r="BM285" s="224" t="s">
        <v>1317</v>
      </c>
    </row>
    <row r="286" s="2" customFormat="1">
      <c r="A286" s="39"/>
      <c r="B286" s="40"/>
      <c r="C286" s="41"/>
      <c r="D286" s="226" t="s">
        <v>187</v>
      </c>
      <c r="E286" s="41"/>
      <c r="F286" s="227" t="s">
        <v>1498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187</v>
      </c>
      <c r="AU286" s="18" t="s">
        <v>82</v>
      </c>
    </row>
    <row r="287" s="2" customFormat="1" ht="16.5" customHeight="1">
      <c r="A287" s="39"/>
      <c r="B287" s="40"/>
      <c r="C287" s="213" t="s">
        <v>74</v>
      </c>
      <c r="D287" s="213" t="s">
        <v>180</v>
      </c>
      <c r="E287" s="214" t="s">
        <v>1499</v>
      </c>
      <c r="F287" s="215" t="s">
        <v>1500</v>
      </c>
      <c r="G287" s="216" t="s">
        <v>1406</v>
      </c>
      <c r="H287" s="217">
        <v>1</v>
      </c>
      <c r="I287" s="218"/>
      <c r="J287" s="219">
        <f>ROUND(I287*H287,2)</f>
        <v>0</v>
      </c>
      <c r="K287" s="215" t="s">
        <v>19</v>
      </c>
      <c r="L287" s="45"/>
      <c r="M287" s="220" t="s">
        <v>19</v>
      </c>
      <c r="N287" s="221" t="s">
        <v>45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185</v>
      </c>
      <c r="AT287" s="224" t="s">
        <v>180</v>
      </c>
      <c r="AU287" s="224" t="s">
        <v>82</v>
      </c>
      <c r="AY287" s="18" t="s">
        <v>178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82</v>
      </c>
      <c r="BK287" s="225">
        <f>ROUND(I287*H287,2)</f>
        <v>0</v>
      </c>
      <c r="BL287" s="18" t="s">
        <v>185</v>
      </c>
      <c r="BM287" s="224" t="s">
        <v>1328</v>
      </c>
    </row>
    <row r="288" s="2" customFormat="1">
      <c r="A288" s="39"/>
      <c r="B288" s="40"/>
      <c r="C288" s="41"/>
      <c r="D288" s="226" t="s">
        <v>187</v>
      </c>
      <c r="E288" s="41"/>
      <c r="F288" s="227" t="s">
        <v>1500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187</v>
      </c>
      <c r="AU288" s="18" t="s">
        <v>82</v>
      </c>
    </row>
    <row r="289" s="2" customFormat="1" ht="16.5" customHeight="1">
      <c r="A289" s="39"/>
      <c r="B289" s="40"/>
      <c r="C289" s="213" t="s">
        <v>74</v>
      </c>
      <c r="D289" s="213" t="s">
        <v>180</v>
      </c>
      <c r="E289" s="214" t="s">
        <v>1501</v>
      </c>
      <c r="F289" s="215" t="s">
        <v>1502</v>
      </c>
      <c r="G289" s="216" t="s">
        <v>1406</v>
      </c>
      <c r="H289" s="217">
        <v>1</v>
      </c>
      <c r="I289" s="218"/>
      <c r="J289" s="219">
        <f>ROUND(I289*H289,2)</f>
        <v>0</v>
      </c>
      <c r="K289" s="215" t="s">
        <v>19</v>
      </c>
      <c r="L289" s="45"/>
      <c r="M289" s="220" t="s">
        <v>19</v>
      </c>
      <c r="N289" s="221" t="s">
        <v>45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185</v>
      </c>
      <c r="AT289" s="224" t="s">
        <v>180</v>
      </c>
      <c r="AU289" s="224" t="s">
        <v>82</v>
      </c>
      <c r="AY289" s="18" t="s">
        <v>178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82</v>
      </c>
      <c r="BK289" s="225">
        <f>ROUND(I289*H289,2)</f>
        <v>0</v>
      </c>
      <c r="BL289" s="18" t="s">
        <v>185</v>
      </c>
      <c r="BM289" s="224" t="s">
        <v>1340</v>
      </c>
    </row>
    <row r="290" s="2" customFormat="1">
      <c r="A290" s="39"/>
      <c r="B290" s="40"/>
      <c r="C290" s="41"/>
      <c r="D290" s="226" t="s">
        <v>187</v>
      </c>
      <c r="E290" s="41"/>
      <c r="F290" s="227" t="s">
        <v>1502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187</v>
      </c>
      <c r="AU290" s="18" t="s">
        <v>82</v>
      </c>
    </row>
    <row r="291" s="2" customFormat="1" ht="24.15" customHeight="1">
      <c r="A291" s="39"/>
      <c r="B291" s="40"/>
      <c r="C291" s="213" t="s">
        <v>74</v>
      </c>
      <c r="D291" s="213" t="s">
        <v>180</v>
      </c>
      <c r="E291" s="214" t="s">
        <v>1503</v>
      </c>
      <c r="F291" s="215" t="s">
        <v>1504</v>
      </c>
      <c r="G291" s="216" t="s">
        <v>1406</v>
      </c>
      <c r="H291" s="217">
        <v>1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45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185</v>
      </c>
      <c r="AT291" s="224" t="s">
        <v>180</v>
      </c>
      <c r="AU291" s="224" t="s">
        <v>82</v>
      </c>
      <c r="AY291" s="18" t="s">
        <v>178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82</v>
      </c>
      <c r="BK291" s="225">
        <f>ROUND(I291*H291,2)</f>
        <v>0</v>
      </c>
      <c r="BL291" s="18" t="s">
        <v>185</v>
      </c>
      <c r="BM291" s="224" t="s">
        <v>1352</v>
      </c>
    </row>
    <row r="292" s="2" customFormat="1">
      <c r="A292" s="39"/>
      <c r="B292" s="40"/>
      <c r="C292" s="41"/>
      <c r="D292" s="226" t="s">
        <v>187</v>
      </c>
      <c r="E292" s="41"/>
      <c r="F292" s="227" t="s">
        <v>1504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187</v>
      </c>
      <c r="AU292" s="18" t="s">
        <v>82</v>
      </c>
    </row>
    <row r="293" s="2" customFormat="1" ht="16.5" customHeight="1">
      <c r="A293" s="39"/>
      <c r="B293" s="40"/>
      <c r="C293" s="213" t="s">
        <v>74</v>
      </c>
      <c r="D293" s="213" t="s">
        <v>180</v>
      </c>
      <c r="E293" s="214" t="s">
        <v>1505</v>
      </c>
      <c r="F293" s="215" t="s">
        <v>1506</v>
      </c>
      <c r="G293" s="216" t="s">
        <v>1406</v>
      </c>
      <c r="H293" s="217">
        <v>2</v>
      </c>
      <c r="I293" s="218"/>
      <c r="J293" s="219">
        <f>ROUND(I293*H293,2)</f>
        <v>0</v>
      </c>
      <c r="K293" s="215" t="s">
        <v>19</v>
      </c>
      <c r="L293" s="45"/>
      <c r="M293" s="220" t="s">
        <v>19</v>
      </c>
      <c r="N293" s="221" t="s">
        <v>45</v>
      </c>
      <c r="O293" s="85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185</v>
      </c>
      <c r="AT293" s="224" t="s">
        <v>180</v>
      </c>
      <c r="AU293" s="224" t="s">
        <v>82</v>
      </c>
      <c r="AY293" s="18" t="s">
        <v>178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82</v>
      </c>
      <c r="BK293" s="225">
        <f>ROUND(I293*H293,2)</f>
        <v>0</v>
      </c>
      <c r="BL293" s="18" t="s">
        <v>185</v>
      </c>
      <c r="BM293" s="224" t="s">
        <v>1366</v>
      </c>
    </row>
    <row r="294" s="2" customFormat="1">
      <c r="A294" s="39"/>
      <c r="B294" s="40"/>
      <c r="C294" s="41"/>
      <c r="D294" s="226" t="s">
        <v>187</v>
      </c>
      <c r="E294" s="41"/>
      <c r="F294" s="227" t="s">
        <v>1506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187</v>
      </c>
      <c r="AU294" s="18" t="s">
        <v>82</v>
      </c>
    </row>
    <row r="295" s="2" customFormat="1" ht="16.5" customHeight="1">
      <c r="A295" s="39"/>
      <c r="B295" s="40"/>
      <c r="C295" s="213" t="s">
        <v>74</v>
      </c>
      <c r="D295" s="213" t="s">
        <v>180</v>
      </c>
      <c r="E295" s="214" t="s">
        <v>1507</v>
      </c>
      <c r="F295" s="215" t="s">
        <v>1508</v>
      </c>
      <c r="G295" s="216" t="s">
        <v>1406</v>
      </c>
      <c r="H295" s="217">
        <v>2</v>
      </c>
      <c r="I295" s="218"/>
      <c r="J295" s="219">
        <f>ROUND(I295*H295,2)</f>
        <v>0</v>
      </c>
      <c r="K295" s="215" t="s">
        <v>19</v>
      </c>
      <c r="L295" s="45"/>
      <c r="M295" s="220" t="s">
        <v>19</v>
      </c>
      <c r="N295" s="221" t="s">
        <v>45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185</v>
      </c>
      <c r="AT295" s="224" t="s">
        <v>180</v>
      </c>
      <c r="AU295" s="224" t="s">
        <v>82</v>
      </c>
      <c r="AY295" s="18" t="s">
        <v>178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82</v>
      </c>
      <c r="BK295" s="225">
        <f>ROUND(I295*H295,2)</f>
        <v>0</v>
      </c>
      <c r="BL295" s="18" t="s">
        <v>185</v>
      </c>
      <c r="BM295" s="224" t="s">
        <v>1378</v>
      </c>
    </row>
    <row r="296" s="2" customFormat="1">
      <c r="A296" s="39"/>
      <c r="B296" s="40"/>
      <c r="C296" s="41"/>
      <c r="D296" s="226" t="s">
        <v>187</v>
      </c>
      <c r="E296" s="41"/>
      <c r="F296" s="227" t="s">
        <v>1508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187</v>
      </c>
      <c r="AU296" s="18" t="s">
        <v>82</v>
      </c>
    </row>
    <row r="297" s="2" customFormat="1" ht="21.75" customHeight="1">
      <c r="A297" s="39"/>
      <c r="B297" s="40"/>
      <c r="C297" s="213" t="s">
        <v>74</v>
      </c>
      <c r="D297" s="213" t="s">
        <v>180</v>
      </c>
      <c r="E297" s="214" t="s">
        <v>1452</v>
      </c>
      <c r="F297" s="215" t="s">
        <v>1453</v>
      </c>
      <c r="G297" s="216" t="s">
        <v>1406</v>
      </c>
      <c r="H297" s="217">
        <v>4</v>
      </c>
      <c r="I297" s="218"/>
      <c r="J297" s="219">
        <f>ROUND(I297*H297,2)</f>
        <v>0</v>
      </c>
      <c r="K297" s="215" t="s">
        <v>19</v>
      </c>
      <c r="L297" s="45"/>
      <c r="M297" s="220" t="s">
        <v>19</v>
      </c>
      <c r="N297" s="221" t="s">
        <v>45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185</v>
      </c>
      <c r="AT297" s="224" t="s">
        <v>180</v>
      </c>
      <c r="AU297" s="224" t="s">
        <v>82</v>
      </c>
      <c r="AY297" s="18" t="s">
        <v>178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82</v>
      </c>
      <c r="BK297" s="225">
        <f>ROUND(I297*H297,2)</f>
        <v>0</v>
      </c>
      <c r="BL297" s="18" t="s">
        <v>185</v>
      </c>
      <c r="BM297" s="224" t="s">
        <v>980</v>
      </c>
    </row>
    <row r="298" s="2" customFormat="1">
      <c r="A298" s="39"/>
      <c r="B298" s="40"/>
      <c r="C298" s="41"/>
      <c r="D298" s="226" t="s">
        <v>187</v>
      </c>
      <c r="E298" s="41"/>
      <c r="F298" s="227" t="s">
        <v>1453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187</v>
      </c>
      <c r="AU298" s="18" t="s">
        <v>82</v>
      </c>
    </row>
    <row r="299" s="2" customFormat="1" ht="16.5" customHeight="1">
      <c r="A299" s="39"/>
      <c r="B299" s="40"/>
      <c r="C299" s="213" t="s">
        <v>74</v>
      </c>
      <c r="D299" s="213" t="s">
        <v>180</v>
      </c>
      <c r="E299" s="214" t="s">
        <v>1509</v>
      </c>
      <c r="F299" s="215" t="s">
        <v>1510</v>
      </c>
      <c r="G299" s="216" t="s">
        <v>1406</v>
      </c>
      <c r="H299" s="217">
        <v>1</v>
      </c>
      <c r="I299" s="218"/>
      <c r="J299" s="219">
        <f>ROUND(I299*H299,2)</f>
        <v>0</v>
      </c>
      <c r="K299" s="215" t="s">
        <v>19</v>
      </c>
      <c r="L299" s="45"/>
      <c r="M299" s="220" t="s">
        <v>19</v>
      </c>
      <c r="N299" s="221" t="s">
        <v>45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185</v>
      </c>
      <c r="AT299" s="224" t="s">
        <v>180</v>
      </c>
      <c r="AU299" s="224" t="s">
        <v>82</v>
      </c>
      <c r="AY299" s="18" t="s">
        <v>178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82</v>
      </c>
      <c r="BK299" s="225">
        <f>ROUND(I299*H299,2)</f>
        <v>0</v>
      </c>
      <c r="BL299" s="18" t="s">
        <v>185</v>
      </c>
      <c r="BM299" s="224" t="s">
        <v>990</v>
      </c>
    </row>
    <row r="300" s="2" customFormat="1">
      <c r="A300" s="39"/>
      <c r="B300" s="40"/>
      <c r="C300" s="41"/>
      <c r="D300" s="226" t="s">
        <v>187</v>
      </c>
      <c r="E300" s="41"/>
      <c r="F300" s="227" t="s">
        <v>1510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187</v>
      </c>
      <c r="AU300" s="18" t="s">
        <v>82</v>
      </c>
    </row>
    <row r="301" s="2" customFormat="1">
      <c r="A301" s="39"/>
      <c r="B301" s="40"/>
      <c r="C301" s="41"/>
      <c r="D301" s="226" t="s">
        <v>202</v>
      </c>
      <c r="E301" s="41"/>
      <c r="F301" s="233" t="s">
        <v>1454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202</v>
      </c>
      <c r="AU301" s="18" t="s">
        <v>82</v>
      </c>
    </row>
    <row r="302" s="2" customFormat="1" ht="16.5" customHeight="1">
      <c r="A302" s="39"/>
      <c r="B302" s="40"/>
      <c r="C302" s="213" t="s">
        <v>74</v>
      </c>
      <c r="D302" s="213" t="s">
        <v>180</v>
      </c>
      <c r="E302" s="214" t="s">
        <v>1511</v>
      </c>
      <c r="F302" s="215" t="s">
        <v>1512</v>
      </c>
      <c r="G302" s="216" t="s">
        <v>1418</v>
      </c>
      <c r="H302" s="217">
        <v>12.6</v>
      </c>
      <c r="I302" s="218"/>
      <c r="J302" s="219">
        <f>ROUND(I302*H302,2)</f>
        <v>0</v>
      </c>
      <c r="K302" s="215" t="s">
        <v>19</v>
      </c>
      <c r="L302" s="45"/>
      <c r="M302" s="220" t="s">
        <v>19</v>
      </c>
      <c r="N302" s="221" t="s">
        <v>45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185</v>
      </c>
      <c r="AT302" s="224" t="s">
        <v>180</v>
      </c>
      <c r="AU302" s="224" t="s">
        <v>82</v>
      </c>
      <c r="AY302" s="18" t="s">
        <v>178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82</v>
      </c>
      <c r="BK302" s="225">
        <f>ROUND(I302*H302,2)</f>
        <v>0</v>
      </c>
      <c r="BL302" s="18" t="s">
        <v>185</v>
      </c>
      <c r="BM302" s="224" t="s">
        <v>1000</v>
      </c>
    </row>
    <row r="303" s="2" customFormat="1">
      <c r="A303" s="39"/>
      <c r="B303" s="40"/>
      <c r="C303" s="41"/>
      <c r="D303" s="226" t="s">
        <v>187</v>
      </c>
      <c r="E303" s="41"/>
      <c r="F303" s="227" t="s">
        <v>1512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187</v>
      </c>
      <c r="AU303" s="18" t="s">
        <v>82</v>
      </c>
    </row>
    <row r="304" s="2" customFormat="1" ht="33" customHeight="1">
      <c r="A304" s="39"/>
      <c r="B304" s="40"/>
      <c r="C304" s="213" t="s">
        <v>74</v>
      </c>
      <c r="D304" s="213" t="s">
        <v>180</v>
      </c>
      <c r="E304" s="214" t="s">
        <v>1463</v>
      </c>
      <c r="F304" s="215" t="s">
        <v>1464</v>
      </c>
      <c r="G304" s="216" t="s">
        <v>206</v>
      </c>
      <c r="H304" s="217">
        <v>0.5</v>
      </c>
      <c r="I304" s="218"/>
      <c r="J304" s="219">
        <f>ROUND(I304*H304,2)</f>
        <v>0</v>
      </c>
      <c r="K304" s="215" t="s">
        <v>19</v>
      </c>
      <c r="L304" s="45"/>
      <c r="M304" s="220" t="s">
        <v>19</v>
      </c>
      <c r="N304" s="221" t="s">
        <v>45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185</v>
      </c>
      <c r="AT304" s="224" t="s">
        <v>180</v>
      </c>
      <c r="AU304" s="224" t="s">
        <v>82</v>
      </c>
      <c r="AY304" s="18" t="s">
        <v>178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82</v>
      </c>
      <c r="BK304" s="225">
        <f>ROUND(I304*H304,2)</f>
        <v>0</v>
      </c>
      <c r="BL304" s="18" t="s">
        <v>185</v>
      </c>
      <c r="BM304" s="224" t="s">
        <v>740</v>
      </c>
    </row>
    <row r="305" s="2" customFormat="1">
      <c r="A305" s="39"/>
      <c r="B305" s="40"/>
      <c r="C305" s="41"/>
      <c r="D305" s="226" t="s">
        <v>187</v>
      </c>
      <c r="E305" s="41"/>
      <c r="F305" s="227" t="s">
        <v>1464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187</v>
      </c>
      <c r="AU305" s="18" t="s">
        <v>82</v>
      </c>
    </row>
    <row r="306" s="2" customFormat="1" ht="16.5" customHeight="1">
      <c r="A306" s="39"/>
      <c r="B306" s="40"/>
      <c r="C306" s="213" t="s">
        <v>74</v>
      </c>
      <c r="D306" s="213" t="s">
        <v>180</v>
      </c>
      <c r="E306" s="214" t="s">
        <v>1425</v>
      </c>
      <c r="F306" s="215" t="s">
        <v>1426</v>
      </c>
      <c r="G306" s="216" t="s">
        <v>219</v>
      </c>
      <c r="H306" s="217">
        <v>20</v>
      </c>
      <c r="I306" s="218"/>
      <c r="J306" s="219">
        <f>ROUND(I306*H306,2)</f>
        <v>0</v>
      </c>
      <c r="K306" s="215" t="s">
        <v>19</v>
      </c>
      <c r="L306" s="45"/>
      <c r="M306" s="220" t="s">
        <v>19</v>
      </c>
      <c r="N306" s="221" t="s">
        <v>45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185</v>
      </c>
      <c r="AT306" s="224" t="s">
        <v>180</v>
      </c>
      <c r="AU306" s="224" t="s">
        <v>82</v>
      </c>
      <c r="AY306" s="18" t="s">
        <v>178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82</v>
      </c>
      <c r="BK306" s="225">
        <f>ROUND(I306*H306,2)</f>
        <v>0</v>
      </c>
      <c r="BL306" s="18" t="s">
        <v>185</v>
      </c>
      <c r="BM306" s="224" t="s">
        <v>1513</v>
      </c>
    </row>
    <row r="307" s="2" customFormat="1">
      <c r="A307" s="39"/>
      <c r="B307" s="40"/>
      <c r="C307" s="41"/>
      <c r="D307" s="226" t="s">
        <v>187</v>
      </c>
      <c r="E307" s="41"/>
      <c r="F307" s="227" t="s">
        <v>1426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187</v>
      </c>
      <c r="AU307" s="18" t="s">
        <v>82</v>
      </c>
    </row>
    <row r="308" s="2" customFormat="1" ht="16.5" customHeight="1">
      <c r="A308" s="39"/>
      <c r="B308" s="40"/>
      <c r="C308" s="213" t="s">
        <v>74</v>
      </c>
      <c r="D308" s="213" t="s">
        <v>180</v>
      </c>
      <c r="E308" s="214" t="s">
        <v>1427</v>
      </c>
      <c r="F308" s="215" t="s">
        <v>1428</v>
      </c>
      <c r="G308" s="216" t="s">
        <v>206</v>
      </c>
      <c r="H308" s="217">
        <v>16</v>
      </c>
      <c r="I308" s="218"/>
      <c r="J308" s="219">
        <f>ROUND(I308*H308,2)</f>
        <v>0</v>
      </c>
      <c r="K308" s="215" t="s">
        <v>19</v>
      </c>
      <c r="L308" s="45"/>
      <c r="M308" s="220" t="s">
        <v>19</v>
      </c>
      <c r="N308" s="221" t="s">
        <v>45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185</v>
      </c>
      <c r="AT308" s="224" t="s">
        <v>180</v>
      </c>
      <c r="AU308" s="224" t="s">
        <v>82</v>
      </c>
      <c r="AY308" s="18" t="s">
        <v>178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82</v>
      </c>
      <c r="BK308" s="225">
        <f>ROUND(I308*H308,2)</f>
        <v>0</v>
      </c>
      <c r="BL308" s="18" t="s">
        <v>185</v>
      </c>
      <c r="BM308" s="224" t="s">
        <v>1514</v>
      </c>
    </row>
    <row r="309" s="2" customFormat="1">
      <c r="A309" s="39"/>
      <c r="B309" s="40"/>
      <c r="C309" s="41"/>
      <c r="D309" s="226" t="s">
        <v>187</v>
      </c>
      <c r="E309" s="41"/>
      <c r="F309" s="227" t="s">
        <v>1428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187</v>
      </c>
      <c r="AU309" s="18" t="s">
        <v>82</v>
      </c>
    </row>
    <row r="310" s="2" customFormat="1" ht="16.5" customHeight="1">
      <c r="A310" s="39"/>
      <c r="B310" s="40"/>
      <c r="C310" s="213" t="s">
        <v>74</v>
      </c>
      <c r="D310" s="213" t="s">
        <v>180</v>
      </c>
      <c r="E310" s="214" t="s">
        <v>1429</v>
      </c>
      <c r="F310" s="215" t="s">
        <v>1430</v>
      </c>
      <c r="G310" s="216" t="s">
        <v>206</v>
      </c>
      <c r="H310" s="217">
        <v>16</v>
      </c>
      <c r="I310" s="218"/>
      <c r="J310" s="219">
        <f>ROUND(I310*H310,2)</f>
        <v>0</v>
      </c>
      <c r="K310" s="215" t="s">
        <v>19</v>
      </c>
      <c r="L310" s="45"/>
      <c r="M310" s="220" t="s">
        <v>19</v>
      </c>
      <c r="N310" s="221" t="s">
        <v>45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185</v>
      </c>
      <c r="AT310" s="224" t="s">
        <v>180</v>
      </c>
      <c r="AU310" s="224" t="s">
        <v>82</v>
      </c>
      <c r="AY310" s="18" t="s">
        <v>178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82</v>
      </c>
      <c r="BK310" s="225">
        <f>ROUND(I310*H310,2)</f>
        <v>0</v>
      </c>
      <c r="BL310" s="18" t="s">
        <v>185</v>
      </c>
      <c r="BM310" s="224" t="s">
        <v>1515</v>
      </c>
    </row>
    <row r="311" s="2" customFormat="1">
      <c r="A311" s="39"/>
      <c r="B311" s="40"/>
      <c r="C311" s="41"/>
      <c r="D311" s="226" t="s">
        <v>187</v>
      </c>
      <c r="E311" s="41"/>
      <c r="F311" s="227" t="s">
        <v>1430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187</v>
      </c>
      <c r="AU311" s="18" t="s">
        <v>82</v>
      </c>
    </row>
    <row r="312" s="2" customFormat="1" ht="16.5" customHeight="1">
      <c r="A312" s="39"/>
      <c r="B312" s="40"/>
      <c r="C312" s="213" t="s">
        <v>74</v>
      </c>
      <c r="D312" s="213" t="s">
        <v>180</v>
      </c>
      <c r="E312" s="214" t="s">
        <v>1465</v>
      </c>
      <c r="F312" s="215" t="s">
        <v>1466</v>
      </c>
      <c r="G312" s="216" t="s">
        <v>1406</v>
      </c>
      <c r="H312" s="217">
        <v>1</v>
      </c>
      <c r="I312" s="218"/>
      <c r="J312" s="219">
        <f>ROUND(I312*H312,2)</f>
        <v>0</v>
      </c>
      <c r="K312" s="215" t="s">
        <v>19</v>
      </c>
      <c r="L312" s="45"/>
      <c r="M312" s="220" t="s">
        <v>19</v>
      </c>
      <c r="N312" s="221" t="s">
        <v>45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185</v>
      </c>
      <c r="AT312" s="224" t="s">
        <v>180</v>
      </c>
      <c r="AU312" s="224" t="s">
        <v>82</v>
      </c>
      <c r="AY312" s="18" t="s">
        <v>178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82</v>
      </c>
      <c r="BK312" s="225">
        <f>ROUND(I312*H312,2)</f>
        <v>0</v>
      </c>
      <c r="BL312" s="18" t="s">
        <v>185</v>
      </c>
      <c r="BM312" s="224" t="s">
        <v>1516</v>
      </c>
    </row>
    <row r="313" s="2" customFormat="1">
      <c r="A313" s="39"/>
      <c r="B313" s="40"/>
      <c r="C313" s="41"/>
      <c r="D313" s="226" t="s">
        <v>187</v>
      </c>
      <c r="E313" s="41"/>
      <c r="F313" s="227" t="s">
        <v>1466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187</v>
      </c>
      <c r="AU313" s="18" t="s">
        <v>82</v>
      </c>
    </row>
    <row r="314" s="12" customFormat="1" ht="25.92" customHeight="1">
      <c r="A314" s="12"/>
      <c r="B314" s="197"/>
      <c r="C314" s="198"/>
      <c r="D314" s="199" t="s">
        <v>73</v>
      </c>
      <c r="E314" s="200" t="s">
        <v>1517</v>
      </c>
      <c r="F314" s="200" t="s">
        <v>1518</v>
      </c>
      <c r="G314" s="198"/>
      <c r="H314" s="198"/>
      <c r="I314" s="201"/>
      <c r="J314" s="202">
        <f>BK314</f>
        <v>0</v>
      </c>
      <c r="K314" s="198"/>
      <c r="L314" s="203"/>
      <c r="M314" s="204"/>
      <c r="N314" s="205"/>
      <c r="O314" s="205"/>
      <c r="P314" s="206">
        <f>SUM(P315:P337)</f>
        <v>0</v>
      </c>
      <c r="Q314" s="205"/>
      <c r="R314" s="206">
        <f>SUM(R315:R337)</f>
        <v>0</v>
      </c>
      <c r="S314" s="205"/>
      <c r="T314" s="207">
        <f>SUM(T315:T337)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8" t="s">
        <v>82</v>
      </c>
      <c r="AT314" s="209" t="s">
        <v>73</v>
      </c>
      <c r="AU314" s="209" t="s">
        <v>74</v>
      </c>
      <c r="AY314" s="208" t="s">
        <v>178</v>
      </c>
      <c r="BK314" s="210">
        <f>SUM(BK315:BK337)</f>
        <v>0</v>
      </c>
    </row>
    <row r="315" s="2" customFormat="1" ht="16.5" customHeight="1">
      <c r="A315" s="39"/>
      <c r="B315" s="40"/>
      <c r="C315" s="213" t="s">
        <v>74</v>
      </c>
      <c r="D315" s="213" t="s">
        <v>180</v>
      </c>
      <c r="E315" s="214" t="s">
        <v>1519</v>
      </c>
      <c r="F315" s="215" t="s">
        <v>1520</v>
      </c>
      <c r="G315" s="216" t="s">
        <v>1415</v>
      </c>
      <c r="H315" s="217">
        <v>1</v>
      </c>
      <c r="I315" s="218"/>
      <c r="J315" s="219">
        <f>ROUND(I315*H315,2)</f>
        <v>0</v>
      </c>
      <c r="K315" s="215" t="s">
        <v>19</v>
      </c>
      <c r="L315" s="45"/>
      <c r="M315" s="220" t="s">
        <v>19</v>
      </c>
      <c r="N315" s="221" t="s">
        <v>45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185</v>
      </c>
      <c r="AT315" s="224" t="s">
        <v>180</v>
      </c>
      <c r="AU315" s="224" t="s">
        <v>82</v>
      </c>
      <c r="AY315" s="18" t="s">
        <v>178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82</v>
      </c>
      <c r="BK315" s="225">
        <f>ROUND(I315*H315,2)</f>
        <v>0</v>
      </c>
      <c r="BL315" s="18" t="s">
        <v>185</v>
      </c>
      <c r="BM315" s="224" t="s">
        <v>1521</v>
      </c>
    </row>
    <row r="316" s="2" customFormat="1">
      <c r="A316" s="39"/>
      <c r="B316" s="40"/>
      <c r="C316" s="41"/>
      <c r="D316" s="226" t="s">
        <v>187</v>
      </c>
      <c r="E316" s="41"/>
      <c r="F316" s="227" t="s">
        <v>1520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187</v>
      </c>
      <c r="AU316" s="18" t="s">
        <v>82</v>
      </c>
    </row>
    <row r="317" s="2" customFormat="1" ht="16.5" customHeight="1">
      <c r="A317" s="39"/>
      <c r="B317" s="40"/>
      <c r="C317" s="213" t="s">
        <v>74</v>
      </c>
      <c r="D317" s="213" t="s">
        <v>180</v>
      </c>
      <c r="E317" s="214" t="s">
        <v>1522</v>
      </c>
      <c r="F317" s="215" t="s">
        <v>1523</v>
      </c>
      <c r="G317" s="216" t="s">
        <v>1415</v>
      </c>
      <c r="H317" s="217">
        <v>1</v>
      </c>
      <c r="I317" s="218"/>
      <c r="J317" s="219">
        <f>ROUND(I317*H317,2)</f>
        <v>0</v>
      </c>
      <c r="K317" s="215" t="s">
        <v>19</v>
      </c>
      <c r="L317" s="45"/>
      <c r="M317" s="220" t="s">
        <v>19</v>
      </c>
      <c r="N317" s="221" t="s">
        <v>45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185</v>
      </c>
      <c r="AT317" s="224" t="s">
        <v>180</v>
      </c>
      <c r="AU317" s="224" t="s">
        <v>82</v>
      </c>
      <c r="AY317" s="18" t="s">
        <v>178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82</v>
      </c>
      <c r="BK317" s="225">
        <f>ROUND(I317*H317,2)</f>
        <v>0</v>
      </c>
      <c r="BL317" s="18" t="s">
        <v>185</v>
      </c>
      <c r="BM317" s="224" t="s">
        <v>1524</v>
      </c>
    </row>
    <row r="318" s="2" customFormat="1">
      <c r="A318" s="39"/>
      <c r="B318" s="40"/>
      <c r="C318" s="41"/>
      <c r="D318" s="226" t="s">
        <v>187</v>
      </c>
      <c r="E318" s="41"/>
      <c r="F318" s="227" t="s">
        <v>1523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187</v>
      </c>
      <c r="AU318" s="18" t="s">
        <v>82</v>
      </c>
    </row>
    <row r="319" s="2" customFormat="1" ht="16.5" customHeight="1">
      <c r="A319" s="39"/>
      <c r="B319" s="40"/>
      <c r="C319" s="213" t="s">
        <v>74</v>
      </c>
      <c r="D319" s="213" t="s">
        <v>180</v>
      </c>
      <c r="E319" s="214" t="s">
        <v>1525</v>
      </c>
      <c r="F319" s="215" t="s">
        <v>1526</v>
      </c>
      <c r="G319" s="216" t="s">
        <v>1415</v>
      </c>
      <c r="H319" s="217">
        <v>1</v>
      </c>
      <c r="I319" s="218"/>
      <c r="J319" s="219">
        <f>ROUND(I319*H319,2)</f>
        <v>0</v>
      </c>
      <c r="K319" s="215" t="s">
        <v>19</v>
      </c>
      <c r="L319" s="45"/>
      <c r="M319" s="220" t="s">
        <v>19</v>
      </c>
      <c r="N319" s="221" t="s">
        <v>45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185</v>
      </c>
      <c r="AT319" s="224" t="s">
        <v>180</v>
      </c>
      <c r="AU319" s="224" t="s">
        <v>82</v>
      </c>
      <c r="AY319" s="18" t="s">
        <v>178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82</v>
      </c>
      <c r="BK319" s="225">
        <f>ROUND(I319*H319,2)</f>
        <v>0</v>
      </c>
      <c r="BL319" s="18" t="s">
        <v>185</v>
      </c>
      <c r="BM319" s="224" t="s">
        <v>1527</v>
      </c>
    </row>
    <row r="320" s="2" customFormat="1">
      <c r="A320" s="39"/>
      <c r="B320" s="40"/>
      <c r="C320" s="41"/>
      <c r="D320" s="226" t="s">
        <v>187</v>
      </c>
      <c r="E320" s="41"/>
      <c r="F320" s="227" t="s">
        <v>1526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187</v>
      </c>
      <c r="AU320" s="18" t="s">
        <v>82</v>
      </c>
    </row>
    <row r="321" s="2" customFormat="1" ht="16.5" customHeight="1">
      <c r="A321" s="39"/>
      <c r="B321" s="40"/>
      <c r="C321" s="213" t="s">
        <v>74</v>
      </c>
      <c r="D321" s="213" t="s">
        <v>180</v>
      </c>
      <c r="E321" s="214" t="s">
        <v>1528</v>
      </c>
      <c r="F321" s="215" t="s">
        <v>1529</v>
      </c>
      <c r="G321" s="216" t="s">
        <v>1415</v>
      </c>
      <c r="H321" s="217">
        <v>1</v>
      </c>
      <c r="I321" s="218"/>
      <c r="J321" s="219">
        <f>ROUND(I321*H321,2)</f>
        <v>0</v>
      </c>
      <c r="K321" s="215" t="s">
        <v>19</v>
      </c>
      <c r="L321" s="45"/>
      <c r="M321" s="220" t="s">
        <v>19</v>
      </c>
      <c r="N321" s="221" t="s">
        <v>45</v>
      </c>
      <c r="O321" s="85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185</v>
      </c>
      <c r="AT321" s="224" t="s">
        <v>180</v>
      </c>
      <c r="AU321" s="224" t="s">
        <v>82</v>
      </c>
      <c r="AY321" s="18" t="s">
        <v>178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82</v>
      </c>
      <c r="BK321" s="225">
        <f>ROUND(I321*H321,2)</f>
        <v>0</v>
      </c>
      <c r="BL321" s="18" t="s">
        <v>185</v>
      </c>
      <c r="BM321" s="224" t="s">
        <v>1530</v>
      </c>
    </row>
    <row r="322" s="2" customFormat="1">
      <c r="A322" s="39"/>
      <c r="B322" s="40"/>
      <c r="C322" s="41"/>
      <c r="D322" s="226" t="s">
        <v>187</v>
      </c>
      <c r="E322" s="41"/>
      <c r="F322" s="227" t="s">
        <v>1529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187</v>
      </c>
      <c r="AU322" s="18" t="s">
        <v>82</v>
      </c>
    </row>
    <row r="323" s="2" customFormat="1" ht="16.5" customHeight="1">
      <c r="A323" s="39"/>
      <c r="B323" s="40"/>
      <c r="C323" s="213" t="s">
        <v>74</v>
      </c>
      <c r="D323" s="213" t="s">
        <v>180</v>
      </c>
      <c r="E323" s="214" t="s">
        <v>1531</v>
      </c>
      <c r="F323" s="215" t="s">
        <v>1532</v>
      </c>
      <c r="G323" s="216" t="s">
        <v>1415</v>
      </c>
      <c r="H323" s="217">
        <v>1</v>
      </c>
      <c r="I323" s="218"/>
      <c r="J323" s="219">
        <f>ROUND(I323*H323,2)</f>
        <v>0</v>
      </c>
      <c r="K323" s="215" t="s">
        <v>19</v>
      </c>
      <c r="L323" s="45"/>
      <c r="M323" s="220" t="s">
        <v>19</v>
      </c>
      <c r="N323" s="221" t="s">
        <v>45</v>
      </c>
      <c r="O323" s="85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185</v>
      </c>
      <c r="AT323" s="224" t="s">
        <v>180</v>
      </c>
      <c r="AU323" s="224" t="s">
        <v>82</v>
      </c>
      <c r="AY323" s="18" t="s">
        <v>178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82</v>
      </c>
      <c r="BK323" s="225">
        <f>ROUND(I323*H323,2)</f>
        <v>0</v>
      </c>
      <c r="BL323" s="18" t="s">
        <v>185</v>
      </c>
      <c r="BM323" s="224" t="s">
        <v>1533</v>
      </c>
    </row>
    <row r="324" s="2" customFormat="1">
      <c r="A324" s="39"/>
      <c r="B324" s="40"/>
      <c r="C324" s="41"/>
      <c r="D324" s="226" t="s">
        <v>187</v>
      </c>
      <c r="E324" s="41"/>
      <c r="F324" s="227" t="s">
        <v>1532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187</v>
      </c>
      <c r="AU324" s="18" t="s">
        <v>82</v>
      </c>
    </row>
    <row r="325" s="2" customFormat="1" ht="16.5" customHeight="1">
      <c r="A325" s="39"/>
      <c r="B325" s="40"/>
      <c r="C325" s="213" t="s">
        <v>74</v>
      </c>
      <c r="D325" s="213" t="s">
        <v>180</v>
      </c>
      <c r="E325" s="214" t="s">
        <v>1534</v>
      </c>
      <c r="F325" s="215" t="s">
        <v>1535</v>
      </c>
      <c r="G325" s="216" t="s">
        <v>1415</v>
      </c>
      <c r="H325" s="217">
        <v>1</v>
      </c>
      <c r="I325" s="218"/>
      <c r="J325" s="219">
        <f>ROUND(I325*H325,2)</f>
        <v>0</v>
      </c>
      <c r="K325" s="215" t="s">
        <v>19</v>
      </c>
      <c r="L325" s="45"/>
      <c r="M325" s="220" t="s">
        <v>19</v>
      </c>
      <c r="N325" s="221" t="s">
        <v>45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185</v>
      </c>
      <c r="AT325" s="224" t="s">
        <v>180</v>
      </c>
      <c r="AU325" s="224" t="s">
        <v>82</v>
      </c>
      <c r="AY325" s="18" t="s">
        <v>178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82</v>
      </c>
      <c r="BK325" s="225">
        <f>ROUND(I325*H325,2)</f>
        <v>0</v>
      </c>
      <c r="BL325" s="18" t="s">
        <v>185</v>
      </c>
      <c r="BM325" s="224" t="s">
        <v>1536</v>
      </c>
    </row>
    <row r="326" s="2" customFormat="1">
      <c r="A326" s="39"/>
      <c r="B326" s="40"/>
      <c r="C326" s="41"/>
      <c r="D326" s="226" t="s">
        <v>187</v>
      </c>
      <c r="E326" s="41"/>
      <c r="F326" s="227" t="s">
        <v>1535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187</v>
      </c>
      <c r="AU326" s="18" t="s">
        <v>82</v>
      </c>
    </row>
    <row r="327" s="2" customFormat="1" ht="16.5" customHeight="1">
      <c r="A327" s="39"/>
      <c r="B327" s="40"/>
      <c r="C327" s="213" t="s">
        <v>74</v>
      </c>
      <c r="D327" s="213" t="s">
        <v>180</v>
      </c>
      <c r="E327" s="214" t="s">
        <v>1537</v>
      </c>
      <c r="F327" s="215" t="s">
        <v>1538</v>
      </c>
      <c r="G327" s="216" t="s">
        <v>1415</v>
      </c>
      <c r="H327" s="217">
        <v>1</v>
      </c>
      <c r="I327" s="218"/>
      <c r="J327" s="219">
        <f>ROUND(I327*H327,2)</f>
        <v>0</v>
      </c>
      <c r="K327" s="215" t="s">
        <v>19</v>
      </c>
      <c r="L327" s="45"/>
      <c r="M327" s="220" t="s">
        <v>19</v>
      </c>
      <c r="N327" s="221" t="s">
        <v>45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185</v>
      </c>
      <c r="AT327" s="224" t="s">
        <v>180</v>
      </c>
      <c r="AU327" s="224" t="s">
        <v>82</v>
      </c>
      <c r="AY327" s="18" t="s">
        <v>178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82</v>
      </c>
      <c r="BK327" s="225">
        <f>ROUND(I327*H327,2)</f>
        <v>0</v>
      </c>
      <c r="BL327" s="18" t="s">
        <v>185</v>
      </c>
      <c r="BM327" s="224" t="s">
        <v>1539</v>
      </c>
    </row>
    <row r="328" s="2" customFormat="1">
      <c r="A328" s="39"/>
      <c r="B328" s="40"/>
      <c r="C328" s="41"/>
      <c r="D328" s="226" t="s">
        <v>187</v>
      </c>
      <c r="E328" s="41"/>
      <c r="F328" s="227" t="s">
        <v>1538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187</v>
      </c>
      <c r="AU328" s="18" t="s">
        <v>82</v>
      </c>
    </row>
    <row r="329" s="2" customFormat="1" ht="16.5" customHeight="1">
      <c r="A329" s="39"/>
      <c r="B329" s="40"/>
      <c r="C329" s="213" t="s">
        <v>74</v>
      </c>
      <c r="D329" s="213" t="s">
        <v>180</v>
      </c>
      <c r="E329" s="214" t="s">
        <v>1540</v>
      </c>
      <c r="F329" s="215" t="s">
        <v>1541</v>
      </c>
      <c r="G329" s="216" t="s">
        <v>1415</v>
      </c>
      <c r="H329" s="217">
        <v>1</v>
      </c>
      <c r="I329" s="218"/>
      <c r="J329" s="219">
        <f>ROUND(I329*H329,2)</f>
        <v>0</v>
      </c>
      <c r="K329" s="215" t="s">
        <v>19</v>
      </c>
      <c r="L329" s="45"/>
      <c r="M329" s="220" t="s">
        <v>19</v>
      </c>
      <c r="N329" s="221" t="s">
        <v>45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185</v>
      </c>
      <c r="AT329" s="224" t="s">
        <v>180</v>
      </c>
      <c r="AU329" s="224" t="s">
        <v>82</v>
      </c>
      <c r="AY329" s="18" t="s">
        <v>178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82</v>
      </c>
      <c r="BK329" s="225">
        <f>ROUND(I329*H329,2)</f>
        <v>0</v>
      </c>
      <c r="BL329" s="18" t="s">
        <v>185</v>
      </c>
      <c r="BM329" s="224" t="s">
        <v>1542</v>
      </c>
    </row>
    <row r="330" s="2" customFormat="1">
      <c r="A330" s="39"/>
      <c r="B330" s="40"/>
      <c r="C330" s="41"/>
      <c r="D330" s="226" t="s">
        <v>187</v>
      </c>
      <c r="E330" s="41"/>
      <c r="F330" s="227" t="s">
        <v>1541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187</v>
      </c>
      <c r="AU330" s="18" t="s">
        <v>82</v>
      </c>
    </row>
    <row r="331" s="2" customFormat="1" ht="24.15" customHeight="1">
      <c r="A331" s="39"/>
      <c r="B331" s="40"/>
      <c r="C331" s="213" t="s">
        <v>74</v>
      </c>
      <c r="D331" s="213" t="s">
        <v>180</v>
      </c>
      <c r="E331" s="214" t="s">
        <v>1543</v>
      </c>
      <c r="F331" s="215" t="s">
        <v>1544</v>
      </c>
      <c r="G331" s="216" t="s">
        <v>1415</v>
      </c>
      <c r="H331" s="217">
        <v>1</v>
      </c>
      <c r="I331" s="218"/>
      <c r="J331" s="219">
        <f>ROUND(I331*H331,2)</f>
        <v>0</v>
      </c>
      <c r="K331" s="215" t="s">
        <v>19</v>
      </c>
      <c r="L331" s="45"/>
      <c r="M331" s="220" t="s">
        <v>19</v>
      </c>
      <c r="N331" s="221" t="s">
        <v>45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185</v>
      </c>
      <c r="AT331" s="224" t="s">
        <v>180</v>
      </c>
      <c r="AU331" s="224" t="s">
        <v>82</v>
      </c>
      <c r="AY331" s="18" t="s">
        <v>178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82</v>
      </c>
      <c r="BK331" s="225">
        <f>ROUND(I331*H331,2)</f>
        <v>0</v>
      </c>
      <c r="BL331" s="18" t="s">
        <v>185</v>
      </c>
      <c r="BM331" s="224" t="s">
        <v>1545</v>
      </c>
    </row>
    <row r="332" s="2" customFormat="1">
      <c r="A332" s="39"/>
      <c r="B332" s="40"/>
      <c r="C332" s="41"/>
      <c r="D332" s="226" t="s">
        <v>187</v>
      </c>
      <c r="E332" s="41"/>
      <c r="F332" s="227" t="s">
        <v>1544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187</v>
      </c>
      <c r="AU332" s="18" t="s">
        <v>82</v>
      </c>
    </row>
    <row r="333" s="2" customFormat="1" ht="16.5" customHeight="1">
      <c r="A333" s="39"/>
      <c r="B333" s="40"/>
      <c r="C333" s="213" t="s">
        <v>74</v>
      </c>
      <c r="D333" s="213" t="s">
        <v>180</v>
      </c>
      <c r="E333" s="214" t="s">
        <v>1546</v>
      </c>
      <c r="F333" s="215" t="s">
        <v>1547</v>
      </c>
      <c r="G333" s="216" t="s">
        <v>1415</v>
      </c>
      <c r="H333" s="217">
        <v>1</v>
      </c>
      <c r="I333" s="218"/>
      <c r="J333" s="219">
        <f>ROUND(I333*H333,2)</f>
        <v>0</v>
      </c>
      <c r="K333" s="215" t="s">
        <v>19</v>
      </c>
      <c r="L333" s="45"/>
      <c r="M333" s="220" t="s">
        <v>19</v>
      </c>
      <c r="N333" s="221" t="s">
        <v>45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185</v>
      </c>
      <c r="AT333" s="224" t="s">
        <v>180</v>
      </c>
      <c r="AU333" s="224" t="s">
        <v>82</v>
      </c>
      <c r="AY333" s="18" t="s">
        <v>178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82</v>
      </c>
      <c r="BK333" s="225">
        <f>ROUND(I333*H333,2)</f>
        <v>0</v>
      </c>
      <c r="BL333" s="18" t="s">
        <v>185</v>
      </c>
      <c r="BM333" s="224" t="s">
        <v>1548</v>
      </c>
    </row>
    <row r="334" s="2" customFormat="1">
      <c r="A334" s="39"/>
      <c r="B334" s="40"/>
      <c r="C334" s="41"/>
      <c r="D334" s="226" t="s">
        <v>187</v>
      </c>
      <c r="E334" s="41"/>
      <c r="F334" s="227" t="s">
        <v>1547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187</v>
      </c>
      <c r="AU334" s="18" t="s">
        <v>82</v>
      </c>
    </row>
    <row r="335" s="2" customFormat="1" ht="16.5" customHeight="1">
      <c r="A335" s="39"/>
      <c r="B335" s="40"/>
      <c r="C335" s="213" t="s">
        <v>74</v>
      </c>
      <c r="D335" s="213" t="s">
        <v>180</v>
      </c>
      <c r="E335" s="214" t="s">
        <v>1549</v>
      </c>
      <c r="F335" s="215" t="s">
        <v>1550</v>
      </c>
      <c r="G335" s="216" t="s">
        <v>1415</v>
      </c>
      <c r="H335" s="217">
        <v>1</v>
      </c>
      <c r="I335" s="218"/>
      <c r="J335" s="219">
        <f>ROUND(I335*H335,2)</f>
        <v>0</v>
      </c>
      <c r="K335" s="215" t="s">
        <v>19</v>
      </c>
      <c r="L335" s="45"/>
      <c r="M335" s="220" t="s">
        <v>19</v>
      </c>
      <c r="N335" s="221" t="s">
        <v>45</v>
      </c>
      <c r="O335" s="85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185</v>
      </c>
      <c r="AT335" s="224" t="s">
        <v>180</v>
      </c>
      <c r="AU335" s="224" t="s">
        <v>82</v>
      </c>
      <c r="AY335" s="18" t="s">
        <v>178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82</v>
      </c>
      <c r="BK335" s="225">
        <f>ROUND(I335*H335,2)</f>
        <v>0</v>
      </c>
      <c r="BL335" s="18" t="s">
        <v>185</v>
      </c>
      <c r="BM335" s="224" t="s">
        <v>1551</v>
      </c>
    </row>
    <row r="336" s="2" customFormat="1">
      <c r="A336" s="39"/>
      <c r="B336" s="40"/>
      <c r="C336" s="41"/>
      <c r="D336" s="226" t="s">
        <v>187</v>
      </c>
      <c r="E336" s="41"/>
      <c r="F336" s="227" t="s">
        <v>1550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187</v>
      </c>
      <c r="AU336" s="18" t="s">
        <v>82</v>
      </c>
    </row>
    <row r="337" s="2" customFormat="1">
      <c r="A337" s="39"/>
      <c r="B337" s="40"/>
      <c r="C337" s="41"/>
      <c r="D337" s="226" t="s">
        <v>202</v>
      </c>
      <c r="E337" s="41"/>
      <c r="F337" s="233" t="s">
        <v>1552</v>
      </c>
      <c r="G337" s="41"/>
      <c r="H337" s="41"/>
      <c r="I337" s="228"/>
      <c r="J337" s="41"/>
      <c r="K337" s="41"/>
      <c r="L337" s="45"/>
      <c r="M337" s="266"/>
      <c r="N337" s="267"/>
      <c r="O337" s="268"/>
      <c r="P337" s="268"/>
      <c r="Q337" s="268"/>
      <c r="R337" s="268"/>
      <c r="S337" s="268"/>
      <c r="T337" s="26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202</v>
      </c>
      <c r="AU337" s="18" t="s">
        <v>82</v>
      </c>
    </row>
    <row r="338" s="2" customFormat="1" ht="6.96" customHeight="1">
      <c r="A338" s="39"/>
      <c r="B338" s="60"/>
      <c r="C338" s="61"/>
      <c r="D338" s="61"/>
      <c r="E338" s="61"/>
      <c r="F338" s="61"/>
      <c r="G338" s="61"/>
      <c r="H338" s="61"/>
      <c r="I338" s="61"/>
      <c r="J338" s="61"/>
      <c r="K338" s="61"/>
      <c r="L338" s="45"/>
      <c r="M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</sheetData>
  <sheetProtection sheet="1" autoFilter="0" formatColumns="0" formatRows="0" objects="1" scenarios="1" spinCount="100000" saltValue="6556iHyiOoko4DYOwza8u0aTj5Eg74dRVfZMQGkh5vLi5eflQ+v7vVUM08t/tJYOTGxjj5pI2U5HhPptBkZ3aQ==" hashValue="iEb7eUblvd5PRVbgtC9G7KUHX/GROsszFORgwbZK7QxkZv1CJvb5MJnqKsW3jKfmU1xQKfXumc1WTm1L428dUg==" algorithmName="SHA-512" password="CC35"/>
  <autoFilter ref="C86:K33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1554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1555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ROUND((SUM(BE85:BE137)),  2)</f>
        <v>0</v>
      </c>
      <c r="G35" s="39"/>
      <c r="H35" s="39"/>
      <c r="I35" s="158">
        <v>0.20999999999999999</v>
      </c>
      <c r="J35" s="157">
        <f>ROUND(((SUM(BE85:BE137))*I35),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ROUND((SUM(BF85:BF137)),  2)</f>
        <v>0</v>
      </c>
      <c r="G36" s="39"/>
      <c r="H36" s="39"/>
      <c r="I36" s="158">
        <v>0.14999999999999999</v>
      </c>
      <c r="J36" s="157">
        <f>ROUND(((SUM(BF85:BF137))*I36),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ROUND((SUM(BG85:BG137)),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ROUND((SUM(BH85:BH137)),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ROUND((SUM(BI85:BI137)),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1554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C21M - Elektromontáže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1553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1554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C21M - Elektromontáže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SUM(P86:P137)</f>
        <v>0</v>
      </c>
      <c r="Q85" s="97"/>
      <c r="R85" s="194">
        <f>SUM(R86:R137)</f>
        <v>0</v>
      </c>
      <c r="S85" s="97"/>
      <c r="T85" s="195">
        <f>SUM(T86:T137)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SUM(BK86:BK137)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1556</v>
      </c>
      <c r="F86" s="215" t="s">
        <v>1557</v>
      </c>
      <c r="G86" s="216" t="s">
        <v>1406</v>
      </c>
      <c r="H86" s="217">
        <v>126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1557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16.5" customHeight="1">
      <c r="A88" s="39"/>
      <c r="B88" s="40"/>
      <c r="C88" s="213" t="s">
        <v>84</v>
      </c>
      <c r="D88" s="213" t="s">
        <v>180</v>
      </c>
      <c r="E88" s="214" t="s">
        <v>1558</v>
      </c>
      <c r="F88" s="215" t="s">
        <v>1559</v>
      </c>
      <c r="G88" s="216" t="s">
        <v>1406</v>
      </c>
      <c r="H88" s="217">
        <v>12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1559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16.5" customHeight="1">
      <c r="A90" s="39"/>
      <c r="B90" s="40"/>
      <c r="C90" s="213" t="s">
        <v>196</v>
      </c>
      <c r="D90" s="213" t="s">
        <v>180</v>
      </c>
      <c r="E90" s="214" t="s">
        <v>1558</v>
      </c>
      <c r="F90" s="215" t="s">
        <v>1559</v>
      </c>
      <c r="G90" s="216" t="s">
        <v>1406</v>
      </c>
      <c r="H90" s="217">
        <v>3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185</v>
      </c>
      <c r="AT90" s="224" t="s">
        <v>180</v>
      </c>
      <c r="AU90" s="224" t="s">
        <v>74</v>
      </c>
      <c r="AY90" s="18" t="s">
        <v>178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82</v>
      </c>
      <c r="BK90" s="225">
        <f>ROUND(I90*H90,2)</f>
        <v>0</v>
      </c>
      <c r="BL90" s="18" t="s">
        <v>185</v>
      </c>
      <c r="BM90" s="224" t="s">
        <v>216</v>
      </c>
    </row>
    <row r="91" s="2" customFormat="1">
      <c r="A91" s="39"/>
      <c r="B91" s="40"/>
      <c r="C91" s="41"/>
      <c r="D91" s="226" t="s">
        <v>187</v>
      </c>
      <c r="E91" s="41"/>
      <c r="F91" s="227" t="s">
        <v>1559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187</v>
      </c>
      <c r="AU91" s="18" t="s">
        <v>74</v>
      </c>
    </row>
    <row r="92" s="2" customFormat="1" ht="16.5" customHeight="1">
      <c r="A92" s="39"/>
      <c r="B92" s="40"/>
      <c r="C92" s="213" t="s">
        <v>185</v>
      </c>
      <c r="D92" s="213" t="s">
        <v>180</v>
      </c>
      <c r="E92" s="214" t="s">
        <v>1560</v>
      </c>
      <c r="F92" s="215" t="s">
        <v>1561</v>
      </c>
      <c r="G92" s="216" t="s">
        <v>1406</v>
      </c>
      <c r="H92" s="217">
        <v>31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185</v>
      </c>
      <c r="AT92" s="224" t="s">
        <v>180</v>
      </c>
      <c r="AU92" s="224" t="s">
        <v>74</v>
      </c>
      <c r="AY92" s="18" t="s">
        <v>178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82</v>
      </c>
      <c r="BK92" s="225">
        <f>ROUND(I92*H92,2)</f>
        <v>0</v>
      </c>
      <c r="BL92" s="18" t="s">
        <v>185</v>
      </c>
      <c r="BM92" s="224" t="s">
        <v>220</v>
      </c>
    </row>
    <row r="93" s="2" customFormat="1">
      <c r="A93" s="39"/>
      <c r="B93" s="40"/>
      <c r="C93" s="41"/>
      <c r="D93" s="226" t="s">
        <v>187</v>
      </c>
      <c r="E93" s="41"/>
      <c r="F93" s="227" t="s">
        <v>1561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187</v>
      </c>
      <c r="AU93" s="18" t="s">
        <v>74</v>
      </c>
    </row>
    <row r="94" s="2" customFormat="1" ht="16.5" customHeight="1">
      <c r="A94" s="39"/>
      <c r="B94" s="40"/>
      <c r="C94" s="213" t="s">
        <v>210</v>
      </c>
      <c r="D94" s="213" t="s">
        <v>180</v>
      </c>
      <c r="E94" s="214" t="s">
        <v>1562</v>
      </c>
      <c r="F94" s="215" t="s">
        <v>1563</v>
      </c>
      <c r="G94" s="216" t="s">
        <v>1406</v>
      </c>
      <c r="H94" s="217">
        <v>3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185</v>
      </c>
      <c r="AT94" s="224" t="s">
        <v>180</v>
      </c>
      <c r="AU94" s="224" t="s">
        <v>74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185</v>
      </c>
      <c r="BM94" s="224" t="s">
        <v>243</v>
      </c>
    </row>
    <row r="95" s="2" customFormat="1">
      <c r="A95" s="39"/>
      <c r="B95" s="40"/>
      <c r="C95" s="41"/>
      <c r="D95" s="226" t="s">
        <v>187</v>
      </c>
      <c r="E95" s="41"/>
      <c r="F95" s="227" t="s">
        <v>1563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74</v>
      </c>
    </row>
    <row r="96" s="2" customFormat="1" ht="16.5" customHeight="1">
      <c r="A96" s="39"/>
      <c r="B96" s="40"/>
      <c r="C96" s="213" t="s">
        <v>216</v>
      </c>
      <c r="D96" s="213" t="s">
        <v>180</v>
      </c>
      <c r="E96" s="214" t="s">
        <v>1564</v>
      </c>
      <c r="F96" s="215" t="s">
        <v>1565</v>
      </c>
      <c r="G96" s="216" t="s">
        <v>1406</v>
      </c>
      <c r="H96" s="217">
        <v>10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185</v>
      </c>
      <c r="AT96" s="224" t="s">
        <v>180</v>
      </c>
      <c r="AU96" s="224" t="s">
        <v>74</v>
      </c>
      <c r="AY96" s="18" t="s">
        <v>178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82</v>
      </c>
      <c r="BK96" s="225">
        <f>ROUND(I96*H96,2)</f>
        <v>0</v>
      </c>
      <c r="BL96" s="18" t="s">
        <v>185</v>
      </c>
      <c r="BM96" s="224" t="s">
        <v>241</v>
      </c>
    </row>
    <row r="97" s="2" customFormat="1">
      <c r="A97" s="39"/>
      <c r="B97" s="40"/>
      <c r="C97" s="41"/>
      <c r="D97" s="226" t="s">
        <v>187</v>
      </c>
      <c r="E97" s="41"/>
      <c r="F97" s="227" t="s">
        <v>1565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187</v>
      </c>
      <c r="AU97" s="18" t="s">
        <v>74</v>
      </c>
    </row>
    <row r="98" s="2" customFormat="1" ht="16.5" customHeight="1">
      <c r="A98" s="39"/>
      <c r="B98" s="40"/>
      <c r="C98" s="213" t="s">
        <v>222</v>
      </c>
      <c r="D98" s="213" t="s">
        <v>180</v>
      </c>
      <c r="E98" s="214" t="s">
        <v>1566</v>
      </c>
      <c r="F98" s="215" t="s">
        <v>1567</v>
      </c>
      <c r="G98" s="216" t="s">
        <v>1406</v>
      </c>
      <c r="H98" s="217">
        <v>4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185</v>
      </c>
      <c r="AT98" s="224" t="s">
        <v>180</v>
      </c>
      <c r="AU98" s="224" t="s">
        <v>74</v>
      </c>
      <c r="AY98" s="18" t="s">
        <v>178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82</v>
      </c>
      <c r="BK98" s="225">
        <f>ROUND(I98*H98,2)</f>
        <v>0</v>
      </c>
      <c r="BL98" s="18" t="s">
        <v>185</v>
      </c>
      <c r="BM98" s="224" t="s">
        <v>268</v>
      </c>
    </row>
    <row r="99" s="2" customFormat="1">
      <c r="A99" s="39"/>
      <c r="B99" s="40"/>
      <c r="C99" s="41"/>
      <c r="D99" s="226" t="s">
        <v>187</v>
      </c>
      <c r="E99" s="41"/>
      <c r="F99" s="227" t="s">
        <v>1567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187</v>
      </c>
      <c r="AU99" s="18" t="s">
        <v>74</v>
      </c>
    </row>
    <row r="100" s="2" customFormat="1" ht="16.5" customHeight="1">
      <c r="A100" s="39"/>
      <c r="B100" s="40"/>
      <c r="C100" s="213" t="s">
        <v>220</v>
      </c>
      <c r="D100" s="213" t="s">
        <v>180</v>
      </c>
      <c r="E100" s="214" t="s">
        <v>1568</v>
      </c>
      <c r="F100" s="215" t="s">
        <v>1569</v>
      </c>
      <c r="G100" s="216" t="s">
        <v>1406</v>
      </c>
      <c r="H100" s="217">
        <v>66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185</v>
      </c>
      <c r="AT100" s="224" t="s">
        <v>180</v>
      </c>
      <c r="AU100" s="224" t="s">
        <v>74</v>
      </c>
      <c r="AY100" s="18" t="s">
        <v>178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185</v>
      </c>
      <c r="BM100" s="224" t="s">
        <v>279</v>
      </c>
    </row>
    <row r="101" s="2" customFormat="1">
      <c r="A101" s="39"/>
      <c r="B101" s="40"/>
      <c r="C101" s="41"/>
      <c r="D101" s="226" t="s">
        <v>187</v>
      </c>
      <c r="E101" s="41"/>
      <c r="F101" s="227" t="s">
        <v>1569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187</v>
      </c>
      <c r="AU101" s="18" t="s">
        <v>74</v>
      </c>
    </row>
    <row r="102" s="2" customFormat="1" ht="16.5" customHeight="1">
      <c r="A102" s="39"/>
      <c r="B102" s="40"/>
      <c r="C102" s="213" t="s">
        <v>234</v>
      </c>
      <c r="D102" s="213" t="s">
        <v>180</v>
      </c>
      <c r="E102" s="214" t="s">
        <v>1570</v>
      </c>
      <c r="F102" s="215" t="s">
        <v>1571</v>
      </c>
      <c r="G102" s="216" t="s">
        <v>1406</v>
      </c>
      <c r="H102" s="217">
        <v>7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185</v>
      </c>
      <c r="AT102" s="224" t="s">
        <v>180</v>
      </c>
      <c r="AU102" s="224" t="s">
        <v>74</v>
      </c>
      <c r="AY102" s="18" t="s">
        <v>178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185</v>
      </c>
      <c r="BM102" s="224" t="s">
        <v>290</v>
      </c>
    </row>
    <row r="103" s="2" customFormat="1">
      <c r="A103" s="39"/>
      <c r="B103" s="40"/>
      <c r="C103" s="41"/>
      <c r="D103" s="226" t="s">
        <v>187</v>
      </c>
      <c r="E103" s="41"/>
      <c r="F103" s="227" t="s">
        <v>1571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187</v>
      </c>
      <c r="AU103" s="18" t="s">
        <v>74</v>
      </c>
    </row>
    <row r="104" s="2" customFormat="1" ht="16.5" customHeight="1">
      <c r="A104" s="39"/>
      <c r="B104" s="40"/>
      <c r="C104" s="213" t="s">
        <v>243</v>
      </c>
      <c r="D104" s="213" t="s">
        <v>180</v>
      </c>
      <c r="E104" s="214" t="s">
        <v>1572</v>
      </c>
      <c r="F104" s="215" t="s">
        <v>1573</v>
      </c>
      <c r="G104" s="216" t="s">
        <v>1406</v>
      </c>
      <c r="H104" s="217">
        <v>5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185</v>
      </c>
      <c r="AT104" s="224" t="s">
        <v>180</v>
      </c>
      <c r="AU104" s="224" t="s">
        <v>74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185</v>
      </c>
      <c r="BM104" s="224" t="s">
        <v>300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1573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74</v>
      </c>
    </row>
    <row r="106" s="2" customFormat="1" ht="16.5" customHeight="1">
      <c r="A106" s="39"/>
      <c r="B106" s="40"/>
      <c r="C106" s="213" t="s">
        <v>228</v>
      </c>
      <c r="D106" s="213" t="s">
        <v>180</v>
      </c>
      <c r="E106" s="214" t="s">
        <v>1574</v>
      </c>
      <c r="F106" s="215" t="s">
        <v>1575</v>
      </c>
      <c r="G106" s="216" t="s">
        <v>19</v>
      </c>
      <c r="H106" s="217">
        <v>49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185</v>
      </c>
      <c r="AT106" s="224" t="s">
        <v>180</v>
      </c>
      <c r="AU106" s="224" t="s">
        <v>74</v>
      </c>
      <c r="AY106" s="18" t="s">
        <v>178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185</v>
      </c>
      <c r="BM106" s="224" t="s">
        <v>309</v>
      </c>
    </row>
    <row r="107" s="2" customFormat="1">
      <c r="A107" s="39"/>
      <c r="B107" s="40"/>
      <c r="C107" s="41"/>
      <c r="D107" s="226" t="s">
        <v>187</v>
      </c>
      <c r="E107" s="41"/>
      <c r="F107" s="227" t="s">
        <v>1575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187</v>
      </c>
      <c r="AU107" s="18" t="s">
        <v>74</v>
      </c>
    </row>
    <row r="108" s="2" customFormat="1" ht="16.5" customHeight="1">
      <c r="A108" s="39"/>
      <c r="B108" s="40"/>
      <c r="C108" s="213" t="s">
        <v>241</v>
      </c>
      <c r="D108" s="213" t="s">
        <v>180</v>
      </c>
      <c r="E108" s="214" t="s">
        <v>1576</v>
      </c>
      <c r="F108" s="215" t="s">
        <v>1577</v>
      </c>
      <c r="G108" s="216" t="s">
        <v>1406</v>
      </c>
      <c r="H108" s="217">
        <v>34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185</v>
      </c>
      <c r="AT108" s="224" t="s">
        <v>180</v>
      </c>
      <c r="AU108" s="224" t="s">
        <v>74</v>
      </c>
      <c r="AY108" s="18" t="s">
        <v>178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82</v>
      </c>
      <c r="BK108" s="225">
        <f>ROUND(I108*H108,2)</f>
        <v>0</v>
      </c>
      <c r="BL108" s="18" t="s">
        <v>185</v>
      </c>
      <c r="BM108" s="224" t="s">
        <v>321</v>
      </c>
    </row>
    <row r="109" s="2" customFormat="1">
      <c r="A109" s="39"/>
      <c r="B109" s="40"/>
      <c r="C109" s="41"/>
      <c r="D109" s="226" t="s">
        <v>187</v>
      </c>
      <c r="E109" s="41"/>
      <c r="F109" s="227" t="s">
        <v>1577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187</v>
      </c>
      <c r="AU109" s="18" t="s">
        <v>74</v>
      </c>
    </row>
    <row r="110" s="2" customFormat="1" ht="16.5" customHeight="1">
      <c r="A110" s="39"/>
      <c r="B110" s="40"/>
      <c r="C110" s="213" t="s">
        <v>262</v>
      </c>
      <c r="D110" s="213" t="s">
        <v>180</v>
      </c>
      <c r="E110" s="214" t="s">
        <v>1578</v>
      </c>
      <c r="F110" s="215" t="s">
        <v>1579</v>
      </c>
      <c r="G110" s="216" t="s">
        <v>19</v>
      </c>
      <c r="H110" s="217">
        <v>19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185</v>
      </c>
      <c r="AT110" s="224" t="s">
        <v>180</v>
      </c>
      <c r="AU110" s="224" t="s">
        <v>74</v>
      </c>
      <c r="AY110" s="18" t="s">
        <v>178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185</v>
      </c>
      <c r="BM110" s="224" t="s">
        <v>333</v>
      </c>
    </row>
    <row r="111" s="2" customFormat="1">
      <c r="A111" s="39"/>
      <c r="B111" s="40"/>
      <c r="C111" s="41"/>
      <c r="D111" s="226" t="s">
        <v>187</v>
      </c>
      <c r="E111" s="41"/>
      <c r="F111" s="227" t="s">
        <v>1579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187</v>
      </c>
      <c r="AU111" s="18" t="s">
        <v>74</v>
      </c>
    </row>
    <row r="112" s="2" customFormat="1" ht="16.5" customHeight="1">
      <c r="A112" s="39"/>
      <c r="B112" s="40"/>
      <c r="C112" s="213" t="s">
        <v>268</v>
      </c>
      <c r="D112" s="213" t="s">
        <v>180</v>
      </c>
      <c r="E112" s="214" t="s">
        <v>1580</v>
      </c>
      <c r="F112" s="215" t="s">
        <v>1581</v>
      </c>
      <c r="G112" s="216" t="s">
        <v>19</v>
      </c>
      <c r="H112" s="217">
        <v>12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185</v>
      </c>
      <c r="AT112" s="224" t="s">
        <v>180</v>
      </c>
      <c r="AU112" s="224" t="s">
        <v>74</v>
      </c>
      <c r="AY112" s="18" t="s">
        <v>178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185</v>
      </c>
      <c r="BM112" s="224" t="s">
        <v>341</v>
      </c>
    </row>
    <row r="113" s="2" customFormat="1">
      <c r="A113" s="39"/>
      <c r="B113" s="40"/>
      <c r="C113" s="41"/>
      <c r="D113" s="226" t="s">
        <v>187</v>
      </c>
      <c r="E113" s="41"/>
      <c r="F113" s="227" t="s">
        <v>1581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187</v>
      </c>
      <c r="AU113" s="18" t="s">
        <v>74</v>
      </c>
    </row>
    <row r="114" s="2" customFormat="1" ht="16.5" customHeight="1">
      <c r="A114" s="39"/>
      <c r="B114" s="40"/>
      <c r="C114" s="213" t="s">
        <v>8</v>
      </c>
      <c r="D114" s="213" t="s">
        <v>180</v>
      </c>
      <c r="E114" s="214" t="s">
        <v>1582</v>
      </c>
      <c r="F114" s="215" t="s">
        <v>1583</v>
      </c>
      <c r="G114" s="216" t="s">
        <v>1406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185</v>
      </c>
      <c r="AT114" s="224" t="s">
        <v>180</v>
      </c>
      <c r="AU114" s="224" t="s">
        <v>74</v>
      </c>
      <c r="AY114" s="18" t="s">
        <v>178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82</v>
      </c>
      <c r="BK114" s="225">
        <f>ROUND(I114*H114,2)</f>
        <v>0</v>
      </c>
      <c r="BL114" s="18" t="s">
        <v>185</v>
      </c>
      <c r="BM114" s="224" t="s">
        <v>353</v>
      </c>
    </row>
    <row r="115" s="2" customFormat="1">
      <c r="A115" s="39"/>
      <c r="B115" s="40"/>
      <c r="C115" s="41"/>
      <c r="D115" s="226" t="s">
        <v>187</v>
      </c>
      <c r="E115" s="41"/>
      <c r="F115" s="227" t="s">
        <v>1583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187</v>
      </c>
      <c r="AU115" s="18" t="s">
        <v>74</v>
      </c>
    </row>
    <row r="116" s="2" customFormat="1" ht="16.5" customHeight="1">
      <c r="A116" s="39"/>
      <c r="B116" s="40"/>
      <c r="C116" s="213" t="s">
        <v>279</v>
      </c>
      <c r="D116" s="213" t="s">
        <v>180</v>
      </c>
      <c r="E116" s="214" t="s">
        <v>1582</v>
      </c>
      <c r="F116" s="215" t="s">
        <v>1583</v>
      </c>
      <c r="G116" s="216" t="s">
        <v>1406</v>
      </c>
      <c r="H116" s="217">
        <v>7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185</v>
      </c>
      <c r="AT116" s="224" t="s">
        <v>180</v>
      </c>
      <c r="AU116" s="224" t="s">
        <v>74</v>
      </c>
      <c r="AY116" s="18" t="s">
        <v>178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185</v>
      </c>
      <c r="BM116" s="224" t="s">
        <v>365</v>
      </c>
    </row>
    <row r="117" s="2" customFormat="1">
      <c r="A117" s="39"/>
      <c r="B117" s="40"/>
      <c r="C117" s="41"/>
      <c r="D117" s="226" t="s">
        <v>187</v>
      </c>
      <c r="E117" s="41"/>
      <c r="F117" s="227" t="s">
        <v>1583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187</v>
      </c>
      <c r="AU117" s="18" t="s">
        <v>74</v>
      </c>
    </row>
    <row r="118" s="2" customFormat="1" ht="16.5" customHeight="1">
      <c r="A118" s="39"/>
      <c r="B118" s="40"/>
      <c r="C118" s="213" t="s">
        <v>248</v>
      </c>
      <c r="D118" s="213" t="s">
        <v>180</v>
      </c>
      <c r="E118" s="214" t="s">
        <v>1584</v>
      </c>
      <c r="F118" s="215" t="s">
        <v>1585</v>
      </c>
      <c r="G118" s="216" t="s">
        <v>237</v>
      </c>
      <c r="H118" s="217">
        <v>15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185</v>
      </c>
      <c r="AT118" s="224" t="s">
        <v>180</v>
      </c>
      <c r="AU118" s="224" t="s">
        <v>74</v>
      </c>
      <c r="AY118" s="18" t="s">
        <v>178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82</v>
      </c>
      <c r="BK118" s="225">
        <f>ROUND(I118*H118,2)</f>
        <v>0</v>
      </c>
      <c r="BL118" s="18" t="s">
        <v>185</v>
      </c>
      <c r="BM118" s="224" t="s">
        <v>373</v>
      </c>
    </row>
    <row r="119" s="2" customFormat="1">
      <c r="A119" s="39"/>
      <c r="B119" s="40"/>
      <c r="C119" s="41"/>
      <c r="D119" s="226" t="s">
        <v>187</v>
      </c>
      <c r="E119" s="41"/>
      <c r="F119" s="227" t="s">
        <v>1585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187</v>
      </c>
      <c r="AU119" s="18" t="s">
        <v>74</v>
      </c>
    </row>
    <row r="120" s="2" customFormat="1" ht="16.5" customHeight="1">
      <c r="A120" s="39"/>
      <c r="B120" s="40"/>
      <c r="C120" s="213" t="s">
        <v>290</v>
      </c>
      <c r="D120" s="213" t="s">
        <v>180</v>
      </c>
      <c r="E120" s="214" t="s">
        <v>1586</v>
      </c>
      <c r="F120" s="215" t="s">
        <v>1587</v>
      </c>
      <c r="G120" s="216" t="s">
        <v>237</v>
      </c>
      <c r="H120" s="217">
        <v>380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185</v>
      </c>
      <c r="AT120" s="224" t="s">
        <v>180</v>
      </c>
      <c r="AU120" s="224" t="s">
        <v>74</v>
      </c>
      <c r="AY120" s="18" t="s">
        <v>178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185</v>
      </c>
      <c r="BM120" s="224" t="s">
        <v>387</v>
      </c>
    </row>
    <row r="121" s="2" customFormat="1">
      <c r="A121" s="39"/>
      <c r="B121" s="40"/>
      <c r="C121" s="41"/>
      <c r="D121" s="226" t="s">
        <v>187</v>
      </c>
      <c r="E121" s="41"/>
      <c r="F121" s="227" t="s">
        <v>1587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187</v>
      </c>
      <c r="AU121" s="18" t="s">
        <v>74</v>
      </c>
    </row>
    <row r="122" s="2" customFormat="1" ht="16.5" customHeight="1">
      <c r="A122" s="39"/>
      <c r="B122" s="40"/>
      <c r="C122" s="213" t="s">
        <v>296</v>
      </c>
      <c r="D122" s="213" t="s">
        <v>180</v>
      </c>
      <c r="E122" s="214" t="s">
        <v>1588</v>
      </c>
      <c r="F122" s="215" t="s">
        <v>1589</v>
      </c>
      <c r="G122" s="216" t="s">
        <v>237</v>
      </c>
      <c r="H122" s="217">
        <v>12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185</v>
      </c>
      <c r="AT122" s="224" t="s">
        <v>180</v>
      </c>
      <c r="AU122" s="224" t="s">
        <v>74</v>
      </c>
      <c r="AY122" s="18" t="s">
        <v>178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82</v>
      </c>
      <c r="BK122" s="225">
        <f>ROUND(I122*H122,2)</f>
        <v>0</v>
      </c>
      <c r="BL122" s="18" t="s">
        <v>185</v>
      </c>
      <c r="BM122" s="224" t="s">
        <v>400</v>
      </c>
    </row>
    <row r="123" s="2" customFormat="1">
      <c r="A123" s="39"/>
      <c r="B123" s="40"/>
      <c r="C123" s="41"/>
      <c r="D123" s="226" t="s">
        <v>187</v>
      </c>
      <c r="E123" s="41"/>
      <c r="F123" s="227" t="s">
        <v>1589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187</v>
      </c>
      <c r="AU123" s="18" t="s">
        <v>74</v>
      </c>
    </row>
    <row r="124" s="2" customFormat="1" ht="16.5" customHeight="1">
      <c r="A124" s="39"/>
      <c r="B124" s="40"/>
      <c r="C124" s="213" t="s">
        <v>300</v>
      </c>
      <c r="D124" s="213" t="s">
        <v>180</v>
      </c>
      <c r="E124" s="214" t="s">
        <v>1590</v>
      </c>
      <c r="F124" s="215" t="s">
        <v>1591</v>
      </c>
      <c r="G124" s="216" t="s">
        <v>237</v>
      </c>
      <c r="H124" s="217">
        <v>20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185</v>
      </c>
      <c r="AT124" s="224" t="s">
        <v>180</v>
      </c>
      <c r="AU124" s="224" t="s">
        <v>74</v>
      </c>
      <c r="AY124" s="18" t="s">
        <v>178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185</v>
      </c>
      <c r="BM124" s="224" t="s">
        <v>413</v>
      </c>
    </row>
    <row r="125" s="2" customFormat="1">
      <c r="A125" s="39"/>
      <c r="B125" s="40"/>
      <c r="C125" s="41"/>
      <c r="D125" s="226" t="s">
        <v>187</v>
      </c>
      <c r="E125" s="41"/>
      <c r="F125" s="227" t="s">
        <v>1591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187</v>
      </c>
      <c r="AU125" s="18" t="s">
        <v>74</v>
      </c>
    </row>
    <row r="126" s="2" customFormat="1" ht="16.5" customHeight="1">
      <c r="A126" s="39"/>
      <c r="B126" s="40"/>
      <c r="C126" s="213" t="s">
        <v>7</v>
      </c>
      <c r="D126" s="213" t="s">
        <v>180</v>
      </c>
      <c r="E126" s="214" t="s">
        <v>1592</v>
      </c>
      <c r="F126" s="215" t="s">
        <v>1593</v>
      </c>
      <c r="G126" s="216" t="s">
        <v>237</v>
      </c>
      <c r="H126" s="217">
        <v>578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185</v>
      </c>
      <c r="AT126" s="224" t="s">
        <v>180</v>
      </c>
      <c r="AU126" s="224" t="s">
        <v>74</v>
      </c>
      <c r="AY126" s="18" t="s">
        <v>178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185</v>
      </c>
      <c r="BM126" s="224" t="s">
        <v>427</v>
      </c>
    </row>
    <row r="127" s="2" customFormat="1">
      <c r="A127" s="39"/>
      <c r="B127" s="40"/>
      <c r="C127" s="41"/>
      <c r="D127" s="226" t="s">
        <v>187</v>
      </c>
      <c r="E127" s="41"/>
      <c r="F127" s="227" t="s">
        <v>1593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187</v>
      </c>
      <c r="AU127" s="18" t="s">
        <v>74</v>
      </c>
    </row>
    <row r="128" s="2" customFormat="1" ht="16.5" customHeight="1">
      <c r="A128" s="39"/>
      <c r="B128" s="40"/>
      <c r="C128" s="213" t="s">
        <v>309</v>
      </c>
      <c r="D128" s="213" t="s">
        <v>180</v>
      </c>
      <c r="E128" s="214" t="s">
        <v>1594</v>
      </c>
      <c r="F128" s="215" t="s">
        <v>1595</v>
      </c>
      <c r="G128" s="216" t="s">
        <v>237</v>
      </c>
      <c r="H128" s="217">
        <v>22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185</v>
      </c>
      <c r="AT128" s="224" t="s">
        <v>180</v>
      </c>
      <c r="AU128" s="224" t="s">
        <v>74</v>
      </c>
      <c r="AY128" s="18" t="s">
        <v>178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82</v>
      </c>
      <c r="BK128" s="225">
        <f>ROUND(I128*H128,2)</f>
        <v>0</v>
      </c>
      <c r="BL128" s="18" t="s">
        <v>185</v>
      </c>
      <c r="BM128" s="224" t="s">
        <v>435</v>
      </c>
    </row>
    <row r="129" s="2" customFormat="1">
      <c r="A129" s="39"/>
      <c r="B129" s="40"/>
      <c r="C129" s="41"/>
      <c r="D129" s="226" t="s">
        <v>187</v>
      </c>
      <c r="E129" s="41"/>
      <c r="F129" s="227" t="s">
        <v>1595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74</v>
      </c>
    </row>
    <row r="130" s="2" customFormat="1" ht="16.5" customHeight="1">
      <c r="A130" s="39"/>
      <c r="B130" s="40"/>
      <c r="C130" s="213" t="s">
        <v>315</v>
      </c>
      <c r="D130" s="213" t="s">
        <v>180</v>
      </c>
      <c r="E130" s="214" t="s">
        <v>1596</v>
      </c>
      <c r="F130" s="215" t="s">
        <v>1597</v>
      </c>
      <c r="G130" s="216" t="s">
        <v>237</v>
      </c>
      <c r="H130" s="217">
        <v>16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185</v>
      </c>
      <c r="AT130" s="224" t="s">
        <v>180</v>
      </c>
      <c r="AU130" s="224" t="s">
        <v>74</v>
      </c>
      <c r="AY130" s="18" t="s">
        <v>178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82</v>
      </c>
      <c r="BK130" s="225">
        <f>ROUND(I130*H130,2)</f>
        <v>0</v>
      </c>
      <c r="BL130" s="18" t="s">
        <v>185</v>
      </c>
      <c r="BM130" s="224" t="s">
        <v>447</v>
      </c>
    </row>
    <row r="131" s="2" customFormat="1">
      <c r="A131" s="39"/>
      <c r="B131" s="40"/>
      <c r="C131" s="41"/>
      <c r="D131" s="226" t="s">
        <v>187</v>
      </c>
      <c r="E131" s="41"/>
      <c r="F131" s="227" t="s">
        <v>1597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187</v>
      </c>
      <c r="AU131" s="18" t="s">
        <v>74</v>
      </c>
    </row>
    <row r="132" s="2" customFormat="1" ht="16.5" customHeight="1">
      <c r="A132" s="39"/>
      <c r="B132" s="40"/>
      <c r="C132" s="213" t="s">
        <v>321</v>
      </c>
      <c r="D132" s="213" t="s">
        <v>180</v>
      </c>
      <c r="E132" s="214" t="s">
        <v>1598</v>
      </c>
      <c r="F132" s="215" t="s">
        <v>1599</v>
      </c>
      <c r="G132" s="216" t="s">
        <v>1406</v>
      </c>
      <c r="H132" s="217">
        <v>6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185</v>
      </c>
      <c r="AT132" s="224" t="s">
        <v>180</v>
      </c>
      <c r="AU132" s="224" t="s">
        <v>74</v>
      </c>
      <c r="AY132" s="18" t="s">
        <v>178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82</v>
      </c>
      <c r="BK132" s="225">
        <f>ROUND(I132*H132,2)</f>
        <v>0</v>
      </c>
      <c r="BL132" s="18" t="s">
        <v>185</v>
      </c>
      <c r="BM132" s="224" t="s">
        <v>458</v>
      </c>
    </row>
    <row r="133" s="2" customFormat="1">
      <c r="A133" s="39"/>
      <c r="B133" s="40"/>
      <c r="C133" s="41"/>
      <c r="D133" s="226" t="s">
        <v>187</v>
      </c>
      <c r="E133" s="41"/>
      <c r="F133" s="227" t="s">
        <v>1599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187</v>
      </c>
      <c r="AU133" s="18" t="s">
        <v>74</v>
      </c>
    </row>
    <row r="134" s="2" customFormat="1" ht="16.5" customHeight="1">
      <c r="A134" s="39"/>
      <c r="B134" s="40"/>
      <c r="C134" s="213" t="s">
        <v>327</v>
      </c>
      <c r="D134" s="213" t="s">
        <v>180</v>
      </c>
      <c r="E134" s="214" t="s">
        <v>1600</v>
      </c>
      <c r="F134" s="215" t="s">
        <v>1601</v>
      </c>
      <c r="G134" s="216" t="s">
        <v>237</v>
      </c>
      <c r="H134" s="217">
        <v>86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185</v>
      </c>
      <c r="AT134" s="224" t="s">
        <v>180</v>
      </c>
      <c r="AU134" s="224" t="s">
        <v>74</v>
      </c>
      <c r="AY134" s="18" t="s">
        <v>178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185</v>
      </c>
      <c r="BM134" s="224" t="s">
        <v>470</v>
      </c>
    </row>
    <row r="135" s="2" customFormat="1">
      <c r="A135" s="39"/>
      <c r="B135" s="40"/>
      <c r="C135" s="41"/>
      <c r="D135" s="226" t="s">
        <v>187</v>
      </c>
      <c r="E135" s="41"/>
      <c r="F135" s="227" t="s">
        <v>1601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74</v>
      </c>
    </row>
    <row r="136" s="2" customFormat="1" ht="16.5" customHeight="1">
      <c r="A136" s="39"/>
      <c r="B136" s="40"/>
      <c r="C136" s="213" t="s">
        <v>333</v>
      </c>
      <c r="D136" s="213" t="s">
        <v>180</v>
      </c>
      <c r="E136" s="214" t="s">
        <v>1602</v>
      </c>
      <c r="F136" s="215" t="s">
        <v>1603</v>
      </c>
      <c r="G136" s="216" t="s">
        <v>1406</v>
      </c>
      <c r="H136" s="217">
        <v>3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185</v>
      </c>
      <c r="AT136" s="224" t="s">
        <v>180</v>
      </c>
      <c r="AU136" s="224" t="s">
        <v>74</v>
      </c>
      <c r="AY136" s="18" t="s">
        <v>178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82</v>
      </c>
      <c r="BK136" s="225">
        <f>ROUND(I136*H136,2)</f>
        <v>0</v>
      </c>
      <c r="BL136" s="18" t="s">
        <v>185</v>
      </c>
      <c r="BM136" s="224" t="s">
        <v>478</v>
      </c>
    </row>
    <row r="137" s="2" customFormat="1">
      <c r="A137" s="39"/>
      <c r="B137" s="40"/>
      <c r="C137" s="41"/>
      <c r="D137" s="226" t="s">
        <v>187</v>
      </c>
      <c r="E137" s="41"/>
      <c r="F137" s="227" t="s">
        <v>1603</v>
      </c>
      <c r="G137" s="41"/>
      <c r="H137" s="41"/>
      <c r="I137" s="228"/>
      <c r="J137" s="41"/>
      <c r="K137" s="41"/>
      <c r="L137" s="45"/>
      <c r="M137" s="266"/>
      <c r="N137" s="267"/>
      <c r="O137" s="268"/>
      <c r="P137" s="268"/>
      <c r="Q137" s="268"/>
      <c r="R137" s="268"/>
      <c r="S137" s="268"/>
      <c r="T137" s="26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187</v>
      </c>
      <c r="AU137" s="18" t="s">
        <v>74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ZOtqRlrwS16Kc9q9+9PBdnz18CJ7Xeao5wWeDRXC2dNI7vzpryMqZ2UWSL5XDkvW1cJILPwIBs0ok051LbRxuw==" hashValue="v1MxsMb/XyIbevYdC7bw5RBWH4IXvbQOt21+mKsUF6sCPvgMCq0xtnzmzyVr4SdNmgrgRk3pr5H6w6pDDWbJZA==" algorithmName="SHA-512" password="CC35"/>
  <autoFilter ref="C84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1554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1604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ROUND((SUM(BE85:BE127)),  2)</f>
        <v>0</v>
      </c>
      <c r="G35" s="39"/>
      <c r="H35" s="39"/>
      <c r="I35" s="158">
        <v>0.20999999999999999</v>
      </c>
      <c r="J35" s="157">
        <f>ROUND(((SUM(BE85:BE127))*I35),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ROUND((SUM(BF85:BF127)),  2)</f>
        <v>0</v>
      </c>
      <c r="G36" s="39"/>
      <c r="H36" s="39"/>
      <c r="I36" s="158">
        <v>0.14999999999999999</v>
      </c>
      <c r="J36" s="157">
        <f>ROUND(((SUM(BF85:BF127))*I36),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ROUND((SUM(BG85:BG127)),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ROUND((SUM(BH85:BH127)),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ROUND((SUM(BI85:BI127)),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1554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C22M - M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1553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1554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C22M - M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SUM(P86:P127)</f>
        <v>0</v>
      </c>
      <c r="Q85" s="97"/>
      <c r="R85" s="194">
        <f>SUM(R86:R127)</f>
        <v>0</v>
      </c>
      <c r="S85" s="97"/>
      <c r="T85" s="195">
        <f>SUM(T86:T127)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SUM(BK86:BK127)</f>
        <v>0</v>
      </c>
    </row>
    <row r="86" s="2" customFormat="1" ht="24.15" customHeight="1">
      <c r="A86" s="39"/>
      <c r="B86" s="40"/>
      <c r="C86" s="213" t="s">
        <v>82</v>
      </c>
      <c r="D86" s="213" t="s">
        <v>180</v>
      </c>
      <c r="E86" s="214" t="s">
        <v>1605</v>
      </c>
      <c r="F86" s="215" t="s">
        <v>1606</v>
      </c>
      <c r="G86" s="216" t="s">
        <v>1406</v>
      </c>
      <c r="H86" s="217">
        <v>1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1606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24.15" customHeight="1">
      <c r="A88" s="39"/>
      <c r="B88" s="40"/>
      <c r="C88" s="213" t="s">
        <v>84</v>
      </c>
      <c r="D88" s="213" t="s">
        <v>180</v>
      </c>
      <c r="E88" s="214" t="s">
        <v>1607</v>
      </c>
      <c r="F88" s="215" t="s">
        <v>1608</v>
      </c>
      <c r="G88" s="216" t="s">
        <v>1406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1608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16.5" customHeight="1">
      <c r="A90" s="39"/>
      <c r="B90" s="40"/>
      <c r="C90" s="213" t="s">
        <v>196</v>
      </c>
      <c r="D90" s="213" t="s">
        <v>180</v>
      </c>
      <c r="E90" s="214" t="s">
        <v>1609</v>
      </c>
      <c r="F90" s="215" t="s">
        <v>1610</v>
      </c>
      <c r="G90" s="216" t="s">
        <v>237</v>
      </c>
      <c r="H90" s="217">
        <v>240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185</v>
      </c>
      <c r="AT90" s="224" t="s">
        <v>180</v>
      </c>
      <c r="AU90" s="224" t="s">
        <v>74</v>
      </c>
      <c r="AY90" s="18" t="s">
        <v>178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82</v>
      </c>
      <c r="BK90" s="225">
        <f>ROUND(I90*H90,2)</f>
        <v>0</v>
      </c>
      <c r="BL90" s="18" t="s">
        <v>185</v>
      </c>
      <c r="BM90" s="224" t="s">
        <v>216</v>
      </c>
    </row>
    <row r="91" s="2" customFormat="1">
      <c r="A91" s="39"/>
      <c r="B91" s="40"/>
      <c r="C91" s="41"/>
      <c r="D91" s="226" t="s">
        <v>187</v>
      </c>
      <c r="E91" s="41"/>
      <c r="F91" s="227" t="s">
        <v>1610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187</v>
      </c>
      <c r="AU91" s="18" t="s">
        <v>74</v>
      </c>
    </row>
    <row r="92" s="2" customFormat="1" ht="16.5" customHeight="1">
      <c r="A92" s="39"/>
      <c r="B92" s="40"/>
      <c r="C92" s="213" t="s">
        <v>185</v>
      </c>
      <c r="D92" s="213" t="s">
        <v>180</v>
      </c>
      <c r="E92" s="214" t="s">
        <v>1611</v>
      </c>
      <c r="F92" s="215" t="s">
        <v>1612</v>
      </c>
      <c r="G92" s="216" t="s">
        <v>237</v>
      </c>
      <c r="H92" s="217">
        <v>58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185</v>
      </c>
      <c r="AT92" s="224" t="s">
        <v>180</v>
      </c>
      <c r="AU92" s="224" t="s">
        <v>74</v>
      </c>
      <c r="AY92" s="18" t="s">
        <v>178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82</v>
      </c>
      <c r="BK92" s="225">
        <f>ROUND(I92*H92,2)</f>
        <v>0</v>
      </c>
      <c r="BL92" s="18" t="s">
        <v>185</v>
      </c>
      <c r="BM92" s="224" t="s">
        <v>220</v>
      </c>
    </row>
    <row r="93" s="2" customFormat="1">
      <c r="A93" s="39"/>
      <c r="B93" s="40"/>
      <c r="C93" s="41"/>
      <c r="D93" s="226" t="s">
        <v>187</v>
      </c>
      <c r="E93" s="41"/>
      <c r="F93" s="227" t="s">
        <v>1612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187</v>
      </c>
      <c r="AU93" s="18" t="s">
        <v>74</v>
      </c>
    </row>
    <row r="94" s="2" customFormat="1" ht="21.75" customHeight="1">
      <c r="A94" s="39"/>
      <c r="B94" s="40"/>
      <c r="C94" s="213" t="s">
        <v>210</v>
      </c>
      <c r="D94" s="213" t="s">
        <v>180</v>
      </c>
      <c r="E94" s="214" t="s">
        <v>1613</v>
      </c>
      <c r="F94" s="215" t="s">
        <v>1614</v>
      </c>
      <c r="G94" s="216" t="s">
        <v>237</v>
      </c>
      <c r="H94" s="217">
        <v>196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185</v>
      </c>
      <c r="AT94" s="224" t="s">
        <v>180</v>
      </c>
      <c r="AU94" s="224" t="s">
        <v>74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185</v>
      </c>
      <c r="BM94" s="224" t="s">
        <v>243</v>
      </c>
    </row>
    <row r="95" s="2" customFormat="1">
      <c r="A95" s="39"/>
      <c r="B95" s="40"/>
      <c r="C95" s="41"/>
      <c r="D95" s="226" t="s">
        <v>187</v>
      </c>
      <c r="E95" s="41"/>
      <c r="F95" s="227" t="s">
        <v>1614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74</v>
      </c>
    </row>
    <row r="96" s="2" customFormat="1" ht="16.5" customHeight="1">
      <c r="A96" s="39"/>
      <c r="B96" s="40"/>
      <c r="C96" s="213" t="s">
        <v>216</v>
      </c>
      <c r="D96" s="213" t="s">
        <v>180</v>
      </c>
      <c r="E96" s="214" t="s">
        <v>1615</v>
      </c>
      <c r="F96" s="215" t="s">
        <v>1616</v>
      </c>
      <c r="G96" s="216" t="s">
        <v>1406</v>
      </c>
      <c r="H96" s="217">
        <v>8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185</v>
      </c>
      <c r="AT96" s="224" t="s">
        <v>180</v>
      </c>
      <c r="AU96" s="224" t="s">
        <v>74</v>
      </c>
      <c r="AY96" s="18" t="s">
        <v>178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82</v>
      </c>
      <c r="BK96" s="225">
        <f>ROUND(I96*H96,2)</f>
        <v>0</v>
      </c>
      <c r="BL96" s="18" t="s">
        <v>185</v>
      </c>
      <c r="BM96" s="224" t="s">
        <v>241</v>
      </c>
    </row>
    <row r="97" s="2" customFormat="1">
      <c r="A97" s="39"/>
      <c r="B97" s="40"/>
      <c r="C97" s="41"/>
      <c r="D97" s="226" t="s">
        <v>187</v>
      </c>
      <c r="E97" s="41"/>
      <c r="F97" s="227" t="s">
        <v>1616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187</v>
      </c>
      <c r="AU97" s="18" t="s">
        <v>74</v>
      </c>
    </row>
    <row r="98" s="2" customFormat="1" ht="16.5" customHeight="1">
      <c r="A98" s="39"/>
      <c r="B98" s="40"/>
      <c r="C98" s="213" t="s">
        <v>222</v>
      </c>
      <c r="D98" s="213" t="s">
        <v>180</v>
      </c>
      <c r="E98" s="214" t="s">
        <v>1617</v>
      </c>
      <c r="F98" s="215" t="s">
        <v>1618</v>
      </c>
      <c r="G98" s="216" t="s">
        <v>1619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185</v>
      </c>
      <c r="AT98" s="224" t="s">
        <v>180</v>
      </c>
      <c r="AU98" s="224" t="s">
        <v>74</v>
      </c>
      <c r="AY98" s="18" t="s">
        <v>178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82</v>
      </c>
      <c r="BK98" s="225">
        <f>ROUND(I98*H98,2)</f>
        <v>0</v>
      </c>
      <c r="BL98" s="18" t="s">
        <v>185</v>
      </c>
      <c r="BM98" s="224" t="s">
        <v>268</v>
      </c>
    </row>
    <row r="99" s="2" customFormat="1">
      <c r="A99" s="39"/>
      <c r="B99" s="40"/>
      <c r="C99" s="41"/>
      <c r="D99" s="226" t="s">
        <v>187</v>
      </c>
      <c r="E99" s="41"/>
      <c r="F99" s="227" t="s">
        <v>1618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187</v>
      </c>
      <c r="AU99" s="18" t="s">
        <v>74</v>
      </c>
    </row>
    <row r="100" s="2" customFormat="1" ht="16.5" customHeight="1">
      <c r="A100" s="39"/>
      <c r="B100" s="40"/>
      <c r="C100" s="213" t="s">
        <v>220</v>
      </c>
      <c r="D100" s="213" t="s">
        <v>180</v>
      </c>
      <c r="E100" s="214" t="s">
        <v>1620</v>
      </c>
      <c r="F100" s="215" t="s">
        <v>1621</v>
      </c>
      <c r="G100" s="216" t="s">
        <v>1619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185</v>
      </c>
      <c r="AT100" s="224" t="s">
        <v>180</v>
      </c>
      <c r="AU100" s="224" t="s">
        <v>74</v>
      </c>
      <c r="AY100" s="18" t="s">
        <v>178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185</v>
      </c>
      <c r="BM100" s="224" t="s">
        <v>279</v>
      </c>
    </row>
    <row r="101" s="2" customFormat="1">
      <c r="A101" s="39"/>
      <c r="B101" s="40"/>
      <c r="C101" s="41"/>
      <c r="D101" s="226" t="s">
        <v>187</v>
      </c>
      <c r="E101" s="41"/>
      <c r="F101" s="227" t="s">
        <v>1621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187</v>
      </c>
      <c r="AU101" s="18" t="s">
        <v>74</v>
      </c>
    </row>
    <row r="102" s="2" customFormat="1" ht="16.5" customHeight="1">
      <c r="A102" s="39"/>
      <c r="B102" s="40"/>
      <c r="C102" s="213" t="s">
        <v>234</v>
      </c>
      <c r="D102" s="213" t="s">
        <v>180</v>
      </c>
      <c r="E102" s="214" t="s">
        <v>1622</v>
      </c>
      <c r="F102" s="215" t="s">
        <v>1623</v>
      </c>
      <c r="G102" s="216" t="s">
        <v>1406</v>
      </c>
      <c r="H102" s="217">
        <v>6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185</v>
      </c>
      <c r="AT102" s="224" t="s">
        <v>180</v>
      </c>
      <c r="AU102" s="224" t="s">
        <v>74</v>
      </c>
      <c r="AY102" s="18" t="s">
        <v>178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185</v>
      </c>
      <c r="BM102" s="224" t="s">
        <v>290</v>
      </c>
    </row>
    <row r="103" s="2" customFormat="1">
      <c r="A103" s="39"/>
      <c r="B103" s="40"/>
      <c r="C103" s="41"/>
      <c r="D103" s="226" t="s">
        <v>187</v>
      </c>
      <c r="E103" s="41"/>
      <c r="F103" s="227" t="s">
        <v>1623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187</v>
      </c>
      <c r="AU103" s="18" t="s">
        <v>74</v>
      </c>
    </row>
    <row r="104" s="2" customFormat="1" ht="16.5" customHeight="1">
      <c r="A104" s="39"/>
      <c r="B104" s="40"/>
      <c r="C104" s="213" t="s">
        <v>243</v>
      </c>
      <c r="D104" s="213" t="s">
        <v>180</v>
      </c>
      <c r="E104" s="214" t="s">
        <v>1622</v>
      </c>
      <c r="F104" s="215" t="s">
        <v>1623</v>
      </c>
      <c r="G104" s="216" t="s">
        <v>1406</v>
      </c>
      <c r="H104" s="217">
        <v>11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185</v>
      </c>
      <c r="AT104" s="224" t="s">
        <v>180</v>
      </c>
      <c r="AU104" s="224" t="s">
        <v>74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185</v>
      </c>
      <c r="BM104" s="224" t="s">
        <v>300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1623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74</v>
      </c>
    </row>
    <row r="106" s="2" customFormat="1" ht="16.5" customHeight="1">
      <c r="A106" s="39"/>
      <c r="B106" s="40"/>
      <c r="C106" s="213" t="s">
        <v>228</v>
      </c>
      <c r="D106" s="213" t="s">
        <v>180</v>
      </c>
      <c r="E106" s="214" t="s">
        <v>1624</v>
      </c>
      <c r="F106" s="215" t="s">
        <v>1625</v>
      </c>
      <c r="G106" s="216" t="s">
        <v>1406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185</v>
      </c>
      <c r="AT106" s="224" t="s">
        <v>180</v>
      </c>
      <c r="AU106" s="224" t="s">
        <v>74</v>
      </c>
      <c r="AY106" s="18" t="s">
        <v>178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185</v>
      </c>
      <c r="BM106" s="224" t="s">
        <v>309</v>
      </c>
    </row>
    <row r="107" s="2" customFormat="1">
      <c r="A107" s="39"/>
      <c r="B107" s="40"/>
      <c r="C107" s="41"/>
      <c r="D107" s="226" t="s">
        <v>187</v>
      </c>
      <c r="E107" s="41"/>
      <c r="F107" s="227" t="s">
        <v>1625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187</v>
      </c>
      <c r="AU107" s="18" t="s">
        <v>74</v>
      </c>
    </row>
    <row r="108" s="2" customFormat="1" ht="16.5" customHeight="1">
      <c r="A108" s="39"/>
      <c r="B108" s="40"/>
      <c r="C108" s="213" t="s">
        <v>241</v>
      </c>
      <c r="D108" s="213" t="s">
        <v>180</v>
      </c>
      <c r="E108" s="214" t="s">
        <v>1626</v>
      </c>
      <c r="F108" s="215" t="s">
        <v>1627</v>
      </c>
      <c r="G108" s="216" t="s">
        <v>1406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185</v>
      </c>
      <c r="AT108" s="224" t="s">
        <v>180</v>
      </c>
      <c r="AU108" s="224" t="s">
        <v>74</v>
      </c>
      <c r="AY108" s="18" t="s">
        <v>178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82</v>
      </c>
      <c r="BK108" s="225">
        <f>ROUND(I108*H108,2)</f>
        <v>0</v>
      </c>
      <c r="BL108" s="18" t="s">
        <v>185</v>
      </c>
      <c r="BM108" s="224" t="s">
        <v>321</v>
      </c>
    </row>
    <row r="109" s="2" customFormat="1">
      <c r="A109" s="39"/>
      <c r="B109" s="40"/>
      <c r="C109" s="41"/>
      <c r="D109" s="226" t="s">
        <v>187</v>
      </c>
      <c r="E109" s="41"/>
      <c r="F109" s="227" t="s">
        <v>1627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187</v>
      </c>
      <c r="AU109" s="18" t="s">
        <v>74</v>
      </c>
    </row>
    <row r="110" s="2" customFormat="1" ht="16.5" customHeight="1">
      <c r="A110" s="39"/>
      <c r="B110" s="40"/>
      <c r="C110" s="213" t="s">
        <v>262</v>
      </c>
      <c r="D110" s="213" t="s">
        <v>180</v>
      </c>
      <c r="E110" s="214" t="s">
        <v>1628</v>
      </c>
      <c r="F110" s="215" t="s">
        <v>1629</v>
      </c>
      <c r="G110" s="216" t="s">
        <v>1406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185</v>
      </c>
      <c r="AT110" s="224" t="s">
        <v>180</v>
      </c>
      <c r="AU110" s="224" t="s">
        <v>74</v>
      </c>
      <c r="AY110" s="18" t="s">
        <v>178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185</v>
      </c>
      <c r="BM110" s="224" t="s">
        <v>333</v>
      </c>
    </row>
    <row r="111" s="2" customFormat="1">
      <c r="A111" s="39"/>
      <c r="B111" s="40"/>
      <c r="C111" s="41"/>
      <c r="D111" s="226" t="s">
        <v>187</v>
      </c>
      <c r="E111" s="41"/>
      <c r="F111" s="227" t="s">
        <v>1629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187</v>
      </c>
      <c r="AU111" s="18" t="s">
        <v>74</v>
      </c>
    </row>
    <row r="112" s="2" customFormat="1" ht="16.5" customHeight="1">
      <c r="A112" s="39"/>
      <c r="B112" s="40"/>
      <c r="C112" s="213" t="s">
        <v>268</v>
      </c>
      <c r="D112" s="213" t="s">
        <v>180</v>
      </c>
      <c r="E112" s="214" t="s">
        <v>1630</v>
      </c>
      <c r="F112" s="215" t="s">
        <v>1631</v>
      </c>
      <c r="G112" s="216" t="s">
        <v>1389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185</v>
      </c>
      <c r="AT112" s="224" t="s">
        <v>180</v>
      </c>
      <c r="AU112" s="224" t="s">
        <v>74</v>
      </c>
      <c r="AY112" s="18" t="s">
        <v>178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185</v>
      </c>
      <c r="BM112" s="224" t="s">
        <v>341</v>
      </c>
    </row>
    <row r="113" s="2" customFormat="1">
      <c r="A113" s="39"/>
      <c r="B113" s="40"/>
      <c r="C113" s="41"/>
      <c r="D113" s="226" t="s">
        <v>187</v>
      </c>
      <c r="E113" s="41"/>
      <c r="F113" s="227" t="s">
        <v>1631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187</v>
      </c>
      <c r="AU113" s="18" t="s">
        <v>74</v>
      </c>
    </row>
    <row r="114" s="2" customFormat="1" ht="16.5" customHeight="1">
      <c r="A114" s="39"/>
      <c r="B114" s="40"/>
      <c r="C114" s="213" t="s">
        <v>8</v>
      </c>
      <c r="D114" s="213" t="s">
        <v>180</v>
      </c>
      <c r="E114" s="214" t="s">
        <v>1632</v>
      </c>
      <c r="F114" s="215" t="s">
        <v>1633</v>
      </c>
      <c r="G114" s="216" t="s">
        <v>1406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185</v>
      </c>
      <c r="AT114" s="224" t="s">
        <v>180</v>
      </c>
      <c r="AU114" s="224" t="s">
        <v>74</v>
      </c>
      <c r="AY114" s="18" t="s">
        <v>178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82</v>
      </c>
      <c r="BK114" s="225">
        <f>ROUND(I114*H114,2)</f>
        <v>0</v>
      </c>
      <c r="BL114" s="18" t="s">
        <v>185</v>
      </c>
      <c r="BM114" s="224" t="s">
        <v>353</v>
      </c>
    </row>
    <row r="115" s="2" customFormat="1">
      <c r="A115" s="39"/>
      <c r="B115" s="40"/>
      <c r="C115" s="41"/>
      <c r="D115" s="226" t="s">
        <v>187</v>
      </c>
      <c r="E115" s="41"/>
      <c r="F115" s="227" t="s">
        <v>1633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187</v>
      </c>
      <c r="AU115" s="18" t="s">
        <v>74</v>
      </c>
    </row>
    <row r="116" s="2" customFormat="1" ht="16.5" customHeight="1">
      <c r="A116" s="39"/>
      <c r="B116" s="40"/>
      <c r="C116" s="213" t="s">
        <v>279</v>
      </c>
      <c r="D116" s="213" t="s">
        <v>180</v>
      </c>
      <c r="E116" s="214" t="s">
        <v>1634</v>
      </c>
      <c r="F116" s="215" t="s">
        <v>1635</v>
      </c>
      <c r="G116" s="216" t="s">
        <v>1406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185</v>
      </c>
      <c r="AT116" s="224" t="s">
        <v>180</v>
      </c>
      <c r="AU116" s="224" t="s">
        <v>74</v>
      </c>
      <c r="AY116" s="18" t="s">
        <v>178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185</v>
      </c>
      <c r="BM116" s="224" t="s">
        <v>365</v>
      </c>
    </row>
    <row r="117" s="2" customFormat="1">
      <c r="A117" s="39"/>
      <c r="B117" s="40"/>
      <c r="C117" s="41"/>
      <c r="D117" s="226" t="s">
        <v>187</v>
      </c>
      <c r="E117" s="41"/>
      <c r="F117" s="227" t="s">
        <v>1635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187</v>
      </c>
      <c r="AU117" s="18" t="s">
        <v>74</v>
      </c>
    </row>
    <row r="118" s="2" customFormat="1" ht="16.5" customHeight="1">
      <c r="A118" s="39"/>
      <c r="B118" s="40"/>
      <c r="C118" s="213" t="s">
        <v>248</v>
      </c>
      <c r="D118" s="213" t="s">
        <v>180</v>
      </c>
      <c r="E118" s="214" t="s">
        <v>1636</v>
      </c>
      <c r="F118" s="215" t="s">
        <v>1637</v>
      </c>
      <c r="G118" s="216" t="s">
        <v>1406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185</v>
      </c>
      <c r="AT118" s="224" t="s">
        <v>180</v>
      </c>
      <c r="AU118" s="224" t="s">
        <v>74</v>
      </c>
      <c r="AY118" s="18" t="s">
        <v>178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82</v>
      </c>
      <c r="BK118" s="225">
        <f>ROUND(I118*H118,2)</f>
        <v>0</v>
      </c>
      <c r="BL118" s="18" t="s">
        <v>185</v>
      </c>
      <c r="BM118" s="224" t="s">
        <v>373</v>
      </c>
    </row>
    <row r="119" s="2" customFormat="1">
      <c r="A119" s="39"/>
      <c r="B119" s="40"/>
      <c r="C119" s="41"/>
      <c r="D119" s="226" t="s">
        <v>187</v>
      </c>
      <c r="E119" s="41"/>
      <c r="F119" s="227" t="s">
        <v>1637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187</v>
      </c>
      <c r="AU119" s="18" t="s">
        <v>74</v>
      </c>
    </row>
    <row r="120" s="2" customFormat="1" ht="16.5" customHeight="1">
      <c r="A120" s="39"/>
      <c r="B120" s="40"/>
      <c r="C120" s="213" t="s">
        <v>290</v>
      </c>
      <c r="D120" s="213" t="s">
        <v>180</v>
      </c>
      <c r="E120" s="214" t="s">
        <v>1638</v>
      </c>
      <c r="F120" s="215" t="s">
        <v>1639</v>
      </c>
      <c r="G120" s="216" t="s">
        <v>1406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185</v>
      </c>
      <c r="AT120" s="224" t="s">
        <v>180</v>
      </c>
      <c r="AU120" s="224" t="s">
        <v>74</v>
      </c>
      <c r="AY120" s="18" t="s">
        <v>178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185</v>
      </c>
      <c r="BM120" s="224" t="s">
        <v>387</v>
      </c>
    </row>
    <row r="121" s="2" customFormat="1">
      <c r="A121" s="39"/>
      <c r="B121" s="40"/>
      <c r="C121" s="41"/>
      <c r="D121" s="226" t="s">
        <v>187</v>
      </c>
      <c r="E121" s="41"/>
      <c r="F121" s="227" t="s">
        <v>1639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187</v>
      </c>
      <c r="AU121" s="18" t="s">
        <v>74</v>
      </c>
    </row>
    <row r="122" s="2" customFormat="1" ht="16.5" customHeight="1">
      <c r="A122" s="39"/>
      <c r="B122" s="40"/>
      <c r="C122" s="213" t="s">
        <v>296</v>
      </c>
      <c r="D122" s="213" t="s">
        <v>180</v>
      </c>
      <c r="E122" s="214" t="s">
        <v>1640</v>
      </c>
      <c r="F122" s="215" t="s">
        <v>1641</v>
      </c>
      <c r="G122" s="216" t="s">
        <v>1406</v>
      </c>
      <c r="H122" s="217">
        <v>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185</v>
      </c>
      <c r="AT122" s="224" t="s">
        <v>180</v>
      </c>
      <c r="AU122" s="224" t="s">
        <v>74</v>
      </c>
      <c r="AY122" s="18" t="s">
        <v>178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82</v>
      </c>
      <c r="BK122" s="225">
        <f>ROUND(I122*H122,2)</f>
        <v>0</v>
      </c>
      <c r="BL122" s="18" t="s">
        <v>185</v>
      </c>
      <c r="BM122" s="224" t="s">
        <v>400</v>
      </c>
    </row>
    <row r="123" s="2" customFormat="1">
      <c r="A123" s="39"/>
      <c r="B123" s="40"/>
      <c r="C123" s="41"/>
      <c r="D123" s="226" t="s">
        <v>187</v>
      </c>
      <c r="E123" s="41"/>
      <c r="F123" s="227" t="s">
        <v>1641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187</v>
      </c>
      <c r="AU123" s="18" t="s">
        <v>74</v>
      </c>
    </row>
    <row r="124" s="2" customFormat="1" ht="16.5" customHeight="1">
      <c r="A124" s="39"/>
      <c r="B124" s="40"/>
      <c r="C124" s="213" t="s">
        <v>300</v>
      </c>
      <c r="D124" s="213" t="s">
        <v>180</v>
      </c>
      <c r="E124" s="214" t="s">
        <v>1642</v>
      </c>
      <c r="F124" s="215" t="s">
        <v>1643</v>
      </c>
      <c r="G124" s="216" t="s">
        <v>1406</v>
      </c>
      <c r="H124" s="217">
        <v>2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185</v>
      </c>
      <c r="AT124" s="224" t="s">
        <v>180</v>
      </c>
      <c r="AU124" s="224" t="s">
        <v>74</v>
      </c>
      <c r="AY124" s="18" t="s">
        <v>178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185</v>
      </c>
      <c r="BM124" s="224" t="s">
        <v>413</v>
      </c>
    </row>
    <row r="125" s="2" customFormat="1">
      <c r="A125" s="39"/>
      <c r="B125" s="40"/>
      <c r="C125" s="41"/>
      <c r="D125" s="226" t="s">
        <v>187</v>
      </c>
      <c r="E125" s="41"/>
      <c r="F125" s="227" t="s">
        <v>1643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187</v>
      </c>
      <c r="AU125" s="18" t="s">
        <v>74</v>
      </c>
    </row>
    <row r="126" s="2" customFormat="1" ht="21.75" customHeight="1">
      <c r="A126" s="39"/>
      <c r="B126" s="40"/>
      <c r="C126" s="213" t="s">
        <v>7</v>
      </c>
      <c r="D126" s="213" t="s">
        <v>180</v>
      </c>
      <c r="E126" s="214" t="s">
        <v>1644</v>
      </c>
      <c r="F126" s="215" t="s">
        <v>1645</v>
      </c>
      <c r="G126" s="216" t="s">
        <v>1406</v>
      </c>
      <c r="H126" s="217">
        <v>2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185</v>
      </c>
      <c r="AT126" s="224" t="s">
        <v>180</v>
      </c>
      <c r="AU126" s="224" t="s">
        <v>74</v>
      </c>
      <c r="AY126" s="18" t="s">
        <v>178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185</v>
      </c>
      <c r="BM126" s="224" t="s">
        <v>427</v>
      </c>
    </row>
    <row r="127" s="2" customFormat="1">
      <c r="A127" s="39"/>
      <c r="B127" s="40"/>
      <c r="C127" s="41"/>
      <c r="D127" s="226" t="s">
        <v>187</v>
      </c>
      <c r="E127" s="41"/>
      <c r="F127" s="227" t="s">
        <v>1645</v>
      </c>
      <c r="G127" s="41"/>
      <c r="H127" s="41"/>
      <c r="I127" s="228"/>
      <c r="J127" s="41"/>
      <c r="K127" s="41"/>
      <c r="L127" s="45"/>
      <c r="M127" s="266"/>
      <c r="N127" s="267"/>
      <c r="O127" s="268"/>
      <c r="P127" s="268"/>
      <c r="Q127" s="268"/>
      <c r="R127" s="268"/>
      <c r="S127" s="268"/>
      <c r="T127" s="26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187</v>
      </c>
      <c r="AU127" s="18" t="s">
        <v>74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7dDibKtZd6wovEYgahxTJkhdEJOmNimRmFJ6tG8xMLTY9rI3EZBmY5zSzR+nyYdMDV73mJ967OBiTiu3MFy7Xw==" hashValue="ap8Rc/zSQpPkoNJQ0RABwd3egMwSUKRknlp0ITTBzW6ZAi4PxHqTVGrLatgPkyroSBKjsmy4BwpCqfzHoHlxEg==" algorithmName="SHA-512" password="CC35"/>
  <autoFilter ref="C84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1554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1646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ROUND((SUM(BE85:BE105)),  2)</f>
        <v>0</v>
      </c>
      <c r="G35" s="39"/>
      <c r="H35" s="39"/>
      <c r="I35" s="158">
        <v>0.20999999999999999</v>
      </c>
      <c r="J35" s="157">
        <f>ROUND(((SUM(BE85:BE105))*I35),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ROUND((SUM(BF85:BF105)),  2)</f>
        <v>0</v>
      </c>
      <c r="G36" s="39"/>
      <c r="H36" s="39"/>
      <c r="I36" s="158">
        <v>0.14999999999999999</v>
      </c>
      <c r="J36" s="157">
        <f>ROUND(((SUM(BF85:BF105))*I36),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ROUND((SUM(BG85:BG105)),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ROUND((SUM(BH85:BH105)),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ROUND((SUM(BI85:BI105)),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1554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C24 - Stavební práce - výsek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1553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1554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C24 - Stavební práce - výsek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SUM(P86:P105)</f>
        <v>0</v>
      </c>
      <c r="Q85" s="97"/>
      <c r="R85" s="194">
        <f>SUM(R86:R105)</f>
        <v>0</v>
      </c>
      <c r="S85" s="97"/>
      <c r="T85" s="195">
        <f>SUM(T86:T105)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SUM(BK86:BK105)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1647</v>
      </c>
      <c r="F86" s="215" t="s">
        <v>1648</v>
      </c>
      <c r="G86" s="216" t="s">
        <v>1406</v>
      </c>
      <c r="H86" s="217">
        <v>36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1648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16.5" customHeight="1">
      <c r="A88" s="39"/>
      <c r="B88" s="40"/>
      <c r="C88" s="213" t="s">
        <v>84</v>
      </c>
      <c r="D88" s="213" t="s">
        <v>180</v>
      </c>
      <c r="E88" s="214" t="s">
        <v>1649</v>
      </c>
      <c r="F88" s="215" t="s">
        <v>1650</v>
      </c>
      <c r="G88" s="216" t="s">
        <v>1406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1650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16.5" customHeight="1">
      <c r="A90" s="39"/>
      <c r="B90" s="40"/>
      <c r="C90" s="213" t="s">
        <v>196</v>
      </c>
      <c r="D90" s="213" t="s">
        <v>180</v>
      </c>
      <c r="E90" s="214" t="s">
        <v>1649</v>
      </c>
      <c r="F90" s="215" t="s">
        <v>1650</v>
      </c>
      <c r="G90" s="216" t="s">
        <v>1406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185</v>
      </c>
      <c r="AT90" s="224" t="s">
        <v>180</v>
      </c>
      <c r="AU90" s="224" t="s">
        <v>74</v>
      </c>
      <c r="AY90" s="18" t="s">
        <v>178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82</v>
      </c>
      <c r="BK90" s="225">
        <f>ROUND(I90*H90,2)</f>
        <v>0</v>
      </c>
      <c r="BL90" s="18" t="s">
        <v>185</v>
      </c>
      <c r="BM90" s="224" t="s">
        <v>216</v>
      </c>
    </row>
    <row r="91" s="2" customFormat="1">
      <c r="A91" s="39"/>
      <c r="B91" s="40"/>
      <c r="C91" s="41"/>
      <c r="D91" s="226" t="s">
        <v>187</v>
      </c>
      <c r="E91" s="41"/>
      <c r="F91" s="227" t="s">
        <v>1650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187</v>
      </c>
      <c r="AU91" s="18" t="s">
        <v>74</v>
      </c>
    </row>
    <row r="92" s="2" customFormat="1" ht="16.5" customHeight="1">
      <c r="A92" s="39"/>
      <c r="B92" s="40"/>
      <c r="C92" s="213" t="s">
        <v>185</v>
      </c>
      <c r="D92" s="213" t="s">
        <v>180</v>
      </c>
      <c r="E92" s="214" t="s">
        <v>1651</v>
      </c>
      <c r="F92" s="215" t="s">
        <v>1652</v>
      </c>
      <c r="G92" s="216" t="s">
        <v>1406</v>
      </c>
      <c r="H92" s="217">
        <v>126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185</v>
      </c>
      <c r="AT92" s="224" t="s">
        <v>180</v>
      </c>
      <c r="AU92" s="224" t="s">
        <v>74</v>
      </c>
      <c r="AY92" s="18" t="s">
        <v>178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82</v>
      </c>
      <c r="BK92" s="225">
        <f>ROUND(I92*H92,2)</f>
        <v>0</v>
      </c>
      <c r="BL92" s="18" t="s">
        <v>185</v>
      </c>
      <c r="BM92" s="224" t="s">
        <v>220</v>
      </c>
    </row>
    <row r="93" s="2" customFormat="1">
      <c r="A93" s="39"/>
      <c r="B93" s="40"/>
      <c r="C93" s="41"/>
      <c r="D93" s="226" t="s">
        <v>187</v>
      </c>
      <c r="E93" s="41"/>
      <c r="F93" s="227" t="s">
        <v>1652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187</v>
      </c>
      <c r="AU93" s="18" t="s">
        <v>74</v>
      </c>
    </row>
    <row r="94" s="2" customFormat="1" ht="16.5" customHeight="1">
      <c r="A94" s="39"/>
      <c r="B94" s="40"/>
      <c r="C94" s="213" t="s">
        <v>210</v>
      </c>
      <c r="D94" s="213" t="s">
        <v>180</v>
      </c>
      <c r="E94" s="214" t="s">
        <v>1653</v>
      </c>
      <c r="F94" s="215" t="s">
        <v>1654</v>
      </c>
      <c r="G94" s="216" t="s">
        <v>237</v>
      </c>
      <c r="H94" s="217">
        <v>123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185</v>
      </c>
      <c r="AT94" s="224" t="s">
        <v>180</v>
      </c>
      <c r="AU94" s="224" t="s">
        <v>74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185</v>
      </c>
      <c r="BM94" s="224" t="s">
        <v>243</v>
      </c>
    </row>
    <row r="95" s="2" customFormat="1">
      <c r="A95" s="39"/>
      <c r="B95" s="40"/>
      <c r="C95" s="41"/>
      <c r="D95" s="226" t="s">
        <v>187</v>
      </c>
      <c r="E95" s="41"/>
      <c r="F95" s="227" t="s">
        <v>1654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74</v>
      </c>
    </row>
    <row r="96" s="2" customFormat="1" ht="16.5" customHeight="1">
      <c r="A96" s="39"/>
      <c r="B96" s="40"/>
      <c r="C96" s="213" t="s">
        <v>216</v>
      </c>
      <c r="D96" s="213" t="s">
        <v>180</v>
      </c>
      <c r="E96" s="214" t="s">
        <v>1655</v>
      </c>
      <c r="F96" s="215" t="s">
        <v>1656</v>
      </c>
      <c r="G96" s="216" t="s">
        <v>237</v>
      </c>
      <c r="H96" s="217">
        <v>46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185</v>
      </c>
      <c r="AT96" s="224" t="s">
        <v>180</v>
      </c>
      <c r="AU96" s="224" t="s">
        <v>74</v>
      </c>
      <c r="AY96" s="18" t="s">
        <v>178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82</v>
      </c>
      <c r="BK96" s="225">
        <f>ROUND(I96*H96,2)</f>
        <v>0</v>
      </c>
      <c r="BL96" s="18" t="s">
        <v>185</v>
      </c>
      <c r="BM96" s="224" t="s">
        <v>241</v>
      </c>
    </row>
    <row r="97" s="2" customFormat="1">
      <c r="A97" s="39"/>
      <c r="B97" s="40"/>
      <c r="C97" s="41"/>
      <c r="D97" s="226" t="s">
        <v>187</v>
      </c>
      <c r="E97" s="41"/>
      <c r="F97" s="227" t="s">
        <v>1656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187</v>
      </c>
      <c r="AU97" s="18" t="s">
        <v>74</v>
      </c>
    </row>
    <row r="98" s="2" customFormat="1" ht="16.5" customHeight="1">
      <c r="A98" s="39"/>
      <c r="B98" s="40"/>
      <c r="C98" s="213" t="s">
        <v>222</v>
      </c>
      <c r="D98" s="213" t="s">
        <v>180</v>
      </c>
      <c r="E98" s="214" t="s">
        <v>1657</v>
      </c>
      <c r="F98" s="215" t="s">
        <v>1658</v>
      </c>
      <c r="G98" s="216" t="s">
        <v>237</v>
      </c>
      <c r="H98" s="217">
        <v>6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185</v>
      </c>
      <c r="AT98" s="224" t="s">
        <v>180</v>
      </c>
      <c r="AU98" s="224" t="s">
        <v>74</v>
      </c>
      <c r="AY98" s="18" t="s">
        <v>178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82</v>
      </c>
      <c r="BK98" s="225">
        <f>ROUND(I98*H98,2)</f>
        <v>0</v>
      </c>
      <c r="BL98" s="18" t="s">
        <v>185</v>
      </c>
      <c r="BM98" s="224" t="s">
        <v>268</v>
      </c>
    </row>
    <row r="99" s="2" customFormat="1">
      <c r="A99" s="39"/>
      <c r="B99" s="40"/>
      <c r="C99" s="41"/>
      <c r="D99" s="226" t="s">
        <v>187</v>
      </c>
      <c r="E99" s="41"/>
      <c r="F99" s="227" t="s">
        <v>1658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187</v>
      </c>
      <c r="AU99" s="18" t="s">
        <v>74</v>
      </c>
    </row>
    <row r="100" s="2" customFormat="1" ht="16.5" customHeight="1">
      <c r="A100" s="39"/>
      <c r="B100" s="40"/>
      <c r="C100" s="213" t="s">
        <v>220</v>
      </c>
      <c r="D100" s="213" t="s">
        <v>180</v>
      </c>
      <c r="E100" s="214" t="s">
        <v>1659</v>
      </c>
      <c r="F100" s="215" t="s">
        <v>1660</v>
      </c>
      <c r="G100" s="216" t="s">
        <v>252</v>
      </c>
      <c r="H100" s="217">
        <v>1.2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185</v>
      </c>
      <c r="AT100" s="224" t="s">
        <v>180</v>
      </c>
      <c r="AU100" s="224" t="s">
        <v>74</v>
      </c>
      <c r="AY100" s="18" t="s">
        <v>178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185</v>
      </c>
      <c r="BM100" s="224" t="s">
        <v>279</v>
      </c>
    </row>
    <row r="101" s="2" customFormat="1">
      <c r="A101" s="39"/>
      <c r="B101" s="40"/>
      <c r="C101" s="41"/>
      <c r="D101" s="226" t="s">
        <v>187</v>
      </c>
      <c r="E101" s="41"/>
      <c r="F101" s="227" t="s">
        <v>1660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187</v>
      </c>
      <c r="AU101" s="18" t="s">
        <v>74</v>
      </c>
    </row>
    <row r="102" s="2" customFormat="1" ht="16.5" customHeight="1">
      <c r="A102" s="39"/>
      <c r="B102" s="40"/>
      <c r="C102" s="213" t="s">
        <v>234</v>
      </c>
      <c r="D102" s="213" t="s">
        <v>180</v>
      </c>
      <c r="E102" s="214" t="s">
        <v>1661</v>
      </c>
      <c r="F102" s="215" t="s">
        <v>1662</v>
      </c>
      <c r="G102" s="216" t="s">
        <v>252</v>
      </c>
      <c r="H102" s="217">
        <v>1.2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185</v>
      </c>
      <c r="AT102" s="224" t="s">
        <v>180</v>
      </c>
      <c r="AU102" s="224" t="s">
        <v>74</v>
      </c>
      <c r="AY102" s="18" t="s">
        <v>178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185</v>
      </c>
      <c r="BM102" s="224" t="s">
        <v>290</v>
      </c>
    </row>
    <row r="103" s="2" customFormat="1">
      <c r="A103" s="39"/>
      <c r="B103" s="40"/>
      <c r="C103" s="41"/>
      <c r="D103" s="226" t="s">
        <v>187</v>
      </c>
      <c r="E103" s="41"/>
      <c r="F103" s="227" t="s">
        <v>1662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187</v>
      </c>
      <c r="AU103" s="18" t="s">
        <v>74</v>
      </c>
    </row>
    <row r="104" s="2" customFormat="1" ht="16.5" customHeight="1">
      <c r="A104" s="39"/>
      <c r="B104" s="40"/>
      <c r="C104" s="213" t="s">
        <v>243</v>
      </c>
      <c r="D104" s="213" t="s">
        <v>180</v>
      </c>
      <c r="E104" s="214" t="s">
        <v>1663</v>
      </c>
      <c r="F104" s="215" t="s">
        <v>1664</v>
      </c>
      <c r="G104" s="216" t="s">
        <v>252</v>
      </c>
      <c r="H104" s="217">
        <v>2.3999999999999999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185</v>
      </c>
      <c r="AT104" s="224" t="s">
        <v>180</v>
      </c>
      <c r="AU104" s="224" t="s">
        <v>74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185</v>
      </c>
      <c r="BM104" s="224" t="s">
        <v>300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1664</v>
      </c>
      <c r="G105" s="41"/>
      <c r="H105" s="41"/>
      <c r="I105" s="228"/>
      <c r="J105" s="41"/>
      <c r="K105" s="41"/>
      <c r="L105" s="45"/>
      <c r="M105" s="266"/>
      <c r="N105" s="267"/>
      <c r="O105" s="268"/>
      <c r="P105" s="268"/>
      <c r="Q105" s="268"/>
      <c r="R105" s="268"/>
      <c r="S105" s="268"/>
      <c r="T105" s="26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74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5Ok6eAK4ZIqduTFLS1Ap2OhIAbD1TmGVrBXiU/weahTaM1dA1XuAb8ebvQ2jxc+Y42/cb+Cc2rT1K7isMkL3BA==" hashValue="V+aWGu1JD1YGBGmT3W32+ipVq3lE6v0PBKnhBfGI3r3F73rEJRr/ziL9KyqAYJec56RtTTLhsF3Wu4MhKigvAA==" algorithmName="SHA-512" password="CC35"/>
  <autoFilter ref="C84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1554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1665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ROUND((SUM(BE85:BE191)),  2)</f>
        <v>0</v>
      </c>
      <c r="G35" s="39"/>
      <c r="H35" s="39"/>
      <c r="I35" s="158">
        <v>0.20999999999999999</v>
      </c>
      <c r="J35" s="157">
        <f>ROUND(((SUM(BE85:BE191))*I35),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ROUND((SUM(BF85:BF191)),  2)</f>
        <v>0</v>
      </c>
      <c r="G36" s="39"/>
      <c r="H36" s="39"/>
      <c r="I36" s="158">
        <v>0.14999999999999999</v>
      </c>
      <c r="J36" s="157">
        <f>ROUND(((SUM(BF85:BF191))*I36),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ROUND((SUM(BG85:BG191)),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ROUND((SUM(BH85:BH191)),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ROUND((SUM(BI85:BI191)),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1554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C23 - Materiály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1553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1554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C23 - Materiály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SUM(P86:P191)</f>
        <v>0</v>
      </c>
      <c r="Q85" s="97"/>
      <c r="R85" s="194">
        <f>SUM(R86:R191)</f>
        <v>0</v>
      </c>
      <c r="S85" s="97"/>
      <c r="T85" s="195">
        <f>SUM(T86:T191)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SUM(BK86:BK191)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1666</v>
      </c>
      <c r="F86" s="215" t="s">
        <v>1667</v>
      </c>
      <c r="G86" s="216" t="s">
        <v>1406</v>
      </c>
      <c r="H86" s="217">
        <v>126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1667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16.5" customHeight="1">
      <c r="A88" s="39"/>
      <c r="B88" s="40"/>
      <c r="C88" s="213" t="s">
        <v>84</v>
      </c>
      <c r="D88" s="213" t="s">
        <v>180</v>
      </c>
      <c r="E88" s="214" t="s">
        <v>1668</v>
      </c>
      <c r="F88" s="215" t="s">
        <v>1669</v>
      </c>
      <c r="G88" s="216" t="s">
        <v>1406</v>
      </c>
      <c r="H88" s="217">
        <v>3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1669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16.5" customHeight="1">
      <c r="A90" s="39"/>
      <c r="B90" s="40"/>
      <c r="C90" s="213" t="s">
        <v>196</v>
      </c>
      <c r="D90" s="213" t="s">
        <v>180</v>
      </c>
      <c r="E90" s="214" t="s">
        <v>1670</v>
      </c>
      <c r="F90" s="215" t="s">
        <v>1671</v>
      </c>
      <c r="G90" s="216" t="s">
        <v>1406</v>
      </c>
      <c r="H90" s="217">
        <v>12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185</v>
      </c>
      <c r="AT90" s="224" t="s">
        <v>180</v>
      </c>
      <c r="AU90" s="224" t="s">
        <v>74</v>
      </c>
      <c r="AY90" s="18" t="s">
        <v>178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82</v>
      </c>
      <c r="BK90" s="225">
        <f>ROUND(I90*H90,2)</f>
        <v>0</v>
      </c>
      <c r="BL90" s="18" t="s">
        <v>185</v>
      </c>
      <c r="BM90" s="224" t="s">
        <v>216</v>
      </c>
    </row>
    <row r="91" s="2" customFormat="1">
      <c r="A91" s="39"/>
      <c r="B91" s="40"/>
      <c r="C91" s="41"/>
      <c r="D91" s="226" t="s">
        <v>187</v>
      </c>
      <c r="E91" s="41"/>
      <c r="F91" s="227" t="s">
        <v>1671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187</v>
      </c>
      <c r="AU91" s="18" t="s">
        <v>74</v>
      </c>
    </row>
    <row r="92" s="2" customFormat="1" ht="16.5" customHeight="1">
      <c r="A92" s="39"/>
      <c r="B92" s="40"/>
      <c r="C92" s="213" t="s">
        <v>185</v>
      </c>
      <c r="D92" s="213" t="s">
        <v>180</v>
      </c>
      <c r="E92" s="214" t="s">
        <v>1672</v>
      </c>
      <c r="F92" s="215" t="s">
        <v>1673</v>
      </c>
      <c r="G92" s="216" t="s">
        <v>1406</v>
      </c>
      <c r="H92" s="217">
        <v>66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185</v>
      </c>
      <c r="AT92" s="224" t="s">
        <v>180</v>
      </c>
      <c r="AU92" s="224" t="s">
        <v>74</v>
      </c>
      <c r="AY92" s="18" t="s">
        <v>178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82</v>
      </c>
      <c r="BK92" s="225">
        <f>ROUND(I92*H92,2)</f>
        <v>0</v>
      </c>
      <c r="BL92" s="18" t="s">
        <v>185</v>
      </c>
      <c r="BM92" s="224" t="s">
        <v>220</v>
      </c>
    </row>
    <row r="93" s="2" customFormat="1">
      <c r="A93" s="39"/>
      <c r="B93" s="40"/>
      <c r="C93" s="41"/>
      <c r="D93" s="226" t="s">
        <v>187</v>
      </c>
      <c r="E93" s="41"/>
      <c r="F93" s="227" t="s">
        <v>1673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187</v>
      </c>
      <c r="AU93" s="18" t="s">
        <v>74</v>
      </c>
    </row>
    <row r="94" s="2" customFormat="1" ht="16.5" customHeight="1">
      <c r="A94" s="39"/>
      <c r="B94" s="40"/>
      <c r="C94" s="213" t="s">
        <v>210</v>
      </c>
      <c r="D94" s="213" t="s">
        <v>180</v>
      </c>
      <c r="E94" s="214" t="s">
        <v>1674</v>
      </c>
      <c r="F94" s="215" t="s">
        <v>1675</v>
      </c>
      <c r="G94" s="216" t="s">
        <v>1406</v>
      </c>
      <c r="H94" s="217">
        <v>7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185</v>
      </c>
      <c r="AT94" s="224" t="s">
        <v>180</v>
      </c>
      <c r="AU94" s="224" t="s">
        <v>74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185</v>
      </c>
      <c r="BM94" s="224" t="s">
        <v>243</v>
      </c>
    </row>
    <row r="95" s="2" customFormat="1">
      <c r="A95" s="39"/>
      <c r="B95" s="40"/>
      <c r="C95" s="41"/>
      <c r="D95" s="226" t="s">
        <v>187</v>
      </c>
      <c r="E95" s="41"/>
      <c r="F95" s="227" t="s">
        <v>1675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74</v>
      </c>
    </row>
    <row r="96" s="2" customFormat="1" ht="16.5" customHeight="1">
      <c r="A96" s="39"/>
      <c r="B96" s="40"/>
      <c r="C96" s="213" t="s">
        <v>216</v>
      </c>
      <c r="D96" s="213" t="s">
        <v>180</v>
      </c>
      <c r="E96" s="214" t="s">
        <v>1676</v>
      </c>
      <c r="F96" s="215" t="s">
        <v>1677</v>
      </c>
      <c r="G96" s="216" t="s">
        <v>1406</v>
      </c>
      <c r="H96" s="217">
        <v>31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185</v>
      </c>
      <c r="AT96" s="224" t="s">
        <v>180</v>
      </c>
      <c r="AU96" s="224" t="s">
        <v>74</v>
      </c>
      <c r="AY96" s="18" t="s">
        <v>178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82</v>
      </c>
      <c r="BK96" s="225">
        <f>ROUND(I96*H96,2)</f>
        <v>0</v>
      </c>
      <c r="BL96" s="18" t="s">
        <v>185</v>
      </c>
      <c r="BM96" s="224" t="s">
        <v>241</v>
      </c>
    </row>
    <row r="97" s="2" customFormat="1">
      <c r="A97" s="39"/>
      <c r="B97" s="40"/>
      <c r="C97" s="41"/>
      <c r="D97" s="226" t="s">
        <v>187</v>
      </c>
      <c r="E97" s="41"/>
      <c r="F97" s="227" t="s">
        <v>1677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187</v>
      </c>
      <c r="AU97" s="18" t="s">
        <v>74</v>
      </c>
    </row>
    <row r="98" s="2" customFormat="1" ht="16.5" customHeight="1">
      <c r="A98" s="39"/>
      <c r="B98" s="40"/>
      <c r="C98" s="213" t="s">
        <v>222</v>
      </c>
      <c r="D98" s="213" t="s">
        <v>180</v>
      </c>
      <c r="E98" s="214" t="s">
        <v>1678</v>
      </c>
      <c r="F98" s="215" t="s">
        <v>1679</v>
      </c>
      <c r="G98" s="216" t="s">
        <v>1406</v>
      </c>
      <c r="H98" s="217">
        <v>3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185</v>
      </c>
      <c r="AT98" s="224" t="s">
        <v>180</v>
      </c>
      <c r="AU98" s="224" t="s">
        <v>74</v>
      </c>
      <c r="AY98" s="18" t="s">
        <v>178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82</v>
      </c>
      <c r="BK98" s="225">
        <f>ROUND(I98*H98,2)</f>
        <v>0</v>
      </c>
      <c r="BL98" s="18" t="s">
        <v>185</v>
      </c>
      <c r="BM98" s="224" t="s">
        <v>268</v>
      </c>
    </row>
    <row r="99" s="2" customFormat="1">
      <c r="A99" s="39"/>
      <c r="B99" s="40"/>
      <c r="C99" s="41"/>
      <c r="D99" s="226" t="s">
        <v>187</v>
      </c>
      <c r="E99" s="41"/>
      <c r="F99" s="227" t="s">
        <v>1679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187</v>
      </c>
      <c r="AU99" s="18" t="s">
        <v>74</v>
      </c>
    </row>
    <row r="100" s="2" customFormat="1" ht="16.5" customHeight="1">
      <c r="A100" s="39"/>
      <c r="B100" s="40"/>
      <c r="C100" s="213" t="s">
        <v>220</v>
      </c>
      <c r="D100" s="213" t="s">
        <v>180</v>
      </c>
      <c r="E100" s="214" t="s">
        <v>1680</v>
      </c>
      <c r="F100" s="215" t="s">
        <v>1681</v>
      </c>
      <c r="G100" s="216" t="s">
        <v>1406</v>
      </c>
      <c r="H100" s="217">
        <v>10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185</v>
      </c>
      <c r="AT100" s="224" t="s">
        <v>180</v>
      </c>
      <c r="AU100" s="224" t="s">
        <v>74</v>
      </c>
      <c r="AY100" s="18" t="s">
        <v>178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185</v>
      </c>
      <c r="BM100" s="224" t="s">
        <v>279</v>
      </c>
    </row>
    <row r="101" s="2" customFormat="1">
      <c r="A101" s="39"/>
      <c r="B101" s="40"/>
      <c r="C101" s="41"/>
      <c r="D101" s="226" t="s">
        <v>187</v>
      </c>
      <c r="E101" s="41"/>
      <c r="F101" s="227" t="s">
        <v>1681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187</v>
      </c>
      <c r="AU101" s="18" t="s">
        <v>74</v>
      </c>
    </row>
    <row r="102" s="2" customFormat="1" ht="16.5" customHeight="1">
      <c r="A102" s="39"/>
      <c r="B102" s="40"/>
      <c r="C102" s="213" t="s">
        <v>234</v>
      </c>
      <c r="D102" s="213" t="s">
        <v>180</v>
      </c>
      <c r="E102" s="214" t="s">
        <v>1682</v>
      </c>
      <c r="F102" s="215" t="s">
        <v>1683</v>
      </c>
      <c r="G102" s="216" t="s">
        <v>1406</v>
      </c>
      <c r="H102" s="217">
        <v>4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185</v>
      </c>
      <c r="AT102" s="224" t="s">
        <v>180</v>
      </c>
      <c r="AU102" s="224" t="s">
        <v>74</v>
      </c>
      <c r="AY102" s="18" t="s">
        <v>178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185</v>
      </c>
      <c r="BM102" s="224" t="s">
        <v>290</v>
      </c>
    </row>
    <row r="103" s="2" customFormat="1">
      <c r="A103" s="39"/>
      <c r="B103" s="40"/>
      <c r="C103" s="41"/>
      <c r="D103" s="226" t="s">
        <v>187</v>
      </c>
      <c r="E103" s="41"/>
      <c r="F103" s="227" t="s">
        <v>1683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187</v>
      </c>
      <c r="AU103" s="18" t="s">
        <v>74</v>
      </c>
    </row>
    <row r="104" s="2" customFormat="1" ht="16.5" customHeight="1">
      <c r="A104" s="39"/>
      <c r="B104" s="40"/>
      <c r="C104" s="213" t="s">
        <v>243</v>
      </c>
      <c r="D104" s="213" t="s">
        <v>180</v>
      </c>
      <c r="E104" s="214" t="s">
        <v>1684</v>
      </c>
      <c r="F104" s="215" t="s">
        <v>1685</v>
      </c>
      <c r="G104" s="216" t="s">
        <v>1406</v>
      </c>
      <c r="H104" s="217">
        <v>6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185</v>
      </c>
      <c r="AT104" s="224" t="s">
        <v>180</v>
      </c>
      <c r="AU104" s="224" t="s">
        <v>74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185</v>
      </c>
      <c r="BM104" s="224" t="s">
        <v>300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1685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74</v>
      </c>
    </row>
    <row r="106" s="2" customFormat="1" ht="16.5" customHeight="1">
      <c r="A106" s="39"/>
      <c r="B106" s="40"/>
      <c r="C106" s="213" t="s">
        <v>228</v>
      </c>
      <c r="D106" s="213" t="s">
        <v>180</v>
      </c>
      <c r="E106" s="214" t="s">
        <v>1686</v>
      </c>
      <c r="F106" s="215" t="s">
        <v>1687</v>
      </c>
      <c r="G106" s="216" t="s">
        <v>1406</v>
      </c>
      <c r="H106" s="217">
        <v>8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185</v>
      </c>
      <c r="AT106" s="224" t="s">
        <v>180</v>
      </c>
      <c r="AU106" s="224" t="s">
        <v>74</v>
      </c>
      <c r="AY106" s="18" t="s">
        <v>178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185</v>
      </c>
      <c r="BM106" s="224" t="s">
        <v>309</v>
      </c>
    </row>
    <row r="107" s="2" customFormat="1">
      <c r="A107" s="39"/>
      <c r="B107" s="40"/>
      <c r="C107" s="41"/>
      <c r="D107" s="226" t="s">
        <v>187</v>
      </c>
      <c r="E107" s="41"/>
      <c r="F107" s="227" t="s">
        <v>1687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187</v>
      </c>
      <c r="AU107" s="18" t="s">
        <v>74</v>
      </c>
    </row>
    <row r="108" s="2" customFormat="1" ht="16.5" customHeight="1">
      <c r="A108" s="39"/>
      <c r="B108" s="40"/>
      <c r="C108" s="213" t="s">
        <v>241</v>
      </c>
      <c r="D108" s="213" t="s">
        <v>180</v>
      </c>
      <c r="E108" s="214" t="s">
        <v>1688</v>
      </c>
      <c r="F108" s="215" t="s">
        <v>1689</v>
      </c>
      <c r="G108" s="216" t="s">
        <v>237</v>
      </c>
      <c r="H108" s="217">
        <v>15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185</v>
      </c>
      <c r="AT108" s="224" t="s">
        <v>180</v>
      </c>
      <c r="AU108" s="224" t="s">
        <v>74</v>
      </c>
      <c r="AY108" s="18" t="s">
        <v>178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82</v>
      </c>
      <c r="BK108" s="225">
        <f>ROUND(I108*H108,2)</f>
        <v>0</v>
      </c>
      <c r="BL108" s="18" t="s">
        <v>185</v>
      </c>
      <c r="BM108" s="224" t="s">
        <v>321</v>
      </c>
    </row>
    <row r="109" s="2" customFormat="1">
      <c r="A109" s="39"/>
      <c r="B109" s="40"/>
      <c r="C109" s="41"/>
      <c r="D109" s="226" t="s">
        <v>187</v>
      </c>
      <c r="E109" s="41"/>
      <c r="F109" s="227" t="s">
        <v>1689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187</v>
      </c>
      <c r="AU109" s="18" t="s">
        <v>74</v>
      </c>
    </row>
    <row r="110" s="2" customFormat="1" ht="16.5" customHeight="1">
      <c r="A110" s="39"/>
      <c r="B110" s="40"/>
      <c r="C110" s="213" t="s">
        <v>262</v>
      </c>
      <c r="D110" s="213" t="s">
        <v>180</v>
      </c>
      <c r="E110" s="214" t="s">
        <v>1688</v>
      </c>
      <c r="F110" s="215" t="s">
        <v>1689</v>
      </c>
      <c r="G110" s="216" t="s">
        <v>237</v>
      </c>
      <c r="H110" s="217">
        <v>20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185</v>
      </c>
      <c r="AT110" s="224" t="s">
        <v>180</v>
      </c>
      <c r="AU110" s="224" t="s">
        <v>74</v>
      </c>
      <c r="AY110" s="18" t="s">
        <v>178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185</v>
      </c>
      <c r="BM110" s="224" t="s">
        <v>333</v>
      </c>
    </row>
    <row r="111" s="2" customFormat="1">
      <c r="A111" s="39"/>
      <c r="B111" s="40"/>
      <c r="C111" s="41"/>
      <c r="D111" s="226" t="s">
        <v>187</v>
      </c>
      <c r="E111" s="41"/>
      <c r="F111" s="227" t="s">
        <v>1689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187</v>
      </c>
      <c r="AU111" s="18" t="s">
        <v>74</v>
      </c>
    </row>
    <row r="112" s="2" customFormat="1" ht="16.5" customHeight="1">
      <c r="A112" s="39"/>
      <c r="B112" s="40"/>
      <c r="C112" s="213" t="s">
        <v>268</v>
      </c>
      <c r="D112" s="213" t="s">
        <v>180</v>
      </c>
      <c r="E112" s="214" t="s">
        <v>1690</v>
      </c>
      <c r="F112" s="215" t="s">
        <v>1691</v>
      </c>
      <c r="G112" s="216" t="s">
        <v>237</v>
      </c>
      <c r="H112" s="217">
        <v>16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185</v>
      </c>
      <c r="AT112" s="224" t="s">
        <v>180</v>
      </c>
      <c r="AU112" s="224" t="s">
        <v>74</v>
      </c>
      <c r="AY112" s="18" t="s">
        <v>178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185</v>
      </c>
      <c r="BM112" s="224" t="s">
        <v>341</v>
      </c>
    </row>
    <row r="113" s="2" customFormat="1">
      <c r="A113" s="39"/>
      <c r="B113" s="40"/>
      <c r="C113" s="41"/>
      <c r="D113" s="226" t="s">
        <v>187</v>
      </c>
      <c r="E113" s="41"/>
      <c r="F113" s="227" t="s">
        <v>1691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187</v>
      </c>
      <c r="AU113" s="18" t="s">
        <v>74</v>
      </c>
    </row>
    <row r="114" s="2" customFormat="1" ht="16.5" customHeight="1">
      <c r="A114" s="39"/>
      <c r="B114" s="40"/>
      <c r="C114" s="213" t="s">
        <v>8</v>
      </c>
      <c r="D114" s="213" t="s">
        <v>180</v>
      </c>
      <c r="E114" s="214" t="s">
        <v>1692</v>
      </c>
      <c r="F114" s="215" t="s">
        <v>1693</v>
      </c>
      <c r="G114" s="216" t="s">
        <v>1406</v>
      </c>
      <c r="H114" s="217">
        <v>8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185</v>
      </c>
      <c r="AT114" s="224" t="s">
        <v>180</v>
      </c>
      <c r="AU114" s="224" t="s">
        <v>74</v>
      </c>
      <c r="AY114" s="18" t="s">
        <v>178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82</v>
      </c>
      <c r="BK114" s="225">
        <f>ROUND(I114*H114,2)</f>
        <v>0</v>
      </c>
      <c r="BL114" s="18" t="s">
        <v>185</v>
      </c>
      <c r="BM114" s="224" t="s">
        <v>353</v>
      </c>
    </row>
    <row r="115" s="2" customFormat="1">
      <c r="A115" s="39"/>
      <c r="B115" s="40"/>
      <c r="C115" s="41"/>
      <c r="D115" s="226" t="s">
        <v>187</v>
      </c>
      <c r="E115" s="41"/>
      <c r="F115" s="227" t="s">
        <v>1693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187</v>
      </c>
      <c r="AU115" s="18" t="s">
        <v>74</v>
      </c>
    </row>
    <row r="116" s="2" customFormat="1" ht="16.5" customHeight="1">
      <c r="A116" s="39"/>
      <c r="B116" s="40"/>
      <c r="C116" s="213" t="s">
        <v>279</v>
      </c>
      <c r="D116" s="213" t="s">
        <v>180</v>
      </c>
      <c r="E116" s="214" t="s">
        <v>1694</v>
      </c>
      <c r="F116" s="215" t="s">
        <v>1695</v>
      </c>
      <c r="G116" s="216" t="s">
        <v>1406</v>
      </c>
      <c r="H116" s="217">
        <v>8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185</v>
      </c>
      <c r="AT116" s="224" t="s">
        <v>180</v>
      </c>
      <c r="AU116" s="224" t="s">
        <v>74</v>
      </c>
      <c r="AY116" s="18" t="s">
        <v>178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185</v>
      </c>
      <c r="BM116" s="224" t="s">
        <v>365</v>
      </c>
    </row>
    <row r="117" s="2" customFormat="1">
      <c r="A117" s="39"/>
      <c r="B117" s="40"/>
      <c r="C117" s="41"/>
      <c r="D117" s="226" t="s">
        <v>187</v>
      </c>
      <c r="E117" s="41"/>
      <c r="F117" s="227" t="s">
        <v>1695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187</v>
      </c>
      <c r="AU117" s="18" t="s">
        <v>74</v>
      </c>
    </row>
    <row r="118" s="2" customFormat="1" ht="16.5" customHeight="1">
      <c r="A118" s="39"/>
      <c r="B118" s="40"/>
      <c r="C118" s="213" t="s">
        <v>248</v>
      </c>
      <c r="D118" s="213" t="s">
        <v>180</v>
      </c>
      <c r="E118" s="214" t="s">
        <v>1696</v>
      </c>
      <c r="F118" s="215" t="s">
        <v>1697</v>
      </c>
      <c r="G118" s="216" t="s">
        <v>1698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185</v>
      </c>
      <c r="AT118" s="224" t="s">
        <v>180</v>
      </c>
      <c r="AU118" s="224" t="s">
        <v>74</v>
      </c>
      <c r="AY118" s="18" t="s">
        <v>178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82</v>
      </c>
      <c r="BK118" s="225">
        <f>ROUND(I118*H118,2)</f>
        <v>0</v>
      </c>
      <c r="BL118" s="18" t="s">
        <v>185</v>
      </c>
      <c r="BM118" s="224" t="s">
        <v>373</v>
      </c>
    </row>
    <row r="119" s="2" customFormat="1">
      <c r="A119" s="39"/>
      <c r="B119" s="40"/>
      <c r="C119" s="41"/>
      <c r="D119" s="226" t="s">
        <v>187</v>
      </c>
      <c r="E119" s="41"/>
      <c r="F119" s="227" t="s">
        <v>1697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187</v>
      </c>
      <c r="AU119" s="18" t="s">
        <v>74</v>
      </c>
    </row>
    <row r="120" s="2" customFormat="1" ht="16.5" customHeight="1">
      <c r="A120" s="39"/>
      <c r="B120" s="40"/>
      <c r="C120" s="213" t="s">
        <v>290</v>
      </c>
      <c r="D120" s="213" t="s">
        <v>180</v>
      </c>
      <c r="E120" s="214" t="s">
        <v>1699</v>
      </c>
      <c r="F120" s="215" t="s">
        <v>1700</v>
      </c>
      <c r="G120" s="216" t="s">
        <v>1698</v>
      </c>
      <c r="H120" s="217">
        <v>3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185</v>
      </c>
      <c r="AT120" s="224" t="s">
        <v>180</v>
      </c>
      <c r="AU120" s="224" t="s">
        <v>74</v>
      </c>
      <c r="AY120" s="18" t="s">
        <v>178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185</v>
      </c>
      <c r="BM120" s="224" t="s">
        <v>387</v>
      </c>
    </row>
    <row r="121" s="2" customFormat="1">
      <c r="A121" s="39"/>
      <c r="B121" s="40"/>
      <c r="C121" s="41"/>
      <c r="D121" s="226" t="s">
        <v>187</v>
      </c>
      <c r="E121" s="41"/>
      <c r="F121" s="227" t="s">
        <v>1700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187</v>
      </c>
      <c r="AU121" s="18" t="s">
        <v>74</v>
      </c>
    </row>
    <row r="122" s="2" customFormat="1" ht="16.5" customHeight="1">
      <c r="A122" s="39"/>
      <c r="B122" s="40"/>
      <c r="C122" s="213" t="s">
        <v>296</v>
      </c>
      <c r="D122" s="213" t="s">
        <v>180</v>
      </c>
      <c r="E122" s="214" t="s">
        <v>1701</v>
      </c>
      <c r="F122" s="215" t="s">
        <v>1702</v>
      </c>
      <c r="G122" s="216" t="s">
        <v>1698</v>
      </c>
      <c r="H122" s="217">
        <v>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185</v>
      </c>
      <c r="AT122" s="224" t="s">
        <v>180</v>
      </c>
      <c r="AU122" s="224" t="s">
        <v>74</v>
      </c>
      <c r="AY122" s="18" t="s">
        <v>178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82</v>
      </c>
      <c r="BK122" s="225">
        <f>ROUND(I122*H122,2)</f>
        <v>0</v>
      </c>
      <c r="BL122" s="18" t="s">
        <v>185</v>
      </c>
      <c r="BM122" s="224" t="s">
        <v>400</v>
      </c>
    </row>
    <row r="123" s="2" customFormat="1">
      <c r="A123" s="39"/>
      <c r="B123" s="40"/>
      <c r="C123" s="41"/>
      <c r="D123" s="226" t="s">
        <v>187</v>
      </c>
      <c r="E123" s="41"/>
      <c r="F123" s="227" t="s">
        <v>1702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187</v>
      </c>
      <c r="AU123" s="18" t="s">
        <v>74</v>
      </c>
    </row>
    <row r="124" s="2" customFormat="1" ht="16.5" customHeight="1">
      <c r="A124" s="39"/>
      <c r="B124" s="40"/>
      <c r="C124" s="213" t="s">
        <v>300</v>
      </c>
      <c r="D124" s="213" t="s">
        <v>180</v>
      </c>
      <c r="E124" s="214" t="s">
        <v>1703</v>
      </c>
      <c r="F124" s="215" t="s">
        <v>1704</v>
      </c>
      <c r="G124" s="216" t="s">
        <v>1698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185</v>
      </c>
      <c r="AT124" s="224" t="s">
        <v>180</v>
      </c>
      <c r="AU124" s="224" t="s">
        <v>74</v>
      </c>
      <c r="AY124" s="18" t="s">
        <v>178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185</v>
      </c>
      <c r="BM124" s="224" t="s">
        <v>413</v>
      </c>
    </row>
    <row r="125" s="2" customFormat="1">
      <c r="A125" s="39"/>
      <c r="B125" s="40"/>
      <c r="C125" s="41"/>
      <c r="D125" s="226" t="s">
        <v>187</v>
      </c>
      <c r="E125" s="41"/>
      <c r="F125" s="227" t="s">
        <v>1704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187</v>
      </c>
      <c r="AU125" s="18" t="s">
        <v>74</v>
      </c>
    </row>
    <row r="126" s="2" customFormat="1" ht="16.5" customHeight="1">
      <c r="A126" s="39"/>
      <c r="B126" s="40"/>
      <c r="C126" s="213" t="s">
        <v>7</v>
      </c>
      <c r="D126" s="213" t="s">
        <v>180</v>
      </c>
      <c r="E126" s="214" t="s">
        <v>1705</v>
      </c>
      <c r="F126" s="215" t="s">
        <v>1706</v>
      </c>
      <c r="G126" s="216" t="s">
        <v>237</v>
      </c>
      <c r="H126" s="217">
        <v>58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185</v>
      </c>
      <c r="AT126" s="224" t="s">
        <v>180</v>
      </c>
      <c r="AU126" s="224" t="s">
        <v>74</v>
      </c>
      <c r="AY126" s="18" t="s">
        <v>178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185</v>
      </c>
      <c r="BM126" s="224" t="s">
        <v>427</v>
      </c>
    </row>
    <row r="127" s="2" customFormat="1">
      <c r="A127" s="39"/>
      <c r="B127" s="40"/>
      <c r="C127" s="41"/>
      <c r="D127" s="226" t="s">
        <v>187</v>
      </c>
      <c r="E127" s="41"/>
      <c r="F127" s="227" t="s">
        <v>1706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187</v>
      </c>
      <c r="AU127" s="18" t="s">
        <v>74</v>
      </c>
    </row>
    <row r="128" s="2" customFormat="1" ht="16.5" customHeight="1">
      <c r="A128" s="39"/>
      <c r="B128" s="40"/>
      <c r="C128" s="213" t="s">
        <v>309</v>
      </c>
      <c r="D128" s="213" t="s">
        <v>180</v>
      </c>
      <c r="E128" s="214" t="s">
        <v>1707</v>
      </c>
      <c r="F128" s="215" t="s">
        <v>1708</v>
      </c>
      <c r="G128" s="216" t="s">
        <v>237</v>
      </c>
      <c r="H128" s="217">
        <v>86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185</v>
      </c>
      <c r="AT128" s="224" t="s">
        <v>180</v>
      </c>
      <c r="AU128" s="224" t="s">
        <v>74</v>
      </c>
      <c r="AY128" s="18" t="s">
        <v>178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82</v>
      </c>
      <c r="BK128" s="225">
        <f>ROUND(I128*H128,2)</f>
        <v>0</v>
      </c>
      <c r="BL128" s="18" t="s">
        <v>185</v>
      </c>
      <c r="BM128" s="224" t="s">
        <v>435</v>
      </c>
    </row>
    <row r="129" s="2" customFormat="1">
      <c r="A129" s="39"/>
      <c r="B129" s="40"/>
      <c r="C129" s="41"/>
      <c r="D129" s="226" t="s">
        <v>187</v>
      </c>
      <c r="E129" s="41"/>
      <c r="F129" s="227" t="s">
        <v>1708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74</v>
      </c>
    </row>
    <row r="130" s="2" customFormat="1" ht="16.5" customHeight="1">
      <c r="A130" s="39"/>
      <c r="B130" s="40"/>
      <c r="C130" s="213" t="s">
        <v>315</v>
      </c>
      <c r="D130" s="213" t="s">
        <v>180</v>
      </c>
      <c r="E130" s="214" t="s">
        <v>1709</v>
      </c>
      <c r="F130" s="215" t="s">
        <v>1710</v>
      </c>
      <c r="G130" s="216" t="s">
        <v>237</v>
      </c>
      <c r="H130" s="217">
        <v>12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185</v>
      </c>
      <c r="AT130" s="224" t="s">
        <v>180</v>
      </c>
      <c r="AU130" s="224" t="s">
        <v>74</v>
      </c>
      <c r="AY130" s="18" t="s">
        <v>178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82</v>
      </c>
      <c r="BK130" s="225">
        <f>ROUND(I130*H130,2)</f>
        <v>0</v>
      </c>
      <c r="BL130" s="18" t="s">
        <v>185</v>
      </c>
      <c r="BM130" s="224" t="s">
        <v>447</v>
      </c>
    </row>
    <row r="131" s="2" customFormat="1">
      <c r="A131" s="39"/>
      <c r="B131" s="40"/>
      <c r="C131" s="41"/>
      <c r="D131" s="226" t="s">
        <v>187</v>
      </c>
      <c r="E131" s="41"/>
      <c r="F131" s="227" t="s">
        <v>1711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187</v>
      </c>
      <c r="AU131" s="18" t="s">
        <v>74</v>
      </c>
    </row>
    <row r="132" s="2" customFormat="1" ht="16.5" customHeight="1">
      <c r="A132" s="39"/>
      <c r="B132" s="40"/>
      <c r="C132" s="213" t="s">
        <v>321</v>
      </c>
      <c r="D132" s="213" t="s">
        <v>180</v>
      </c>
      <c r="E132" s="214" t="s">
        <v>1712</v>
      </c>
      <c r="F132" s="215" t="s">
        <v>1713</v>
      </c>
      <c r="G132" s="216" t="s">
        <v>237</v>
      </c>
      <c r="H132" s="217">
        <v>380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185</v>
      </c>
      <c r="AT132" s="224" t="s">
        <v>180</v>
      </c>
      <c r="AU132" s="224" t="s">
        <v>74</v>
      </c>
      <c r="AY132" s="18" t="s">
        <v>178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82</v>
      </c>
      <c r="BK132" s="225">
        <f>ROUND(I132*H132,2)</f>
        <v>0</v>
      </c>
      <c r="BL132" s="18" t="s">
        <v>185</v>
      </c>
      <c r="BM132" s="224" t="s">
        <v>458</v>
      </c>
    </row>
    <row r="133" s="2" customFormat="1">
      <c r="A133" s="39"/>
      <c r="B133" s="40"/>
      <c r="C133" s="41"/>
      <c r="D133" s="226" t="s">
        <v>187</v>
      </c>
      <c r="E133" s="41"/>
      <c r="F133" s="227" t="s">
        <v>1713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187</v>
      </c>
      <c r="AU133" s="18" t="s">
        <v>74</v>
      </c>
    </row>
    <row r="134" s="2" customFormat="1" ht="16.5" customHeight="1">
      <c r="A134" s="39"/>
      <c r="B134" s="40"/>
      <c r="C134" s="213" t="s">
        <v>327</v>
      </c>
      <c r="D134" s="213" t="s">
        <v>180</v>
      </c>
      <c r="E134" s="214" t="s">
        <v>1714</v>
      </c>
      <c r="F134" s="215" t="s">
        <v>1715</v>
      </c>
      <c r="G134" s="216" t="s">
        <v>237</v>
      </c>
      <c r="H134" s="217">
        <v>578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185</v>
      </c>
      <c r="AT134" s="224" t="s">
        <v>180</v>
      </c>
      <c r="AU134" s="224" t="s">
        <v>74</v>
      </c>
      <c r="AY134" s="18" t="s">
        <v>178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185</v>
      </c>
      <c r="BM134" s="224" t="s">
        <v>470</v>
      </c>
    </row>
    <row r="135" s="2" customFormat="1">
      <c r="A135" s="39"/>
      <c r="B135" s="40"/>
      <c r="C135" s="41"/>
      <c r="D135" s="226" t="s">
        <v>187</v>
      </c>
      <c r="E135" s="41"/>
      <c r="F135" s="227" t="s">
        <v>1715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74</v>
      </c>
    </row>
    <row r="136" s="2" customFormat="1" ht="16.5" customHeight="1">
      <c r="A136" s="39"/>
      <c r="B136" s="40"/>
      <c r="C136" s="213" t="s">
        <v>333</v>
      </c>
      <c r="D136" s="213" t="s">
        <v>180</v>
      </c>
      <c r="E136" s="214" t="s">
        <v>1716</v>
      </c>
      <c r="F136" s="215" t="s">
        <v>1717</v>
      </c>
      <c r="G136" s="216" t="s">
        <v>237</v>
      </c>
      <c r="H136" s="217">
        <v>22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185</v>
      </c>
      <c r="AT136" s="224" t="s">
        <v>180</v>
      </c>
      <c r="AU136" s="224" t="s">
        <v>74</v>
      </c>
      <c r="AY136" s="18" t="s">
        <v>178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82</v>
      </c>
      <c r="BK136" s="225">
        <f>ROUND(I136*H136,2)</f>
        <v>0</v>
      </c>
      <c r="BL136" s="18" t="s">
        <v>185</v>
      </c>
      <c r="BM136" s="224" t="s">
        <v>478</v>
      </c>
    </row>
    <row r="137" s="2" customFormat="1">
      <c r="A137" s="39"/>
      <c r="B137" s="40"/>
      <c r="C137" s="41"/>
      <c r="D137" s="226" t="s">
        <v>187</v>
      </c>
      <c r="E137" s="41"/>
      <c r="F137" s="227" t="s">
        <v>1717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187</v>
      </c>
      <c r="AU137" s="18" t="s">
        <v>74</v>
      </c>
    </row>
    <row r="138" s="2" customFormat="1" ht="16.5" customHeight="1">
      <c r="A138" s="39"/>
      <c r="B138" s="40"/>
      <c r="C138" s="213" t="s">
        <v>337</v>
      </c>
      <c r="D138" s="213" t="s">
        <v>180</v>
      </c>
      <c r="E138" s="214" t="s">
        <v>1718</v>
      </c>
      <c r="F138" s="215" t="s">
        <v>1719</v>
      </c>
      <c r="G138" s="216" t="s">
        <v>1406</v>
      </c>
      <c r="H138" s="217">
        <v>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185</v>
      </c>
      <c r="AT138" s="224" t="s">
        <v>180</v>
      </c>
      <c r="AU138" s="224" t="s">
        <v>74</v>
      </c>
      <c r="AY138" s="18" t="s">
        <v>178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82</v>
      </c>
      <c r="BK138" s="225">
        <f>ROUND(I138*H138,2)</f>
        <v>0</v>
      </c>
      <c r="BL138" s="18" t="s">
        <v>185</v>
      </c>
      <c r="BM138" s="224" t="s">
        <v>486</v>
      </c>
    </row>
    <row r="139" s="2" customFormat="1">
      <c r="A139" s="39"/>
      <c r="B139" s="40"/>
      <c r="C139" s="41"/>
      <c r="D139" s="226" t="s">
        <v>187</v>
      </c>
      <c r="E139" s="41"/>
      <c r="F139" s="227" t="s">
        <v>1719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187</v>
      </c>
      <c r="AU139" s="18" t="s">
        <v>74</v>
      </c>
    </row>
    <row r="140" s="2" customFormat="1" ht="16.5" customHeight="1">
      <c r="A140" s="39"/>
      <c r="B140" s="40"/>
      <c r="C140" s="213" t="s">
        <v>341</v>
      </c>
      <c r="D140" s="213" t="s">
        <v>180</v>
      </c>
      <c r="E140" s="214" t="s">
        <v>1720</v>
      </c>
      <c r="F140" s="215" t="s">
        <v>1721</v>
      </c>
      <c r="G140" s="216" t="s">
        <v>1406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45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185</v>
      </c>
      <c r="AT140" s="224" t="s">
        <v>180</v>
      </c>
      <c r="AU140" s="224" t="s">
        <v>74</v>
      </c>
      <c r="AY140" s="18" t="s">
        <v>178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82</v>
      </c>
      <c r="BK140" s="225">
        <f>ROUND(I140*H140,2)</f>
        <v>0</v>
      </c>
      <c r="BL140" s="18" t="s">
        <v>185</v>
      </c>
      <c r="BM140" s="224" t="s">
        <v>496</v>
      </c>
    </row>
    <row r="141" s="2" customFormat="1">
      <c r="A141" s="39"/>
      <c r="B141" s="40"/>
      <c r="C141" s="41"/>
      <c r="D141" s="226" t="s">
        <v>187</v>
      </c>
      <c r="E141" s="41"/>
      <c r="F141" s="227" t="s">
        <v>1721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187</v>
      </c>
      <c r="AU141" s="18" t="s">
        <v>74</v>
      </c>
    </row>
    <row r="142" s="2" customFormat="1" ht="16.5" customHeight="1">
      <c r="A142" s="39"/>
      <c r="B142" s="40"/>
      <c r="C142" s="213" t="s">
        <v>346</v>
      </c>
      <c r="D142" s="213" t="s">
        <v>180</v>
      </c>
      <c r="E142" s="214" t="s">
        <v>1722</v>
      </c>
      <c r="F142" s="215" t="s">
        <v>1723</v>
      </c>
      <c r="G142" s="216" t="s">
        <v>1406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185</v>
      </c>
      <c r="AT142" s="224" t="s">
        <v>180</v>
      </c>
      <c r="AU142" s="224" t="s">
        <v>74</v>
      </c>
      <c r="AY142" s="18" t="s">
        <v>178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82</v>
      </c>
      <c r="BK142" s="225">
        <f>ROUND(I142*H142,2)</f>
        <v>0</v>
      </c>
      <c r="BL142" s="18" t="s">
        <v>185</v>
      </c>
      <c r="BM142" s="224" t="s">
        <v>508</v>
      </c>
    </row>
    <row r="143" s="2" customFormat="1">
      <c r="A143" s="39"/>
      <c r="B143" s="40"/>
      <c r="C143" s="41"/>
      <c r="D143" s="226" t="s">
        <v>187</v>
      </c>
      <c r="E143" s="41"/>
      <c r="F143" s="227" t="s">
        <v>1724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187</v>
      </c>
      <c r="AU143" s="18" t="s">
        <v>74</v>
      </c>
    </row>
    <row r="144" s="2" customFormat="1" ht="16.5" customHeight="1">
      <c r="A144" s="39"/>
      <c r="B144" s="40"/>
      <c r="C144" s="213" t="s">
        <v>353</v>
      </c>
      <c r="D144" s="213" t="s">
        <v>180</v>
      </c>
      <c r="E144" s="214" t="s">
        <v>1725</v>
      </c>
      <c r="F144" s="215" t="s">
        <v>1726</v>
      </c>
      <c r="G144" s="216" t="s">
        <v>1406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185</v>
      </c>
      <c r="AT144" s="224" t="s">
        <v>180</v>
      </c>
      <c r="AU144" s="224" t="s">
        <v>74</v>
      </c>
      <c r="AY144" s="18" t="s">
        <v>178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82</v>
      </c>
      <c r="BK144" s="225">
        <f>ROUND(I144*H144,2)</f>
        <v>0</v>
      </c>
      <c r="BL144" s="18" t="s">
        <v>185</v>
      </c>
      <c r="BM144" s="224" t="s">
        <v>516</v>
      </c>
    </row>
    <row r="145" s="2" customFormat="1">
      <c r="A145" s="39"/>
      <c r="B145" s="40"/>
      <c r="C145" s="41"/>
      <c r="D145" s="226" t="s">
        <v>187</v>
      </c>
      <c r="E145" s="41"/>
      <c r="F145" s="227" t="s">
        <v>1727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187</v>
      </c>
      <c r="AU145" s="18" t="s">
        <v>74</v>
      </c>
    </row>
    <row r="146" s="2" customFormat="1" ht="16.5" customHeight="1">
      <c r="A146" s="39"/>
      <c r="B146" s="40"/>
      <c r="C146" s="213" t="s">
        <v>359</v>
      </c>
      <c r="D146" s="213" t="s">
        <v>180</v>
      </c>
      <c r="E146" s="214" t="s">
        <v>1728</v>
      </c>
      <c r="F146" s="215" t="s">
        <v>1729</v>
      </c>
      <c r="G146" s="216" t="s">
        <v>1406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45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185</v>
      </c>
      <c r="AT146" s="224" t="s">
        <v>180</v>
      </c>
      <c r="AU146" s="224" t="s">
        <v>74</v>
      </c>
      <c r="AY146" s="18" t="s">
        <v>178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82</v>
      </c>
      <c r="BK146" s="225">
        <f>ROUND(I146*H146,2)</f>
        <v>0</v>
      </c>
      <c r="BL146" s="18" t="s">
        <v>185</v>
      </c>
      <c r="BM146" s="224" t="s">
        <v>528</v>
      </c>
    </row>
    <row r="147" s="2" customFormat="1">
      <c r="A147" s="39"/>
      <c r="B147" s="40"/>
      <c r="C147" s="41"/>
      <c r="D147" s="226" t="s">
        <v>187</v>
      </c>
      <c r="E147" s="41"/>
      <c r="F147" s="227" t="s">
        <v>1729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187</v>
      </c>
      <c r="AU147" s="18" t="s">
        <v>74</v>
      </c>
    </row>
    <row r="148" s="2" customFormat="1" ht="16.5" customHeight="1">
      <c r="A148" s="39"/>
      <c r="B148" s="40"/>
      <c r="C148" s="213" t="s">
        <v>365</v>
      </c>
      <c r="D148" s="213" t="s">
        <v>180</v>
      </c>
      <c r="E148" s="214" t="s">
        <v>1730</v>
      </c>
      <c r="F148" s="215" t="s">
        <v>1731</v>
      </c>
      <c r="G148" s="216" t="s">
        <v>237</v>
      </c>
      <c r="H148" s="217">
        <v>240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185</v>
      </c>
      <c r="AT148" s="224" t="s">
        <v>180</v>
      </c>
      <c r="AU148" s="224" t="s">
        <v>74</v>
      </c>
      <c r="AY148" s="18" t="s">
        <v>178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82</v>
      </c>
      <c r="BK148" s="225">
        <f>ROUND(I148*H148,2)</f>
        <v>0</v>
      </c>
      <c r="BL148" s="18" t="s">
        <v>185</v>
      </c>
      <c r="BM148" s="224" t="s">
        <v>540</v>
      </c>
    </row>
    <row r="149" s="2" customFormat="1">
      <c r="A149" s="39"/>
      <c r="B149" s="40"/>
      <c r="C149" s="41"/>
      <c r="D149" s="226" t="s">
        <v>187</v>
      </c>
      <c r="E149" s="41"/>
      <c r="F149" s="227" t="s">
        <v>1731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187</v>
      </c>
      <c r="AU149" s="18" t="s">
        <v>74</v>
      </c>
    </row>
    <row r="150" s="2" customFormat="1" ht="16.5" customHeight="1">
      <c r="A150" s="39"/>
      <c r="B150" s="40"/>
      <c r="C150" s="213" t="s">
        <v>369</v>
      </c>
      <c r="D150" s="213" t="s">
        <v>180</v>
      </c>
      <c r="E150" s="214" t="s">
        <v>1732</v>
      </c>
      <c r="F150" s="215" t="s">
        <v>1733</v>
      </c>
      <c r="G150" s="216" t="s">
        <v>237</v>
      </c>
      <c r="H150" s="217">
        <v>196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185</v>
      </c>
      <c r="AT150" s="224" t="s">
        <v>180</v>
      </c>
      <c r="AU150" s="224" t="s">
        <v>74</v>
      </c>
      <c r="AY150" s="18" t="s">
        <v>178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82</v>
      </c>
      <c r="BK150" s="225">
        <f>ROUND(I150*H150,2)</f>
        <v>0</v>
      </c>
      <c r="BL150" s="18" t="s">
        <v>185</v>
      </c>
      <c r="BM150" s="224" t="s">
        <v>550</v>
      </c>
    </row>
    <row r="151" s="2" customFormat="1">
      <c r="A151" s="39"/>
      <c r="B151" s="40"/>
      <c r="C151" s="41"/>
      <c r="D151" s="226" t="s">
        <v>187</v>
      </c>
      <c r="E151" s="41"/>
      <c r="F151" s="227" t="s">
        <v>1733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187</v>
      </c>
      <c r="AU151" s="18" t="s">
        <v>74</v>
      </c>
    </row>
    <row r="152" s="2" customFormat="1" ht="16.5" customHeight="1">
      <c r="A152" s="39"/>
      <c r="B152" s="40"/>
      <c r="C152" s="213" t="s">
        <v>373</v>
      </c>
      <c r="D152" s="213" t="s">
        <v>180</v>
      </c>
      <c r="E152" s="214" t="s">
        <v>1734</v>
      </c>
      <c r="F152" s="215" t="s">
        <v>1735</v>
      </c>
      <c r="G152" s="216" t="s">
        <v>1406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185</v>
      </c>
      <c r="AT152" s="224" t="s">
        <v>180</v>
      </c>
      <c r="AU152" s="224" t="s">
        <v>74</v>
      </c>
      <c r="AY152" s="18" t="s">
        <v>178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82</v>
      </c>
      <c r="BK152" s="225">
        <f>ROUND(I152*H152,2)</f>
        <v>0</v>
      </c>
      <c r="BL152" s="18" t="s">
        <v>185</v>
      </c>
      <c r="BM152" s="224" t="s">
        <v>562</v>
      </c>
    </row>
    <row r="153" s="2" customFormat="1">
      <c r="A153" s="39"/>
      <c r="B153" s="40"/>
      <c r="C153" s="41"/>
      <c r="D153" s="226" t="s">
        <v>187</v>
      </c>
      <c r="E153" s="41"/>
      <c r="F153" s="227" t="s">
        <v>1735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187</v>
      </c>
      <c r="AU153" s="18" t="s">
        <v>74</v>
      </c>
    </row>
    <row r="154" s="2" customFormat="1" ht="16.5" customHeight="1">
      <c r="A154" s="39"/>
      <c r="B154" s="40"/>
      <c r="C154" s="213" t="s">
        <v>378</v>
      </c>
      <c r="D154" s="213" t="s">
        <v>180</v>
      </c>
      <c r="E154" s="214" t="s">
        <v>1736</v>
      </c>
      <c r="F154" s="215" t="s">
        <v>1737</v>
      </c>
      <c r="G154" s="216" t="s">
        <v>1406</v>
      </c>
      <c r="H154" s="217">
        <v>11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185</v>
      </c>
      <c r="AT154" s="224" t="s">
        <v>180</v>
      </c>
      <c r="AU154" s="224" t="s">
        <v>74</v>
      </c>
      <c r="AY154" s="18" t="s">
        <v>178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82</v>
      </c>
      <c r="BK154" s="225">
        <f>ROUND(I154*H154,2)</f>
        <v>0</v>
      </c>
      <c r="BL154" s="18" t="s">
        <v>185</v>
      </c>
      <c r="BM154" s="224" t="s">
        <v>577</v>
      </c>
    </row>
    <row r="155" s="2" customFormat="1">
      <c r="A155" s="39"/>
      <c r="B155" s="40"/>
      <c r="C155" s="41"/>
      <c r="D155" s="226" t="s">
        <v>187</v>
      </c>
      <c r="E155" s="41"/>
      <c r="F155" s="227" t="s">
        <v>1737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74</v>
      </c>
    </row>
    <row r="156" s="2" customFormat="1" ht="24.15" customHeight="1">
      <c r="A156" s="39"/>
      <c r="B156" s="40"/>
      <c r="C156" s="213" t="s">
        <v>387</v>
      </c>
      <c r="D156" s="213" t="s">
        <v>180</v>
      </c>
      <c r="E156" s="214" t="s">
        <v>1738</v>
      </c>
      <c r="F156" s="215" t="s">
        <v>1739</v>
      </c>
      <c r="G156" s="216" t="s">
        <v>1406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185</v>
      </c>
      <c r="AT156" s="224" t="s">
        <v>180</v>
      </c>
      <c r="AU156" s="224" t="s">
        <v>74</v>
      </c>
      <c r="AY156" s="18" t="s">
        <v>178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82</v>
      </c>
      <c r="BK156" s="225">
        <f>ROUND(I156*H156,2)</f>
        <v>0</v>
      </c>
      <c r="BL156" s="18" t="s">
        <v>185</v>
      </c>
      <c r="BM156" s="224" t="s">
        <v>591</v>
      </c>
    </row>
    <row r="157" s="2" customFormat="1">
      <c r="A157" s="39"/>
      <c r="B157" s="40"/>
      <c r="C157" s="41"/>
      <c r="D157" s="226" t="s">
        <v>187</v>
      </c>
      <c r="E157" s="41"/>
      <c r="F157" s="227" t="s">
        <v>1739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187</v>
      </c>
      <c r="AU157" s="18" t="s">
        <v>74</v>
      </c>
    </row>
    <row r="158" s="2" customFormat="1" ht="16.5" customHeight="1">
      <c r="A158" s="39"/>
      <c r="B158" s="40"/>
      <c r="C158" s="213" t="s">
        <v>393</v>
      </c>
      <c r="D158" s="213" t="s">
        <v>180</v>
      </c>
      <c r="E158" s="214" t="s">
        <v>1740</v>
      </c>
      <c r="F158" s="215" t="s">
        <v>1741</v>
      </c>
      <c r="G158" s="216" t="s">
        <v>1406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185</v>
      </c>
      <c r="AT158" s="224" t="s">
        <v>180</v>
      </c>
      <c r="AU158" s="224" t="s">
        <v>74</v>
      </c>
      <c r="AY158" s="18" t="s">
        <v>178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82</v>
      </c>
      <c r="BK158" s="225">
        <f>ROUND(I158*H158,2)</f>
        <v>0</v>
      </c>
      <c r="BL158" s="18" t="s">
        <v>185</v>
      </c>
      <c r="BM158" s="224" t="s">
        <v>604</v>
      </c>
    </row>
    <row r="159" s="2" customFormat="1">
      <c r="A159" s="39"/>
      <c r="B159" s="40"/>
      <c r="C159" s="41"/>
      <c r="D159" s="226" t="s">
        <v>187</v>
      </c>
      <c r="E159" s="41"/>
      <c r="F159" s="227" t="s">
        <v>1741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187</v>
      </c>
      <c r="AU159" s="18" t="s">
        <v>74</v>
      </c>
    </row>
    <row r="160" s="2" customFormat="1" ht="16.5" customHeight="1">
      <c r="A160" s="39"/>
      <c r="B160" s="40"/>
      <c r="C160" s="213" t="s">
        <v>400</v>
      </c>
      <c r="D160" s="213" t="s">
        <v>180</v>
      </c>
      <c r="E160" s="214" t="s">
        <v>1742</v>
      </c>
      <c r="F160" s="215" t="s">
        <v>1743</v>
      </c>
      <c r="G160" s="216" t="s">
        <v>1406</v>
      </c>
      <c r="H160" s="217">
        <v>6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45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185</v>
      </c>
      <c r="AT160" s="224" t="s">
        <v>180</v>
      </c>
      <c r="AU160" s="224" t="s">
        <v>74</v>
      </c>
      <c r="AY160" s="18" t="s">
        <v>178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82</v>
      </c>
      <c r="BK160" s="225">
        <f>ROUND(I160*H160,2)</f>
        <v>0</v>
      </c>
      <c r="BL160" s="18" t="s">
        <v>185</v>
      </c>
      <c r="BM160" s="224" t="s">
        <v>617</v>
      </c>
    </row>
    <row r="161" s="2" customFormat="1">
      <c r="A161" s="39"/>
      <c r="B161" s="40"/>
      <c r="C161" s="41"/>
      <c r="D161" s="226" t="s">
        <v>187</v>
      </c>
      <c r="E161" s="41"/>
      <c r="F161" s="227" t="s">
        <v>1743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74</v>
      </c>
    </row>
    <row r="162" s="2" customFormat="1" ht="16.5" customHeight="1">
      <c r="A162" s="39"/>
      <c r="B162" s="40"/>
      <c r="C162" s="213" t="s">
        <v>407</v>
      </c>
      <c r="D162" s="213" t="s">
        <v>180</v>
      </c>
      <c r="E162" s="214" t="s">
        <v>1744</v>
      </c>
      <c r="F162" s="215" t="s">
        <v>1745</v>
      </c>
      <c r="G162" s="216" t="s">
        <v>1406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185</v>
      </c>
      <c r="AT162" s="224" t="s">
        <v>180</v>
      </c>
      <c r="AU162" s="224" t="s">
        <v>74</v>
      </c>
      <c r="AY162" s="18" t="s">
        <v>178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82</v>
      </c>
      <c r="BK162" s="225">
        <f>ROUND(I162*H162,2)</f>
        <v>0</v>
      </c>
      <c r="BL162" s="18" t="s">
        <v>185</v>
      </c>
      <c r="BM162" s="224" t="s">
        <v>631</v>
      </c>
    </row>
    <row r="163" s="2" customFormat="1">
      <c r="A163" s="39"/>
      <c r="B163" s="40"/>
      <c r="C163" s="41"/>
      <c r="D163" s="226" t="s">
        <v>187</v>
      </c>
      <c r="E163" s="41"/>
      <c r="F163" s="227" t="s">
        <v>1745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74</v>
      </c>
    </row>
    <row r="164" s="2" customFormat="1" ht="16.5" customHeight="1">
      <c r="A164" s="39"/>
      <c r="B164" s="40"/>
      <c r="C164" s="213" t="s">
        <v>413</v>
      </c>
      <c r="D164" s="213" t="s">
        <v>180</v>
      </c>
      <c r="E164" s="214" t="s">
        <v>1746</v>
      </c>
      <c r="F164" s="215" t="s">
        <v>1747</v>
      </c>
      <c r="G164" s="216" t="s">
        <v>1406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185</v>
      </c>
      <c r="AT164" s="224" t="s">
        <v>180</v>
      </c>
      <c r="AU164" s="224" t="s">
        <v>74</v>
      </c>
      <c r="AY164" s="18" t="s">
        <v>178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82</v>
      </c>
      <c r="BK164" s="225">
        <f>ROUND(I164*H164,2)</f>
        <v>0</v>
      </c>
      <c r="BL164" s="18" t="s">
        <v>185</v>
      </c>
      <c r="BM164" s="224" t="s">
        <v>644</v>
      </c>
    </row>
    <row r="165" s="2" customFormat="1">
      <c r="A165" s="39"/>
      <c r="B165" s="40"/>
      <c r="C165" s="41"/>
      <c r="D165" s="226" t="s">
        <v>187</v>
      </c>
      <c r="E165" s="41"/>
      <c r="F165" s="227" t="s">
        <v>1747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187</v>
      </c>
      <c r="AU165" s="18" t="s">
        <v>74</v>
      </c>
    </row>
    <row r="166" s="2" customFormat="1" ht="16.5" customHeight="1">
      <c r="A166" s="39"/>
      <c r="B166" s="40"/>
      <c r="C166" s="213" t="s">
        <v>421</v>
      </c>
      <c r="D166" s="213" t="s">
        <v>180</v>
      </c>
      <c r="E166" s="214" t="s">
        <v>1748</v>
      </c>
      <c r="F166" s="215" t="s">
        <v>1749</v>
      </c>
      <c r="G166" s="216" t="s">
        <v>1406</v>
      </c>
      <c r="H166" s="217">
        <v>16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185</v>
      </c>
      <c r="AT166" s="224" t="s">
        <v>180</v>
      </c>
      <c r="AU166" s="224" t="s">
        <v>74</v>
      </c>
      <c r="AY166" s="18" t="s">
        <v>178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82</v>
      </c>
      <c r="BK166" s="225">
        <f>ROUND(I166*H166,2)</f>
        <v>0</v>
      </c>
      <c r="BL166" s="18" t="s">
        <v>185</v>
      </c>
      <c r="BM166" s="224" t="s">
        <v>654</v>
      </c>
    </row>
    <row r="167" s="2" customFormat="1">
      <c r="A167" s="39"/>
      <c r="B167" s="40"/>
      <c r="C167" s="41"/>
      <c r="D167" s="226" t="s">
        <v>187</v>
      </c>
      <c r="E167" s="41"/>
      <c r="F167" s="227" t="s">
        <v>1749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74</v>
      </c>
    </row>
    <row r="168" s="2" customFormat="1" ht="16.5" customHeight="1">
      <c r="A168" s="39"/>
      <c r="B168" s="40"/>
      <c r="C168" s="213" t="s">
        <v>427</v>
      </c>
      <c r="D168" s="213" t="s">
        <v>180</v>
      </c>
      <c r="E168" s="214" t="s">
        <v>1750</v>
      </c>
      <c r="F168" s="215" t="s">
        <v>1751</v>
      </c>
      <c r="G168" s="216" t="s">
        <v>19</v>
      </c>
      <c r="H168" s="217">
        <v>33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185</v>
      </c>
      <c r="AT168" s="224" t="s">
        <v>180</v>
      </c>
      <c r="AU168" s="224" t="s">
        <v>74</v>
      </c>
      <c r="AY168" s="18" t="s">
        <v>178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82</v>
      </c>
      <c r="BK168" s="225">
        <f>ROUND(I168*H168,2)</f>
        <v>0</v>
      </c>
      <c r="BL168" s="18" t="s">
        <v>185</v>
      </c>
      <c r="BM168" s="224" t="s">
        <v>665</v>
      </c>
    </row>
    <row r="169" s="2" customFormat="1">
      <c r="A169" s="39"/>
      <c r="B169" s="40"/>
      <c r="C169" s="41"/>
      <c r="D169" s="226" t="s">
        <v>187</v>
      </c>
      <c r="E169" s="41"/>
      <c r="F169" s="227" t="s">
        <v>1751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187</v>
      </c>
      <c r="AU169" s="18" t="s">
        <v>74</v>
      </c>
    </row>
    <row r="170" s="2" customFormat="1" ht="16.5" customHeight="1">
      <c r="A170" s="39"/>
      <c r="B170" s="40"/>
      <c r="C170" s="213" t="s">
        <v>431</v>
      </c>
      <c r="D170" s="213" t="s">
        <v>180</v>
      </c>
      <c r="E170" s="214" t="s">
        <v>1752</v>
      </c>
      <c r="F170" s="215" t="s">
        <v>1753</v>
      </c>
      <c r="G170" s="216" t="s">
        <v>1406</v>
      </c>
      <c r="H170" s="217">
        <v>19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185</v>
      </c>
      <c r="AT170" s="224" t="s">
        <v>180</v>
      </c>
      <c r="AU170" s="224" t="s">
        <v>74</v>
      </c>
      <c r="AY170" s="18" t="s">
        <v>178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82</v>
      </c>
      <c r="BK170" s="225">
        <f>ROUND(I170*H170,2)</f>
        <v>0</v>
      </c>
      <c r="BL170" s="18" t="s">
        <v>185</v>
      </c>
      <c r="BM170" s="224" t="s">
        <v>679</v>
      </c>
    </row>
    <row r="171" s="2" customFormat="1">
      <c r="A171" s="39"/>
      <c r="B171" s="40"/>
      <c r="C171" s="41"/>
      <c r="D171" s="226" t="s">
        <v>187</v>
      </c>
      <c r="E171" s="41"/>
      <c r="F171" s="227" t="s">
        <v>1753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187</v>
      </c>
      <c r="AU171" s="18" t="s">
        <v>74</v>
      </c>
    </row>
    <row r="172" s="2" customFormat="1" ht="16.5" customHeight="1">
      <c r="A172" s="39"/>
      <c r="B172" s="40"/>
      <c r="C172" s="213" t="s">
        <v>435</v>
      </c>
      <c r="D172" s="213" t="s">
        <v>180</v>
      </c>
      <c r="E172" s="214" t="s">
        <v>1754</v>
      </c>
      <c r="F172" s="215" t="s">
        <v>1755</v>
      </c>
      <c r="G172" s="216" t="s">
        <v>1406</v>
      </c>
      <c r="H172" s="217">
        <v>6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185</v>
      </c>
      <c r="AT172" s="224" t="s">
        <v>180</v>
      </c>
      <c r="AU172" s="224" t="s">
        <v>74</v>
      </c>
      <c r="AY172" s="18" t="s">
        <v>178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82</v>
      </c>
      <c r="BK172" s="225">
        <f>ROUND(I172*H172,2)</f>
        <v>0</v>
      </c>
      <c r="BL172" s="18" t="s">
        <v>185</v>
      </c>
      <c r="BM172" s="224" t="s">
        <v>695</v>
      </c>
    </row>
    <row r="173" s="2" customFormat="1">
      <c r="A173" s="39"/>
      <c r="B173" s="40"/>
      <c r="C173" s="41"/>
      <c r="D173" s="226" t="s">
        <v>187</v>
      </c>
      <c r="E173" s="41"/>
      <c r="F173" s="227" t="s">
        <v>1755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187</v>
      </c>
      <c r="AU173" s="18" t="s">
        <v>74</v>
      </c>
    </row>
    <row r="174" s="2" customFormat="1" ht="16.5" customHeight="1">
      <c r="A174" s="39"/>
      <c r="B174" s="40"/>
      <c r="C174" s="213" t="s">
        <v>441</v>
      </c>
      <c r="D174" s="213" t="s">
        <v>180</v>
      </c>
      <c r="E174" s="214" t="s">
        <v>1756</v>
      </c>
      <c r="F174" s="215" t="s">
        <v>1757</v>
      </c>
      <c r="G174" s="216" t="s">
        <v>1406</v>
      </c>
      <c r="H174" s="217">
        <v>21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45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185</v>
      </c>
      <c r="AT174" s="224" t="s">
        <v>180</v>
      </c>
      <c r="AU174" s="224" t="s">
        <v>74</v>
      </c>
      <c r="AY174" s="18" t="s">
        <v>178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82</v>
      </c>
      <c r="BK174" s="225">
        <f>ROUND(I174*H174,2)</f>
        <v>0</v>
      </c>
      <c r="BL174" s="18" t="s">
        <v>185</v>
      </c>
      <c r="BM174" s="224" t="s">
        <v>708</v>
      </c>
    </row>
    <row r="175" s="2" customFormat="1">
      <c r="A175" s="39"/>
      <c r="B175" s="40"/>
      <c r="C175" s="41"/>
      <c r="D175" s="226" t="s">
        <v>187</v>
      </c>
      <c r="E175" s="41"/>
      <c r="F175" s="227" t="s">
        <v>1757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187</v>
      </c>
      <c r="AU175" s="18" t="s">
        <v>74</v>
      </c>
    </row>
    <row r="176" s="2" customFormat="1" ht="16.5" customHeight="1">
      <c r="A176" s="39"/>
      <c r="B176" s="40"/>
      <c r="C176" s="213" t="s">
        <v>447</v>
      </c>
      <c r="D176" s="213" t="s">
        <v>180</v>
      </c>
      <c r="E176" s="214" t="s">
        <v>1758</v>
      </c>
      <c r="F176" s="215" t="s">
        <v>1759</v>
      </c>
      <c r="G176" s="216" t="s">
        <v>1406</v>
      </c>
      <c r="H176" s="217">
        <v>7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185</v>
      </c>
      <c r="AT176" s="224" t="s">
        <v>180</v>
      </c>
      <c r="AU176" s="224" t="s">
        <v>74</v>
      </c>
      <c r="AY176" s="18" t="s">
        <v>178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82</v>
      </c>
      <c r="BK176" s="225">
        <f>ROUND(I176*H176,2)</f>
        <v>0</v>
      </c>
      <c r="BL176" s="18" t="s">
        <v>185</v>
      </c>
      <c r="BM176" s="224" t="s">
        <v>721</v>
      </c>
    </row>
    <row r="177" s="2" customFormat="1">
      <c r="A177" s="39"/>
      <c r="B177" s="40"/>
      <c r="C177" s="41"/>
      <c r="D177" s="226" t="s">
        <v>187</v>
      </c>
      <c r="E177" s="41"/>
      <c r="F177" s="227" t="s">
        <v>1759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187</v>
      </c>
      <c r="AU177" s="18" t="s">
        <v>74</v>
      </c>
    </row>
    <row r="178" s="2" customFormat="1" ht="16.5" customHeight="1">
      <c r="A178" s="39"/>
      <c r="B178" s="40"/>
      <c r="C178" s="213" t="s">
        <v>453</v>
      </c>
      <c r="D178" s="213" t="s">
        <v>180</v>
      </c>
      <c r="E178" s="214" t="s">
        <v>1760</v>
      </c>
      <c r="F178" s="215" t="s">
        <v>1761</v>
      </c>
      <c r="G178" s="216" t="s">
        <v>1406</v>
      </c>
      <c r="H178" s="217">
        <v>12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185</v>
      </c>
      <c r="AT178" s="224" t="s">
        <v>180</v>
      </c>
      <c r="AU178" s="224" t="s">
        <v>74</v>
      </c>
      <c r="AY178" s="18" t="s">
        <v>178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82</v>
      </c>
      <c r="BK178" s="225">
        <f>ROUND(I178*H178,2)</f>
        <v>0</v>
      </c>
      <c r="BL178" s="18" t="s">
        <v>185</v>
      </c>
      <c r="BM178" s="224" t="s">
        <v>756</v>
      </c>
    </row>
    <row r="179" s="2" customFormat="1">
      <c r="A179" s="39"/>
      <c r="B179" s="40"/>
      <c r="C179" s="41"/>
      <c r="D179" s="226" t="s">
        <v>187</v>
      </c>
      <c r="E179" s="41"/>
      <c r="F179" s="227" t="s">
        <v>1761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187</v>
      </c>
      <c r="AU179" s="18" t="s">
        <v>74</v>
      </c>
    </row>
    <row r="180" s="2" customFormat="1" ht="16.5" customHeight="1">
      <c r="A180" s="39"/>
      <c r="B180" s="40"/>
      <c r="C180" s="213" t="s">
        <v>458</v>
      </c>
      <c r="D180" s="213" t="s">
        <v>180</v>
      </c>
      <c r="E180" s="214" t="s">
        <v>1762</v>
      </c>
      <c r="F180" s="215" t="s">
        <v>1763</v>
      </c>
      <c r="G180" s="216" t="s">
        <v>1406</v>
      </c>
      <c r="H180" s="217">
        <v>3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185</v>
      </c>
      <c r="AT180" s="224" t="s">
        <v>180</v>
      </c>
      <c r="AU180" s="224" t="s">
        <v>74</v>
      </c>
      <c r="AY180" s="18" t="s">
        <v>178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82</v>
      </c>
      <c r="BK180" s="225">
        <f>ROUND(I180*H180,2)</f>
        <v>0</v>
      </c>
      <c r="BL180" s="18" t="s">
        <v>185</v>
      </c>
      <c r="BM180" s="224" t="s">
        <v>767</v>
      </c>
    </row>
    <row r="181" s="2" customFormat="1">
      <c r="A181" s="39"/>
      <c r="B181" s="40"/>
      <c r="C181" s="41"/>
      <c r="D181" s="226" t="s">
        <v>187</v>
      </c>
      <c r="E181" s="41"/>
      <c r="F181" s="227" t="s">
        <v>1763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187</v>
      </c>
      <c r="AU181" s="18" t="s">
        <v>74</v>
      </c>
    </row>
    <row r="182" s="2" customFormat="1" ht="16.5" customHeight="1">
      <c r="A182" s="39"/>
      <c r="B182" s="40"/>
      <c r="C182" s="213" t="s">
        <v>464</v>
      </c>
      <c r="D182" s="213" t="s">
        <v>180</v>
      </c>
      <c r="E182" s="214" t="s">
        <v>1764</v>
      </c>
      <c r="F182" s="215" t="s">
        <v>1765</v>
      </c>
      <c r="G182" s="216" t="s">
        <v>1406</v>
      </c>
      <c r="H182" s="217">
        <v>5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185</v>
      </c>
      <c r="AT182" s="224" t="s">
        <v>180</v>
      </c>
      <c r="AU182" s="224" t="s">
        <v>74</v>
      </c>
      <c r="AY182" s="18" t="s">
        <v>178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82</v>
      </c>
      <c r="BK182" s="225">
        <f>ROUND(I182*H182,2)</f>
        <v>0</v>
      </c>
      <c r="BL182" s="18" t="s">
        <v>185</v>
      </c>
      <c r="BM182" s="224" t="s">
        <v>777</v>
      </c>
    </row>
    <row r="183" s="2" customFormat="1">
      <c r="A183" s="39"/>
      <c r="B183" s="40"/>
      <c r="C183" s="41"/>
      <c r="D183" s="226" t="s">
        <v>187</v>
      </c>
      <c r="E183" s="41"/>
      <c r="F183" s="227" t="s">
        <v>1765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187</v>
      </c>
      <c r="AU183" s="18" t="s">
        <v>74</v>
      </c>
    </row>
    <row r="184" s="2" customFormat="1" ht="16.5" customHeight="1">
      <c r="A184" s="39"/>
      <c r="B184" s="40"/>
      <c r="C184" s="213" t="s">
        <v>470</v>
      </c>
      <c r="D184" s="213" t="s">
        <v>180</v>
      </c>
      <c r="E184" s="214" t="s">
        <v>1766</v>
      </c>
      <c r="F184" s="215" t="s">
        <v>1767</v>
      </c>
      <c r="G184" s="216" t="s">
        <v>1406</v>
      </c>
      <c r="H184" s="217">
        <v>7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45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185</v>
      </c>
      <c r="AT184" s="224" t="s">
        <v>180</v>
      </c>
      <c r="AU184" s="224" t="s">
        <v>74</v>
      </c>
      <c r="AY184" s="18" t="s">
        <v>178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82</v>
      </c>
      <c r="BK184" s="225">
        <f>ROUND(I184*H184,2)</f>
        <v>0</v>
      </c>
      <c r="BL184" s="18" t="s">
        <v>185</v>
      </c>
      <c r="BM184" s="224" t="s">
        <v>788</v>
      </c>
    </row>
    <row r="185" s="2" customFormat="1">
      <c r="A185" s="39"/>
      <c r="B185" s="40"/>
      <c r="C185" s="41"/>
      <c r="D185" s="226" t="s">
        <v>187</v>
      </c>
      <c r="E185" s="41"/>
      <c r="F185" s="227" t="s">
        <v>1767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187</v>
      </c>
      <c r="AU185" s="18" t="s">
        <v>74</v>
      </c>
    </row>
    <row r="186" s="2" customFormat="1" ht="16.5" customHeight="1">
      <c r="A186" s="39"/>
      <c r="B186" s="40"/>
      <c r="C186" s="213" t="s">
        <v>474</v>
      </c>
      <c r="D186" s="213" t="s">
        <v>180</v>
      </c>
      <c r="E186" s="214" t="s">
        <v>1768</v>
      </c>
      <c r="F186" s="215" t="s">
        <v>1769</v>
      </c>
      <c r="G186" s="216" t="s">
        <v>1406</v>
      </c>
      <c r="H186" s="217">
        <v>4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45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185</v>
      </c>
      <c r="AT186" s="224" t="s">
        <v>180</v>
      </c>
      <c r="AU186" s="224" t="s">
        <v>74</v>
      </c>
      <c r="AY186" s="18" t="s">
        <v>178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82</v>
      </c>
      <c r="BK186" s="225">
        <f>ROUND(I186*H186,2)</f>
        <v>0</v>
      </c>
      <c r="BL186" s="18" t="s">
        <v>185</v>
      </c>
      <c r="BM186" s="224" t="s">
        <v>796</v>
      </c>
    </row>
    <row r="187" s="2" customFormat="1">
      <c r="A187" s="39"/>
      <c r="B187" s="40"/>
      <c r="C187" s="41"/>
      <c r="D187" s="226" t="s">
        <v>187</v>
      </c>
      <c r="E187" s="41"/>
      <c r="F187" s="227" t="s">
        <v>1769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187</v>
      </c>
      <c r="AU187" s="18" t="s">
        <v>74</v>
      </c>
    </row>
    <row r="188" s="2" customFormat="1" ht="16.5" customHeight="1">
      <c r="A188" s="39"/>
      <c r="B188" s="40"/>
      <c r="C188" s="213" t="s">
        <v>478</v>
      </c>
      <c r="D188" s="213" t="s">
        <v>180</v>
      </c>
      <c r="E188" s="214" t="s">
        <v>1770</v>
      </c>
      <c r="F188" s="215" t="s">
        <v>1771</v>
      </c>
      <c r="G188" s="216" t="s">
        <v>1406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185</v>
      </c>
      <c r="AT188" s="224" t="s">
        <v>180</v>
      </c>
      <c r="AU188" s="224" t="s">
        <v>74</v>
      </c>
      <c r="AY188" s="18" t="s">
        <v>178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82</v>
      </c>
      <c r="BK188" s="225">
        <f>ROUND(I188*H188,2)</f>
        <v>0</v>
      </c>
      <c r="BL188" s="18" t="s">
        <v>185</v>
      </c>
      <c r="BM188" s="224" t="s">
        <v>804</v>
      </c>
    </row>
    <row r="189" s="2" customFormat="1">
      <c r="A189" s="39"/>
      <c r="B189" s="40"/>
      <c r="C189" s="41"/>
      <c r="D189" s="226" t="s">
        <v>187</v>
      </c>
      <c r="E189" s="41"/>
      <c r="F189" s="227" t="s">
        <v>1771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187</v>
      </c>
      <c r="AU189" s="18" t="s">
        <v>74</v>
      </c>
    </row>
    <row r="190" s="2" customFormat="1" ht="16.5" customHeight="1">
      <c r="A190" s="39"/>
      <c r="B190" s="40"/>
      <c r="C190" s="213" t="s">
        <v>482</v>
      </c>
      <c r="D190" s="213" t="s">
        <v>180</v>
      </c>
      <c r="E190" s="214" t="s">
        <v>1772</v>
      </c>
      <c r="F190" s="215" t="s">
        <v>1773</v>
      </c>
      <c r="G190" s="216" t="s">
        <v>1406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45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185</v>
      </c>
      <c r="AT190" s="224" t="s">
        <v>180</v>
      </c>
      <c r="AU190" s="224" t="s">
        <v>74</v>
      </c>
      <c r="AY190" s="18" t="s">
        <v>178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82</v>
      </c>
      <c r="BK190" s="225">
        <f>ROUND(I190*H190,2)</f>
        <v>0</v>
      </c>
      <c r="BL190" s="18" t="s">
        <v>185</v>
      </c>
      <c r="BM190" s="224" t="s">
        <v>815</v>
      </c>
    </row>
    <row r="191" s="2" customFormat="1">
      <c r="A191" s="39"/>
      <c r="B191" s="40"/>
      <c r="C191" s="41"/>
      <c r="D191" s="226" t="s">
        <v>187</v>
      </c>
      <c r="E191" s="41"/>
      <c r="F191" s="227" t="s">
        <v>1773</v>
      </c>
      <c r="G191" s="41"/>
      <c r="H191" s="41"/>
      <c r="I191" s="228"/>
      <c r="J191" s="41"/>
      <c r="K191" s="41"/>
      <c r="L191" s="45"/>
      <c r="M191" s="266"/>
      <c r="N191" s="267"/>
      <c r="O191" s="268"/>
      <c r="P191" s="268"/>
      <c r="Q191" s="268"/>
      <c r="R191" s="268"/>
      <c r="S191" s="268"/>
      <c r="T191" s="26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187</v>
      </c>
      <c r="AU191" s="18" t="s">
        <v>74</v>
      </c>
    </row>
    <row r="192" s="2" customFormat="1" ht="6.96" customHeight="1">
      <c r="A192" s="39"/>
      <c r="B192" s="60"/>
      <c r="C192" s="61"/>
      <c r="D192" s="61"/>
      <c r="E192" s="61"/>
      <c r="F192" s="61"/>
      <c r="G192" s="61"/>
      <c r="H192" s="61"/>
      <c r="I192" s="61"/>
      <c r="J192" s="61"/>
      <c r="K192" s="61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cChdHIqlIzlUGg2CCyLx8rXtpF/FT91294UeKalyi9DoJSHjxWNLXDTgJ1IKfh83UnEr3NceeZcJleLm/ervkg==" hashValue="sscAL+QwKztgoblw1iJv23vkARkFgjugIKlnAYiqQ1WnIhvAcZB3qsS3Xg/rAn9nC+Bz67DtHmOxF/LXfScSCA==" algorithmName="SHA-512" password="CC35"/>
  <autoFilter ref="C84:K1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1554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1774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ROUND((SUM(BE85:BE87)),  2)</f>
        <v>0</v>
      </c>
      <c r="G35" s="39"/>
      <c r="H35" s="39"/>
      <c r="I35" s="158">
        <v>0.20999999999999999</v>
      </c>
      <c r="J35" s="157">
        <f>ROUND(((SUM(BE85:BE87))*I35),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ROUND((SUM(BF85:BF87)),  2)</f>
        <v>0</v>
      </c>
      <c r="G36" s="39"/>
      <c r="H36" s="39"/>
      <c r="I36" s="158">
        <v>0.14999999999999999</v>
      </c>
      <c r="J36" s="157">
        <f>ROUND(((SUM(BF85:BF87))*I36),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ROUND((SUM(BG85:BG87)),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ROUND((SUM(BH85:BH87)),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ROUND((SUM(BI85:BI87)),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1554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C25 - Práce v HZS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1553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1554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C25 - Práce v HZS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SUM(P86:P87)</f>
        <v>0</v>
      </c>
      <c r="Q85" s="97"/>
      <c r="R85" s="194">
        <f>SUM(R86:R87)</f>
        <v>0</v>
      </c>
      <c r="S85" s="97"/>
      <c r="T85" s="195">
        <f>SUM(T86:T87)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SUM(BK86:BK87)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1775</v>
      </c>
      <c r="F86" s="215" t="s">
        <v>1776</v>
      </c>
      <c r="G86" s="216" t="s">
        <v>1777</v>
      </c>
      <c r="H86" s="217">
        <v>30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1776</v>
      </c>
      <c r="G87" s="41"/>
      <c r="H87" s="41"/>
      <c r="I87" s="228"/>
      <c r="J87" s="41"/>
      <c r="K87" s="41"/>
      <c r="L87" s="45"/>
      <c r="M87" s="266"/>
      <c r="N87" s="267"/>
      <c r="O87" s="268"/>
      <c r="P87" s="268"/>
      <c r="Q87" s="268"/>
      <c r="R87" s="268"/>
      <c r="S87" s="268"/>
      <c r="T87" s="26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45"/>
      <c r="M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</sheetData>
  <sheetProtection sheet="1" autoFilter="0" formatColumns="0" formatRows="0" objects="1" scenarios="1" spinCount="100000" saltValue="ayoV9JbUuFNRToe2P20umAXQyp6zvZMW5Fv/ArW1oF2oTJRqu/OAtqYDSEpT+Kv+brh6QBh2g4Wpr7fH6Fe/4A==" hashValue="9CeMTBRTQo8jkRj6o4cAE7oOnUfD+z6LG9hwG5dBNYQuUn3l43WttqhE8Sjcpa4xNJHREVBxcUY+NUDdR9/dHw==" algorithmName="SHA-512" password="CC35"/>
  <autoFilter ref="C84:K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1554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1778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ROUND((SUM(BE85:BE87)),  2)</f>
        <v>0</v>
      </c>
      <c r="G35" s="39"/>
      <c r="H35" s="39"/>
      <c r="I35" s="158">
        <v>0.20999999999999999</v>
      </c>
      <c r="J35" s="157">
        <f>ROUND(((SUM(BE85:BE87))*I35),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ROUND((SUM(BF85:BF87)),  2)</f>
        <v>0</v>
      </c>
      <c r="G36" s="39"/>
      <c r="H36" s="39"/>
      <c r="I36" s="158">
        <v>0.14999999999999999</v>
      </c>
      <c r="J36" s="157">
        <f>ROUND(((SUM(BF85:BF87))*I36),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ROUND((SUM(BG85:BG87)),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ROUND((SUM(BH85:BH87)),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ROUND((SUM(BI85:BI87)),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1554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VC - Výchozí revize elektro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1553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1554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VC - Výchozí revize elektro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SUM(P86:P87)</f>
        <v>0</v>
      </c>
      <c r="Q85" s="97"/>
      <c r="R85" s="194">
        <f>SUM(R86:R87)</f>
        <v>0</v>
      </c>
      <c r="S85" s="97"/>
      <c r="T85" s="195">
        <f>SUM(T86:T87)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SUM(BK86:BK87)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1779</v>
      </c>
      <c r="F86" s="215" t="s">
        <v>1780</v>
      </c>
      <c r="G86" s="216" t="s">
        <v>1781</v>
      </c>
      <c r="H86" s="217">
        <v>1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1780</v>
      </c>
      <c r="G87" s="41"/>
      <c r="H87" s="41"/>
      <c r="I87" s="228"/>
      <c r="J87" s="41"/>
      <c r="K87" s="41"/>
      <c r="L87" s="45"/>
      <c r="M87" s="266"/>
      <c r="N87" s="267"/>
      <c r="O87" s="268"/>
      <c r="P87" s="268"/>
      <c r="Q87" s="268"/>
      <c r="R87" s="268"/>
      <c r="S87" s="268"/>
      <c r="T87" s="26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45"/>
      <c r="M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</sheetData>
  <sheetProtection sheet="1" autoFilter="0" formatColumns="0" formatRows="0" objects="1" scenarios="1" spinCount="100000" saltValue="EOyyKnQCu2s22C47gYvy1h0qmp/2UAZquz4BBDPDDL/FVqh2Xm+/t0tEpvZ6l7H1bPE0X6celmW/d9G7tfSDHQ==" hashValue="CGDm0uzueDtx1dytQIVHrem+YMYYxAjC2FblnuEWKqMm1/GprNhUYXQMOf8ATYNUFVXqKcAOE3/tmpUCKRPWkg==" algorithmName="SHA-512" password="CC35"/>
  <autoFilter ref="C84:K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1554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1782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ROUND((SUM(BE85:BE91)),  2)</f>
        <v>0</v>
      </c>
      <c r="G35" s="39"/>
      <c r="H35" s="39"/>
      <c r="I35" s="158">
        <v>0.20999999999999999</v>
      </c>
      <c r="J35" s="157">
        <f>ROUND(((SUM(BE85:BE91))*I35),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ROUND((SUM(BF85:BF91)),  2)</f>
        <v>0</v>
      </c>
      <c r="G36" s="39"/>
      <c r="H36" s="39"/>
      <c r="I36" s="158">
        <v>0.14999999999999999</v>
      </c>
      <c r="J36" s="157">
        <f>ROUND(((SUM(BF85:BF91))*I36),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1554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VC 722289 - Pravidelné revize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1553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1554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VC 722289 - Pravidelné revize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SUM(P86:P91)</f>
        <v>0</v>
      </c>
      <c r="Q85" s="97"/>
      <c r="R85" s="194">
        <f>SUM(R86:R91)</f>
        <v>0</v>
      </c>
      <c r="S85" s="97"/>
      <c r="T85" s="195">
        <f>SUM(T86:T91)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SUM(BK86:BK91)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1783</v>
      </c>
      <c r="F86" s="215" t="s">
        <v>1784</v>
      </c>
      <c r="G86" s="216" t="s">
        <v>1785</v>
      </c>
      <c r="H86" s="217">
        <v>1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1784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16.5" customHeight="1">
      <c r="A88" s="39"/>
      <c r="B88" s="40"/>
      <c r="C88" s="213" t="s">
        <v>84</v>
      </c>
      <c r="D88" s="213" t="s">
        <v>180</v>
      </c>
      <c r="E88" s="214" t="s">
        <v>1786</v>
      </c>
      <c r="F88" s="215" t="s">
        <v>1787</v>
      </c>
      <c r="G88" s="216" t="s">
        <v>1406</v>
      </c>
      <c r="H88" s="217">
        <v>20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1787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16.5" customHeight="1">
      <c r="A90" s="39"/>
      <c r="B90" s="40"/>
      <c r="C90" s="213" t="s">
        <v>196</v>
      </c>
      <c r="D90" s="213" t="s">
        <v>180</v>
      </c>
      <c r="E90" s="214" t="s">
        <v>1788</v>
      </c>
      <c r="F90" s="215" t="s">
        <v>1789</v>
      </c>
      <c r="G90" s="216" t="s">
        <v>1785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185</v>
      </c>
      <c r="AT90" s="224" t="s">
        <v>180</v>
      </c>
      <c r="AU90" s="224" t="s">
        <v>74</v>
      </c>
      <c r="AY90" s="18" t="s">
        <v>178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82</v>
      </c>
      <c r="BK90" s="225">
        <f>ROUND(I90*H90,2)</f>
        <v>0</v>
      </c>
      <c r="BL90" s="18" t="s">
        <v>185</v>
      </c>
      <c r="BM90" s="224" t="s">
        <v>216</v>
      </c>
    </row>
    <row r="91" s="2" customFormat="1">
      <c r="A91" s="39"/>
      <c r="B91" s="40"/>
      <c r="C91" s="41"/>
      <c r="D91" s="226" t="s">
        <v>187</v>
      </c>
      <c r="E91" s="41"/>
      <c r="F91" s="227" t="s">
        <v>1789</v>
      </c>
      <c r="G91" s="41"/>
      <c r="H91" s="41"/>
      <c r="I91" s="228"/>
      <c r="J91" s="41"/>
      <c r="K91" s="41"/>
      <c r="L91" s="45"/>
      <c r="M91" s="266"/>
      <c r="N91" s="267"/>
      <c r="O91" s="268"/>
      <c r="P91" s="268"/>
      <c r="Q91" s="268"/>
      <c r="R91" s="268"/>
      <c r="S91" s="268"/>
      <c r="T91" s="26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187</v>
      </c>
      <c r="AU91" s="18" t="s">
        <v>74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/0GGoLUZj6e1Md9UA9l36cRbmOk0s88Zo6f5LoP0cyLZciHfIqTFp47FndDGF+PEBS3qC59qfZHmPtKpLzDuhA==" hashValue="PQ8ozxSDHAMsPgVlBGIvfH0OOnhrMfiaz52cU5g1WSSAJb0Syb//aK5lRnKOa2JYwVD8OYvPFqCwsXhjMgB61Q==" algorithmName="SHA-512" password="CC35"/>
  <autoFilter ref="C84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1554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1790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ROUND((SUM(BE85:BE89)),  2)</f>
        <v>0</v>
      </c>
      <c r="G35" s="39"/>
      <c r="H35" s="39"/>
      <c r="I35" s="158">
        <v>0.20999999999999999</v>
      </c>
      <c r="J35" s="157">
        <f>ROUND(((SUM(BE85:BE89))*I35),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ROUND((SUM(BF85:BF89)),  2)</f>
        <v>0</v>
      </c>
      <c r="G36" s="39"/>
      <c r="H36" s="39"/>
      <c r="I36" s="158">
        <v>0.14999999999999999</v>
      </c>
      <c r="J36" s="157">
        <f>ROUND(((SUM(BF85:BF89))*I36),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ROUND((SUM(BG85:BG89)),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ROUND((SUM(BH85:BH89)),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ROUND((SUM(BI85:BI89)),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1554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VC 732 - Rozvaděče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1553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1554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VC 732 - Rozvaděče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SUM(P86:P89)</f>
        <v>0</v>
      </c>
      <c r="Q85" s="97"/>
      <c r="R85" s="194">
        <f>SUM(R86:R89)</f>
        <v>0</v>
      </c>
      <c r="S85" s="97"/>
      <c r="T85" s="195">
        <f>SUM(T86:T89)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SUM(BK86:BK89)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1791</v>
      </c>
      <c r="F86" s="215" t="s">
        <v>1792</v>
      </c>
      <c r="G86" s="216" t="s">
        <v>1406</v>
      </c>
      <c r="H86" s="217">
        <v>20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1792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16.5" customHeight="1">
      <c r="A88" s="39"/>
      <c r="B88" s="40"/>
      <c r="C88" s="213" t="s">
        <v>84</v>
      </c>
      <c r="D88" s="213" t="s">
        <v>180</v>
      </c>
      <c r="E88" s="214" t="s">
        <v>1793</v>
      </c>
      <c r="F88" s="215" t="s">
        <v>1794</v>
      </c>
      <c r="G88" s="216" t="s">
        <v>1406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1794</v>
      </c>
      <c r="G89" s="41"/>
      <c r="H89" s="41"/>
      <c r="I89" s="228"/>
      <c r="J89" s="41"/>
      <c r="K89" s="41"/>
      <c r="L89" s="45"/>
      <c r="M89" s="266"/>
      <c r="N89" s="267"/>
      <c r="O89" s="268"/>
      <c r="P89" s="268"/>
      <c r="Q89" s="268"/>
      <c r="R89" s="268"/>
      <c r="S89" s="268"/>
      <c r="T89" s="26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6.96" customHeight="1">
      <c r="A90" s="39"/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45"/>
      <c r="M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</sheetData>
  <sheetProtection sheet="1" autoFilter="0" formatColumns="0" formatRows="0" objects="1" scenarios="1" spinCount="100000" saltValue="AvlVUIJxzPpTTWdz9rWOOf7yeT/y9IwKC+1zlhoGKQG8Uhzw+uKfddXEOQbceV4dx6PiegLlY9lxcgjnH0IzXg==" hashValue="mm4/Lc8cNHpBisNv0Z/ZFx8rV/AdJjXPwkEkafbofTmx+iZUrLu0mJJaWHRXDuUKnOjYsUEp4vklKTXhyKOGcg==" algorithmName="SHA-512" password="CC35"/>
  <autoFilter ref="C84:K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1795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1796</v>
      </c>
      <c r="G12" s="39"/>
      <c r="H12" s="39"/>
      <c r="I12" s="143" t="s">
        <v>23</v>
      </c>
      <c r="J12" s="147" t="str">
        <f>'Rekapitulace stavby'!AN8</f>
        <v>26. 4. 2022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1797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1798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35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28</v>
      </c>
      <c r="J21" s="134" t="s">
        <v>37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36</v>
      </c>
      <c r="F24" s="39"/>
      <c r="G24" s="39"/>
      <c r="H24" s="39"/>
      <c r="I24" s="143" t="s">
        <v>28</v>
      </c>
      <c r="J24" s="134" t="s">
        <v>37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ROUND((SUM(BE86:BE481)),  2)</f>
        <v>0</v>
      </c>
      <c r="G33" s="39"/>
      <c r="H33" s="39"/>
      <c r="I33" s="158">
        <v>0.20999999999999999</v>
      </c>
      <c r="J33" s="157">
        <f>ROUND(((SUM(BE86:BE481))*I33),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ROUND((SUM(BF86:BF481)),  2)</f>
        <v>0</v>
      </c>
      <c r="G34" s="39"/>
      <c r="H34" s="39"/>
      <c r="I34" s="158">
        <v>0.14999999999999999</v>
      </c>
      <c r="J34" s="157">
        <f>ROUND(((SUM(BF86:BF481))*I34),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ROUND((SUM(BG86:BG481)),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ROUND((SUM(BH86:BH481)),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ROUND((SUM(BI86:BI481)),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2022_MŠ HOŘANY REKONSTRUKCE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Zařízení zdravotně technických instalací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Stonava č.p. 1014, Stonava 735 34</v>
      </c>
      <c r="G52" s="41"/>
      <c r="H52" s="41"/>
      <c r="I52" s="33" t="s">
        <v>23</v>
      </c>
      <c r="J52" s="73" t="str">
        <f>IF(J12="","",J12)</f>
        <v>26. 4. 2022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Stonava</v>
      </c>
      <c r="G54" s="41"/>
      <c r="H54" s="41"/>
      <c r="I54" s="33" t="s">
        <v>31</v>
      </c>
      <c r="J54" s="37" t="str">
        <f>E21</f>
        <v>Amun Pro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129</v>
      </c>
      <c r="D57" s="172"/>
      <c r="E57" s="172"/>
      <c r="F57" s="172"/>
      <c r="G57" s="172"/>
      <c r="H57" s="172"/>
      <c r="I57" s="172"/>
      <c r="J57" s="173" t="s">
        <v>130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131</v>
      </c>
    </row>
    <row r="60" s="9" customFormat="1" ht="24.96" customHeight="1">
      <c r="A60" s="9"/>
      <c r="B60" s="175"/>
      <c r="C60" s="176"/>
      <c r="D60" s="177" t="s">
        <v>145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146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1799</v>
      </c>
      <c r="E62" s="183"/>
      <c r="F62" s="183"/>
      <c r="G62" s="183"/>
      <c r="H62" s="183"/>
      <c r="I62" s="183"/>
      <c r="J62" s="184">
        <f>J190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1800</v>
      </c>
      <c r="E63" s="183"/>
      <c r="F63" s="183"/>
      <c r="G63" s="183"/>
      <c r="H63" s="183"/>
      <c r="I63" s="183"/>
      <c r="J63" s="184">
        <f>J353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1801</v>
      </c>
      <c r="E64" s="183"/>
      <c r="F64" s="183"/>
      <c r="G64" s="183"/>
      <c r="H64" s="183"/>
      <c r="I64" s="183"/>
      <c r="J64" s="184">
        <f>J461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1802</v>
      </c>
      <c r="E65" s="183"/>
      <c r="F65" s="183"/>
      <c r="G65" s="183"/>
      <c r="H65" s="183"/>
      <c r="I65" s="183"/>
      <c r="J65" s="184">
        <f>J471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162</v>
      </c>
      <c r="E66" s="178"/>
      <c r="F66" s="178"/>
      <c r="G66" s="178"/>
      <c r="H66" s="178"/>
      <c r="I66" s="178"/>
      <c r="J66" s="179">
        <f>J475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163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2022_MŠ HOŘANY REKONSTRUKCE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04 - Zařízení zdravotně technických instalací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Stonava č.p. 1014, Stonava 735 34</v>
      </c>
      <c r="G80" s="41"/>
      <c r="H80" s="41"/>
      <c r="I80" s="33" t="s">
        <v>23</v>
      </c>
      <c r="J80" s="73" t="str">
        <f>IF(J12="","",J12)</f>
        <v>26. 4. 2022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Obec Stonava</v>
      </c>
      <c r="G82" s="41"/>
      <c r="H82" s="41"/>
      <c r="I82" s="33" t="s">
        <v>31</v>
      </c>
      <c r="J82" s="37" t="str">
        <f>E21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Amun Pro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164</v>
      </c>
      <c r="D85" s="189" t="s">
        <v>59</v>
      </c>
      <c r="E85" s="189" t="s">
        <v>55</v>
      </c>
      <c r="F85" s="189" t="s">
        <v>56</v>
      </c>
      <c r="G85" s="189" t="s">
        <v>165</v>
      </c>
      <c r="H85" s="189" t="s">
        <v>166</v>
      </c>
      <c r="I85" s="189" t="s">
        <v>167</v>
      </c>
      <c r="J85" s="189" t="s">
        <v>130</v>
      </c>
      <c r="K85" s="190" t="s">
        <v>168</v>
      </c>
      <c r="L85" s="191"/>
      <c r="M85" s="93" t="s">
        <v>19</v>
      </c>
      <c r="N85" s="94" t="s">
        <v>44</v>
      </c>
      <c r="O85" s="94" t="s">
        <v>169</v>
      </c>
      <c r="P85" s="94" t="s">
        <v>170</v>
      </c>
      <c r="Q85" s="94" t="s">
        <v>171</v>
      </c>
      <c r="R85" s="94" t="s">
        <v>172</v>
      </c>
      <c r="S85" s="94" t="s">
        <v>173</v>
      </c>
      <c r="T85" s="95" t="s">
        <v>174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175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P87+P475</f>
        <v>0</v>
      </c>
      <c r="Q86" s="97"/>
      <c r="R86" s="194">
        <f>R87+R475</f>
        <v>1.37822</v>
      </c>
      <c r="S86" s="97"/>
      <c r="T86" s="195">
        <f>T87+T475</f>
        <v>1.9990199999999998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131</v>
      </c>
      <c r="BK86" s="196">
        <f>BK87+BK475</f>
        <v>0</v>
      </c>
    </row>
    <row r="87" s="12" customFormat="1" ht="25.92" customHeight="1">
      <c r="A87" s="12"/>
      <c r="B87" s="197"/>
      <c r="C87" s="198"/>
      <c r="D87" s="199" t="s">
        <v>73</v>
      </c>
      <c r="E87" s="200" t="s">
        <v>691</v>
      </c>
      <c r="F87" s="200" t="s">
        <v>692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P88+P190+P353+P461+P471</f>
        <v>0</v>
      </c>
      <c r="Q87" s="205"/>
      <c r="R87" s="206">
        <f>R88+R190+R353+R461+R471</f>
        <v>1.37822</v>
      </c>
      <c r="S87" s="205"/>
      <c r="T87" s="207">
        <f>T88+T190+T353+T461+T471</f>
        <v>1.9990199999999998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84</v>
      </c>
      <c r="AT87" s="209" t="s">
        <v>73</v>
      </c>
      <c r="AU87" s="209" t="s">
        <v>74</v>
      </c>
      <c r="AY87" s="208" t="s">
        <v>178</v>
      </c>
      <c r="BK87" s="210">
        <f>BK88+BK190+BK353+BK461+BK471</f>
        <v>0</v>
      </c>
    </row>
    <row r="88" s="12" customFormat="1" ht="22.8" customHeight="1">
      <c r="A88" s="12"/>
      <c r="B88" s="197"/>
      <c r="C88" s="198"/>
      <c r="D88" s="199" t="s">
        <v>73</v>
      </c>
      <c r="E88" s="211" t="s">
        <v>693</v>
      </c>
      <c r="F88" s="211" t="s">
        <v>694</v>
      </c>
      <c r="G88" s="198"/>
      <c r="H88" s="198"/>
      <c r="I88" s="201"/>
      <c r="J88" s="212">
        <f>BK88</f>
        <v>0</v>
      </c>
      <c r="K88" s="198"/>
      <c r="L88" s="203"/>
      <c r="M88" s="204"/>
      <c r="N88" s="205"/>
      <c r="O88" s="205"/>
      <c r="P88" s="206">
        <f>SUM(P89:P189)</f>
        <v>0</v>
      </c>
      <c r="Q88" s="205"/>
      <c r="R88" s="206">
        <f>SUM(R89:R189)</f>
        <v>0.14362999999999998</v>
      </c>
      <c r="S88" s="205"/>
      <c r="T88" s="207">
        <f>SUM(T89:T189)</f>
        <v>1.4073399999999998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84</v>
      </c>
      <c r="AT88" s="209" t="s">
        <v>73</v>
      </c>
      <c r="AU88" s="209" t="s">
        <v>82</v>
      </c>
      <c r="AY88" s="208" t="s">
        <v>178</v>
      </c>
      <c r="BK88" s="210">
        <f>SUM(BK89:BK189)</f>
        <v>0</v>
      </c>
    </row>
    <row r="89" s="2" customFormat="1" ht="16.5" customHeight="1">
      <c r="A89" s="39"/>
      <c r="B89" s="40"/>
      <c r="C89" s="213" t="s">
        <v>82</v>
      </c>
      <c r="D89" s="213" t="s">
        <v>180</v>
      </c>
      <c r="E89" s="214" t="s">
        <v>1803</v>
      </c>
      <c r="F89" s="215" t="s">
        <v>1804</v>
      </c>
      <c r="G89" s="216" t="s">
        <v>237</v>
      </c>
      <c r="H89" s="217">
        <v>82</v>
      </c>
      <c r="I89" s="218"/>
      <c r="J89" s="219">
        <f>ROUND(I89*H89,2)</f>
        <v>0</v>
      </c>
      <c r="K89" s="215" t="s">
        <v>184</v>
      </c>
      <c r="L89" s="45"/>
      <c r="M89" s="220" t="s">
        <v>19</v>
      </c>
      <c r="N89" s="221" t="s">
        <v>45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0.014919999999999999</v>
      </c>
      <c r="T89" s="223">
        <f>S89*H89</f>
        <v>1.2234399999999999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279</v>
      </c>
      <c r="AT89" s="224" t="s">
        <v>180</v>
      </c>
      <c r="AU89" s="224" t="s">
        <v>84</v>
      </c>
      <c r="AY89" s="18" t="s">
        <v>178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82</v>
      </c>
      <c r="BK89" s="225">
        <f>ROUND(I89*H89,2)</f>
        <v>0</v>
      </c>
      <c r="BL89" s="18" t="s">
        <v>279</v>
      </c>
      <c r="BM89" s="224" t="s">
        <v>1805</v>
      </c>
    </row>
    <row r="90" s="2" customFormat="1">
      <c r="A90" s="39"/>
      <c r="B90" s="40"/>
      <c r="C90" s="41"/>
      <c r="D90" s="226" t="s">
        <v>187</v>
      </c>
      <c r="E90" s="41"/>
      <c r="F90" s="227" t="s">
        <v>1804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187</v>
      </c>
      <c r="AU90" s="18" t="s">
        <v>84</v>
      </c>
    </row>
    <row r="91" s="2" customFormat="1">
      <c r="A91" s="39"/>
      <c r="B91" s="40"/>
      <c r="C91" s="41"/>
      <c r="D91" s="231" t="s">
        <v>189</v>
      </c>
      <c r="E91" s="41"/>
      <c r="F91" s="232" t="s">
        <v>1806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189</v>
      </c>
      <c r="AU91" s="18" t="s">
        <v>84</v>
      </c>
    </row>
    <row r="92" s="2" customFormat="1" ht="16.5" customHeight="1">
      <c r="A92" s="39"/>
      <c r="B92" s="40"/>
      <c r="C92" s="213" t="s">
        <v>84</v>
      </c>
      <c r="D92" s="213" t="s">
        <v>180</v>
      </c>
      <c r="E92" s="214" t="s">
        <v>1807</v>
      </c>
      <c r="F92" s="215" t="s">
        <v>1808</v>
      </c>
      <c r="G92" s="216" t="s">
        <v>237</v>
      </c>
      <c r="H92" s="217">
        <v>6</v>
      </c>
      <c r="I92" s="218"/>
      <c r="J92" s="219">
        <f>ROUND(I92*H92,2)</f>
        <v>0</v>
      </c>
      <c r="K92" s="215" t="s">
        <v>184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0.03065</v>
      </c>
      <c r="T92" s="223">
        <f>S92*H92</f>
        <v>0.18390000000000001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279</v>
      </c>
      <c r="AT92" s="224" t="s">
        <v>180</v>
      </c>
      <c r="AU92" s="224" t="s">
        <v>84</v>
      </c>
      <c r="AY92" s="18" t="s">
        <v>178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82</v>
      </c>
      <c r="BK92" s="225">
        <f>ROUND(I92*H92,2)</f>
        <v>0</v>
      </c>
      <c r="BL92" s="18" t="s">
        <v>279</v>
      </c>
      <c r="BM92" s="224" t="s">
        <v>1809</v>
      </c>
    </row>
    <row r="93" s="2" customFormat="1">
      <c r="A93" s="39"/>
      <c r="B93" s="40"/>
      <c r="C93" s="41"/>
      <c r="D93" s="226" t="s">
        <v>187</v>
      </c>
      <c r="E93" s="41"/>
      <c r="F93" s="227" t="s">
        <v>1808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187</v>
      </c>
      <c r="AU93" s="18" t="s">
        <v>84</v>
      </c>
    </row>
    <row r="94" s="2" customFormat="1">
      <c r="A94" s="39"/>
      <c r="B94" s="40"/>
      <c r="C94" s="41"/>
      <c r="D94" s="231" t="s">
        <v>189</v>
      </c>
      <c r="E94" s="41"/>
      <c r="F94" s="232" t="s">
        <v>1810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189</v>
      </c>
      <c r="AU94" s="18" t="s">
        <v>84</v>
      </c>
    </row>
    <row r="95" s="2" customFormat="1" ht="16.5" customHeight="1">
      <c r="A95" s="39"/>
      <c r="B95" s="40"/>
      <c r="C95" s="213" t="s">
        <v>196</v>
      </c>
      <c r="D95" s="213" t="s">
        <v>180</v>
      </c>
      <c r="E95" s="214" t="s">
        <v>1811</v>
      </c>
      <c r="F95" s="215" t="s">
        <v>1812</v>
      </c>
      <c r="G95" s="216" t="s">
        <v>237</v>
      </c>
      <c r="H95" s="217">
        <v>2.5</v>
      </c>
      <c r="I95" s="218"/>
      <c r="J95" s="219">
        <f>ROUND(I95*H95,2)</f>
        <v>0</v>
      </c>
      <c r="K95" s="215" t="s">
        <v>184</v>
      </c>
      <c r="L95" s="45"/>
      <c r="M95" s="220" t="s">
        <v>19</v>
      </c>
      <c r="N95" s="221" t="s">
        <v>45</v>
      </c>
      <c r="O95" s="85"/>
      <c r="P95" s="222">
        <f>O95*H95</f>
        <v>0</v>
      </c>
      <c r="Q95" s="222">
        <v>0.00038000000000000002</v>
      </c>
      <c r="R95" s="222">
        <f>Q95*H95</f>
        <v>0.00095000000000000011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279</v>
      </c>
      <c r="AT95" s="224" t="s">
        <v>180</v>
      </c>
      <c r="AU95" s="224" t="s">
        <v>84</v>
      </c>
      <c r="AY95" s="18" t="s">
        <v>178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82</v>
      </c>
      <c r="BK95" s="225">
        <f>ROUND(I95*H95,2)</f>
        <v>0</v>
      </c>
      <c r="BL95" s="18" t="s">
        <v>279</v>
      </c>
      <c r="BM95" s="224" t="s">
        <v>1813</v>
      </c>
    </row>
    <row r="96" s="2" customFormat="1">
      <c r="A96" s="39"/>
      <c r="B96" s="40"/>
      <c r="C96" s="41"/>
      <c r="D96" s="226" t="s">
        <v>187</v>
      </c>
      <c r="E96" s="41"/>
      <c r="F96" s="227" t="s">
        <v>1812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187</v>
      </c>
      <c r="AU96" s="18" t="s">
        <v>84</v>
      </c>
    </row>
    <row r="97" s="2" customFormat="1">
      <c r="A97" s="39"/>
      <c r="B97" s="40"/>
      <c r="C97" s="41"/>
      <c r="D97" s="231" t="s">
        <v>189</v>
      </c>
      <c r="E97" s="41"/>
      <c r="F97" s="232" t="s">
        <v>1814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189</v>
      </c>
      <c r="AU97" s="18" t="s">
        <v>84</v>
      </c>
    </row>
    <row r="98" s="13" customFormat="1">
      <c r="A98" s="13"/>
      <c r="B98" s="244"/>
      <c r="C98" s="245"/>
      <c r="D98" s="226" t="s">
        <v>288</v>
      </c>
      <c r="E98" s="246" t="s">
        <v>19</v>
      </c>
      <c r="F98" s="247" t="s">
        <v>1815</v>
      </c>
      <c r="G98" s="245"/>
      <c r="H98" s="248">
        <v>2.5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4" t="s">
        <v>288</v>
      </c>
      <c r="AU98" s="254" t="s">
        <v>84</v>
      </c>
      <c r="AV98" s="13" t="s">
        <v>84</v>
      </c>
      <c r="AW98" s="13" t="s">
        <v>33</v>
      </c>
      <c r="AX98" s="13" t="s">
        <v>74</v>
      </c>
      <c r="AY98" s="254" t="s">
        <v>178</v>
      </c>
    </row>
    <row r="99" s="14" customFormat="1">
      <c r="A99" s="14"/>
      <c r="B99" s="255"/>
      <c r="C99" s="256"/>
      <c r="D99" s="226" t="s">
        <v>288</v>
      </c>
      <c r="E99" s="257" t="s">
        <v>19</v>
      </c>
      <c r="F99" s="258" t="s">
        <v>386</v>
      </c>
      <c r="G99" s="256"/>
      <c r="H99" s="259">
        <v>2.5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5" t="s">
        <v>288</v>
      </c>
      <c r="AU99" s="265" t="s">
        <v>84</v>
      </c>
      <c r="AV99" s="14" t="s">
        <v>185</v>
      </c>
      <c r="AW99" s="14" t="s">
        <v>33</v>
      </c>
      <c r="AX99" s="14" t="s">
        <v>82</v>
      </c>
      <c r="AY99" s="265" t="s">
        <v>178</v>
      </c>
    </row>
    <row r="100" s="2" customFormat="1" ht="16.5" customHeight="1">
      <c r="A100" s="39"/>
      <c r="B100" s="40"/>
      <c r="C100" s="213" t="s">
        <v>185</v>
      </c>
      <c r="D100" s="213" t="s">
        <v>180</v>
      </c>
      <c r="E100" s="214" t="s">
        <v>1816</v>
      </c>
      <c r="F100" s="215" t="s">
        <v>1817</v>
      </c>
      <c r="G100" s="216" t="s">
        <v>237</v>
      </c>
      <c r="H100" s="217">
        <v>11</v>
      </c>
      <c r="I100" s="218"/>
      <c r="J100" s="219">
        <f>ROUND(I100*H100,2)</f>
        <v>0</v>
      </c>
      <c r="K100" s="215" t="s">
        <v>184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0.00044000000000000002</v>
      </c>
      <c r="R100" s="222">
        <f>Q100*H100</f>
        <v>0.0048400000000000006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279</v>
      </c>
      <c r="AT100" s="224" t="s">
        <v>180</v>
      </c>
      <c r="AU100" s="224" t="s">
        <v>84</v>
      </c>
      <c r="AY100" s="18" t="s">
        <v>178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279</v>
      </c>
      <c r="BM100" s="224" t="s">
        <v>1818</v>
      </c>
    </row>
    <row r="101" s="2" customFormat="1">
      <c r="A101" s="39"/>
      <c r="B101" s="40"/>
      <c r="C101" s="41"/>
      <c r="D101" s="226" t="s">
        <v>187</v>
      </c>
      <c r="E101" s="41"/>
      <c r="F101" s="227" t="s">
        <v>1817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187</v>
      </c>
      <c r="AU101" s="18" t="s">
        <v>84</v>
      </c>
    </row>
    <row r="102" s="2" customFormat="1">
      <c r="A102" s="39"/>
      <c r="B102" s="40"/>
      <c r="C102" s="41"/>
      <c r="D102" s="231" t="s">
        <v>189</v>
      </c>
      <c r="E102" s="41"/>
      <c r="F102" s="232" t="s">
        <v>1819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189</v>
      </c>
      <c r="AU102" s="18" t="s">
        <v>84</v>
      </c>
    </row>
    <row r="103" s="13" customFormat="1">
      <c r="A103" s="13"/>
      <c r="B103" s="244"/>
      <c r="C103" s="245"/>
      <c r="D103" s="226" t="s">
        <v>288</v>
      </c>
      <c r="E103" s="246" t="s">
        <v>19</v>
      </c>
      <c r="F103" s="247" t="s">
        <v>1820</v>
      </c>
      <c r="G103" s="245"/>
      <c r="H103" s="248">
        <v>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4" t="s">
        <v>288</v>
      </c>
      <c r="AU103" s="254" t="s">
        <v>84</v>
      </c>
      <c r="AV103" s="13" t="s">
        <v>84</v>
      </c>
      <c r="AW103" s="13" t="s">
        <v>33</v>
      </c>
      <c r="AX103" s="13" t="s">
        <v>74</v>
      </c>
      <c r="AY103" s="254" t="s">
        <v>178</v>
      </c>
    </row>
    <row r="104" s="13" customFormat="1">
      <c r="A104" s="13"/>
      <c r="B104" s="244"/>
      <c r="C104" s="245"/>
      <c r="D104" s="226" t="s">
        <v>288</v>
      </c>
      <c r="E104" s="246" t="s">
        <v>19</v>
      </c>
      <c r="F104" s="247" t="s">
        <v>1820</v>
      </c>
      <c r="G104" s="245"/>
      <c r="H104" s="248">
        <v>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4" t="s">
        <v>288</v>
      </c>
      <c r="AU104" s="254" t="s">
        <v>84</v>
      </c>
      <c r="AV104" s="13" t="s">
        <v>84</v>
      </c>
      <c r="AW104" s="13" t="s">
        <v>33</v>
      </c>
      <c r="AX104" s="13" t="s">
        <v>74</v>
      </c>
      <c r="AY104" s="254" t="s">
        <v>178</v>
      </c>
    </row>
    <row r="105" s="13" customFormat="1">
      <c r="A105" s="13"/>
      <c r="B105" s="244"/>
      <c r="C105" s="245"/>
      <c r="D105" s="226" t="s">
        <v>288</v>
      </c>
      <c r="E105" s="246" t="s">
        <v>19</v>
      </c>
      <c r="F105" s="247" t="s">
        <v>1820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4" t="s">
        <v>288</v>
      </c>
      <c r="AU105" s="254" t="s">
        <v>84</v>
      </c>
      <c r="AV105" s="13" t="s">
        <v>84</v>
      </c>
      <c r="AW105" s="13" t="s">
        <v>33</v>
      </c>
      <c r="AX105" s="13" t="s">
        <v>74</v>
      </c>
      <c r="AY105" s="254" t="s">
        <v>178</v>
      </c>
    </row>
    <row r="106" s="13" customFormat="1">
      <c r="A106" s="13"/>
      <c r="B106" s="244"/>
      <c r="C106" s="245"/>
      <c r="D106" s="226" t="s">
        <v>288</v>
      </c>
      <c r="E106" s="246" t="s">
        <v>19</v>
      </c>
      <c r="F106" s="247" t="s">
        <v>1821</v>
      </c>
      <c r="G106" s="245"/>
      <c r="H106" s="248">
        <v>2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4" t="s">
        <v>288</v>
      </c>
      <c r="AU106" s="254" t="s">
        <v>84</v>
      </c>
      <c r="AV106" s="13" t="s">
        <v>84</v>
      </c>
      <c r="AW106" s="13" t="s">
        <v>33</v>
      </c>
      <c r="AX106" s="13" t="s">
        <v>74</v>
      </c>
      <c r="AY106" s="254" t="s">
        <v>178</v>
      </c>
    </row>
    <row r="107" s="13" customFormat="1">
      <c r="A107" s="13"/>
      <c r="B107" s="244"/>
      <c r="C107" s="245"/>
      <c r="D107" s="226" t="s">
        <v>288</v>
      </c>
      <c r="E107" s="246" t="s">
        <v>19</v>
      </c>
      <c r="F107" s="247" t="s">
        <v>1820</v>
      </c>
      <c r="G107" s="245"/>
      <c r="H107" s="248">
        <v>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4" t="s">
        <v>288</v>
      </c>
      <c r="AU107" s="254" t="s">
        <v>84</v>
      </c>
      <c r="AV107" s="13" t="s">
        <v>84</v>
      </c>
      <c r="AW107" s="13" t="s">
        <v>33</v>
      </c>
      <c r="AX107" s="13" t="s">
        <v>74</v>
      </c>
      <c r="AY107" s="254" t="s">
        <v>178</v>
      </c>
    </row>
    <row r="108" s="13" customFormat="1">
      <c r="A108" s="13"/>
      <c r="B108" s="244"/>
      <c r="C108" s="245"/>
      <c r="D108" s="226" t="s">
        <v>288</v>
      </c>
      <c r="E108" s="246" t="s">
        <v>19</v>
      </c>
      <c r="F108" s="247" t="s">
        <v>1822</v>
      </c>
      <c r="G108" s="245"/>
      <c r="H108" s="248">
        <v>1.5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4" t="s">
        <v>288</v>
      </c>
      <c r="AU108" s="254" t="s">
        <v>84</v>
      </c>
      <c r="AV108" s="13" t="s">
        <v>84</v>
      </c>
      <c r="AW108" s="13" t="s">
        <v>33</v>
      </c>
      <c r="AX108" s="13" t="s">
        <v>74</v>
      </c>
      <c r="AY108" s="254" t="s">
        <v>178</v>
      </c>
    </row>
    <row r="109" s="13" customFormat="1">
      <c r="A109" s="13"/>
      <c r="B109" s="244"/>
      <c r="C109" s="245"/>
      <c r="D109" s="226" t="s">
        <v>288</v>
      </c>
      <c r="E109" s="246" t="s">
        <v>19</v>
      </c>
      <c r="F109" s="247" t="s">
        <v>196</v>
      </c>
      <c r="G109" s="245"/>
      <c r="H109" s="248">
        <v>3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4" t="s">
        <v>288</v>
      </c>
      <c r="AU109" s="254" t="s">
        <v>84</v>
      </c>
      <c r="AV109" s="13" t="s">
        <v>84</v>
      </c>
      <c r="AW109" s="13" t="s">
        <v>33</v>
      </c>
      <c r="AX109" s="13" t="s">
        <v>74</v>
      </c>
      <c r="AY109" s="254" t="s">
        <v>178</v>
      </c>
    </row>
    <row r="110" s="13" customFormat="1">
      <c r="A110" s="13"/>
      <c r="B110" s="244"/>
      <c r="C110" s="245"/>
      <c r="D110" s="226" t="s">
        <v>288</v>
      </c>
      <c r="E110" s="246" t="s">
        <v>19</v>
      </c>
      <c r="F110" s="247" t="s">
        <v>1823</v>
      </c>
      <c r="G110" s="245"/>
      <c r="H110" s="248">
        <v>0.5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4" t="s">
        <v>288</v>
      </c>
      <c r="AU110" s="254" t="s">
        <v>84</v>
      </c>
      <c r="AV110" s="13" t="s">
        <v>84</v>
      </c>
      <c r="AW110" s="13" t="s">
        <v>33</v>
      </c>
      <c r="AX110" s="13" t="s">
        <v>74</v>
      </c>
      <c r="AY110" s="254" t="s">
        <v>178</v>
      </c>
    </row>
    <row r="111" s="14" customFormat="1">
      <c r="A111" s="14"/>
      <c r="B111" s="255"/>
      <c r="C111" s="256"/>
      <c r="D111" s="226" t="s">
        <v>288</v>
      </c>
      <c r="E111" s="257" t="s">
        <v>19</v>
      </c>
      <c r="F111" s="258" t="s">
        <v>386</v>
      </c>
      <c r="G111" s="256"/>
      <c r="H111" s="259">
        <v>11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5" t="s">
        <v>288</v>
      </c>
      <c r="AU111" s="265" t="s">
        <v>84</v>
      </c>
      <c r="AV111" s="14" t="s">
        <v>185</v>
      </c>
      <c r="AW111" s="14" t="s">
        <v>33</v>
      </c>
      <c r="AX111" s="14" t="s">
        <v>82</v>
      </c>
      <c r="AY111" s="265" t="s">
        <v>178</v>
      </c>
    </row>
    <row r="112" s="2" customFormat="1" ht="16.5" customHeight="1">
      <c r="A112" s="39"/>
      <c r="B112" s="40"/>
      <c r="C112" s="213" t="s">
        <v>210</v>
      </c>
      <c r="D112" s="213" t="s">
        <v>180</v>
      </c>
      <c r="E112" s="214" t="s">
        <v>1824</v>
      </c>
      <c r="F112" s="215" t="s">
        <v>1825</v>
      </c>
      <c r="G112" s="216" t="s">
        <v>237</v>
      </c>
      <c r="H112" s="217">
        <v>29</v>
      </c>
      <c r="I112" s="218"/>
      <c r="J112" s="219">
        <f>ROUND(I112*H112,2)</f>
        <v>0</v>
      </c>
      <c r="K112" s="215" t="s">
        <v>184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0.00055000000000000003</v>
      </c>
      <c r="R112" s="222">
        <f>Q112*H112</f>
        <v>0.015950000000000002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279</v>
      </c>
      <c r="AT112" s="224" t="s">
        <v>180</v>
      </c>
      <c r="AU112" s="224" t="s">
        <v>84</v>
      </c>
      <c r="AY112" s="18" t="s">
        <v>178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279</v>
      </c>
      <c r="BM112" s="224" t="s">
        <v>1826</v>
      </c>
    </row>
    <row r="113" s="2" customFormat="1">
      <c r="A113" s="39"/>
      <c r="B113" s="40"/>
      <c r="C113" s="41"/>
      <c r="D113" s="226" t="s">
        <v>187</v>
      </c>
      <c r="E113" s="41"/>
      <c r="F113" s="227" t="s">
        <v>1825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187</v>
      </c>
      <c r="AU113" s="18" t="s">
        <v>84</v>
      </c>
    </row>
    <row r="114" s="2" customFormat="1">
      <c r="A114" s="39"/>
      <c r="B114" s="40"/>
      <c r="C114" s="41"/>
      <c r="D114" s="231" t="s">
        <v>189</v>
      </c>
      <c r="E114" s="41"/>
      <c r="F114" s="232" t="s">
        <v>1827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189</v>
      </c>
      <c r="AU114" s="18" t="s">
        <v>84</v>
      </c>
    </row>
    <row r="115" s="13" customFormat="1">
      <c r="A115" s="13"/>
      <c r="B115" s="244"/>
      <c r="C115" s="245"/>
      <c r="D115" s="226" t="s">
        <v>288</v>
      </c>
      <c r="E115" s="246" t="s">
        <v>19</v>
      </c>
      <c r="F115" s="247" t="s">
        <v>196</v>
      </c>
      <c r="G115" s="245"/>
      <c r="H115" s="248">
        <v>3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4" t="s">
        <v>288</v>
      </c>
      <c r="AU115" s="254" t="s">
        <v>84</v>
      </c>
      <c r="AV115" s="13" t="s">
        <v>84</v>
      </c>
      <c r="AW115" s="13" t="s">
        <v>33</v>
      </c>
      <c r="AX115" s="13" t="s">
        <v>74</v>
      </c>
      <c r="AY115" s="254" t="s">
        <v>178</v>
      </c>
    </row>
    <row r="116" s="13" customFormat="1">
      <c r="A116" s="13"/>
      <c r="B116" s="244"/>
      <c r="C116" s="245"/>
      <c r="D116" s="226" t="s">
        <v>288</v>
      </c>
      <c r="E116" s="246" t="s">
        <v>19</v>
      </c>
      <c r="F116" s="247" t="s">
        <v>216</v>
      </c>
      <c r="G116" s="245"/>
      <c r="H116" s="248">
        <v>6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4" t="s">
        <v>288</v>
      </c>
      <c r="AU116" s="254" t="s">
        <v>84</v>
      </c>
      <c r="AV116" s="13" t="s">
        <v>84</v>
      </c>
      <c r="AW116" s="13" t="s">
        <v>33</v>
      </c>
      <c r="AX116" s="13" t="s">
        <v>74</v>
      </c>
      <c r="AY116" s="254" t="s">
        <v>178</v>
      </c>
    </row>
    <row r="117" s="13" customFormat="1">
      <c r="A117" s="13"/>
      <c r="B117" s="244"/>
      <c r="C117" s="245"/>
      <c r="D117" s="226" t="s">
        <v>288</v>
      </c>
      <c r="E117" s="246" t="s">
        <v>19</v>
      </c>
      <c r="F117" s="247" t="s">
        <v>185</v>
      </c>
      <c r="G117" s="245"/>
      <c r="H117" s="248">
        <v>4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4" t="s">
        <v>288</v>
      </c>
      <c r="AU117" s="254" t="s">
        <v>84</v>
      </c>
      <c r="AV117" s="13" t="s">
        <v>84</v>
      </c>
      <c r="AW117" s="13" t="s">
        <v>33</v>
      </c>
      <c r="AX117" s="13" t="s">
        <v>74</v>
      </c>
      <c r="AY117" s="254" t="s">
        <v>178</v>
      </c>
    </row>
    <row r="118" s="13" customFormat="1">
      <c r="A118" s="13"/>
      <c r="B118" s="244"/>
      <c r="C118" s="245"/>
      <c r="D118" s="226" t="s">
        <v>288</v>
      </c>
      <c r="E118" s="246" t="s">
        <v>19</v>
      </c>
      <c r="F118" s="247" t="s">
        <v>196</v>
      </c>
      <c r="G118" s="245"/>
      <c r="H118" s="248">
        <v>3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4" t="s">
        <v>288</v>
      </c>
      <c r="AU118" s="254" t="s">
        <v>84</v>
      </c>
      <c r="AV118" s="13" t="s">
        <v>84</v>
      </c>
      <c r="AW118" s="13" t="s">
        <v>33</v>
      </c>
      <c r="AX118" s="13" t="s">
        <v>74</v>
      </c>
      <c r="AY118" s="254" t="s">
        <v>178</v>
      </c>
    </row>
    <row r="119" s="13" customFormat="1">
      <c r="A119" s="13"/>
      <c r="B119" s="244"/>
      <c r="C119" s="245"/>
      <c r="D119" s="226" t="s">
        <v>288</v>
      </c>
      <c r="E119" s="246" t="s">
        <v>19</v>
      </c>
      <c r="F119" s="247" t="s">
        <v>84</v>
      </c>
      <c r="G119" s="245"/>
      <c r="H119" s="248">
        <v>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4" t="s">
        <v>288</v>
      </c>
      <c r="AU119" s="254" t="s">
        <v>84</v>
      </c>
      <c r="AV119" s="13" t="s">
        <v>84</v>
      </c>
      <c r="AW119" s="13" t="s">
        <v>33</v>
      </c>
      <c r="AX119" s="13" t="s">
        <v>74</v>
      </c>
      <c r="AY119" s="254" t="s">
        <v>178</v>
      </c>
    </row>
    <row r="120" s="13" customFormat="1">
      <c r="A120" s="13"/>
      <c r="B120" s="244"/>
      <c r="C120" s="245"/>
      <c r="D120" s="226" t="s">
        <v>288</v>
      </c>
      <c r="E120" s="246" t="s">
        <v>19</v>
      </c>
      <c r="F120" s="247" t="s">
        <v>82</v>
      </c>
      <c r="G120" s="245"/>
      <c r="H120" s="248">
        <v>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4" t="s">
        <v>288</v>
      </c>
      <c r="AU120" s="254" t="s">
        <v>84</v>
      </c>
      <c r="AV120" s="13" t="s">
        <v>84</v>
      </c>
      <c r="AW120" s="13" t="s">
        <v>33</v>
      </c>
      <c r="AX120" s="13" t="s">
        <v>74</v>
      </c>
      <c r="AY120" s="254" t="s">
        <v>178</v>
      </c>
    </row>
    <row r="121" s="13" customFormat="1">
      <c r="A121" s="13"/>
      <c r="B121" s="244"/>
      <c r="C121" s="245"/>
      <c r="D121" s="226" t="s">
        <v>288</v>
      </c>
      <c r="E121" s="246" t="s">
        <v>19</v>
      </c>
      <c r="F121" s="247" t="s">
        <v>234</v>
      </c>
      <c r="G121" s="245"/>
      <c r="H121" s="248">
        <v>9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4" t="s">
        <v>288</v>
      </c>
      <c r="AU121" s="254" t="s">
        <v>84</v>
      </c>
      <c r="AV121" s="13" t="s">
        <v>84</v>
      </c>
      <c r="AW121" s="13" t="s">
        <v>33</v>
      </c>
      <c r="AX121" s="13" t="s">
        <v>74</v>
      </c>
      <c r="AY121" s="254" t="s">
        <v>178</v>
      </c>
    </row>
    <row r="122" s="13" customFormat="1">
      <c r="A122" s="13"/>
      <c r="B122" s="244"/>
      <c r="C122" s="245"/>
      <c r="D122" s="226" t="s">
        <v>288</v>
      </c>
      <c r="E122" s="246" t="s">
        <v>19</v>
      </c>
      <c r="F122" s="247" t="s">
        <v>1820</v>
      </c>
      <c r="G122" s="245"/>
      <c r="H122" s="248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4" t="s">
        <v>288</v>
      </c>
      <c r="AU122" s="254" t="s">
        <v>84</v>
      </c>
      <c r="AV122" s="13" t="s">
        <v>84</v>
      </c>
      <c r="AW122" s="13" t="s">
        <v>33</v>
      </c>
      <c r="AX122" s="13" t="s">
        <v>74</v>
      </c>
      <c r="AY122" s="254" t="s">
        <v>178</v>
      </c>
    </row>
    <row r="123" s="14" customFormat="1">
      <c r="A123" s="14"/>
      <c r="B123" s="255"/>
      <c r="C123" s="256"/>
      <c r="D123" s="226" t="s">
        <v>288</v>
      </c>
      <c r="E123" s="257" t="s">
        <v>19</v>
      </c>
      <c r="F123" s="258" t="s">
        <v>386</v>
      </c>
      <c r="G123" s="256"/>
      <c r="H123" s="259">
        <v>29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5" t="s">
        <v>288</v>
      </c>
      <c r="AU123" s="265" t="s">
        <v>84</v>
      </c>
      <c r="AV123" s="14" t="s">
        <v>185</v>
      </c>
      <c r="AW123" s="14" t="s">
        <v>33</v>
      </c>
      <c r="AX123" s="14" t="s">
        <v>82</v>
      </c>
      <c r="AY123" s="265" t="s">
        <v>178</v>
      </c>
    </row>
    <row r="124" s="2" customFormat="1" ht="16.5" customHeight="1">
      <c r="A124" s="39"/>
      <c r="B124" s="40"/>
      <c r="C124" s="213" t="s">
        <v>216</v>
      </c>
      <c r="D124" s="213" t="s">
        <v>180</v>
      </c>
      <c r="E124" s="214" t="s">
        <v>1828</v>
      </c>
      <c r="F124" s="215" t="s">
        <v>1829</v>
      </c>
      <c r="G124" s="216" t="s">
        <v>237</v>
      </c>
      <c r="H124" s="217">
        <v>18</v>
      </c>
      <c r="I124" s="218"/>
      <c r="J124" s="219">
        <f>ROUND(I124*H124,2)</f>
        <v>0</v>
      </c>
      <c r="K124" s="215" t="s">
        <v>184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0.0018699999999999999</v>
      </c>
      <c r="R124" s="222">
        <f>Q124*H124</f>
        <v>0.033659999999999995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279</v>
      </c>
      <c r="AT124" s="224" t="s">
        <v>180</v>
      </c>
      <c r="AU124" s="224" t="s">
        <v>84</v>
      </c>
      <c r="AY124" s="18" t="s">
        <v>178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279</v>
      </c>
      <c r="BM124" s="224" t="s">
        <v>1830</v>
      </c>
    </row>
    <row r="125" s="2" customFormat="1">
      <c r="A125" s="39"/>
      <c r="B125" s="40"/>
      <c r="C125" s="41"/>
      <c r="D125" s="226" t="s">
        <v>187</v>
      </c>
      <c r="E125" s="41"/>
      <c r="F125" s="227" t="s">
        <v>1829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187</v>
      </c>
      <c r="AU125" s="18" t="s">
        <v>84</v>
      </c>
    </row>
    <row r="126" s="2" customFormat="1">
      <c r="A126" s="39"/>
      <c r="B126" s="40"/>
      <c r="C126" s="41"/>
      <c r="D126" s="231" t="s">
        <v>189</v>
      </c>
      <c r="E126" s="41"/>
      <c r="F126" s="232" t="s">
        <v>1831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189</v>
      </c>
      <c r="AU126" s="18" t="s">
        <v>84</v>
      </c>
    </row>
    <row r="127" s="13" customFormat="1">
      <c r="A127" s="13"/>
      <c r="B127" s="244"/>
      <c r="C127" s="245"/>
      <c r="D127" s="226" t="s">
        <v>288</v>
      </c>
      <c r="E127" s="246" t="s">
        <v>19</v>
      </c>
      <c r="F127" s="247" t="s">
        <v>290</v>
      </c>
      <c r="G127" s="245"/>
      <c r="H127" s="248">
        <v>18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288</v>
      </c>
      <c r="AU127" s="254" t="s">
        <v>84</v>
      </c>
      <c r="AV127" s="13" t="s">
        <v>84</v>
      </c>
      <c r="AW127" s="13" t="s">
        <v>33</v>
      </c>
      <c r="AX127" s="13" t="s">
        <v>74</v>
      </c>
      <c r="AY127" s="254" t="s">
        <v>178</v>
      </c>
    </row>
    <row r="128" s="14" customFormat="1">
      <c r="A128" s="14"/>
      <c r="B128" s="255"/>
      <c r="C128" s="256"/>
      <c r="D128" s="226" t="s">
        <v>288</v>
      </c>
      <c r="E128" s="257" t="s">
        <v>19</v>
      </c>
      <c r="F128" s="258" t="s">
        <v>386</v>
      </c>
      <c r="G128" s="256"/>
      <c r="H128" s="259">
        <v>18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288</v>
      </c>
      <c r="AU128" s="265" t="s">
        <v>84</v>
      </c>
      <c r="AV128" s="14" t="s">
        <v>185</v>
      </c>
      <c r="AW128" s="14" t="s">
        <v>33</v>
      </c>
      <c r="AX128" s="14" t="s">
        <v>82</v>
      </c>
      <c r="AY128" s="265" t="s">
        <v>178</v>
      </c>
    </row>
    <row r="129" s="2" customFormat="1" ht="16.5" customHeight="1">
      <c r="A129" s="39"/>
      <c r="B129" s="40"/>
      <c r="C129" s="213" t="s">
        <v>222</v>
      </c>
      <c r="D129" s="213" t="s">
        <v>180</v>
      </c>
      <c r="E129" s="214" t="s">
        <v>1832</v>
      </c>
      <c r="F129" s="215" t="s">
        <v>1833</v>
      </c>
      <c r="G129" s="216" t="s">
        <v>237</v>
      </c>
      <c r="H129" s="217">
        <v>40</v>
      </c>
      <c r="I129" s="218"/>
      <c r="J129" s="219">
        <f>ROUND(I129*H129,2)</f>
        <v>0</v>
      </c>
      <c r="K129" s="215" t="s">
        <v>184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0.0017700000000000001</v>
      </c>
      <c r="R129" s="222">
        <f>Q129*H129</f>
        <v>0.070800000000000002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279</v>
      </c>
      <c r="AT129" s="224" t="s">
        <v>180</v>
      </c>
      <c r="AU129" s="224" t="s">
        <v>84</v>
      </c>
      <c r="AY129" s="18" t="s">
        <v>178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82</v>
      </c>
      <c r="BK129" s="225">
        <f>ROUND(I129*H129,2)</f>
        <v>0</v>
      </c>
      <c r="BL129" s="18" t="s">
        <v>279</v>
      </c>
      <c r="BM129" s="224" t="s">
        <v>1834</v>
      </c>
    </row>
    <row r="130" s="2" customFormat="1">
      <c r="A130" s="39"/>
      <c r="B130" s="40"/>
      <c r="C130" s="41"/>
      <c r="D130" s="226" t="s">
        <v>187</v>
      </c>
      <c r="E130" s="41"/>
      <c r="F130" s="227" t="s">
        <v>1833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187</v>
      </c>
      <c r="AU130" s="18" t="s">
        <v>84</v>
      </c>
    </row>
    <row r="131" s="2" customFormat="1">
      <c r="A131" s="39"/>
      <c r="B131" s="40"/>
      <c r="C131" s="41"/>
      <c r="D131" s="231" t="s">
        <v>189</v>
      </c>
      <c r="E131" s="41"/>
      <c r="F131" s="232" t="s">
        <v>1835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189</v>
      </c>
      <c r="AU131" s="18" t="s">
        <v>84</v>
      </c>
    </row>
    <row r="132" s="13" customFormat="1">
      <c r="A132" s="13"/>
      <c r="B132" s="244"/>
      <c r="C132" s="245"/>
      <c r="D132" s="226" t="s">
        <v>288</v>
      </c>
      <c r="E132" s="246" t="s">
        <v>19</v>
      </c>
      <c r="F132" s="247" t="s">
        <v>185</v>
      </c>
      <c r="G132" s="245"/>
      <c r="H132" s="248">
        <v>4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288</v>
      </c>
      <c r="AU132" s="254" t="s">
        <v>84</v>
      </c>
      <c r="AV132" s="13" t="s">
        <v>84</v>
      </c>
      <c r="AW132" s="13" t="s">
        <v>33</v>
      </c>
      <c r="AX132" s="13" t="s">
        <v>74</v>
      </c>
      <c r="AY132" s="254" t="s">
        <v>178</v>
      </c>
    </row>
    <row r="133" s="13" customFormat="1">
      <c r="A133" s="13"/>
      <c r="B133" s="244"/>
      <c r="C133" s="245"/>
      <c r="D133" s="226" t="s">
        <v>288</v>
      </c>
      <c r="E133" s="246" t="s">
        <v>19</v>
      </c>
      <c r="F133" s="247" t="s">
        <v>196</v>
      </c>
      <c r="G133" s="245"/>
      <c r="H133" s="248">
        <v>3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288</v>
      </c>
      <c r="AU133" s="254" t="s">
        <v>84</v>
      </c>
      <c r="AV133" s="13" t="s">
        <v>84</v>
      </c>
      <c r="AW133" s="13" t="s">
        <v>33</v>
      </c>
      <c r="AX133" s="13" t="s">
        <v>74</v>
      </c>
      <c r="AY133" s="254" t="s">
        <v>178</v>
      </c>
    </row>
    <row r="134" s="13" customFormat="1">
      <c r="A134" s="13"/>
      <c r="B134" s="244"/>
      <c r="C134" s="245"/>
      <c r="D134" s="226" t="s">
        <v>288</v>
      </c>
      <c r="E134" s="246" t="s">
        <v>19</v>
      </c>
      <c r="F134" s="247" t="s">
        <v>196</v>
      </c>
      <c r="G134" s="245"/>
      <c r="H134" s="248">
        <v>3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288</v>
      </c>
      <c r="AU134" s="254" t="s">
        <v>84</v>
      </c>
      <c r="AV134" s="13" t="s">
        <v>84</v>
      </c>
      <c r="AW134" s="13" t="s">
        <v>33</v>
      </c>
      <c r="AX134" s="13" t="s">
        <v>74</v>
      </c>
      <c r="AY134" s="254" t="s">
        <v>178</v>
      </c>
    </row>
    <row r="135" s="13" customFormat="1">
      <c r="A135" s="13"/>
      <c r="B135" s="244"/>
      <c r="C135" s="245"/>
      <c r="D135" s="226" t="s">
        <v>288</v>
      </c>
      <c r="E135" s="246" t="s">
        <v>19</v>
      </c>
      <c r="F135" s="247" t="s">
        <v>216</v>
      </c>
      <c r="G135" s="245"/>
      <c r="H135" s="248">
        <v>6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288</v>
      </c>
      <c r="AU135" s="254" t="s">
        <v>84</v>
      </c>
      <c r="AV135" s="13" t="s">
        <v>84</v>
      </c>
      <c r="AW135" s="13" t="s">
        <v>33</v>
      </c>
      <c r="AX135" s="13" t="s">
        <v>74</v>
      </c>
      <c r="AY135" s="254" t="s">
        <v>178</v>
      </c>
    </row>
    <row r="136" s="13" customFormat="1">
      <c r="A136" s="13"/>
      <c r="B136" s="244"/>
      <c r="C136" s="245"/>
      <c r="D136" s="226" t="s">
        <v>288</v>
      </c>
      <c r="E136" s="246" t="s">
        <v>19</v>
      </c>
      <c r="F136" s="247" t="s">
        <v>84</v>
      </c>
      <c r="G136" s="245"/>
      <c r="H136" s="248">
        <v>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288</v>
      </c>
      <c r="AU136" s="254" t="s">
        <v>84</v>
      </c>
      <c r="AV136" s="13" t="s">
        <v>84</v>
      </c>
      <c r="AW136" s="13" t="s">
        <v>33</v>
      </c>
      <c r="AX136" s="13" t="s">
        <v>74</v>
      </c>
      <c r="AY136" s="254" t="s">
        <v>178</v>
      </c>
    </row>
    <row r="137" s="13" customFormat="1">
      <c r="A137" s="13"/>
      <c r="B137" s="244"/>
      <c r="C137" s="245"/>
      <c r="D137" s="226" t="s">
        <v>288</v>
      </c>
      <c r="E137" s="246" t="s">
        <v>19</v>
      </c>
      <c r="F137" s="247" t="s">
        <v>82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288</v>
      </c>
      <c r="AU137" s="254" t="s">
        <v>84</v>
      </c>
      <c r="AV137" s="13" t="s">
        <v>84</v>
      </c>
      <c r="AW137" s="13" t="s">
        <v>33</v>
      </c>
      <c r="AX137" s="13" t="s">
        <v>74</v>
      </c>
      <c r="AY137" s="254" t="s">
        <v>178</v>
      </c>
    </row>
    <row r="138" s="13" customFormat="1">
      <c r="A138" s="13"/>
      <c r="B138" s="244"/>
      <c r="C138" s="245"/>
      <c r="D138" s="226" t="s">
        <v>288</v>
      </c>
      <c r="E138" s="246" t="s">
        <v>19</v>
      </c>
      <c r="F138" s="247" t="s">
        <v>196</v>
      </c>
      <c r="G138" s="245"/>
      <c r="H138" s="248">
        <v>3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288</v>
      </c>
      <c r="AU138" s="254" t="s">
        <v>84</v>
      </c>
      <c r="AV138" s="13" t="s">
        <v>84</v>
      </c>
      <c r="AW138" s="13" t="s">
        <v>33</v>
      </c>
      <c r="AX138" s="13" t="s">
        <v>74</v>
      </c>
      <c r="AY138" s="254" t="s">
        <v>178</v>
      </c>
    </row>
    <row r="139" s="13" customFormat="1">
      <c r="A139" s="13"/>
      <c r="B139" s="244"/>
      <c r="C139" s="245"/>
      <c r="D139" s="226" t="s">
        <v>288</v>
      </c>
      <c r="E139" s="246" t="s">
        <v>19</v>
      </c>
      <c r="F139" s="247" t="s">
        <v>196</v>
      </c>
      <c r="G139" s="245"/>
      <c r="H139" s="248">
        <v>3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288</v>
      </c>
      <c r="AU139" s="254" t="s">
        <v>84</v>
      </c>
      <c r="AV139" s="13" t="s">
        <v>84</v>
      </c>
      <c r="AW139" s="13" t="s">
        <v>33</v>
      </c>
      <c r="AX139" s="13" t="s">
        <v>74</v>
      </c>
      <c r="AY139" s="254" t="s">
        <v>178</v>
      </c>
    </row>
    <row r="140" s="13" customFormat="1">
      <c r="A140" s="13"/>
      <c r="B140" s="244"/>
      <c r="C140" s="245"/>
      <c r="D140" s="226" t="s">
        <v>288</v>
      </c>
      <c r="E140" s="246" t="s">
        <v>19</v>
      </c>
      <c r="F140" s="247" t="s">
        <v>210</v>
      </c>
      <c r="G140" s="245"/>
      <c r="H140" s="248">
        <v>5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288</v>
      </c>
      <c r="AU140" s="254" t="s">
        <v>84</v>
      </c>
      <c r="AV140" s="13" t="s">
        <v>84</v>
      </c>
      <c r="AW140" s="13" t="s">
        <v>33</v>
      </c>
      <c r="AX140" s="13" t="s">
        <v>74</v>
      </c>
      <c r="AY140" s="254" t="s">
        <v>178</v>
      </c>
    </row>
    <row r="141" s="13" customFormat="1">
      <c r="A141" s="13"/>
      <c r="B141" s="244"/>
      <c r="C141" s="245"/>
      <c r="D141" s="226" t="s">
        <v>288</v>
      </c>
      <c r="E141" s="246" t="s">
        <v>19</v>
      </c>
      <c r="F141" s="247" t="s">
        <v>196</v>
      </c>
      <c r="G141" s="245"/>
      <c r="H141" s="248">
        <v>3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288</v>
      </c>
      <c r="AU141" s="254" t="s">
        <v>84</v>
      </c>
      <c r="AV141" s="13" t="s">
        <v>84</v>
      </c>
      <c r="AW141" s="13" t="s">
        <v>33</v>
      </c>
      <c r="AX141" s="13" t="s">
        <v>74</v>
      </c>
      <c r="AY141" s="254" t="s">
        <v>178</v>
      </c>
    </row>
    <row r="142" s="13" customFormat="1">
      <c r="A142" s="13"/>
      <c r="B142" s="244"/>
      <c r="C142" s="245"/>
      <c r="D142" s="226" t="s">
        <v>288</v>
      </c>
      <c r="E142" s="246" t="s">
        <v>19</v>
      </c>
      <c r="F142" s="247" t="s">
        <v>82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288</v>
      </c>
      <c r="AU142" s="254" t="s">
        <v>84</v>
      </c>
      <c r="AV142" s="13" t="s">
        <v>84</v>
      </c>
      <c r="AW142" s="13" t="s">
        <v>33</v>
      </c>
      <c r="AX142" s="13" t="s">
        <v>74</v>
      </c>
      <c r="AY142" s="254" t="s">
        <v>178</v>
      </c>
    </row>
    <row r="143" s="13" customFormat="1">
      <c r="A143" s="13"/>
      <c r="B143" s="244"/>
      <c r="C143" s="245"/>
      <c r="D143" s="226" t="s">
        <v>288</v>
      </c>
      <c r="E143" s="246" t="s">
        <v>19</v>
      </c>
      <c r="F143" s="247" t="s">
        <v>1836</v>
      </c>
      <c r="G143" s="245"/>
      <c r="H143" s="248">
        <v>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288</v>
      </c>
      <c r="AU143" s="254" t="s">
        <v>84</v>
      </c>
      <c r="AV143" s="13" t="s">
        <v>84</v>
      </c>
      <c r="AW143" s="13" t="s">
        <v>33</v>
      </c>
      <c r="AX143" s="13" t="s">
        <v>74</v>
      </c>
      <c r="AY143" s="254" t="s">
        <v>178</v>
      </c>
    </row>
    <row r="144" s="14" customFormat="1">
      <c r="A144" s="14"/>
      <c r="B144" s="255"/>
      <c r="C144" s="256"/>
      <c r="D144" s="226" t="s">
        <v>288</v>
      </c>
      <c r="E144" s="257" t="s">
        <v>19</v>
      </c>
      <c r="F144" s="258" t="s">
        <v>386</v>
      </c>
      <c r="G144" s="256"/>
      <c r="H144" s="259">
        <v>40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288</v>
      </c>
      <c r="AU144" s="265" t="s">
        <v>84</v>
      </c>
      <c r="AV144" s="14" t="s">
        <v>185</v>
      </c>
      <c r="AW144" s="14" t="s">
        <v>33</v>
      </c>
      <c r="AX144" s="14" t="s">
        <v>82</v>
      </c>
      <c r="AY144" s="265" t="s">
        <v>178</v>
      </c>
    </row>
    <row r="145" s="2" customFormat="1" ht="16.5" customHeight="1">
      <c r="A145" s="39"/>
      <c r="B145" s="40"/>
      <c r="C145" s="213" t="s">
        <v>220</v>
      </c>
      <c r="D145" s="213" t="s">
        <v>180</v>
      </c>
      <c r="E145" s="214" t="s">
        <v>1837</v>
      </c>
      <c r="F145" s="215" t="s">
        <v>1838</v>
      </c>
      <c r="G145" s="216" t="s">
        <v>237</v>
      </c>
      <c r="H145" s="217">
        <v>6</v>
      </c>
      <c r="I145" s="218"/>
      <c r="J145" s="219">
        <f>ROUND(I145*H145,2)</f>
        <v>0</v>
      </c>
      <c r="K145" s="215" t="s">
        <v>184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0.00233</v>
      </c>
      <c r="R145" s="222">
        <f>Q145*H145</f>
        <v>0.013979999999999999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279</v>
      </c>
      <c r="AT145" s="224" t="s">
        <v>180</v>
      </c>
      <c r="AU145" s="224" t="s">
        <v>84</v>
      </c>
      <c r="AY145" s="18" t="s">
        <v>178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82</v>
      </c>
      <c r="BK145" s="225">
        <f>ROUND(I145*H145,2)</f>
        <v>0</v>
      </c>
      <c r="BL145" s="18" t="s">
        <v>279</v>
      </c>
      <c r="BM145" s="224" t="s">
        <v>1839</v>
      </c>
    </row>
    <row r="146" s="2" customFormat="1">
      <c r="A146" s="39"/>
      <c r="B146" s="40"/>
      <c r="C146" s="41"/>
      <c r="D146" s="226" t="s">
        <v>187</v>
      </c>
      <c r="E146" s="41"/>
      <c r="F146" s="227" t="s">
        <v>1838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187</v>
      </c>
      <c r="AU146" s="18" t="s">
        <v>84</v>
      </c>
    </row>
    <row r="147" s="2" customFormat="1">
      <c r="A147" s="39"/>
      <c r="B147" s="40"/>
      <c r="C147" s="41"/>
      <c r="D147" s="231" t="s">
        <v>189</v>
      </c>
      <c r="E147" s="41"/>
      <c r="F147" s="232" t="s">
        <v>1840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189</v>
      </c>
      <c r="AU147" s="18" t="s">
        <v>84</v>
      </c>
    </row>
    <row r="148" s="13" customFormat="1">
      <c r="A148" s="13"/>
      <c r="B148" s="244"/>
      <c r="C148" s="245"/>
      <c r="D148" s="226" t="s">
        <v>288</v>
      </c>
      <c r="E148" s="246" t="s">
        <v>19</v>
      </c>
      <c r="F148" s="247" t="s">
        <v>196</v>
      </c>
      <c r="G148" s="245"/>
      <c r="H148" s="248">
        <v>3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288</v>
      </c>
      <c r="AU148" s="254" t="s">
        <v>84</v>
      </c>
      <c r="AV148" s="13" t="s">
        <v>84</v>
      </c>
      <c r="AW148" s="13" t="s">
        <v>33</v>
      </c>
      <c r="AX148" s="13" t="s">
        <v>74</v>
      </c>
      <c r="AY148" s="254" t="s">
        <v>178</v>
      </c>
    </row>
    <row r="149" s="13" customFormat="1">
      <c r="A149" s="13"/>
      <c r="B149" s="244"/>
      <c r="C149" s="245"/>
      <c r="D149" s="226" t="s">
        <v>288</v>
      </c>
      <c r="E149" s="246" t="s">
        <v>19</v>
      </c>
      <c r="F149" s="247" t="s">
        <v>196</v>
      </c>
      <c r="G149" s="245"/>
      <c r="H149" s="248">
        <v>3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288</v>
      </c>
      <c r="AU149" s="254" t="s">
        <v>84</v>
      </c>
      <c r="AV149" s="13" t="s">
        <v>84</v>
      </c>
      <c r="AW149" s="13" t="s">
        <v>33</v>
      </c>
      <c r="AX149" s="13" t="s">
        <v>74</v>
      </c>
      <c r="AY149" s="254" t="s">
        <v>178</v>
      </c>
    </row>
    <row r="150" s="14" customFormat="1">
      <c r="A150" s="14"/>
      <c r="B150" s="255"/>
      <c r="C150" s="256"/>
      <c r="D150" s="226" t="s">
        <v>288</v>
      </c>
      <c r="E150" s="257" t="s">
        <v>19</v>
      </c>
      <c r="F150" s="258" t="s">
        <v>386</v>
      </c>
      <c r="G150" s="256"/>
      <c r="H150" s="259">
        <v>6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288</v>
      </c>
      <c r="AU150" s="265" t="s">
        <v>84</v>
      </c>
      <c r="AV150" s="14" t="s">
        <v>185</v>
      </c>
      <c r="AW150" s="14" t="s">
        <v>33</v>
      </c>
      <c r="AX150" s="14" t="s">
        <v>82</v>
      </c>
      <c r="AY150" s="265" t="s">
        <v>178</v>
      </c>
    </row>
    <row r="151" s="2" customFormat="1" ht="16.5" customHeight="1">
      <c r="A151" s="39"/>
      <c r="B151" s="40"/>
      <c r="C151" s="213" t="s">
        <v>234</v>
      </c>
      <c r="D151" s="213" t="s">
        <v>180</v>
      </c>
      <c r="E151" s="214" t="s">
        <v>1841</v>
      </c>
      <c r="F151" s="215" t="s">
        <v>1842</v>
      </c>
      <c r="G151" s="216" t="s">
        <v>271</v>
      </c>
      <c r="H151" s="217">
        <v>5</v>
      </c>
      <c r="I151" s="218"/>
      <c r="J151" s="219">
        <f>ROUND(I151*H151,2)</f>
        <v>0</v>
      </c>
      <c r="K151" s="215" t="s">
        <v>184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279</v>
      </c>
      <c r="AT151" s="224" t="s">
        <v>180</v>
      </c>
      <c r="AU151" s="224" t="s">
        <v>84</v>
      </c>
      <c r="AY151" s="18" t="s">
        <v>178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82</v>
      </c>
      <c r="BK151" s="225">
        <f>ROUND(I151*H151,2)</f>
        <v>0</v>
      </c>
      <c r="BL151" s="18" t="s">
        <v>279</v>
      </c>
      <c r="BM151" s="224" t="s">
        <v>1843</v>
      </c>
    </row>
    <row r="152" s="2" customFormat="1">
      <c r="A152" s="39"/>
      <c r="B152" s="40"/>
      <c r="C152" s="41"/>
      <c r="D152" s="226" t="s">
        <v>187</v>
      </c>
      <c r="E152" s="41"/>
      <c r="F152" s="227" t="s">
        <v>1842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187</v>
      </c>
      <c r="AU152" s="18" t="s">
        <v>84</v>
      </c>
    </row>
    <row r="153" s="2" customFormat="1">
      <c r="A153" s="39"/>
      <c r="B153" s="40"/>
      <c r="C153" s="41"/>
      <c r="D153" s="231" t="s">
        <v>189</v>
      </c>
      <c r="E153" s="41"/>
      <c r="F153" s="232" t="s">
        <v>1844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189</v>
      </c>
      <c r="AU153" s="18" t="s">
        <v>84</v>
      </c>
    </row>
    <row r="154" s="2" customFormat="1" ht="16.5" customHeight="1">
      <c r="A154" s="39"/>
      <c r="B154" s="40"/>
      <c r="C154" s="213" t="s">
        <v>243</v>
      </c>
      <c r="D154" s="213" t="s">
        <v>180</v>
      </c>
      <c r="E154" s="214" t="s">
        <v>1845</v>
      </c>
      <c r="F154" s="215" t="s">
        <v>1846</v>
      </c>
      <c r="G154" s="216" t="s">
        <v>271</v>
      </c>
      <c r="H154" s="217">
        <v>12</v>
      </c>
      <c r="I154" s="218"/>
      <c r="J154" s="219">
        <f>ROUND(I154*H154,2)</f>
        <v>0</v>
      </c>
      <c r="K154" s="215" t="s">
        <v>184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279</v>
      </c>
      <c r="AT154" s="224" t="s">
        <v>180</v>
      </c>
      <c r="AU154" s="224" t="s">
        <v>84</v>
      </c>
      <c r="AY154" s="18" t="s">
        <v>178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82</v>
      </c>
      <c r="BK154" s="225">
        <f>ROUND(I154*H154,2)</f>
        <v>0</v>
      </c>
      <c r="BL154" s="18" t="s">
        <v>279</v>
      </c>
      <c r="BM154" s="224" t="s">
        <v>1847</v>
      </c>
    </row>
    <row r="155" s="2" customFormat="1">
      <c r="A155" s="39"/>
      <c r="B155" s="40"/>
      <c r="C155" s="41"/>
      <c r="D155" s="226" t="s">
        <v>187</v>
      </c>
      <c r="E155" s="41"/>
      <c r="F155" s="227" t="s">
        <v>1846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84</v>
      </c>
    </row>
    <row r="156" s="2" customFormat="1">
      <c r="A156" s="39"/>
      <c r="B156" s="40"/>
      <c r="C156" s="41"/>
      <c r="D156" s="231" t="s">
        <v>189</v>
      </c>
      <c r="E156" s="41"/>
      <c r="F156" s="232" t="s">
        <v>1848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189</v>
      </c>
      <c r="AU156" s="18" t="s">
        <v>84</v>
      </c>
    </row>
    <row r="157" s="2" customFormat="1" ht="16.5" customHeight="1">
      <c r="A157" s="39"/>
      <c r="B157" s="40"/>
      <c r="C157" s="213" t="s">
        <v>228</v>
      </c>
      <c r="D157" s="213" t="s">
        <v>180</v>
      </c>
      <c r="E157" s="214" t="s">
        <v>1849</v>
      </c>
      <c r="F157" s="215" t="s">
        <v>1850</v>
      </c>
      <c r="G157" s="216" t="s">
        <v>271</v>
      </c>
      <c r="H157" s="217">
        <v>5</v>
      </c>
      <c r="I157" s="218"/>
      <c r="J157" s="219">
        <f>ROUND(I157*H157,2)</f>
        <v>0</v>
      </c>
      <c r="K157" s="215" t="s">
        <v>184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279</v>
      </c>
      <c r="AT157" s="224" t="s">
        <v>180</v>
      </c>
      <c r="AU157" s="224" t="s">
        <v>84</v>
      </c>
      <c r="AY157" s="18" t="s">
        <v>178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82</v>
      </c>
      <c r="BK157" s="225">
        <f>ROUND(I157*H157,2)</f>
        <v>0</v>
      </c>
      <c r="BL157" s="18" t="s">
        <v>279</v>
      </c>
      <c r="BM157" s="224" t="s">
        <v>1851</v>
      </c>
    </row>
    <row r="158" s="2" customFormat="1">
      <c r="A158" s="39"/>
      <c r="B158" s="40"/>
      <c r="C158" s="41"/>
      <c r="D158" s="226" t="s">
        <v>187</v>
      </c>
      <c r="E158" s="41"/>
      <c r="F158" s="227" t="s">
        <v>1850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187</v>
      </c>
      <c r="AU158" s="18" t="s">
        <v>84</v>
      </c>
    </row>
    <row r="159" s="2" customFormat="1">
      <c r="A159" s="39"/>
      <c r="B159" s="40"/>
      <c r="C159" s="41"/>
      <c r="D159" s="231" t="s">
        <v>189</v>
      </c>
      <c r="E159" s="41"/>
      <c r="F159" s="232" t="s">
        <v>1852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189</v>
      </c>
      <c r="AU159" s="18" t="s">
        <v>84</v>
      </c>
    </row>
    <row r="160" s="2" customFormat="1" ht="16.5" customHeight="1">
      <c r="A160" s="39"/>
      <c r="B160" s="40"/>
      <c r="C160" s="213" t="s">
        <v>241</v>
      </c>
      <c r="D160" s="213" t="s">
        <v>180</v>
      </c>
      <c r="E160" s="214" t="s">
        <v>1853</v>
      </c>
      <c r="F160" s="215" t="s">
        <v>1854</v>
      </c>
      <c r="G160" s="216" t="s">
        <v>271</v>
      </c>
      <c r="H160" s="217">
        <v>13</v>
      </c>
      <c r="I160" s="218"/>
      <c r="J160" s="219">
        <f>ROUND(I160*H160,2)</f>
        <v>0</v>
      </c>
      <c r="K160" s="215" t="s">
        <v>184</v>
      </c>
      <c r="L160" s="45"/>
      <c r="M160" s="220" t="s">
        <v>19</v>
      </c>
      <c r="N160" s="221" t="s">
        <v>45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279</v>
      </c>
      <c r="AT160" s="224" t="s">
        <v>180</v>
      </c>
      <c r="AU160" s="224" t="s">
        <v>84</v>
      </c>
      <c r="AY160" s="18" t="s">
        <v>178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82</v>
      </c>
      <c r="BK160" s="225">
        <f>ROUND(I160*H160,2)</f>
        <v>0</v>
      </c>
      <c r="BL160" s="18" t="s">
        <v>279</v>
      </c>
      <c r="BM160" s="224" t="s">
        <v>1855</v>
      </c>
    </row>
    <row r="161" s="2" customFormat="1">
      <c r="A161" s="39"/>
      <c r="B161" s="40"/>
      <c r="C161" s="41"/>
      <c r="D161" s="226" t="s">
        <v>187</v>
      </c>
      <c r="E161" s="41"/>
      <c r="F161" s="227" t="s">
        <v>1854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84</v>
      </c>
    </row>
    <row r="162" s="2" customFormat="1">
      <c r="A162" s="39"/>
      <c r="B162" s="40"/>
      <c r="C162" s="41"/>
      <c r="D162" s="231" t="s">
        <v>189</v>
      </c>
      <c r="E162" s="41"/>
      <c r="F162" s="232" t="s">
        <v>1856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189</v>
      </c>
      <c r="AU162" s="18" t="s">
        <v>84</v>
      </c>
    </row>
    <row r="163" s="2" customFormat="1" ht="16.5" customHeight="1">
      <c r="A163" s="39"/>
      <c r="B163" s="40"/>
      <c r="C163" s="213" t="s">
        <v>262</v>
      </c>
      <c r="D163" s="213" t="s">
        <v>180</v>
      </c>
      <c r="E163" s="214" t="s">
        <v>1857</v>
      </c>
      <c r="F163" s="215" t="s">
        <v>1858</v>
      </c>
      <c r="G163" s="216" t="s">
        <v>271</v>
      </c>
      <c r="H163" s="217">
        <v>3</v>
      </c>
      <c r="I163" s="218"/>
      <c r="J163" s="219">
        <f>ROUND(I163*H163,2)</f>
        <v>0</v>
      </c>
      <c r="K163" s="215" t="s">
        <v>184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0.00022000000000000001</v>
      </c>
      <c r="R163" s="222">
        <f>Q163*H163</f>
        <v>0.00066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279</v>
      </c>
      <c r="AT163" s="224" t="s">
        <v>180</v>
      </c>
      <c r="AU163" s="224" t="s">
        <v>84</v>
      </c>
      <c r="AY163" s="18" t="s">
        <v>178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82</v>
      </c>
      <c r="BK163" s="225">
        <f>ROUND(I163*H163,2)</f>
        <v>0</v>
      </c>
      <c r="BL163" s="18" t="s">
        <v>279</v>
      </c>
      <c r="BM163" s="224" t="s">
        <v>1859</v>
      </c>
    </row>
    <row r="164" s="2" customFormat="1">
      <c r="A164" s="39"/>
      <c r="B164" s="40"/>
      <c r="C164" s="41"/>
      <c r="D164" s="226" t="s">
        <v>187</v>
      </c>
      <c r="E164" s="41"/>
      <c r="F164" s="227" t="s">
        <v>1858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187</v>
      </c>
      <c r="AU164" s="18" t="s">
        <v>84</v>
      </c>
    </row>
    <row r="165" s="2" customFormat="1">
      <c r="A165" s="39"/>
      <c r="B165" s="40"/>
      <c r="C165" s="41"/>
      <c r="D165" s="231" t="s">
        <v>189</v>
      </c>
      <c r="E165" s="41"/>
      <c r="F165" s="232" t="s">
        <v>1860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189</v>
      </c>
      <c r="AU165" s="18" t="s">
        <v>84</v>
      </c>
    </row>
    <row r="166" s="2" customFormat="1" ht="16.5" customHeight="1">
      <c r="A166" s="39"/>
      <c r="B166" s="40"/>
      <c r="C166" s="213" t="s">
        <v>268</v>
      </c>
      <c r="D166" s="213" t="s">
        <v>180</v>
      </c>
      <c r="E166" s="214" t="s">
        <v>1861</v>
      </c>
      <c r="F166" s="215" t="s">
        <v>1862</v>
      </c>
      <c r="G166" s="216" t="s">
        <v>271</v>
      </c>
      <c r="H166" s="217">
        <v>5</v>
      </c>
      <c r="I166" s="218"/>
      <c r="J166" s="219">
        <f>ROUND(I166*H166,2)</f>
        <v>0</v>
      </c>
      <c r="K166" s="215" t="s">
        <v>184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6.0000000000000002E-05</v>
      </c>
      <c r="R166" s="222">
        <f>Q166*H166</f>
        <v>0.00030000000000000003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279</v>
      </c>
      <c r="AT166" s="224" t="s">
        <v>180</v>
      </c>
      <c r="AU166" s="224" t="s">
        <v>84</v>
      </c>
      <c r="AY166" s="18" t="s">
        <v>178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82</v>
      </c>
      <c r="BK166" s="225">
        <f>ROUND(I166*H166,2)</f>
        <v>0</v>
      </c>
      <c r="BL166" s="18" t="s">
        <v>279</v>
      </c>
      <c r="BM166" s="224" t="s">
        <v>1863</v>
      </c>
    </row>
    <row r="167" s="2" customFormat="1">
      <c r="A167" s="39"/>
      <c r="B167" s="40"/>
      <c r="C167" s="41"/>
      <c r="D167" s="226" t="s">
        <v>187</v>
      </c>
      <c r="E167" s="41"/>
      <c r="F167" s="227" t="s">
        <v>1862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84</v>
      </c>
    </row>
    <row r="168" s="2" customFormat="1">
      <c r="A168" s="39"/>
      <c r="B168" s="40"/>
      <c r="C168" s="41"/>
      <c r="D168" s="231" t="s">
        <v>189</v>
      </c>
      <c r="E168" s="41"/>
      <c r="F168" s="232" t="s">
        <v>1864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189</v>
      </c>
      <c r="AU168" s="18" t="s">
        <v>84</v>
      </c>
    </row>
    <row r="169" s="2" customFormat="1" ht="16.5" customHeight="1">
      <c r="A169" s="39"/>
      <c r="B169" s="40"/>
      <c r="C169" s="234" t="s">
        <v>8</v>
      </c>
      <c r="D169" s="234" t="s">
        <v>96</v>
      </c>
      <c r="E169" s="235" t="s">
        <v>1865</v>
      </c>
      <c r="F169" s="236" t="s">
        <v>1866</v>
      </c>
      <c r="G169" s="237" t="s">
        <v>271</v>
      </c>
      <c r="H169" s="238">
        <v>5</v>
      </c>
      <c r="I169" s="239"/>
      <c r="J169" s="240">
        <f>ROUND(I169*H169,2)</f>
        <v>0</v>
      </c>
      <c r="K169" s="236" t="s">
        <v>184</v>
      </c>
      <c r="L169" s="241"/>
      <c r="M169" s="242" t="s">
        <v>19</v>
      </c>
      <c r="N169" s="243" t="s">
        <v>45</v>
      </c>
      <c r="O169" s="85"/>
      <c r="P169" s="222">
        <f>O169*H169</f>
        <v>0</v>
      </c>
      <c r="Q169" s="222">
        <v>0.00044000000000000002</v>
      </c>
      <c r="R169" s="222">
        <f>Q169*H169</f>
        <v>0.0022000000000000001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365</v>
      </c>
      <c r="AT169" s="224" t="s">
        <v>96</v>
      </c>
      <c r="AU169" s="224" t="s">
        <v>84</v>
      </c>
      <c r="AY169" s="18" t="s">
        <v>178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82</v>
      </c>
      <c r="BK169" s="225">
        <f>ROUND(I169*H169,2)</f>
        <v>0</v>
      </c>
      <c r="BL169" s="18" t="s">
        <v>279</v>
      </c>
      <c r="BM169" s="224" t="s">
        <v>1867</v>
      </c>
    </row>
    <row r="170" s="2" customFormat="1">
      <c r="A170" s="39"/>
      <c r="B170" s="40"/>
      <c r="C170" s="41"/>
      <c r="D170" s="226" t="s">
        <v>187</v>
      </c>
      <c r="E170" s="41"/>
      <c r="F170" s="227" t="s">
        <v>1866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187</v>
      </c>
      <c r="AU170" s="18" t="s">
        <v>84</v>
      </c>
    </row>
    <row r="171" s="2" customFormat="1" ht="16.5" customHeight="1">
      <c r="A171" s="39"/>
      <c r="B171" s="40"/>
      <c r="C171" s="213" t="s">
        <v>279</v>
      </c>
      <c r="D171" s="213" t="s">
        <v>180</v>
      </c>
      <c r="E171" s="214" t="s">
        <v>1868</v>
      </c>
      <c r="F171" s="215" t="s">
        <v>1869</v>
      </c>
      <c r="G171" s="216" t="s">
        <v>271</v>
      </c>
      <c r="H171" s="217">
        <v>1</v>
      </c>
      <c r="I171" s="218"/>
      <c r="J171" s="219">
        <f>ROUND(I171*H171,2)</f>
        <v>0</v>
      </c>
      <c r="K171" s="215" t="s">
        <v>184</v>
      </c>
      <c r="L171" s="45"/>
      <c r="M171" s="220" t="s">
        <v>19</v>
      </c>
      <c r="N171" s="221" t="s">
        <v>45</v>
      </c>
      <c r="O171" s="85"/>
      <c r="P171" s="222">
        <f>O171*H171</f>
        <v>0</v>
      </c>
      <c r="Q171" s="222">
        <v>0.00029</v>
      </c>
      <c r="R171" s="222">
        <f>Q171*H171</f>
        <v>0.00029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279</v>
      </c>
      <c r="AT171" s="224" t="s">
        <v>180</v>
      </c>
      <c r="AU171" s="224" t="s">
        <v>84</v>
      </c>
      <c r="AY171" s="18" t="s">
        <v>178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82</v>
      </c>
      <c r="BK171" s="225">
        <f>ROUND(I171*H171,2)</f>
        <v>0</v>
      </c>
      <c r="BL171" s="18" t="s">
        <v>279</v>
      </c>
      <c r="BM171" s="224" t="s">
        <v>1870</v>
      </c>
    </row>
    <row r="172" s="2" customFormat="1">
      <c r="A172" s="39"/>
      <c r="B172" s="40"/>
      <c r="C172" s="41"/>
      <c r="D172" s="226" t="s">
        <v>187</v>
      </c>
      <c r="E172" s="41"/>
      <c r="F172" s="227" t="s">
        <v>1869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187</v>
      </c>
      <c r="AU172" s="18" t="s">
        <v>84</v>
      </c>
    </row>
    <row r="173" s="2" customFormat="1">
      <c r="A173" s="39"/>
      <c r="B173" s="40"/>
      <c r="C173" s="41"/>
      <c r="D173" s="231" t="s">
        <v>189</v>
      </c>
      <c r="E173" s="41"/>
      <c r="F173" s="232" t="s">
        <v>1871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189</v>
      </c>
      <c r="AU173" s="18" t="s">
        <v>84</v>
      </c>
    </row>
    <row r="174" s="2" customFormat="1" ht="16.5" customHeight="1">
      <c r="A174" s="39"/>
      <c r="B174" s="40"/>
      <c r="C174" s="213" t="s">
        <v>248</v>
      </c>
      <c r="D174" s="213" t="s">
        <v>180</v>
      </c>
      <c r="E174" s="214" t="s">
        <v>1872</v>
      </c>
      <c r="F174" s="215" t="s">
        <v>1873</v>
      </c>
      <c r="G174" s="216" t="s">
        <v>237</v>
      </c>
      <c r="H174" s="217">
        <v>106.5</v>
      </c>
      <c r="I174" s="218"/>
      <c r="J174" s="219">
        <f>ROUND(I174*H174,2)</f>
        <v>0</v>
      </c>
      <c r="K174" s="215" t="s">
        <v>184</v>
      </c>
      <c r="L174" s="45"/>
      <c r="M174" s="220" t="s">
        <v>19</v>
      </c>
      <c r="N174" s="221" t="s">
        <v>45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279</v>
      </c>
      <c r="AT174" s="224" t="s">
        <v>180</v>
      </c>
      <c r="AU174" s="224" t="s">
        <v>84</v>
      </c>
      <c r="AY174" s="18" t="s">
        <v>178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82</v>
      </c>
      <c r="BK174" s="225">
        <f>ROUND(I174*H174,2)</f>
        <v>0</v>
      </c>
      <c r="BL174" s="18" t="s">
        <v>279</v>
      </c>
      <c r="BM174" s="224" t="s">
        <v>1874</v>
      </c>
    </row>
    <row r="175" s="2" customFormat="1">
      <c r="A175" s="39"/>
      <c r="B175" s="40"/>
      <c r="C175" s="41"/>
      <c r="D175" s="226" t="s">
        <v>187</v>
      </c>
      <c r="E175" s="41"/>
      <c r="F175" s="227" t="s">
        <v>1873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187</v>
      </c>
      <c r="AU175" s="18" t="s">
        <v>84</v>
      </c>
    </row>
    <row r="176" s="2" customFormat="1">
      <c r="A176" s="39"/>
      <c r="B176" s="40"/>
      <c r="C176" s="41"/>
      <c r="D176" s="231" t="s">
        <v>189</v>
      </c>
      <c r="E176" s="41"/>
      <c r="F176" s="232" t="s">
        <v>1875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189</v>
      </c>
      <c r="AU176" s="18" t="s">
        <v>84</v>
      </c>
    </row>
    <row r="177" s="13" customFormat="1">
      <c r="A177" s="13"/>
      <c r="B177" s="244"/>
      <c r="C177" s="245"/>
      <c r="D177" s="226" t="s">
        <v>288</v>
      </c>
      <c r="E177" s="246" t="s">
        <v>19</v>
      </c>
      <c r="F177" s="247" t="s">
        <v>1876</v>
      </c>
      <c r="G177" s="245"/>
      <c r="H177" s="248">
        <v>2.5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288</v>
      </c>
      <c r="AU177" s="254" t="s">
        <v>84</v>
      </c>
      <c r="AV177" s="13" t="s">
        <v>84</v>
      </c>
      <c r="AW177" s="13" t="s">
        <v>33</v>
      </c>
      <c r="AX177" s="13" t="s">
        <v>74</v>
      </c>
      <c r="AY177" s="254" t="s">
        <v>178</v>
      </c>
    </row>
    <row r="178" s="13" customFormat="1">
      <c r="A178" s="13"/>
      <c r="B178" s="244"/>
      <c r="C178" s="245"/>
      <c r="D178" s="226" t="s">
        <v>288</v>
      </c>
      <c r="E178" s="246" t="s">
        <v>19</v>
      </c>
      <c r="F178" s="247" t="s">
        <v>228</v>
      </c>
      <c r="G178" s="245"/>
      <c r="H178" s="248">
        <v>11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288</v>
      </c>
      <c r="AU178" s="254" t="s">
        <v>84</v>
      </c>
      <c r="AV178" s="13" t="s">
        <v>84</v>
      </c>
      <c r="AW178" s="13" t="s">
        <v>33</v>
      </c>
      <c r="AX178" s="13" t="s">
        <v>74</v>
      </c>
      <c r="AY178" s="254" t="s">
        <v>178</v>
      </c>
    </row>
    <row r="179" s="13" customFormat="1">
      <c r="A179" s="13"/>
      <c r="B179" s="244"/>
      <c r="C179" s="245"/>
      <c r="D179" s="226" t="s">
        <v>288</v>
      </c>
      <c r="E179" s="246" t="s">
        <v>19</v>
      </c>
      <c r="F179" s="247" t="s">
        <v>346</v>
      </c>
      <c r="G179" s="245"/>
      <c r="H179" s="248">
        <v>29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288</v>
      </c>
      <c r="AU179" s="254" t="s">
        <v>84</v>
      </c>
      <c r="AV179" s="13" t="s">
        <v>84</v>
      </c>
      <c r="AW179" s="13" t="s">
        <v>33</v>
      </c>
      <c r="AX179" s="13" t="s">
        <v>74</v>
      </c>
      <c r="AY179" s="254" t="s">
        <v>178</v>
      </c>
    </row>
    <row r="180" s="13" customFormat="1">
      <c r="A180" s="13"/>
      <c r="B180" s="244"/>
      <c r="C180" s="245"/>
      <c r="D180" s="226" t="s">
        <v>288</v>
      </c>
      <c r="E180" s="246" t="s">
        <v>19</v>
      </c>
      <c r="F180" s="247" t="s">
        <v>290</v>
      </c>
      <c r="G180" s="245"/>
      <c r="H180" s="248">
        <v>18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288</v>
      </c>
      <c r="AU180" s="254" t="s">
        <v>84</v>
      </c>
      <c r="AV180" s="13" t="s">
        <v>84</v>
      </c>
      <c r="AW180" s="13" t="s">
        <v>33</v>
      </c>
      <c r="AX180" s="13" t="s">
        <v>74</v>
      </c>
      <c r="AY180" s="254" t="s">
        <v>178</v>
      </c>
    </row>
    <row r="181" s="13" customFormat="1">
      <c r="A181" s="13"/>
      <c r="B181" s="244"/>
      <c r="C181" s="245"/>
      <c r="D181" s="226" t="s">
        <v>288</v>
      </c>
      <c r="E181" s="246" t="s">
        <v>19</v>
      </c>
      <c r="F181" s="247" t="s">
        <v>413</v>
      </c>
      <c r="G181" s="245"/>
      <c r="H181" s="248">
        <v>40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288</v>
      </c>
      <c r="AU181" s="254" t="s">
        <v>84</v>
      </c>
      <c r="AV181" s="13" t="s">
        <v>84</v>
      </c>
      <c r="AW181" s="13" t="s">
        <v>33</v>
      </c>
      <c r="AX181" s="13" t="s">
        <v>74</v>
      </c>
      <c r="AY181" s="254" t="s">
        <v>178</v>
      </c>
    </row>
    <row r="182" s="13" customFormat="1">
      <c r="A182" s="13"/>
      <c r="B182" s="244"/>
      <c r="C182" s="245"/>
      <c r="D182" s="226" t="s">
        <v>288</v>
      </c>
      <c r="E182" s="246" t="s">
        <v>19</v>
      </c>
      <c r="F182" s="247" t="s">
        <v>216</v>
      </c>
      <c r="G182" s="245"/>
      <c r="H182" s="248">
        <v>6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288</v>
      </c>
      <c r="AU182" s="254" t="s">
        <v>84</v>
      </c>
      <c r="AV182" s="13" t="s">
        <v>84</v>
      </c>
      <c r="AW182" s="13" t="s">
        <v>33</v>
      </c>
      <c r="AX182" s="13" t="s">
        <v>74</v>
      </c>
      <c r="AY182" s="254" t="s">
        <v>178</v>
      </c>
    </row>
    <row r="183" s="14" customFormat="1">
      <c r="A183" s="14"/>
      <c r="B183" s="255"/>
      <c r="C183" s="256"/>
      <c r="D183" s="226" t="s">
        <v>288</v>
      </c>
      <c r="E183" s="257" t="s">
        <v>19</v>
      </c>
      <c r="F183" s="258" t="s">
        <v>386</v>
      </c>
      <c r="G183" s="256"/>
      <c r="H183" s="259">
        <v>106.5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288</v>
      </c>
      <c r="AU183" s="265" t="s">
        <v>84</v>
      </c>
      <c r="AV183" s="14" t="s">
        <v>185</v>
      </c>
      <c r="AW183" s="14" t="s">
        <v>33</v>
      </c>
      <c r="AX183" s="14" t="s">
        <v>82</v>
      </c>
      <c r="AY183" s="265" t="s">
        <v>178</v>
      </c>
    </row>
    <row r="184" s="2" customFormat="1" ht="24.15" customHeight="1">
      <c r="A184" s="39"/>
      <c r="B184" s="40"/>
      <c r="C184" s="213" t="s">
        <v>290</v>
      </c>
      <c r="D184" s="213" t="s">
        <v>180</v>
      </c>
      <c r="E184" s="214" t="s">
        <v>1877</v>
      </c>
      <c r="F184" s="215" t="s">
        <v>1878</v>
      </c>
      <c r="G184" s="216" t="s">
        <v>252</v>
      </c>
      <c r="H184" s="217">
        <v>1.407</v>
      </c>
      <c r="I184" s="218"/>
      <c r="J184" s="219">
        <f>ROUND(I184*H184,2)</f>
        <v>0</v>
      </c>
      <c r="K184" s="215" t="s">
        <v>184</v>
      </c>
      <c r="L184" s="45"/>
      <c r="M184" s="220" t="s">
        <v>19</v>
      </c>
      <c r="N184" s="221" t="s">
        <v>45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279</v>
      </c>
      <c r="AT184" s="224" t="s">
        <v>180</v>
      </c>
      <c r="AU184" s="224" t="s">
        <v>84</v>
      </c>
      <c r="AY184" s="18" t="s">
        <v>178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82</v>
      </c>
      <c r="BK184" s="225">
        <f>ROUND(I184*H184,2)</f>
        <v>0</v>
      </c>
      <c r="BL184" s="18" t="s">
        <v>279</v>
      </c>
      <c r="BM184" s="224" t="s">
        <v>1879</v>
      </c>
    </row>
    <row r="185" s="2" customFormat="1">
      <c r="A185" s="39"/>
      <c r="B185" s="40"/>
      <c r="C185" s="41"/>
      <c r="D185" s="226" t="s">
        <v>187</v>
      </c>
      <c r="E185" s="41"/>
      <c r="F185" s="227" t="s">
        <v>1878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187</v>
      </c>
      <c r="AU185" s="18" t="s">
        <v>84</v>
      </c>
    </row>
    <row r="186" s="2" customFormat="1">
      <c r="A186" s="39"/>
      <c r="B186" s="40"/>
      <c r="C186" s="41"/>
      <c r="D186" s="231" t="s">
        <v>189</v>
      </c>
      <c r="E186" s="41"/>
      <c r="F186" s="232" t="s">
        <v>1880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189</v>
      </c>
      <c r="AU186" s="18" t="s">
        <v>84</v>
      </c>
    </row>
    <row r="187" s="2" customFormat="1" ht="24.15" customHeight="1">
      <c r="A187" s="39"/>
      <c r="B187" s="40"/>
      <c r="C187" s="213" t="s">
        <v>296</v>
      </c>
      <c r="D187" s="213" t="s">
        <v>180</v>
      </c>
      <c r="E187" s="214" t="s">
        <v>1881</v>
      </c>
      <c r="F187" s="215" t="s">
        <v>1882</v>
      </c>
      <c r="G187" s="216" t="s">
        <v>252</v>
      </c>
      <c r="H187" s="217">
        <v>0.14399999999999999</v>
      </c>
      <c r="I187" s="218"/>
      <c r="J187" s="219">
        <f>ROUND(I187*H187,2)</f>
        <v>0</v>
      </c>
      <c r="K187" s="215" t="s">
        <v>184</v>
      </c>
      <c r="L187" s="45"/>
      <c r="M187" s="220" t="s">
        <v>19</v>
      </c>
      <c r="N187" s="221" t="s">
        <v>45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279</v>
      </c>
      <c r="AT187" s="224" t="s">
        <v>180</v>
      </c>
      <c r="AU187" s="224" t="s">
        <v>84</v>
      </c>
      <c r="AY187" s="18" t="s">
        <v>178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82</v>
      </c>
      <c r="BK187" s="225">
        <f>ROUND(I187*H187,2)</f>
        <v>0</v>
      </c>
      <c r="BL187" s="18" t="s">
        <v>279</v>
      </c>
      <c r="BM187" s="224" t="s">
        <v>1883</v>
      </c>
    </row>
    <row r="188" s="2" customFormat="1">
      <c r="A188" s="39"/>
      <c r="B188" s="40"/>
      <c r="C188" s="41"/>
      <c r="D188" s="226" t="s">
        <v>187</v>
      </c>
      <c r="E188" s="41"/>
      <c r="F188" s="227" t="s">
        <v>1882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187</v>
      </c>
      <c r="AU188" s="18" t="s">
        <v>84</v>
      </c>
    </row>
    <row r="189" s="2" customFormat="1">
      <c r="A189" s="39"/>
      <c r="B189" s="40"/>
      <c r="C189" s="41"/>
      <c r="D189" s="231" t="s">
        <v>189</v>
      </c>
      <c r="E189" s="41"/>
      <c r="F189" s="232" t="s">
        <v>1884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189</v>
      </c>
      <c r="AU189" s="18" t="s">
        <v>84</v>
      </c>
    </row>
    <row r="190" s="12" customFormat="1" ht="22.8" customHeight="1">
      <c r="A190" s="12"/>
      <c r="B190" s="197"/>
      <c r="C190" s="198"/>
      <c r="D190" s="199" t="s">
        <v>73</v>
      </c>
      <c r="E190" s="211" t="s">
        <v>1885</v>
      </c>
      <c r="F190" s="211" t="s">
        <v>1886</v>
      </c>
      <c r="G190" s="198"/>
      <c r="H190" s="198"/>
      <c r="I190" s="201"/>
      <c r="J190" s="212">
        <f>BK190</f>
        <v>0</v>
      </c>
      <c r="K190" s="198"/>
      <c r="L190" s="203"/>
      <c r="M190" s="204"/>
      <c r="N190" s="205"/>
      <c r="O190" s="205"/>
      <c r="P190" s="206">
        <f>SUM(P191:P352)</f>
        <v>0</v>
      </c>
      <c r="Q190" s="205"/>
      <c r="R190" s="206">
        <f>SUM(R191:R352)</f>
        <v>0.55674000000000001</v>
      </c>
      <c r="S190" s="205"/>
      <c r="T190" s="207">
        <f>SUM(T191:T352)</f>
        <v>0.082100000000000006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8" t="s">
        <v>84</v>
      </c>
      <c r="AT190" s="209" t="s">
        <v>73</v>
      </c>
      <c r="AU190" s="209" t="s">
        <v>82</v>
      </c>
      <c r="AY190" s="208" t="s">
        <v>178</v>
      </c>
      <c r="BK190" s="210">
        <f>SUM(BK191:BK352)</f>
        <v>0</v>
      </c>
    </row>
    <row r="191" s="2" customFormat="1" ht="16.5" customHeight="1">
      <c r="A191" s="39"/>
      <c r="B191" s="40"/>
      <c r="C191" s="213" t="s">
        <v>300</v>
      </c>
      <c r="D191" s="213" t="s">
        <v>180</v>
      </c>
      <c r="E191" s="214" t="s">
        <v>1887</v>
      </c>
      <c r="F191" s="215" t="s">
        <v>1888</v>
      </c>
      <c r="G191" s="216" t="s">
        <v>237</v>
      </c>
      <c r="H191" s="217">
        <v>106</v>
      </c>
      <c r="I191" s="218"/>
      <c r="J191" s="219">
        <f>ROUND(I191*H191,2)</f>
        <v>0</v>
      </c>
      <c r="K191" s="215" t="s">
        <v>184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0.00027999999999999998</v>
      </c>
      <c r="T191" s="223">
        <f>S191*H191</f>
        <v>0.029679999999999998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279</v>
      </c>
      <c r="AT191" s="224" t="s">
        <v>180</v>
      </c>
      <c r="AU191" s="224" t="s">
        <v>84</v>
      </c>
      <c r="AY191" s="18" t="s">
        <v>178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82</v>
      </c>
      <c r="BK191" s="225">
        <f>ROUND(I191*H191,2)</f>
        <v>0</v>
      </c>
      <c r="BL191" s="18" t="s">
        <v>279</v>
      </c>
      <c r="BM191" s="224" t="s">
        <v>1889</v>
      </c>
    </row>
    <row r="192" s="2" customFormat="1">
      <c r="A192" s="39"/>
      <c r="B192" s="40"/>
      <c r="C192" s="41"/>
      <c r="D192" s="226" t="s">
        <v>187</v>
      </c>
      <c r="E192" s="41"/>
      <c r="F192" s="227" t="s">
        <v>1888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187</v>
      </c>
      <c r="AU192" s="18" t="s">
        <v>84</v>
      </c>
    </row>
    <row r="193" s="2" customFormat="1">
      <c r="A193" s="39"/>
      <c r="B193" s="40"/>
      <c r="C193" s="41"/>
      <c r="D193" s="231" t="s">
        <v>189</v>
      </c>
      <c r="E193" s="41"/>
      <c r="F193" s="232" t="s">
        <v>1890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189</v>
      </c>
      <c r="AU193" s="18" t="s">
        <v>84</v>
      </c>
    </row>
    <row r="194" s="2" customFormat="1" ht="16.5" customHeight="1">
      <c r="A194" s="39"/>
      <c r="B194" s="40"/>
      <c r="C194" s="213" t="s">
        <v>7</v>
      </c>
      <c r="D194" s="213" t="s">
        <v>180</v>
      </c>
      <c r="E194" s="214" t="s">
        <v>1891</v>
      </c>
      <c r="F194" s="215" t="s">
        <v>1892</v>
      </c>
      <c r="G194" s="216" t="s">
        <v>237</v>
      </c>
      <c r="H194" s="217">
        <v>42</v>
      </c>
      <c r="I194" s="218"/>
      <c r="J194" s="219">
        <f>ROUND(I194*H194,2)</f>
        <v>0</v>
      </c>
      <c r="K194" s="215" t="s">
        <v>184</v>
      </c>
      <c r="L194" s="45"/>
      <c r="M194" s="220" t="s">
        <v>19</v>
      </c>
      <c r="N194" s="221" t="s">
        <v>45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0.00029</v>
      </c>
      <c r="T194" s="223">
        <f>S194*H194</f>
        <v>0.01218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279</v>
      </c>
      <c r="AT194" s="224" t="s">
        <v>180</v>
      </c>
      <c r="AU194" s="224" t="s">
        <v>84</v>
      </c>
      <c r="AY194" s="18" t="s">
        <v>178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82</v>
      </c>
      <c r="BK194" s="225">
        <f>ROUND(I194*H194,2)</f>
        <v>0</v>
      </c>
      <c r="BL194" s="18" t="s">
        <v>279</v>
      </c>
      <c r="BM194" s="224" t="s">
        <v>1893</v>
      </c>
    </row>
    <row r="195" s="2" customFormat="1">
      <c r="A195" s="39"/>
      <c r="B195" s="40"/>
      <c r="C195" s="41"/>
      <c r="D195" s="226" t="s">
        <v>187</v>
      </c>
      <c r="E195" s="41"/>
      <c r="F195" s="227" t="s">
        <v>1892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187</v>
      </c>
      <c r="AU195" s="18" t="s">
        <v>84</v>
      </c>
    </row>
    <row r="196" s="2" customFormat="1">
      <c r="A196" s="39"/>
      <c r="B196" s="40"/>
      <c r="C196" s="41"/>
      <c r="D196" s="231" t="s">
        <v>189</v>
      </c>
      <c r="E196" s="41"/>
      <c r="F196" s="232" t="s">
        <v>1894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189</v>
      </c>
      <c r="AU196" s="18" t="s">
        <v>84</v>
      </c>
    </row>
    <row r="197" s="2" customFormat="1" ht="16.5" customHeight="1">
      <c r="A197" s="39"/>
      <c r="B197" s="40"/>
      <c r="C197" s="213" t="s">
        <v>309</v>
      </c>
      <c r="D197" s="213" t="s">
        <v>180</v>
      </c>
      <c r="E197" s="214" t="s">
        <v>1895</v>
      </c>
      <c r="F197" s="215" t="s">
        <v>1896</v>
      </c>
      <c r="G197" s="216" t="s">
        <v>237</v>
      </c>
      <c r="H197" s="217">
        <v>6</v>
      </c>
      <c r="I197" s="218"/>
      <c r="J197" s="219">
        <f>ROUND(I197*H197,2)</f>
        <v>0</v>
      </c>
      <c r="K197" s="215" t="s">
        <v>184</v>
      </c>
      <c r="L197" s="45"/>
      <c r="M197" s="220" t="s">
        <v>19</v>
      </c>
      <c r="N197" s="221" t="s">
        <v>45</v>
      </c>
      <c r="O197" s="85"/>
      <c r="P197" s="222">
        <f>O197*H197</f>
        <v>0</v>
      </c>
      <c r="Q197" s="222">
        <v>0.00034000000000000002</v>
      </c>
      <c r="R197" s="222">
        <f>Q197*H197</f>
        <v>0.0020400000000000001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279</v>
      </c>
      <c r="AT197" s="224" t="s">
        <v>180</v>
      </c>
      <c r="AU197" s="224" t="s">
        <v>84</v>
      </c>
      <c r="AY197" s="18" t="s">
        <v>178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82</v>
      </c>
      <c r="BK197" s="225">
        <f>ROUND(I197*H197,2)</f>
        <v>0</v>
      </c>
      <c r="BL197" s="18" t="s">
        <v>279</v>
      </c>
      <c r="BM197" s="224" t="s">
        <v>1897</v>
      </c>
    </row>
    <row r="198" s="2" customFormat="1">
      <c r="A198" s="39"/>
      <c r="B198" s="40"/>
      <c r="C198" s="41"/>
      <c r="D198" s="226" t="s">
        <v>187</v>
      </c>
      <c r="E198" s="41"/>
      <c r="F198" s="227" t="s">
        <v>1896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187</v>
      </c>
      <c r="AU198" s="18" t="s">
        <v>84</v>
      </c>
    </row>
    <row r="199" s="2" customFormat="1">
      <c r="A199" s="39"/>
      <c r="B199" s="40"/>
      <c r="C199" s="41"/>
      <c r="D199" s="231" t="s">
        <v>189</v>
      </c>
      <c r="E199" s="41"/>
      <c r="F199" s="232" t="s">
        <v>1898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189</v>
      </c>
      <c r="AU199" s="18" t="s">
        <v>84</v>
      </c>
    </row>
    <row r="200" s="2" customFormat="1" ht="21.75" customHeight="1">
      <c r="A200" s="39"/>
      <c r="B200" s="40"/>
      <c r="C200" s="213" t="s">
        <v>315</v>
      </c>
      <c r="D200" s="213" t="s">
        <v>180</v>
      </c>
      <c r="E200" s="214" t="s">
        <v>1899</v>
      </c>
      <c r="F200" s="215" t="s">
        <v>1900</v>
      </c>
      <c r="G200" s="216" t="s">
        <v>237</v>
      </c>
      <c r="H200" s="217">
        <v>27</v>
      </c>
      <c r="I200" s="218"/>
      <c r="J200" s="219">
        <f>ROUND(I200*H200,2)</f>
        <v>0</v>
      </c>
      <c r="K200" s="215" t="s">
        <v>184</v>
      </c>
      <c r="L200" s="45"/>
      <c r="M200" s="220" t="s">
        <v>19</v>
      </c>
      <c r="N200" s="221" t="s">
        <v>45</v>
      </c>
      <c r="O200" s="85"/>
      <c r="P200" s="222">
        <f>O200*H200</f>
        <v>0</v>
      </c>
      <c r="Q200" s="222">
        <v>0.00084000000000000003</v>
      </c>
      <c r="R200" s="222">
        <f>Q200*H200</f>
        <v>0.022680000000000002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279</v>
      </c>
      <c r="AT200" s="224" t="s">
        <v>180</v>
      </c>
      <c r="AU200" s="224" t="s">
        <v>84</v>
      </c>
      <c r="AY200" s="18" t="s">
        <v>178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82</v>
      </c>
      <c r="BK200" s="225">
        <f>ROUND(I200*H200,2)</f>
        <v>0</v>
      </c>
      <c r="BL200" s="18" t="s">
        <v>279</v>
      </c>
      <c r="BM200" s="224" t="s">
        <v>1901</v>
      </c>
    </row>
    <row r="201" s="2" customFormat="1">
      <c r="A201" s="39"/>
      <c r="B201" s="40"/>
      <c r="C201" s="41"/>
      <c r="D201" s="226" t="s">
        <v>187</v>
      </c>
      <c r="E201" s="41"/>
      <c r="F201" s="227" t="s">
        <v>1900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187</v>
      </c>
      <c r="AU201" s="18" t="s">
        <v>84</v>
      </c>
    </row>
    <row r="202" s="2" customFormat="1">
      <c r="A202" s="39"/>
      <c r="B202" s="40"/>
      <c r="C202" s="41"/>
      <c r="D202" s="231" t="s">
        <v>189</v>
      </c>
      <c r="E202" s="41"/>
      <c r="F202" s="232" t="s">
        <v>1902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189</v>
      </c>
      <c r="AU202" s="18" t="s">
        <v>84</v>
      </c>
    </row>
    <row r="203" s="13" customFormat="1">
      <c r="A203" s="13"/>
      <c r="B203" s="244"/>
      <c r="C203" s="245"/>
      <c r="D203" s="226" t="s">
        <v>288</v>
      </c>
      <c r="E203" s="246" t="s">
        <v>19</v>
      </c>
      <c r="F203" s="247" t="s">
        <v>1903</v>
      </c>
      <c r="G203" s="245"/>
      <c r="H203" s="248">
        <v>27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288</v>
      </c>
      <c r="AU203" s="254" t="s">
        <v>84</v>
      </c>
      <c r="AV203" s="13" t="s">
        <v>84</v>
      </c>
      <c r="AW203" s="13" t="s">
        <v>33</v>
      </c>
      <c r="AX203" s="13" t="s">
        <v>74</v>
      </c>
      <c r="AY203" s="254" t="s">
        <v>178</v>
      </c>
    </row>
    <row r="204" s="14" customFormat="1">
      <c r="A204" s="14"/>
      <c r="B204" s="255"/>
      <c r="C204" s="256"/>
      <c r="D204" s="226" t="s">
        <v>288</v>
      </c>
      <c r="E204" s="257" t="s">
        <v>19</v>
      </c>
      <c r="F204" s="258" t="s">
        <v>386</v>
      </c>
      <c r="G204" s="256"/>
      <c r="H204" s="259">
        <v>27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288</v>
      </c>
      <c r="AU204" s="265" t="s">
        <v>84</v>
      </c>
      <c r="AV204" s="14" t="s">
        <v>185</v>
      </c>
      <c r="AW204" s="14" t="s">
        <v>33</v>
      </c>
      <c r="AX204" s="14" t="s">
        <v>82</v>
      </c>
      <c r="AY204" s="265" t="s">
        <v>178</v>
      </c>
    </row>
    <row r="205" s="2" customFormat="1" ht="21.75" customHeight="1">
      <c r="A205" s="39"/>
      <c r="B205" s="40"/>
      <c r="C205" s="213" t="s">
        <v>321</v>
      </c>
      <c r="D205" s="213" t="s">
        <v>180</v>
      </c>
      <c r="E205" s="214" t="s">
        <v>1904</v>
      </c>
      <c r="F205" s="215" t="s">
        <v>1905</v>
      </c>
      <c r="G205" s="216" t="s">
        <v>237</v>
      </c>
      <c r="H205" s="217">
        <v>83</v>
      </c>
      <c r="I205" s="218"/>
      <c r="J205" s="219">
        <f>ROUND(I205*H205,2)</f>
        <v>0</v>
      </c>
      <c r="K205" s="215" t="s">
        <v>184</v>
      </c>
      <c r="L205" s="45"/>
      <c r="M205" s="220" t="s">
        <v>19</v>
      </c>
      <c r="N205" s="221" t="s">
        <v>45</v>
      </c>
      <c r="O205" s="85"/>
      <c r="P205" s="222">
        <f>O205*H205</f>
        <v>0</v>
      </c>
      <c r="Q205" s="222">
        <v>0.00097999999999999997</v>
      </c>
      <c r="R205" s="222">
        <f>Q205*H205</f>
        <v>0.081339999999999996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279</v>
      </c>
      <c r="AT205" s="224" t="s">
        <v>180</v>
      </c>
      <c r="AU205" s="224" t="s">
        <v>84</v>
      </c>
      <c r="AY205" s="18" t="s">
        <v>178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82</v>
      </c>
      <c r="BK205" s="225">
        <f>ROUND(I205*H205,2)</f>
        <v>0</v>
      </c>
      <c r="BL205" s="18" t="s">
        <v>279</v>
      </c>
      <c r="BM205" s="224" t="s">
        <v>1906</v>
      </c>
    </row>
    <row r="206" s="2" customFormat="1">
      <c r="A206" s="39"/>
      <c r="B206" s="40"/>
      <c r="C206" s="41"/>
      <c r="D206" s="226" t="s">
        <v>187</v>
      </c>
      <c r="E206" s="41"/>
      <c r="F206" s="227" t="s">
        <v>1905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187</v>
      </c>
      <c r="AU206" s="18" t="s">
        <v>84</v>
      </c>
    </row>
    <row r="207" s="2" customFormat="1">
      <c r="A207" s="39"/>
      <c r="B207" s="40"/>
      <c r="C207" s="41"/>
      <c r="D207" s="231" t="s">
        <v>189</v>
      </c>
      <c r="E207" s="41"/>
      <c r="F207" s="232" t="s">
        <v>1907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189</v>
      </c>
      <c r="AU207" s="18" t="s">
        <v>84</v>
      </c>
    </row>
    <row r="208" s="13" customFormat="1">
      <c r="A208" s="13"/>
      <c r="B208" s="244"/>
      <c r="C208" s="245"/>
      <c r="D208" s="226" t="s">
        <v>288</v>
      </c>
      <c r="E208" s="246" t="s">
        <v>19</v>
      </c>
      <c r="F208" s="247" t="s">
        <v>1908</v>
      </c>
      <c r="G208" s="245"/>
      <c r="H208" s="248">
        <v>47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288</v>
      </c>
      <c r="AU208" s="254" t="s">
        <v>84</v>
      </c>
      <c r="AV208" s="13" t="s">
        <v>84</v>
      </c>
      <c r="AW208" s="13" t="s">
        <v>33</v>
      </c>
      <c r="AX208" s="13" t="s">
        <v>74</v>
      </c>
      <c r="AY208" s="254" t="s">
        <v>178</v>
      </c>
    </row>
    <row r="209" s="13" customFormat="1">
      <c r="A209" s="13"/>
      <c r="B209" s="244"/>
      <c r="C209" s="245"/>
      <c r="D209" s="226" t="s">
        <v>288</v>
      </c>
      <c r="E209" s="246" t="s">
        <v>19</v>
      </c>
      <c r="F209" s="247" t="s">
        <v>1909</v>
      </c>
      <c r="G209" s="245"/>
      <c r="H209" s="248">
        <v>36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288</v>
      </c>
      <c r="AU209" s="254" t="s">
        <v>84</v>
      </c>
      <c r="AV209" s="13" t="s">
        <v>84</v>
      </c>
      <c r="AW209" s="13" t="s">
        <v>33</v>
      </c>
      <c r="AX209" s="13" t="s">
        <v>74</v>
      </c>
      <c r="AY209" s="254" t="s">
        <v>178</v>
      </c>
    </row>
    <row r="210" s="14" customFormat="1">
      <c r="A210" s="14"/>
      <c r="B210" s="255"/>
      <c r="C210" s="256"/>
      <c r="D210" s="226" t="s">
        <v>288</v>
      </c>
      <c r="E210" s="257" t="s">
        <v>19</v>
      </c>
      <c r="F210" s="258" t="s">
        <v>386</v>
      </c>
      <c r="G210" s="256"/>
      <c r="H210" s="259">
        <v>83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288</v>
      </c>
      <c r="AU210" s="265" t="s">
        <v>84</v>
      </c>
      <c r="AV210" s="14" t="s">
        <v>185</v>
      </c>
      <c r="AW210" s="14" t="s">
        <v>33</v>
      </c>
      <c r="AX210" s="14" t="s">
        <v>82</v>
      </c>
      <c r="AY210" s="265" t="s">
        <v>178</v>
      </c>
    </row>
    <row r="211" s="2" customFormat="1" ht="21.75" customHeight="1">
      <c r="A211" s="39"/>
      <c r="B211" s="40"/>
      <c r="C211" s="213" t="s">
        <v>327</v>
      </c>
      <c r="D211" s="213" t="s">
        <v>180</v>
      </c>
      <c r="E211" s="214" t="s">
        <v>1910</v>
      </c>
      <c r="F211" s="215" t="s">
        <v>1911</v>
      </c>
      <c r="G211" s="216" t="s">
        <v>237</v>
      </c>
      <c r="H211" s="217">
        <v>29</v>
      </c>
      <c r="I211" s="218"/>
      <c r="J211" s="219">
        <f>ROUND(I211*H211,2)</f>
        <v>0</v>
      </c>
      <c r="K211" s="215" t="s">
        <v>184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0.0012600000000000001</v>
      </c>
      <c r="R211" s="222">
        <f>Q211*H211</f>
        <v>0.036540000000000003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279</v>
      </c>
      <c r="AT211" s="224" t="s">
        <v>180</v>
      </c>
      <c r="AU211" s="224" t="s">
        <v>84</v>
      </c>
      <c r="AY211" s="18" t="s">
        <v>178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279</v>
      </c>
      <c r="BM211" s="224" t="s">
        <v>1912</v>
      </c>
    </row>
    <row r="212" s="2" customFormat="1">
      <c r="A212" s="39"/>
      <c r="B212" s="40"/>
      <c r="C212" s="41"/>
      <c r="D212" s="226" t="s">
        <v>187</v>
      </c>
      <c r="E212" s="41"/>
      <c r="F212" s="227" t="s">
        <v>1911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187</v>
      </c>
      <c r="AU212" s="18" t="s">
        <v>84</v>
      </c>
    </row>
    <row r="213" s="2" customFormat="1">
      <c r="A213" s="39"/>
      <c r="B213" s="40"/>
      <c r="C213" s="41"/>
      <c r="D213" s="231" t="s">
        <v>189</v>
      </c>
      <c r="E213" s="41"/>
      <c r="F213" s="232" t="s">
        <v>1913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189</v>
      </c>
      <c r="AU213" s="18" t="s">
        <v>84</v>
      </c>
    </row>
    <row r="214" s="13" customFormat="1">
      <c r="A214" s="13"/>
      <c r="B214" s="244"/>
      <c r="C214" s="245"/>
      <c r="D214" s="226" t="s">
        <v>288</v>
      </c>
      <c r="E214" s="246" t="s">
        <v>19</v>
      </c>
      <c r="F214" s="247" t="s">
        <v>1914</v>
      </c>
      <c r="G214" s="245"/>
      <c r="H214" s="248">
        <v>11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288</v>
      </c>
      <c r="AU214" s="254" t="s">
        <v>84</v>
      </c>
      <c r="AV214" s="13" t="s">
        <v>84</v>
      </c>
      <c r="AW214" s="13" t="s">
        <v>33</v>
      </c>
      <c r="AX214" s="13" t="s">
        <v>74</v>
      </c>
      <c r="AY214" s="254" t="s">
        <v>178</v>
      </c>
    </row>
    <row r="215" s="13" customFormat="1">
      <c r="A215" s="13"/>
      <c r="B215" s="244"/>
      <c r="C215" s="245"/>
      <c r="D215" s="226" t="s">
        <v>288</v>
      </c>
      <c r="E215" s="246" t="s">
        <v>19</v>
      </c>
      <c r="F215" s="247" t="s">
        <v>1915</v>
      </c>
      <c r="G215" s="245"/>
      <c r="H215" s="248">
        <v>18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288</v>
      </c>
      <c r="AU215" s="254" t="s">
        <v>84</v>
      </c>
      <c r="AV215" s="13" t="s">
        <v>84</v>
      </c>
      <c r="AW215" s="13" t="s">
        <v>33</v>
      </c>
      <c r="AX215" s="13" t="s">
        <v>74</v>
      </c>
      <c r="AY215" s="254" t="s">
        <v>178</v>
      </c>
    </row>
    <row r="216" s="14" customFormat="1">
      <c r="A216" s="14"/>
      <c r="B216" s="255"/>
      <c r="C216" s="256"/>
      <c r="D216" s="226" t="s">
        <v>288</v>
      </c>
      <c r="E216" s="257" t="s">
        <v>19</v>
      </c>
      <c r="F216" s="258" t="s">
        <v>386</v>
      </c>
      <c r="G216" s="256"/>
      <c r="H216" s="259">
        <v>29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288</v>
      </c>
      <c r="AU216" s="265" t="s">
        <v>84</v>
      </c>
      <c r="AV216" s="14" t="s">
        <v>185</v>
      </c>
      <c r="AW216" s="14" t="s">
        <v>33</v>
      </c>
      <c r="AX216" s="14" t="s">
        <v>82</v>
      </c>
      <c r="AY216" s="265" t="s">
        <v>178</v>
      </c>
    </row>
    <row r="217" s="2" customFormat="1" ht="21.75" customHeight="1">
      <c r="A217" s="39"/>
      <c r="B217" s="40"/>
      <c r="C217" s="213" t="s">
        <v>333</v>
      </c>
      <c r="D217" s="213" t="s">
        <v>180</v>
      </c>
      <c r="E217" s="214" t="s">
        <v>1916</v>
      </c>
      <c r="F217" s="215" t="s">
        <v>1917</v>
      </c>
      <c r="G217" s="216" t="s">
        <v>237</v>
      </c>
      <c r="H217" s="217">
        <v>39</v>
      </c>
      <c r="I217" s="218"/>
      <c r="J217" s="219">
        <f>ROUND(I217*H217,2)</f>
        <v>0</v>
      </c>
      <c r="K217" s="215" t="s">
        <v>184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0.0015299999999999999</v>
      </c>
      <c r="R217" s="222">
        <f>Q217*H217</f>
        <v>0.059669999999999994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279</v>
      </c>
      <c r="AT217" s="224" t="s">
        <v>180</v>
      </c>
      <c r="AU217" s="224" t="s">
        <v>84</v>
      </c>
      <c r="AY217" s="18" t="s">
        <v>178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82</v>
      </c>
      <c r="BK217" s="225">
        <f>ROUND(I217*H217,2)</f>
        <v>0</v>
      </c>
      <c r="BL217" s="18" t="s">
        <v>279</v>
      </c>
      <c r="BM217" s="224" t="s">
        <v>1918</v>
      </c>
    </row>
    <row r="218" s="2" customFormat="1">
      <c r="A218" s="39"/>
      <c r="B218" s="40"/>
      <c r="C218" s="41"/>
      <c r="D218" s="226" t="s">
        <v>187</v>
      </c>
      <c r="E218" s="41"/>
      <c r="F218" s="227" t="s">
        <v>1917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187</v>
      </c>
      <c r="AU218" s="18" t="s">
        <v>84</v>
      </c>
    </row>
    <row r="219" s="2" customFormat="1">
      <c r="A219" s="39"/>
      <c r="B219" s="40"/>
      <c r="C219" s="41"/>
      <c r="D219" s="231" t="s">
        <v>189</v>
      </c>
      <c r="E219" s="41"/>
      <c r="F219" s="232" t="s">
        <v>1919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189</v>
      </c>
      <c r="AU219" s="18" t="s">
        <v>84</v>
      </c>
    </row>
    <row r="220" s="13" customFormat="1">
      <c r="A220" s="13"/>
      <c r="B220" s="244"/>
      <c r="C220" s="245"/>
      <c r="D220" s="226" t="s">
        <v>288</v>
      </c>
      <c r="E220" s="246" t="s">
        <v>19</v>
      </c>
      <c r="F220" s="247" t="s">
        <v>1920</v>
      </c>
      <c r="G220" s="245"/>
      <c r="H220" s="248">
        <v>25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288</v>
      </c>
      <c r="AU220" s="254" t="s">
        <v>84</v>
      </c>
      <c r="AV220" s="13" t="s">
        <v>84</v>
      </c>
      <c r="AW220" s="13" t="s">
        <v>33</v>
      </c>
      <c r="AX220" s="13" t="s">
        <v>74</v>
      </c>
      <c r="AY220" s="254" t="s">
        <v>178</v>
      </c>
    </row>
    <row r="221" s="13" customFormat="1">
      <c r="A221" s="13"/>
      <c r="B221" s="244"/>
      <c r="C221" s="245"/>
      <c r="D221" s="226" t="s">
        <v>288</v>
      </c>
      <c r="E221" s="246" t="s">
        <v>19</v>
      </c>
      <c r="F221" s="247" t="s">
        <v>1921</v>
      </c>
      <c r="G221" s="245"/>
      <c r="H221" s="248">
        <v>14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288</v>
      </c>
      <c r="AU221" s="254" t="s">
        <v>84</v>
      </c>
      <c r="AV221" s="13" t="s">
        <v>84</v>
      </c>
      <c r="AW221" s="13" t="s">
        <v>33</v>
      </c>
      <c r="AX221" s="13" t="s">
        <v>74</v>
      </c>
      <c r="AY221" s="254" t="s">
        <v>178</v>
      </c>
    </row>
    <row r="222" s="14" customFormat="1">
      <c r="A222" s="14"/>
      <c r="B222" s="255"/>
      <c r="C222" s="256"/>
      <c r="D222" s="226" t="s">
        <v>288</v>
      </c>
      <c r="E222" s="257" t="s">
        <v>19</v>
      </c>
      <c r="F222" s="258" t="s">
        <v>386</v>
      </c>
      <c r="G222" s="256"/>
      <c r="H222" s="259">
        <v>39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288</v>
      </c>
      <c r="AU222" s="265" t="s">
        <v>84</v>
      </c>
      <c r="AV222" s="14" t="s">
        <v>185</v>
      </c>
      <c r="AW222" s="14" t="s">
        <v>33</v>
      </c>
      <c r="AX222" s="14" t="s">
        <v>82</v>
      </c>
      <c r="AY222" s="265" t="s">
        <v>178</v>
      </c>
    </row>
    <row r="223" s="2" customFormat="1" ht="21.75" customHeight="1">
      <c r="A223" s="39"/>
      <c r="B223" s="40"/>
      <c r="C223" s="213" t="s">
        <v>337</v>
      </c>
      <c r="D223" s="213" t="s">
        <v>180</v>
      </c>
      <c r="E223" s="214" t="s">
        <v>1922</v>
      </c>
      <c r="F223" s="215" t="s">
        <v>1923</v>
      </c>
      <c r="G223" s="216" t="s">
        <v>237</v>
      </c>
      <c r="H223" s="217">
        <v>17</v>
      </c>
      <c r="I223" s="218"/>
      <c r="J223" s="219">
        <f>ROUND(I223*H223,2)</f>
        <v>0</v>
      </c>
      <c r="K223" s="215" t="s">
        <v>184</v>
      </c>
      <c r="L223" s="45"/>
      <c r="M223" s="220" t="s">
        <v>19</v>
      </c>
      <c r="N223" s="221" t="s">
        <v>45</v>
      </c>
      <c r="O223" s="85"/>
      <c r="P223" s="222">
        <f>O223*H223</f>
        <v>0</v>
      </c>
      <c r="Q223" s="222">
        <v>0.0028400000000000001</v>
      </c>
      <c r="R223" s="222">
        <f>Q223*H223</f>
        <v>0.048280000000000003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279</v>
      </c>
      <c r="AT223" s="224" t="s">
        <v>180</v>
      </c>
      <c r="AU223" s="224" t="s">
        <v>84</v>
      </c>
      <c r="AY223" s="18" t="s">
        <v>178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82</v>
      </c>
      <c r="BK223" s="225">
        <f>ROUND(I223*H223,2)</f>
        <v>0</v>
      </c>
      <c r="BL223" s="18" t="s">
        <v>279</v>
      </c>
      <c r="BM223" s="224" t="s">
        <v>1924</v>
      </c>
    </row>
    <row r="224" s="2" customFormat="1">
      <c r="A224" s="39"/>
      <c r="B224" s="40"/>
      <c r="C224" s="41"/>
      <c r="D224" s="226" t="s">
        <v>187</v>
      </c>
      <c r="E224" s="41"/>
      <c r="F224" s="227" t="s">
        <v>1923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187</v>
      </c>
      <c r="AU224" s="18" t="s">
        <v>84</v>
      </c>
    </row>
    <row r="225" s="2" customFormat="1">
      <c r="A225" s="39"/>
      <c r="B225" s="40"/>
      <c r="C225" s="41"/>
      <c r="D225" s="231" t="s">
        <v>189</v>
      </c>
      <c r="E225" s="41"/>
      <c r="F225" s="232" t="s">
        <v>1925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189</v>
      </c>
      <c r="AU225" s="18" t="s">
        <v>84</v>
      </c>
    </row>
    <row r="226" s="13" customFormat="1">
      <c r="A226" s="13"/>
      <c r="B226" s="244"/>
      <c r="C226" s="245"/>
      <c r="D226" s="226" t="s">
        <v>288</v>
      </c>
      <c r="E226" s="246" t="s">
        <v>19</v>
      </c>
      <c r="F226" s="247" t="s">
        <v>243</v>
      </c>
      <c r="G226" s="245"/>
      <c r="H226" s="248">
        <v>10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288</v>
      </c>
      <c r="AU226" s="254" t="s">
        <v>84</v>
      </c>
      <c r="AV226" s="13" t="s">
        <v>84</v>
      </c>
      <c r="AW226" s="13" t="s">
        <v>33</v>
      </c>
      <c r="AX226" s="13" t="s">
        <v>74</v>
      </c>
      <c r="AY226" s="254" t="s">
        <v>178</v>
      </c>
    </row>
    <row r="227" s="13" customFormat="1">
      <c r="A227" s="13"/>
      <c r="B227" s="244"/>
      <c r="C227" s="245"/>
      <c r="D227" s="226" t="s">
        <v>288</v>
      </c>
      <c r="E227" s="246" t="s">
        <v>19</v>
      </c>
      <c r="F227" s="247" t="s">
        <v>222</v>
      </c>
      <c r="G227" s="245"/>
      <c r="H227" s="248">
        <v>7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288</v>
      </c>
      <c r="AU227" s="254" t="s">
        <v>84</v>
      </c>
      <c r="AV227" s="13" t="s">
        <v>84</v>
      </c>
      <c r="AW227" s="13" t="s">
        <v>33</v>
      </c>
      <c r="AX227" s="13" t="s">
        <v>74</v>
      </c>
      <c r="AY227" s="254" t="s">
        <v>178</v>
      </c>
    </row>
    <row r="228" s="14" customFormat="1">
      <c r="A228" s="14"/>
      <c r="B228" s="255"/>
      <c r="C228" s="256"/>
      <c r="D228" s="226" t="s">
        <v>288</v>
      </c>
      <c r="E228" s="257" t="s">
        <v>19</v>
      </c>
      <c r="F228" s="258" t="s">
        <v>386</v>
      </c>
      <c r="G228" s="256"/>
      <c r="H228" s="259">
        <v>17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288</v>
      </c>
      <c r="AU228" s="265" t="s">
        <v>84</v>
      </c>
      <c r="AV228" s="14" t="s">
        <v>185</v>
      </c>
      <c r="AW228" s="14" t="s">
        <v>33</v>
      </c>
      <c r="AX228" s="14" t="s">
        <v>82</v>
      </c>
      <c r="AY228" s="265" t="s">
        <v>178</v>
      </c>
    </row>
    <row r="229" s="2" customFormat="1" ht="24.15" customHeight="1">
      <c r="A229" s="39"/>
      <c r="B229" s="40"/>
      <c r="C229" s="213" t="s">
        <v>341</v>
      </c>
      <c r="D229" s="213" t="s">
        <v>180</v>
      </c>
      <c r="E229" s="214" t="s">
        <v>1926</v>
      </c>
      <c r="F229" s="215" t="s">
        <v>1927</v>
      </c>
      <c r="G229" s="216" t="s">
        <v>237</v>
      </c>
      <c r="H229" s="217">
        <v>47</v>
      </c>
      <c r="I229" s="218"/>
      <c r="J229" s="219">
        <f>ROUND(I229*H229,2)</f>
        <v>0</v>
      </c>
      <c r="K229" s="215" t="s">
        <v>184</v>
      </c>
      <c r="L229" s="45"/>
      <c r="M229" s="220" t="s">
        <v>19</v>
      </c>
      <c r="N229" s="221" t="s">
        <v>45</v>
      </c>
      <c r="O229" s="85"/>
      <c r="P229" s="222">
        <f>O229*H229</f>
        <v>0</v>
      </c>
      <c r="Q229" s="222">
        <v>4.0000000000000003E-05</v>
      </c>
      <c r="R229" s="222">
        <f>Q229*H229</f>
        <v>0.0018800000000000002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279</v>
      </c>
      <c r="AT229" s="224" t="s">
        <v>180</v>
      </c>
      <c r="AU229" s="224" t="s">
        <v>84</v>
      </c>
      <c r="AY229" s="18" t="s">
        <v>178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82</v>
      </c>
      <c r="BK229" s="225">
        <f>ROUND(I229*H229,2)</f>
        <v>0</v>
      </c>
      <c r="BL229" s="18" t="s">
        <v>279</v>
      </c>
      <c r="BM229" s="224" t="s">
        <v>1928</v>
      </c>
    </row>
    <row r="230" s="2" customFormat="1">
      <c r="A230" s="39"/>
      <c r="B230" s="40"/>
      <c r="C230" s="41"/>
      <c r="D230" s="226" t="s">
        <v>187</v>
      </c>
      <c r="E230" s="41"/>
      <c r="F230" s="227" t="s">
        <v>1927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187</v>
      </c>
      <c r="AU230" s="18" t="s">
        <v>84</v>
      </c>
    </row>
    <row r="231" s="2" customFormat="1">
      <c r="A231" s="39"/>
      <c r="B231" s="40"/>
      <c r="C231" s="41"/>
      <c r="D231" s="231" t="s">
        <v>189</v>
      </c>
      <c r="E231" s="41"/>
      <c r="F231" s="232" t="s">
        <v>1929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189</v>
      </c>
      <c r="AU231" s="18" t="s">
        <v>84</v>
      </c>
    </row>
    <row r="232" s="13" customFormat="1">
      <c r="A232" s="13"/>
      <c r="B232" s="244"/>
      <c r="C232" s="245"/>
      <c r="D232" s="226" t="s">
        <v>288</v>
      </c>
      <c r="E232" s="246" t="s">
        <v>19</v>
      </c>
      <c r="F232" s="247" t="s">
        <v>1908</v>
      </c>
      <c r="G232" s="245"/>
      <c r="H232" s="248">
        <v>47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288</v>
      </c>
      <c r="AU232" s="254" t="s">
        <v>84</v>
      </c>
      <c r="AV232" s="13" t="s">
        <v>84</v>
      </c>
      <c r="AW232" s="13" t="s">
        <v>33</v>
      </c>
      <c r="AX232" s="13" t="s">
        <v>74</v>
      </c>
      <c r="AY232" s="254" t="s">
        <v>178</v>
      </c>
    </row>
    <row r="233" s="14" customFormat="1">
      <c r="A233" s="14"/>
      <c r="B233" s="255"/>
      <c r="C233" s="256"/>
      <c r="D233" s="226" t="s">
        <v>288</v>
      </c>
      <c r="E233" s="257" t="s">
        <v>19</v>
      </c>
      <c r="F233" s="258" t="s">
        <v>386</v>
      </c>
      <c r="G233" s="256"/>
      <c r="H233" s="259">
        <v>47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288</v>
      </c>
      <c r="AU233" s="265" t="s">
        <v>84</v>
      </c>
      <c r="AV233" s="14" t="s">
        <v>185</v>
      </c>
      <c r="AW233" s="14" t="s">
        <v>33</v>
      </c>
      <c r="AX233" s="14" t="s">
        <v>82</v>
      </c>
      <c r="AY233" s="265" t="s">
        <v>178</v>
      </c>
    </row>
    <row r="234" s="2" customFormat="1" ht="24.15" customHeight="1">
      <c r="A234" s="39"/>
      <c r="B234" s="40"/>
      <c r="C234" s="213" t="s">
        <v>346</v>
      </c>
      <c r="D234" s="213" t="s">
        <v>180</v>
      </c>
      <c r="E234" s="214" t="s">
        <v>1930</v>
      </c>
      <c r="F234" s="215" t="s">
        <v>1931</v>
      </c>
      <c r="G234" s="216" t="s">
        <v>237</v>
      </c>
      <c r="H234" s="217">
        <v>36</v>
      </c>
      <c r="I234" s="218"/>
      <c r="J234" s="219">
        <f>ROUND(I234*H234,2)</f>
        <v>0</v>
      </c>
      <c r="K234" s="215" t="s">
        <v>184</v>
      </c>
      <c r="L234" s="45"/>
      <c r="M234" s="220" t="s">
        <v>19</v>
      </c>
      <c r="N234" s="221" t="s">
        <v>45</v>
      </c>
      <c r="O234" s="85"/>
      <c r="P234" s="222">
        <f>O234*H234</f>
        <v>0</v>
      </c>
      <c r="Q234" s="222">
        <v>4.0000000000000003E-05</v>
      </c>
      <c r="R234" s="222">
        <f>Q234*H234</f>
        <v>0.0014400000000000001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279</v>
      </c>
      <c r="AT234" s="224" t="s">
        <v>180</v>
      </c>
      <c r="AU234" s="224" t="s">
        <v>84</v>
      </c>
      <c r="AY234" s="18" t="s">
        <v>178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82</v>
      </c>
      <c r="BK234" s="225">
        <f>ROUND(I234*H234,2)</f>
        <v>0</v>
      </c>
      <c r="BL234" s="18" t="s">
        <v>279</v>
      </c>
      <c r="BM234" s="224" t="s">
        <v>1932</v>
      </c>
    </row>
    <row r="235" s="2" customFormat="1">
      <c r="A235" s="39"/>
      <c r="B235" s="40"/>
      <c r="C235" s="41"/>
      <c r="D235" s="226" t="s">
        <v>187</v>
      </c>
      <c r="E235" s="41"/>
      <c r="F235" s="227" t="s">
        <v>1931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187</v>
      </c>
      <c r="AU235" s="18" t="s">
        <v>84</v>
      </c>
    </row>
    <row r="236" s="2" customFormat="1">
      <c r="A236" s="39"/>
      <c r="B236" s="40"/>
      <c r="C236" s="41"/>
      <c r="D236" s="231" t="s">
        <v>189</v>
      </c>
      <c r="E236" s="41"/>
      <c r="F236" s="232" t="s">
        <v>1933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189</v>
      </c>
      <c r="AU236" s="18" t="s">
        <v>84</v>
      </c>
    </row>
    <row r="237" s="13" customFormat="1">
      <c r="A237" s="13"/>
      <c r="B237" s="244"/>
      <c r="C237" s="245"/>
      <c r="D237" s="226" t="s">
        <v>288</v>
      </c>
      <c r="E237" s="246" t="s">
        <v>19</v>
      </c>
      <c r="F237" s="247" t="s">
        <v>1914</v>
      </c>
      <c r="G237" s="245"/>
      <c r="H237" s="248">
        <v>11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288</v>
      </c>
      <c r="AU237" s="254" t="s">
        <v>84</v>
      </c>
      <c r="AV237" s="13" t="s">
        <v>84</v>
      </c>
      <c r="AW237" s="13" t="s">
        <v>33</v>
      </c>
      <c r="AX237" s="13" t="s">
        <v>74</v>
      </c>
      <c r="AY237" s="254" t="s">
        <v>178</v>
      </c>
    </row>
    <row r="238" s="13" customFormat="1">
      <c r="A238" s="13"/>
      <c r="B238" s="244"/>
      <c r="C238" s="245"/>
      <c r="D238" s="226" t="s">
        <v>288</v>
      </c>
      <c r="E238" s="246" t="s">
        <v>19</v>
      </c>
      <c r="F238" s="247" t="s">
        <v>1920</v>
      </c>
      <c r="G238" s="245"/>
      <c r="H238" s="248">
        <v>25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288</v>
      </c>
      <c r="AU238" s="254" t="s">
        <v>84</v>
      </c>
      <c r="AV238" s="13" t="s">
        <v>84</v>
      </c>
      <c r="AW238" s="13" t="s">
        <v>33</v>
      </c>
      <c r="AX238" s="13" t="s">
        <v>74</v>
      </c>
      <c r="AY238" s="254" t="s">
        <v>178</v>
      </c>
    </row>
    <row r="239" s="14" customFormat="1">
      <c r="A239" s="14"/>
      <c r="B239" s="255"/>
      <c r="C239" s="256"/>
      <c r="D239" s="226" t="s">
        <v>288</v>
      </c>
      <c r="E239" s="257" t="s">
        <v>19</v>
      </c>
      <c r="F239" s="258" t="s">
        <v>386</v>
      </c>
      <c r="G239" s="256"/>
      <c r="H239" s="259">
        <v>36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288</v>
      </c>
      <c r="AU239" s="265" t="s">
        <v>84</v>
      </c>
      <c r="AV239" s="14" t="s">
        <v>185</v>
      </c>
      <c r="AW239" s="14" t="s">
        <v>33</v>
      </c>
      <c r="AX239" s="14" t="s">
        <v>82</v>
      </c>
      <c r="AY239" s="265" t="s">
        <v>178</v>
      </c>
    </row>
    <row r="240" s="2" customFormat="1" ht="24.15" customHeight="1">
      <c r="A240" s="39"/>
      <c r="B240" s="40"/>
      <c r="C240" s="213" t="s">
        <v>353</v>
      </c>
      <c r="D240" s="213" t="s">
        <v>180</v>
      </c>
      <c r="E240" s="214" t="s">
        <v>1934</v>
      </c>
      <c r="F240" s="215" t="s">
        <v>1935</v>
      </c>
      <c r="G240" s="216" t="s">
        <v>237</v>
      </c>
      <c r="H240" s="217">
        <v>10</v>
      </c>
      <c r="I240" s="218"/>
      <c r="J240" s="219">
        <f>ROUND(I240*H240,2)</f>
        <v>0</v>
      </c>
      <c r="K240" s="215" t="s">
        <v>184</v>
      </c>
      <c r="L240" s="45"/>
      <c r="M240" s="220" t="s">
        <v>19</v>
      </c>
      <c r="N240" s="221" t="s">
        <v>45</v>
      </c>
      <c r="O240" s="85"/>
      <c r="P240" s="222">
        <f>O240*H240</f>
        <v>0</v>
      </c>
      <c r="Q240" s="222">
        <v>4.0000000000000003E-05</v>
      </c>
      <c r="R240" s="222">
        <f>Q240*H240</f>
        <v>0.00040000000000000002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279</v>
      </c>
      <c r="AT240" s="224" t="s">
        <v>180</v>
      </c>
      <c r="AU240" s="224" t="s">
        <v>84</v>
      </c>
      <c r="AY240" s="18" t="s">
        <v>178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82</v>
      </c>
      <c r="BK240" s="225">
        <f>ROUND(I240*H240,2)</f>
        <v>0</v>
      </c>
      <c r="BL240" s="18" t="s">
        <v>279</v>
      </c>
      <c r="BM240" s="224" t="s">
        <v>1936</v>
      </c>
    </row>
    <row r="241" s="2" customFormat="1">
      <c r="A241" s="39"/>
      <c r="B241" s="40"/>
      <c r="C241" s="41"/>
      <c r="D241" s="226" t="s">
        <v>187</v>
      </c>
      <c r="E241" s="41"/>
      <c r="F241" s="227" t="s">
        <v>1935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187</v>
      </c>
      <c r="AU241" s="18" t="s">
        <v>84</v>
      </c>
    </row>
    <row r="242" s="2" customFormat="1">
      <c r="A242" s="39"/>
      <c r="B242" s="40"/>
      <c r="C242" s="41"/>
      <c r="D242" s="231" t="s">
        <v>189</v>
      </c>
      <c r="E242" s="41"/>
      <c r="F242" s="232" t="s">
        <v>1937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189</v>
      </c>
      <c r="AU242" s="18" t="s">
        <v>84</v>
      </c>
    </row>
    <row r="243" s="13" customFormat="1">
      <c r="A243" s="13"/>
      <c r="B243" s="244"/>
      <c r="C243" s="245"/>
      <c r="D243" s="226" t="s">
        <v>288</v>
      </c>
      <c r="E243" s="246" t="s">
        <v>19</v>
      </c>
      <c r="F243" s="247" t="s">
        <v>243</v>
      </c>
      <c r="G243" s="245"/>
      <c r="H243" s="248">
        <v>10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288</v>
      </c>
      <c r="AU243" s="254" t="s">
        <v>84</v>
      </c>
      <c r="AV243" s="13" t="s">
        <v>84</v>
      </c>
      <c r="AW243" s="13" t="s">
        <v>33</v>
      </c>
      <c r="AX243" s="13" t="s">
        <v>74</v>
      </c>
      <c r="AY243" s="254" t="s">
        <v>178</v>
      </c>
    </row>
    <row r="244" s="14" customFormat="1">
      <c r="A244" s="14"/>
      <c r="B244" s="255"/>
      <c r="C244" s="256"/>
      <c r="D244" s="226" t="s">
        <v>288</v>
      </c>
      <c r="E244" s="257" t="s">
        <v>19</v>
      </c>
      <c r="F244" s="258" t="s">
        <v>386</v>
      </c>
      <c r="G244" s="256"/>
      <c r="H244" s="259">
        <v>10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288</v>
      </c>
      <c r="AU244" s="265" t="s">
        <v>84</v>
      </c>
      <c r="AV244" s="14" t="s">
        <v>185</v>
      </c>
      <c r="AW244" s="14" t="s">
        <v>33</v>
      </c>
      <c r="AX244" s="14" t="s">
        <v>82</v>
      </c>
      <c r="AY244" s="265" t="s">
        <v>178</v>
      </c>
    </row>
    <row r="245" s="2" customFormat="1" ht="33" customHeight="1">
      <c r="A245" s="39"/>
      <c r="B245" s="40"/>
      <c r="C245" s="213" t="s">
        <v>359</v>
      </c>
      <c r="D245" s="213" t="s">
        <v>180</v>
      </c>
      <c r="E245" s="214" t="s">
        <v>1938</v>
      </c>
      <c r="F245" s="215" t="s">
        <v>1939</v>
      </c>
      <c r="G245" s="216" t="s">
        <v>237</v>
      </c>
      <c r="H245" s="217">
        <v>36</v>
      </c>
      <c r="I245" s="218"/>
      <c r="J245" s="219">
        <f>ROUND(I245*H245,2)</f>
        <v>0</v>
      </c>
      <c r="K245" s="215" t="s">
        <v>184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0.00012</v>
      </c>
      <c r="R245" s="222">
        <f>Q245*H245</f>
        <v>0.0043200000000000001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279</v>
      </c>
      <c r="AT245" s="224" t="s">
        <v>180</v>
      </c>
      <c r="AU245" s="224" t="s">
        <v>84</v>
      </c>
      <c r="AY245" s="18" t="s">
        <v>178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82</v>
      </c>
      <c r="BK245" s="225">
        <f>ROUND(I245*H245,2)</f>
        <v>0</v>
      </c>
      <c r="BL245" s="18" t="s">
        <v>279</v>
      </c>
      <c r="BM245" s="224" t="s">
        <v>1940</v>
      </c>
    </row>
    <row r="246" s="2" customFormat="1">
      <c r="A246" s="39"/>
      <c r="B246" s="40"/>
      <c r="C246" s="41"/>
      <c r="D246" s="226" t="s">
        <v>187</v>
      </c>
      <c r="E246" s="41"/>
      <c r="F246" s="227" t="s">
        <v>1939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187</v>
      </c>
      <c r="AU246" s="18" t="s">
        <v>84</v>
      </c>
    </row>
    <row r="247" s="2" customFormat="1">
      <c r="A247" s="39"/>
      <c r="B247" s="40"/>
      <c r="C247" s="41"/>
      <c r="D247" s="231" t="s">
        <v>189</v>
      </c>
      <c r="E247" s="41"/>
      <c r="F247" s="232" t="s">
        <v>1941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189</v>
      </c>
      <c r="AU247" s="18" t="s">
        <v>84</v>
      </c>
    </row>
    <row r="248" s="13" customFormat="1">
      <c r="A248" s="13"/>
      <c r="B248" s="244"/>
      <c r="C248" s="245"/>
      <c r="D248" s="226" t="s">
        <v>288</v>
      </c>
      <c r="E248" s="246" t="s">
        <v>19</v>
      </c>
      <c r="F248" s="247" t="s">
        <v>1909</v>
      </c>
      <c r="G248" s="245"/>
      <c r="H248" s="248">
        <v>36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288</v>
      </c>
      <c r="AU248" s="254" t="s">
        <v>84</v>
      </c>
      <c r="AV248" s="13" t="s">
        <v>84</v>
      </c>
      <c r="AW248" s="13" t="s">
        <v>33</v>
      </c>
      <c r="AX248" s="13" t="s">
        <v>74</v>
      </c>
      <c r="AY248" s="254" t="s">
        <v>178</v>
      </c>
    </row>
    <row r="249" s="14" customFormat="1">
      <c r="A249" s="14"/>
      <c r="B249" s="255"/>
      <c r="C249" s="256"/>
      <c r="D249" s="226" t="s">
        <v>288</v>
      </c>
      <c r="E249" s="257" t="s">
        <v>19</v>
      </c>
      <c r="F249" s="258" t="s">
        <v>386</v>
      </c>
      <c r="G249" s="256"/>
      <c r="H249" s="259">
        <v>36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288</v>
      </c>
      <c r="AU249" s="265" t="s">
        <v>84</v>
      </c>
      <c r="AV249" s="14" t="s">
        <v>185</v>
      </c>
      <c r="AW249" s="14" t="s">
        <v>33</v>
      </c>
      <c r="AX249" s="14" t="s">
        <v>82</v>
      </c>
      <c r="AY249" s="265" t="s">
        <v>178</v>
      </c>
    </row>
    <row r="250" s="2" customFormat="1" ht="33" customHeight="1">
      <c r="A250" s="39"/>
      <c r="B250" s="40"/>
      <c r="C250" s="213" t="s">
        <v>365</v>
      </c>
      <c r="D250" s="213" t="s">
        <v>180</v>
      </c>
      <c r="E250" s="214" t="s">
        <v>1942</v>
      </c>
      <c r="F250" s="215" t="s">
        <v>1943</v>
      </c>
      <c r="G250" s="216" t="s">
        <v>237</v>
      </c>
      <c r="H250" s="217">
        <v>39</v>
      </c>
      <c r="I250" s="218"/>
      <c r="J250" s="219">
        <f>ROUND(I250*H250,2)</f>
        <v>0</v>
      </c>
      <c r="K250" s="215" t="s">
        <v>184</v>
      </c>
      <c r="L250" s="45"/>
      <c r="M250" s="220" t="s">
        <v>19</v>
      </c>
      <c r="N250" s="221" t="s">
        <v>45</v>
      </c>
      <c r="O250" s="85"/>
      <c r="P250" s="222">
        <f>O250*H250</f>
        <v>0</v>
      </c>
      <c r="Q250" s="222">
        <v>0.00016000000000000001</v>
      </c>
      <c r="R250" s="222">
        <f>Q250*H250</f>
        <v>0.0062400000000000008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279</v>
      </c>
      <c r="AT250" s="224" t="s">
        <v>180</v>
      </c>
      <c r="AU250" s="224" t="s">
        <v>84</v>
      </c>
      <c r="AY250" s="18" t="s">
        <v>178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82</v>
      </c>
      <c r="BK250" s="225">
        <f>ROUND(I250*H250,2)</f>
        <v>0</v>
      </c>
      <c r="BL250" s="18" t="s">
        <v>279</v>
      </c>
      <c r="BM250" s="224" t="s">
        <v>1944</v>
      </c>
    </row>
    <row r="251" s="2" customFormat="1">
      <c r="A251" s="39"/>
      <c r="B251" s="40"/>
      <c r="C251" s="41"/>
      <c r="D251" s="226" t="s">
        <v>187</v>
      </c>
      <c r="E251" s="41"/>
      <c r="F251" s="227" t="s">
        <v>1943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187</v>
      </c>
      <c r="AU251" s="18" t="s">
        <v>84</v>
      </c>
    </row>
    <row r="252" s="2" customFormat="1">
      <c r="A252" s="39"/>
      <c r="B252" s="40"/>
      <c r="C252" s="41"/>
      <c r="D252" s="231" t="s">
        <v>189</v>
      </c>
      <c r="E252" s="41"/>
      <c r="F252" s="232" t="s">
        <v>1945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189</v>
      </c>
      <c r="AU252" s="18" t="s">
        <v>84</v>
      </c>
    </row>
    <row r="253" s="13" customFormat="1">
      <c r="A253" s="13"/>
      <c r="B253" s="244"/>
      <c r="C253" s="245"/>
      <c r="D253" s="226" t="s">
        <v>288</v>
      </c>
      <c r="E253" s="246" t="s">
        <v>19</v>
      </c>
      <c r="F253" s="247" t="s">
        <v>1915</v>
      </c>
      <c r="G253" s="245"/>
      <c r="H253" s="248">
        <v>18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288</v>
      </c>
      <c r="AU253" s="254" t="s">
        <v>84</v>
      </c>
      <c r="AV253" s="13" t="s">
        <v>84</v>
      </c>
      <c r="AW253" s="13" t="s">
        <v>33</v>
      </c>
      <c r="AX253" s="13" t="s">
        <v>74</v>
      </c>
      <c r="AY253" s="254" t="s">
        <v>178</v>
      </c>
    </row>
    <row r="254" s="13" customFormat="1">
      <c r="A254" s="13"/>
      <c r="B254" s="244"/>
      <c r="C254" s="245"/>
      <c r="D254" s="226" t="s">
        <v>288</v>
      </c>
      <c r="E254" s="246" t="s">
        <v>19</v>
      </c>
      <c r="F254" s="247" t="s">
        <v>1921</v>
      </c>
      <c r="G254" s="245"/>
      <c r="H254" s="248">
        <v>14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288</v>
      </c>
      <c r="AU254" s="254" t="s">
        <v>84</v>
      </c>
      <c r="AV254" s="13" t="s">
        <v>84</v>
      </c>
      <c r="AW254" s="13" t="s">
        <v>33</v>
      </c>
      <c r="AX254" s="13" t="s">
        <v>74</v>
      </c>
      <c r="AY254" s="254" t="s">
        <v>178</v>
      </c>
    </row>
    <row r="255" s="13" customFormat="1">
      <c r="A255" s="13"/>
      <c r="B255" s="244"/>
      <c r="C255" s="245"/>
      <c r="D255" s="226" t="s">
        <v>288</v>
      </c>
      <c r="E255" s="246" t="s">
        <v>19</v>
      </c>
      <c r="F255" s="247" t="s">
        <v>222</v>
      </c>
      <c r="G255" s="245"/>
      <c r="H255" s="248">
        <v>7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288</v>
      </c>
      <c r="AU255" s="254" t="s">
        <v>84</v>
      </c>
      <c r="AV255" s="13" t="s">
        <v>84</v>
      </c>
      <c r="AW255" s="13" t="s">
        <v>33</v>
      </c>
      <c r="AX255" s="13" t="s">
        <v>74</v>
      </c>
      <c r="AY255" s="254" t="s">
        <v>178</v>
      </c>
    </row>
    <row r="256" s="14" customFormat="1">
      <c r="A256" s="14"/>
      <c r="B256" s="255"/>
      <c r="C256" s="256"/>
      <c r="D256" s="226" t="s">
        <v>288</v>
      </c>
      <c r="E256" s="257" t="s">
        <v>19</v>
      </c>
      <c r="F256" s="258" t="s">
        <v>386</v>
      </c>
      <c r="G256" s="256"/>
      <c r="H256" s="259">
        <v>39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288</v>
      </c>
      <c r="AU256" s="265" t="s">
        <v>84</v>
      </c>
      <c r="AV256" s="14" t="s">
        <v>185</v>
      </c>
      <c r="AW256" s="14" t="s">
        <v>33</v>
      </c>
      <c r="AX256" s="14" t="s">
        <v>82</v>
      </c>
      <c r="AY256" s="265" t="s">
        <v>178</v>
      </c>
    </row>
    <row r="257" s="2" customFormat="1" ht="16.5" customHeight="1">
      <c r="A257" s="39"/>
      <c r="B257" s="40"/>
      <c r="C257" s="213" t="s">
        <v>369</v>
      </c>
      <c r="D257" s="213" t="s">
        <v>180</v>
      </c>
      <c r="E257" s="214" t="s">
        <v>1946</v>
      </c>
      <c r="F257" s="215" t="s">
        <v>1947</v>
      </c>
      <c r="G257" s="216" t="s">
        <v>237</v>
      </c>
      <c r="H257" s="217">
        <v>148</v>
      </c>
      <c r="I257" s="218"/>
      <c r="J257" s="219">
        <f>ROUND(I257*H257,2)</f>
        <v>0</v>
      </c>
      <c r="K257" s="215" t="s">
        <v>184</v>
      </c>
      <c r="L257" s="45"/>
      <c r="M257" s="220" t="s">
        <v>19</v>
      </c>
      <c r="N257" s="221" t="s">
        <v>45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0.00024000000000000001</v>
      </c>
      <c r="T257" s="223">
        <f>S257*H257</f>
        <v>0.035520000000000003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279</v>
      </c>
      <c r="AT257" s="224" t="s">
        <v>180</v>
      </c>
      <c r="AU257" s="224" t="s">
        <v>84</v>
      </c>
      <c r="AY257" s="18" t="s">
        <v>178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82</v>
      </c>
      <c r="BK257" s="225">
        <f>ROUND(I257*H257,2)</f>
        <v>0</v>
      </c>
      <c r="BL257" s="18" t="s">
        <v>279</v>
      </c>
      <c r="BM257" s="224" t="s">
        <v>1948</v>
      </c>
    </row>
    <row r="258" s="2" customFormat="1">
      <c r="A258" s="39"/>
      <c r="B258" s="40"/>
      <c r="C258" s="41"/>
      <c r="D258" s="226" t="s">
        <v>187</v>
      </c>
      <c r="E258" s="41"/>
      <c r="F258" s="227" t="s">
        <v>1947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187</v>
      </c>
      <c r="AU258" s="18" t="s">
        <v>84</v>
      </c>
    </row>
    <row r="259" s="2" customFormat="1">
      <c r="A259" s="39"/>
      <c r="B259" s="40"/>
      <c r="C259" s="41"/>
      <c r="D259" s="231" t="s">
        <v>189</v>
      </c>
      <c r="E259" s="41"/>
      <c r="F259" s="232" t="s">
        <v>1949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189</v>
      </c>
      <c r="AU259" s="18" t="s">
        <v>84</v>
      </c>
    </row>
    <row r="260" s="13" customFormat="1">
      <c r="A260" s="13"/>
      <c r="B260" s="244"/>
      <c r="C260" s="245"/>
      <c r="D260" s="226" t="s">
        <v>288</v>
      </c>
      <c r="E260" s="246" t="s">
        <v>19</v>
      </c>
      <c r="F260" s="247" t="s">
        <v>1950</v>
      </c>
      <c r="G260" s="245"/>
      <c r="H260" s="248">
        <v>148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288</v>
      </c>
      <c r="AU260" s="254" t="s">
        <v>84</v>
      </c>
      <c r="AV260" s="13" t="s">
        <v>84</v>
      </c>
      <c r="AW260" s="13" t="s">
        <v>33</v>
      </c>
      <c r="AX260" s="13" t="s">
        <v>74</v>
      </c>
      <c r="AY260" s="254" t="s">
        <v>178</v>
      </c>
    </row>
    <row r="261" s="14" customFormat="1">
      <c r="A261" s="14"/>
      <c r="B261" s="255"/>
      <c r="C261" s="256"/>
      <c r="D261" s="226" t="s">
        <v>288</v>
      </c>
      <c r="E261" s="257" t="s">
        <v>19</v>
      </c>
      <c r="F261" s="258" t="s">
        <v>386</v>
      </c>
      <c r="G261" s="256"/>
      <c r="H261" s="259">
        <v>148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288</v>
      </c>
      <c r="AU261" s="265" t="s">
        <v>84</v>
      </c>
      <c r="AV261" s="14" t="s">
        <v>185</v>
      </c>
      <c r="AW261" s="14" t="s">
        <v>33</v>
      </c>
      <c r="AX261" s="14" t="s">
        <v>82</v>
      </c>
      <c r="AY261" s="265" t="s">
        <v>178</v>
      </c>
    </row>
    <row r="262" s="2" customFormat="1" ht="16.5" customHeight="1">
      <c r="A262" s="39"/>
      <c r="B262" s="40"/>
      <c r="C262" s="213" t="s">
        <v>373</v>
      </c>
      <c r="D262" s="213" t="s">
        <v>180</v>
      </c>
      <c r="E262" s="214" t="s">
        <v>1951</v>
      </c>
      <c r="F262" s="215" t="s">
        <v>1952</v>
      </c>
      <c r="G262" s="216" t="s">
        <v>237</v>
      </c>
      <c r="H262" s="217">
        <v>21</v>
      </c>
      <c r="I262" s="218"/>
      <c r="J262" s="219">
        <f>ROUND(I262*H262,2)</f>
        <v>0</v>
      </c>
      <c r="K262" s="215" t="s">
        <v>184</v>
      </c>
      <c r="L262" s="45"/>
      <c r="M262" s="220" t="s">
        <v>19</v>
      </c>
      <c r="N262" s="221" t="s">
        <v>45</v>
      </c>
      <c r="O262" s="85"/>
      <c r="P262" s="222">
        <f>O262*H262</f>
        <v>0</v>
      </c>
      <c r="Q262" s="222">
        <v>0.0016199999999999999</v>
      </c>
      <c r="R262" s="222">
        <f>Q262*H262</f>
        <v>0.034019999999999995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279</v>
      </c>
      <c r="AT262" s="224" t="s">
        <v>180</v>
      </c>
      <c r="AU262" s="224" t="s">
        <v>84</v>
      </c>
      <c r="AY262" s="18" t="s">
        <v>178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82</v>
      </c>
      <c r="BK262" s="225">
        <f>ROUND(I262*H262,2)</f>
        <v>0</v>
      </c>
      <c r="BL262" s="18" t="s">
        <v>279</v>
      </c>
      <c r="BM262" s="224" t="s">
        <v>1953</v>
      </c>
    </row>
    <row r="263" s="2" customFormat="1">
      <c r="A263" s="39"/>
      <c r="B263" s="40"/>
      <c r="C263" s="41"/>
      <c r="D263" s="226" t="s">
        <v>187</v>
      </c>
      <c r="E263" s="41"/>
      <c r="F263" s="227" t="s">
        <v>1952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187</v>
      </c>
      <c r="AU263" s="18" t="s">
        <v>84</v>
      </c>
    </row>
    <row r="264" s="2" customFormat="1">
      <c r="A264" s="39"/>
      <c r="B264" s="40"/>
      <c r="C264" s="41"/>
      <c r="D264" s="231" t="s">
        <v>189</v>
      </c>
      <c r="E264" s="41"/>
      <c r="F264" s="232" t="s">
        <v>1954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189</v>
      </c>
      <c r="AU264" s="18" t="s">
        <v>84</v>
      </c>
    </row>
    <row r="265" s="13" customFormat="1">
      <c r="A265" s="13"/>
      <c r="B265" s="244"/>
      <c r="C265" s="245"/>
      <c r="D265" s="226" t="s">
        <v>288</v>
      </c>
      <c r="E265" s="246" t="s">
        <v>19</v>
      </c>
      <c r="F265" s="247" t="s">
        <v>290</v>
      </c>
      <c r="G265" s="245"/>
      <c r="H265" s="248">
        <v>18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288</v>
      </c>
      <c r="AU265" s="254" t="s">
        <v>84</v>
      </c>
      <c r="AV265" s="13" t="s">
        <v>84</v>
      </c>
      <c r="AW265" s="13" t="s">
        <v>33</v>
      </c>
      <c r="AX265" s="13" t="s">
        <v>74</v>
      </c>
      <c r="AY265" s="254" t="s">
        <v>178</v>
      </c>
    </row>
    <row r="266" s="13" customFormat="1">
      <c r="A266" s="13"/>
      <c r="B266" s="244"/>
      <c r="C266" s="245"/>
      <c r="D266" s="226" t="s">
        <v>288</v>
      </c>
      <c r="E266" s="246" t="s">
        <v>19</v>
      </c>
      <c r="F266" s="247" t="s">
        <v>196</v>
      </c>
      <c r="G266" s="245"/>
      <c r="H266" s="248">
        <v>3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288</v>
      </c>
      <c r="AU266" s="254" t="s">
        <v>84</v>
      </c>
      <c r="AV266" s="13" t="s">
        <v>84</v>
      </c>
      <c r="AW266" s="13" t="s">
        <v>33</v>
      </c>
      <c r="AX266" s="13" t="s">
        <v>74</v>
      </c>
      <c r="AY266" s="254" t="s">
        <v>178</v>
      </c>
    </row>
    <row r="267" s="14" customFormat="1">
      <c r="A267" s="14"/>
      <c r="B267" s="255"/>
      <c r="C267" s="256"/>
      <c r="D267" s="226" t="s">
        <v>288</v>
      </c>
      <c r="E267" s="257" t="s">
        <v>19</v>
      </c>
      <c r="F267" s="258" t="s">
        <v>386</v>
      </c>
      <c r="G267" s="256"/>
      <c r="H267" s="259">
        <v>21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288</v>
      </c>
      <c r="AU267" s="265" t="s">
        <v>84</v>
      </c>
      <c r="AV267" s="14" t="s">
        <v>185</v>
      </c>
      <c r="AW267" s="14" t="s">
        <v>33</v>
      </c>
      <c r="AX267" s="14" t="s">
        <v>82</v>
      </c>
      <c r="AY267" s="265" t="s">
        <v>178</v>
      </c>
    </row>
    <row r="268" s="2" customFormat="1" ht="16.5" customHeight="1">
      <c r="A268" s="39"/>
      <c r="B268" s="40"/>
      <c r="C268" s="213" t="s">
        <v>378</v>
      </c>
      <c r="D268" s="213" t="s">
        <v>180</v>
      </c>
      <c r="E268" s="214" t="s">
        <v>1955</v>
      </c>
      <c r="F268" s="215" t="s">
        <v>1956</v>
      </c>
      <c r="G268" s="216" t="s">
        <v>237</v>
      </c>
      <c r="H268" s="217">
        <v>8</v>
      </c>
      <c r="I268" s="218"/>
      <c r="J268" s="219">
        <f>ROUND(I268*H268,2)</f>
        <v>0</v>
      </c>
      <c r="K268" s="215" t="s">
        <v>184</v>
      </c>
      <c r="L268" s="45"/>
      <c r="M268" s="220" t="s">
        <v>19</v>
      </c>
      <c r="N268" s="221" t="s">
        <v>45</v>
      </c>
      <c r="O268" s="85"/>
      <c r="P268" s="222">
        <f>O268*H268</f>
        <v>0</v>
      </c>
      <c r="Q268" s="222">
        <v>0.0019200000000000001</v>
      </c>
      <c r="R268" s="222">
        <f>Q268*H268</f>
        <v>0.01536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279</v>
      </c>
      <c r="AT268" s="224" t="s">
        <v>180</v>
      </c>
      <c r="AU268" s="224" t="s">
        <v>84</v>
      </c>
      <c r="AY268" s="18" t="s">
        <v>178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82</v>
      </c>
      <c r="BK268" s="225">
        <f>ROUND(I268*H268,2)</f>
        <v>0</v>
      </c>
      <c r="BL268" s="18" t="s">
        <v>279</v>
      </c>
      <c r="BM268" s="224" t="s">
        <v>1957</v>
      </c>
    </row>
    <row r="269" s="2" customFormat="1">
      <c r="A269" s="39"/>
      <c r="B269" s="40"/>
      <c r="C269" s="41"/>
      <c r="D269" s="226" t="s">
        <v>187</v>
      </c>
      <c r="E269" s="41"/>
      <c r="F269" s="227" t="s">
        <v>1956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187</v>
      </c>
      <c r="AU269" s="18" t="s">
        <v>84</v>
      </c>
    </row>
    <row r="270" s="2" customFormat="1">
      <c r="A270" s="39"/>
      <c r="B270" s="40"/>
      <c r="C270" s="41"/>
      <c r="D270" s="231" t="s">
        <v>189</v>
      </c>
      <c r="E270" s="41"/>
      <c r="F270" s="232" t="s">
        <v>1958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189</v>
      </c>
      <c r="AU270" s="18" t="s">
        <v>84</v>
      </c>
    </row>
    <row r="271" s="13" customFormat="1">
      <c r="A271" s="13"/>
      <c r="B271" s="244"/>
      <c r="C271" s="245"/>
      <c r="D271" s="226" t="s">
        <v>288</v>
      </c>
      <c r="E271" s="246" t="s">
        <v>19</v>
      </c>
      <c r="F271" s="247" t="s">
        <v>185</v>
      </c>
      <c r="G271" s="245"/>
      <c r="H271" s="248">
        <v>4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288</v>
      </c>
      <c r="AU271" s="254" t="s">
        <v>84</v>
      </c>
      <c r="AV271" s="13" t="s">
        <v>84</v>
      </c>
      <c r="AW271" s="13" t="s">
        <v>33</v>
      </c>
      <c r="AX271" s="13" t="s">
        <v>74</v>
      </c>
      <c r="AY271" s="254" t="s">
        <v>178</v>
      </c>
    </row>
    <row r="272" s="13" customFormat="1">
      <c r="A272" s="13"/>
      <c r="B272" s="244"/>
      <c r="C272" s="245"/>
      <c r="D272" s="226" t="s">
        <v>288</v>
      </c>
      <c r="E272" s="246" t="s">
        <v>19</v>
      </c>
      <c r="F272" s="247" t="s">
        <v>185</v>
      </c>
      <c r="G272" s="245"/>
      <c r="H272" s="248">
        <v>4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288</v>
      </c>
      <c r="AU272" s="254" t="s">
        <v>84</v>
      </c>
      <c r="AV272" s="13" t="s">
        <v>84</v>
      </c>
      <c r="AW272" s="13" t="s">
        <v>33</v>
      </c>
      <c r="AX272" s="13" t="s">
        <v>74</v>
      </c>
      <c r="AY272" s="254" t="s">
        <v>178</v>
      </c>
    </row>
    <row r="273" s="14" customFormat="1">
      <c r="A273" s="14"/>
      <c r="B273" s="255"/>
      <c r="C273" s="256"/>
      <c r="D273" s="226" t="s">
        <v>288</v>
      </c>
      <c r="E273" s="257" t="s">
        <v>19</v>
      </c>
      <c r="F273" s="258" t="s">
        <v>386</v>
      </c>
      <c r="G273" s="256"/>
      <c r="H273" s="259">
        <v>8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288</v>
      </c>
      <c r="AU273" s="265" t="s">
        <v>84</v>
      </c>
      <c r="AV273" s="14" t="s">
        <v>185</v>
      </c>
      <c r="AW273" s="14" t="s">
        <v>33</v>
      </c>
      <c r="AX273" s="14" t="s">
        <v>82</v>
      </c>
      <c r="AY273" s="265" t="s">
        <v>178</v>
      </c>
    </row>
    <row r="274" s="2" customFormat="1" ht="16.5" customHeight="1">
      <c r="A274" s="39"/>
      <c r="B274" s="40"/>
      <c r="C274" s="213" t="s">
        <v>387</v>
      </c>
      <c r="D274" s="213" t="s">
        <v>180</v>
      </c>
      <c r="E274" s="214" t="s">
        <v>1959</v>
      </c>
      <c r="F274" s="215" t="s">
        <v>1960</v>
      </c>
      <c r="G274" s="216" t="s">
        <v>237</v>
      </c>
      <c r="H274" s="217">
        <v>25</v>
      </c>
      <c r="I274" s="218"/>
      <c r="J274" s="219">
        <f>ROUND(I274*H274,2)</f>
        <v>0</v>
      </c>
      <c r="K274" s="215" t="s">
        <v>184</v>
      </c>
      <c r="L274" s="45"/>
      <c r="M274" s="220" t="s">
        <v>19</v>
      </c>
      <c r="N274" s="221" t="s">
        <v>45</v>
      </c>
      <c r="O274" s="85"/>
      <c r="P274" s="222">
        <f>O274*H274</f>
        <v>0</v>
      </c>
      <c r="Q274" s="222">
        <v>0.0024199999999999998</v>
      </c>
      <c r="R274" s="222">
        <f>Q274*H274</f>
        <v>0.060499999999999998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279</v>
      </c>
      <c r="AT274" s="224" t="s">
        <v>180</v>
      </c>
      <c r="AU274" s="224" t="s">
        <v>84</v>
      </c>
      <c r="AY274" s="18" t="s">
        <v>178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82</v>
      </c>
      <c r="BK274" s="225">
        <f>ROUND(I274*H274,2)</f>
        <v>0</v>
      </c>
      <c r="BL274" s="18" t="s">
        <v>279</v>
      </c>
      <c r="BM274" s="224" t="s">
        <v>1961</v>
      </c>
    </row>
    <row r="275" s="2" customFormat="1">
      <c r="A275" s="39"/>
      <c r="B275" s="40"/>
      <c r="C275" s="41"/>
      <c r="D275" s="226" t="s">
        <v>187</v>
      </c>
      <c r="E275" s="41"/>
      <c r="F275" s="227" t="s">
        <v>1960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187</v>
      </c>
      <c r="AU275" s="18" t="s">
        <v>84</v>
      </c>
    </row>
    <row r="276" s="2" customFormat="1">
      <c r="A276" s="39"/>
      <c r="B276" s="40"/>
      <c r="C276" s="41"/>
      <c r="D276" s="231" t="s">
        <v>189</v>
      </c>
      <c r="E276" s="41"/>
      <c r="F276" s="232" t="s">
        <v>1962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189</v>
      </c>
      <c r="AU276" s="18" t="s">
        <v>84</v>
      </c>
    </row>
    <row r="277" s="13" customFormat="1">
      <c r="A277" s="13"/>
      <c r="B277" s="244"/>
      <c r="C277" s="245"/>
      <c r="D277" s="226" t="s">
        <v>288</v>
      </c>
      <c r="E277" s="246" t="s">
        <v>19</v>
      </c>
      <c r="F277" s="247" t="s">
        <v>234</v>
      </c>
      <c r="G277" s="245"/>
      <c r="H277" s="248">
        <v>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288</v>
      </c>
      <c r="AU277" s="254" t="s">
        <v>84</v>
      </c>
      <c r="AV277" s="13" t="s">
        <v>84</v>
      </c>
      <c r="AW277" s="13" t="s">
        <v>33</v>
      </c>
      <c r="AX277" s="13" t="s">
        <v>74</v>
      </c>
      <c r="AY277" s="254" t="s">
        <v>178</v>
      </c>
    </row>
    <row r="278" s="13" customFormat="1">
      <c r="A278" s="13"/>
      <c r="B278" s="244"/>
      <c r="C278" s="245"/>
      <c r="D278" s="226" t="s">
        <v>288</v>
      </c>
      <c r="E278" s="246" t="s">
        <v>19</v>
      </c>
      <c r="F278" s="247" t="s">
        <v>210</v>
      </c>
      <c r="G278" s="245"/>
      <c r="H278" s="248">
        <v>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288</v>
      </c>
      <c r="AU278" s="254" t="s">
        <v>84</v>
      </c>
      <c r="AV278" s="13" t="s">
        <v>84</v>
      </c>
      <c r="AW278" s="13" t="s">
        <v>33</v>
      </c>
      <c r="AX278" s="13" t="s">
        <v>74</v>
      </c>
      <c r="AY278" s="254" t="s">
        <v>178</v>
      </c>
    </row>
    <row r="279" s="13" customFormat="1">
      <c r="A279" s="13"/>
      <c r="B279" s="244"/>
      <c r="C279" s="245"/>
      <c r="D279" s="226" t="s">
        <v>288</v>
      </c>
      <c r="E279" s="246" t="s">
        <v>19</v>
      </c>
      <c r="F279" s="247" t="s">
        <v>222</v>
      </c>
      <c r="G279" s="245"/>
      <c r="H279" s="248">
        <v>7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288</v>
      </c>
      <c r="AU279" s="254" t="s">
        <v>84</v>
      </c>
      <c r="AV279" s="13" t="s">
        <v>84</v>
      </c>
      <c r="AW279" s="13" t="s">
        <v>33</v>
      </c>
      <c r="AX279" s="13" t="s">
        <v>74</v>
      </c>
      <c r="AY279" s="254" t="s">
        <v>178</v>
      </c>
    </row>
    <row r="280" s="13" customFormat="1">
      <c r="A280" s="13"/>
      <c r="B280" s="244"/>
      <c r="C280" s="245"/>
      <c r="D280" s="226" t="s">
        <v>288</v>
      </c>
      <c r="E280" s="246" t="s">
        <v>19</v>
      </c>
      <c r="F280" s="247" t="s">
        <v>84</v>
      </c>
      <c r="G280" s="245"/>
      <c r="H280" s="248">
        <v>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288</v>
      </c>
      <c r="AU280" s="254" t="s">
        <v>84</v>
      </c>
      <c r="AV280" s="13" t="s">
        <v>84</v>
      </c>
      <c r="AW280" s="13" t="s">
        <v>33</v>
      </c>
      <c r="AX280" s="13" t="s">
        <v>74</v>
      </c>
      <c r="AY280" s="254" t="s">
        <v>178</v>
      </c>
    </row>
    <row r="281" s="13" customFormat="1">
      <c r="A281" s="13"/>
      <c r="B281" s="244"/>
      <c r="C281" s="245"/>
      <c r="D281" s="226" t="s">
        <v>288</v>
      </c>
      <c r="E281" s="246" t="s">
        <v>19</v>
      </c>
      <c r="F281" s="247" t="s">
        <v>84</v>
      </c>
      <c r="G281" s="245"/>
      <c r="H281" s="248">
        <v>2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288</v>
      </c>
      <c r="AU281" s="254" t="s">
        <v>84</v>
      </c>
      <c r="AV281" s="13" t="s">
        <v>84</v>
      </c>
      <c r="AW281" s="13" t="s">
        <v>33</v>
      </c>
      <c r="AX281" s="13" t="s">
        <v>74</v>
      </c>
      <c r="AY281" s="254" t="s">
        <v>178</v>
      </c>
    </row>
    <row r="282" s="14" customFormat="1">
      <c r="A282" s="14"/>
      <c r="B282" s="255"/>
      <c r="C282" s="256"/>
      <c r="D282" s="226" t="s">
        <v>288</v>
      </c>
      <c r="E282" s="257" t="s">
        <v>19</v>
      </c>
      <c r="F282" s="258" t="s">
        <v>386</v>
      </c>
      <c r="G282" s="256"/>
      <c r="H282" s="259">
        <v>25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288</v>
      </c>
      <c r="AU282" s="265" t="s">
        <v>84</v>
      </c>
      <c r="AV282" s="14" t="s">
        <v>185</v>
      </c>
      <c r="AW282" s="14" t="s">
        <v>33</v>
      </c>
      <c r="AX282" s="14" t="s">
        <v>82</v>
      </c>
      <c r="AY282" s="265" t="s">
        <v>178</v>
      </c>
    </row>
    <row r="283" s="2" customFormat="1" ht="16.5" customHeight="1">
      <c r="A283" s="39"/>
      <c r="B283" s="40"/>
      <c r="C283" s="213" t="s">
        <v>393</v>
      </c>
      <c r="D283" s="213" t="s">
        <v>180</v>
      </c>
      <c r="E283" s="214" t="s">
        <v>1963</v>
      </c>
      <c r="F283" s="215" t="s">
        <v>1964</v>
      </c>
      <c r="G283" s="216" t="s">
        <v>237</v>
      </c>
      <c r="H283" s="217">
        <v>9</v>
      </c>
      <c r="I283" s="218"/>
      <c r="J283" s="219">
        <f>ROUND(I283*H283,2)</f>
        <v>0</v>
      </c>
      <c r="K283" s="215" t="s">
        <v>184</v>
      </c>
      <c r="L283" s="45"/>
      <c r="M283" s="220" t="s">
        <v>19</v>
      </c>
      <c r="N283" s="221" t="s">
        <v>45</v>
      </c>
      <c r="O283" s="85"/>
      <c r="P283" s="222">
        <f>O283*H283</f>
        <v>0</v>
      </c>
      <c r="Q283" s="222">
        <v>0.0026800000000000001</v>
      </c>
      <c r="R283" s="222">
        <f>Q283*H283</f>
        <v>0.024120000000000003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279</v>
      </c>
      <c r="AT283" s="224" t="s">
        <v>180</v>
      </c>
      <c r="AU283" s="224" t="s">
        <v>84</v>
      </c>
      <c r="AY283" s="18" t="s">
        <v>178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82</v>
      </c>
      <c r="BK283" s="225">
        <f>ROUND(I283*H283,2)</f>
        <v>0</v>
      </c>
      <c r="BL283" s="18" t="s">
        <v>279</v>
      </c>
      <c r="BM283" s="224" t="s">
        <v>1965</v>
      </c>
    </row>
    <row r="284" s="2" customFormat="1">
      <c r="A284" s="39"/>
      <c r="B284" s="40"/>
      <c r="C284" s="41"/>
      <c r="D284" s="226" t="s">
        <v>187</v>
      </c>
      <c r="E284" s="41"/>
      <c r="F284" s="227" t="s">
        <v>1964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187</v>
      </c>
      <c r="AU284" s="18" t="s">
        <v>84</v>
      </c>
    </row>
    <row r="285" s="2" customFormat="1">
      <c r="A285" s="39"/>
      <c r="B285" s="40"/>
      <c r="C285" s="41"/>
      <c r="D285" s="231" t="s">
        <v>189</v>
      </c>
      <c r="E285" s="41"/>
      <c r="F285" s="232" t="s">
        <v>1966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189</v>
      </c>
      <c r="AU285" s="18" t="s">
        <v>84</v>
      </c>
    </row>
    <row r="286" s="13" customFormat="1">
      <c r="A286" s="13"/>
      <c r="B286" s="244"/>
      <c r="C286" s="245"/>
      <c r="D286" s="226" t="s">
        <v>288</v>
      </c>
      <c r="E286" s="246" t="s">
        <v>19</v>
      </c>
      <c r="F286" s="247" t="s">
        <v>185</v>
      </c>
      <c r="G286" s="245"/>
      <c r="H286" s="248">
        <v>4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288</v>
      </c>
      <c r="AU286" s="254" t="s">
        <v>84</v>
      </c>
      <c r="AV286" s="13" t="s">
        <v>84</v>
      </c>
      <c r="AW286" s="13" t="s">
        <v>33</v>
      </c>
      <c r="AX286" s="13" t="s">
        <v>74</v>
      </c>
      <c r="AY286" s="254" t="s">
        <v>178</v>
      </c>
    </row>
    <row r="287" s="13" customFormat="1">
      <c r="A287" s="13"/>
      <c r="B287" s="244"/>
      <c r="C287" s="245"/>
      <c r="D287" s="226" t="s">
        <v>288</v>
      </c>
      <c r="E287" s="246" t="s">
        <v>19</v>
      </c>
      <c r="F287" s="247" t="s">
        <v>210</v>
      </c>
      <c r="G287" s="245"/>
      <c r="H287" s="248">
        <v>5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288</v>
      </c>
      <c r="AU287" s="254" t="s">
        <v>84</v>
      </c>
      <c r="AV287" s="13" t="s">
        <v>84</v>
      </c>
      <c r="AW287" s="13" t="s">
        <v>33</v>
      </c>
      <c r="AX287" s="13" t="s">
        <v>74</v>
      </c>
      <c r="AY287" s="254" t="s">
        <v>178</v>
      </c>
    </row>
    <row r="288" s="14" customFormat="1">
      <c r="A288" s="14"/>
      <c r="B288" s="255"/>
      <c r="C288" s="256"/>
      <c r="D288" s="226" t="s">
        <v>288</v>
      </c>
      <c r="E288" s="257" t="s">
        <v>19</v>
      </c>
      <c r="F288" s="258" t="s">
        <v>386</v>
      </c>
      <c r="G288" s="256"/>
      <c r="H288" s="259">
        <v>9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288</v>
      </c>
      <c r="AU288" s="265" t="s">
        <v>84</v>
      </c>
      <c r="AV288" s="14" t="s">
        <v>185</v>
      </c>
      <c r="AW288" s="14" t="s">
        <v>33</v>
      </c>
      <c r="AX288" s="14" t="s">
        <v>82</v>
      </c>
      <c r="AY288" s="265" t="s">
        <v>178</v>
      </c>
    </row>
    <row r="289" s="2" customFormat="1" ht="16.5" customHeight="1">
      <c r="A289" s="39"/>
      <c r="B289" s="40"/>
      <c r="C289" s="213" t="s">
        <v>400</v>
      </c>
      <c r="D289" s="213" t="s">
        <v>180</v>
      </c>
      <c r="E289" s="214" t="s">
        <v>1967</v>
      </c>
      <c r="F289" s="215" t="s">
        <v>1968</v>
      </c>
      <c r="G289" s="216" t="s">
        <v>271</v>
      </c>
      <c r="H289" s="217">
        <v>41</v>
      </c>
      <c r="I289" s="218"/>
      <c r="J289" s="219">
        <f>ROUND(I289*H289,2)</f>
        <v>0</v>
      </c>
      <c r="K289" s="215" t="s">
        <v>184</v>
      </c>
      <c r="L289" s="45"/>
      <c r="M289" s="220" t="s">
        <v>19</v>
      </c>
      <c r="N289" s="221" t="s">
        <v>45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279</v>
      </c>
      <c r="AT289" s="224" t="s">
        <v>180</v>
      </c>
      <c r="AU289" s="224" t="s">
        <v>84</v>
      </c>
      <c r="AY289" s="18" t="s">
        <v>178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82</v>
      </c>
      <c r="BK289" s="225">
        <f>ROUND(I289*H289,2)</f>
        <v>0</v>
      </c>
      <c r="BL289" s="18" t="s">
        <v>279</v>
      </c>
      <c r="BM289" s="224" t="s">
        <v>1969</v>
      </c>
    </row>
    <row r="290" s="2" customFormat="1">
      <c r="A290" s="39"/>
      <c r="B290" s="40"/>
      <c r="C290" s="41"/>
      <c r="D290" s="226" t="s">
        <v>187</v>
      </c>
      <c r="E290" s="41"/>
      <c r="F290" s="227" t="s">
        <v>1968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187</v>
      </c>
      <c r="AU290" s="18" t="s">
        <v>84</v>
      </c>
    </row>
    <row r="291" s="2" customFormat="1">
      <c r="A291" s="39"/>
      <c r="B291" s="40"/>
      <c r="C291" s="41"/>
      <c r="D291" s="231" t="s">
        <v>189</v>
      </c>
      <c r="E291" s="41"/>
      <c r="F291" s="232" t="s">
        <v>1970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189</v>
      </c>
      <c r="AU291" s="18" t="s">
        <v>84</v>
      </c>
    </row>
    <row r="292" s="2" customFormat="1" ht="16.5" customHeight="1">
      <c r="A292" s="39"/>
      <c r="B292" s="40"/>
      <c r="C292" s="213" t="s">
        <v>407</v>
      </c>
      <c r="D292" s="213" t="s">
        <v>180</v>
      </c>
      <c r="E292" s="214" t="s">
        <v>1971</v>
      </c>
      <c r="F292" s="215" t="s">
        <v>1972</v>
      </c>
      <c r="G292" s="216" t="s">
        <v>271</v>
      </c>
      <c r="H292" s="217">
        <v>29</v>
      </c>
      <c r="I292" s="218"/>
      <c r="J292" s="219">
        <f>ROUND(I292*H292,2)</f>
        <v>0</v>
      </c>
      <c r="K292" s="215" t="s">
        <v>184</v>
      </c>
      <c r="L292" s="45"/>
      <c r="M292" s="220" t="s">
        <v>19</v>
      </c>
      <c r="N292" s="221" t="s">
        <v>45</v>
      </c>
      <c r="O292" s="85"/>
      <c r="P292" s="222">
        <f>O292*H292</f>
        <v>0</v>
      </c>
      <c r="Q292" s="222">
        <v>0.00012999999999999999</v>
      </c>
      <c r="R292" s="222">
        <f>Q292*H292</f>
        <v>0.0037699999999999995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279</v>
      </c>
      <c r="AT292" s="224" t="s">
        <v>180</v>
      </c>
      <c r="AU292" s="224" t="s">
        <v>84</v>
      </c>
      <c r="AY292" s="18" t="s">
        <v>178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82</v>
      </c>
      <c r="BK292" s="225">
        <f>ROUND(I292*H292,2)</f>
        <v>0</v>
      </c>
      <c r="BL292" s="18" t="s">
        <v>279</v>
      </c>
      <c r="BM292" s="224" t="s">
        <v>1973</v>
      </c>
    </row>
    <row r="293" s="2" customFormat="1">
      <c r="A293" s="39"/>
      <c r="B293" s="40"/>
      <c r="C293" s="41"/>
      <c r="D293" s="226" t="s">
        <v>187</v>
      </c>
      <c r="E293" s="41"/>
      <c r="F293" s="227" t="s">
        <v>1972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187</v>
      </c>
      <c r="AU293" s="18" t="s">
        <v>84</v>
      </c>
    </row>
    <row r="294" s="2" customFormat="1">
      <c r="A294" s="39"/>
      <c r="B294" s="40"/>
      <c r="C294" s="41"/>
      <c r="D294" s="231" t="s">
        <v>189</v>
      </c>
      <c r="E294" s="41"/>
      <c r="F294" s="232" t="s">
        <v>1974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189</v>
      </c>
      <c r="AU294" s="18" t="s">
        <v>84</v>
      </c>
    </row>
    <row r="295" s="2" customFormat="1" ht="16.5" customHeight="1">
      <c r="A295" s="39"/>
      <c r="B295" s="40"/>
      <c r="C295" s="213" t="s">
        <v>413</v>
      </c>
      <c r="D295" s="213" t="s">
        <v>180</v>
      </c>
      <c r="E295" s="214" t="s">
        <v>1975</v>
      </c>
      <c r="F295" s="215" t="s">
        <v>1976</v>
      </c>
      <c r="G295" s="216" t="s">
        <v>1977</v>
      </c>
      <c r="H295" s="217">
        <v>4</v>
      </c>
      <c r="I295" s="218"/>
      <c r="J295" s="219">
        <f>ROUND(I295*H295,2)</f>
        <v>0</v>
      </c>
      <c r="K295" s="215" t="s">
        <v>184</v>
      </c>
      <c r="L295" s="45"/>
      <c r="M295" s="220" t="s">
        <v>19</v>
      </c>
      <c r="N295" s="221" t="s">
        <v>45</v>
      </c>
      <c r="O295" s="85"/>
      <c r="P295" s="222">
        <f>O295*H295</f>
        <v>0</v>
      </c>
      <c r="Q295" s="222">
        <v>0.00025000000000000001</v>
      </c>
      <c r="R295" s="222">
        <f>Q295*H295</f>
        <v>0.001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279</v>
      </c>
      <c r="AT295" s="224" t="s">
        <v>180</v>
      </c>
      <c r="AU295" s="224" t="s">
        <v>84</v>
      </c>
      <c r="AY295" s="18" t="s">
        <v>178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82</v>
      </c>
      <c r="BK295" s="225">
        <f>ROUND(I295*H295,2)</f>
        <v>0</v>
      </c>
      <c r="BL295" s="18" t="s">
        <v>279</v>
      </c>
      <c r="BM295" s="224" t="s">
        <v>1978</v>
      </c>
    </row>
    <row r="296" s="2" customFormat="1">
      <c r="A296" s="39"/>
      <c r="B296" s="40"/>
      <c r="C296" s="41"/>
      <c r="D296" s="226" t="s">
        <v>187</v>
      </c>
      <c r="E296" s="41"/>
      <c r="F296" s="227" t="s">
        <v>1976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187</v>
      </c>
      <c r="AU296" s="18" t="s">
        <v>84</v>
      </c>
    </row>
    <row r="297" s="2" customFormat="1">
      <c r="A297" s="39"/>
      <c r="B297" s="40"/>
      <c r="C297" s="41"/>
      <c r="D297" s="231" t="s">
        <v>189</v>
      </c>
      <c r="E297" s="41"/>
      <c r="F297" s="232" t="s">
        <v>1979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189</v>
      </c>
      <c r="AU297" s="18" t="s">
        <v>84</v>
      </c>
    </row>
    <row r="298" s="2" customFormat="1" ht="16.5" customHeight="1">
      <c r="A298" s="39"/>
      <c r="B298" s="40"/>
      <c r="C298" s="213" t="s">
        <v>421</v>
      </c>
      <c r="D298" s="213" t="s">
        <v>180</v>
      </c>
      <c r="E298" s="214" t="s">
        <v>1980</v>
      </c>
      <c r="F298" s="215" t="s">
        <v>1981</v>
      </c>
      <c r="G298" s="216" t="s">
        <v>271</v>
      </c>
      <c r="H298" s="217">
        <v>3</v>
      </c>
      <c r="I298" s="218"/>
      <c r="J298" s="219">
        <f>ROUND(I298*H298,2)</f>
        <v>0</v>
      </c>
      <c r="K298" s="215" t="s">
        <v>184</v>
      </c>
      <c r="L298" s="45"/>
      <c r="M298" s="220" t="s">
        <v>19</v>
      </c>
      <c r="N298" s="221" t="s">
        <v>45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0.00068999999999999997</v>
      </c>
      <c r="T298" s="223">
        <f>S298*H298</f>
        <v>0.0020699999999999998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279</v>
      </c>
      <c r="AT298" s="224" t="s">
        <v>180</v>
      </c>
      <c r="AU298" s="224" t="s">
        <v>84</v>
      </c>
      <c r="AY298" s="18" t="s">
        <v>178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82</v>
      </c>
      <c r="BK298" s="225">
        <f>ROUND(I298*H298,2)</f>
        <v>0</v>
      </c>
      <c r="BL298" s="18" t="s">
        <v>279</v>
      </c>
      <c r="BM298" s="224" t="s">
        <v>1982</v>
      </c>
    </row>
    <row r="299" s="2" customFormat="1">
      <c r="A299" s="39"/>
      <c r="B299" s="40"/>
      <c r="C299" s="41"/>
      <c r="D299" s="226" t="s">
        <v>187</v>
      </c>
      <c r="E299" s="41"/>
      <c r="F299" s="227" t="s">
        <v>1981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187</v>
      </c>
      <c r="AU299" s="18" t="s">
        <v>84</v>
      </c>
    </row>
    <row r="300" s="2" customFormat="1">
      <c r="A300" s="39"/>
      <c r="B300" s="40"/>
      <c r="C300" s="41"/>
      <c r="D300" s="231" t="s">
        <v>189</v>
      </c>
      <c r="E300" s="41"/>
      <c r="F300" s="232" t="s">
        <v>1983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189</v>
      </c>
      <c r="AU300" s="18" t="s">
        <v>84</v>
      </c>
    </row>
    <row r="301" s="2" customFormat="1" ht="16.5" customHeight="1">
      <c r="A301" s="39"/>
      <c r="B301" s="40"/>
      <c r="C301" s="213" t="s">
        <v>427</v>
      </c>
      <c r="D301" s="213" t="s">
        <v>180</v>
      </c>
      <c r="E301" s="214" t="s">
        <v>1984</v>
      </c>
      <c r="F301" s="215" t="s">
        <v>1985</v>
      </c>
      <c r="G301" s="216" t="s">
        <v>271</v>
      </c>
      <c r="H301" s="217">
        <v>5</v>
      </c>
      <c r="I301" s="218"/>
      <c r="J301" s="219">
        <f>ROUND(I301*H301,2)</f>
        <v>0</v>
      </c>
      <c r="K301" s="215" t="s">
        <v>184</v>
      </c>
      <c r="L301" s="45"/>
      <c r="M301" s="220" t="s">
        <v>19</v>
      </c>
      <c r="N301" s="221" t="s">
        <v>45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0.00052999999999999998</v>
      </c>
      <c r="T301" s="223">
        <f>S301*H301</f>
        <v>0.00265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279</v>
      </c>
      <c r="AT301" s="224" t="s">
        <v>180</v>
      </c>
      <c r="AU301" s="224" t="s">
        <v>84</v>
      </c>
      <c r="AY301" s="18" t="s">
        <v>178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82</v>
      </c>
      <c r="BK301" s="225">
        <f>ROUND(I301*H301,2)</f>
        <v>0</v>
      </c>
      <c r="BL301" s="18" t="s">
        <v>279</v>
      </c>
      <c r="BM301" s="224" t="s">
        <v>1986</v>
      </c>
    </row>
    <row r="302" s="2" customFormat="1">
      <c r="A302" s="39"/>
      <c r="B302" s="40"/>
      <c r="C302" s="41"/>
      <c r="D302" s="226" t="s">
        <v>187</v>
      </c>
      <c r="E302" s="41"/>
      <c r="F302" s="227" t="s">
        <v>1985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187</v>
      </c>
      <c r="AU302" s="18" t="s">
        <v>84</v>
      </c>
    </row>
    <row r="303" s="2" customFormat="1">
      <c r="A303" s="39"/>
      <c r="B303" s="40"/>
      <c r="C303" s="41"/>
      <c r="D303" s="231" t="s">
        <v>189</v>
      </c>
      <c r="E303" s="41"/>
      <c r="F303" s="232" t="s">
        <v>1987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189</v>
      </c>
      <c r="AU303" s="18" t="s">
        <v>84</v>
      </c>
    </row>
    <row r="304" s="2" customFormat="1" ht="16.5" customHeight="1">
      <c r="A304" s="39"/>
      <c r="B304" s="40"/>
      <c r="C304" s="213" t="s">
        <v>431</v>
      </c>
      <c r="D304" s="213" t="s">
        <v>180</v>
      </c>
      <c r="E304" s="214" t="s">
        <v>1988</v>
      </c>
      <c r="F304" s="215" t="s">
        <v>1989</v>
      </c>
      <c r="G304" s="216" t="s">
        <v>271</v>
      </c>
      <c r="H304" s="217">
        <v>8</v>
      </c>
      <c r="I304" s="218"/>
      <c r="J304" s="219">
        <f>ROUND(I304*H304,2)</f>
        <v>0</v>
      </c>
      <c r="K304" s="215" t="s">
        <v>184</v>
      </c>
      <c r="L304" s="45"/>
      <c r="M304" s="220" t="s">
        <v>19</v>
      </c>
      <c r="N304" s="221" t="s">
        <v>45</v>
      </c>
      <c r="O304" s="85"/>
      <c r="P304" s="222">
        <f>O304*H304</f>
        <v>0</v>
      </c>
      <c r="Q304" s="222">
        <v>0.00022000000000000001</v>
      </c>
      <c r="R304" s="222">
        <f>Q304*H304</f>
        <v>0.0017600000000000001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279</v>
      </c>
      <c r="AT304" s="224" t="s">
        <v>180</v>
      </c>
      <c r="AU304" s="224" t="s">
        <v>84</v>
      </c>
      <c r="AY304" s="18" t="s">
        <v>178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82</v>
      </c>
      <c r="BK304" s="225">
        <f>ROUND(I304*H304,2)</f>
        <v>0</v>
      </c>
      <c r="BL304" s="18" t="s">
        <v>279</v>
      </c>
      <c r="BM304" s="224" t="s">
        <v>1990</v>
      </c>
    </row>
    <row r="305" s="2" customFormat="1">
      <c r="A305" s="39"/>
      <c r="B305" s="40"/>
      <c r="C305" s="41"/>
      <c r="D305" s="226" t="s">
        <v>187</v>
      </c>
      <c r="E305" s="41"/>
      <c r="F305" s="227" t="s">
        <v>1989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187</v>
      </c>
      <c r="AU305" s="18" t="s">
        <v>84</v>
      </c>
    </row>
    <row r="306" s="2" customFormat="1">
      <c r="A306" s="39"/>
      <c r="B306" s="40"/>
      <c r="C306" s="41"/>
      <c r="D306" s="231" t="s">
        <v>189</v>
      </c>
      <c r="E306" s="41"/>
      <c r="F306" s="232" t="s">
        <v>1991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189</v>
      </c>
      <c r="AU306" s="18" t="s">
        <v>84</v>
      </c>
    </row>
    <row r="307" s="2" customFormat="1" ht="16.5" customHeight="1">
      <c r="A307" s="39"/>
      <c r="B307" s="40"/>
      <c r="C307" s="213" t="s">
        <v>435</v>
      </c>
      <c r="D307" s="213" t="s">
        <v>180</v>
      </c>
      <c r="E307" s="214" t="s">
        <v>1988</v>
      </c>
      <c r="F307" s="215" t="s">
        <v>1989</v>
      </c>
      <c r="G307" s="216" t="s">
        <v>271</v>
      </c>
      <c r="H307" s="217">
        <v>1</v>
      </c>
      <c r="I307" s="218"/>
      <c r="J307" s="219">
        <f>ROUND(I307*H307,2)</f>
        <v>0</v>
      </c>
      <c r="K307" s="215" t="s">
        <v>184</v>
      </c>
      <c r="L307" s="45"/>
      <c r="M307" s="220" t="s">
        <v>19</v>
      </c>
      <c r="N307" s="221" t="s">
        <v>45</v>
      </c>
      <c r="O307" s="85"/>
      <c r="P307" s="222">
        <f>O307*H307</f>
        <v>0</v>
      </c>
      <c r="Q307" s="222">
        <v>0.00022000000000000001</v>
      </c>
      <c r="R307" s="222">
        <f>Q307*H307</f>
        <v>0.00022000000000000001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279</v>
      </c>
      <c r="AT307" s="224" t="s">
        <v>180</v>
      </c>
      <c r="AU307" s="224" t="s">
        <v>84</v>
      </c>
      <c r="AY307" s="18" t="s">
        <v>178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82</v>
      </c>
      <c r="BK307" s="225">
        <f>ROUND(I307*H307,2)</f>
        <v>0</v>
      </c>
      <c r="BL307" s="18" t="s">
        <v>279</v>
      </c>
      <c r="BM307" s="224" t="s">
        <v>1992</v>
      </c>
    </row>
    <row r="308" s="2" customFormat="1">
      <c r="A308" s="39"/>
      <c r="B308" s="40"/>
      <c r="C308" s="41"/>
      <c r="D308" s="226" t="s">
        <v>187</v>
      </c>
      <c r="E308" s="41"/>
      <c r="F308" s="227" t="s">
        <v>1989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187</v>
      </c>
      <c r="AU308" s="18" t="s">
        <v>84</v>
      </c>
    </row>
    <row r="309" s="2" customFormat="1">
      <c r="A309" s="39"/>
      <c r="B309" s="40"/>
      <c r="C309" s="41"/>
      <c r="D309" s="231" t="s">
        <v>189</v>
      </c>
      <c r="E309" s="41"/>
      <c r="F309" s="232" t="s">
        <v>1991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189</v>
      </c>
      <c r="AU309" s="18" t="s">
        <v>84</v>
      </c>
    </row>
    <row r="310" s="2" customFormat="1" ht="16.5" customHeight="1">
      <c r="A310" s="39"/>
      <c r="B310" s="40"/>
      <c r="C310" s="234" t="s">
        <v>441</v>
      </c>
      <c r="D310" s="234" t="s">
        <v>96</v>
      </c>
      <c r="E310" s="235" t="s">
        <v>1993</v>
      </c>
      <c r="F310" s="236" t="s">
        <v>1994</v>
      </c>
      <c r="G310" s="237" t="s">
        <v>271</v>
      </c>
      <c r="H310" s="238">
        <v>1</v>
      </c>
      <c r="I310" s="239"/>
      <c r="J310" s="240">
        <f>ROUND(I310*H310,2)</f>
        <v>0</v>
      </c>
      <c r="K310" s="236" t="s">
        <v>184</v>
      </c>
      <c r="L310" s="241"/>
      <c r="M310" s="242" t="s">
        <v>19</v>
      </c>
      <c r="N310" s="243" t="s">
        <v>45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365</v>
      </c>
      <c r="AT310" s="224" t="s">
        <v>96</v>
      </c>
      <c r="AU310" s="224" t="s">
        <v>84</v>
      </c>
      <c r="AY310" s="18" t="s">
        <v>178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82</v>
      </c>
      <c r="BK310" s="225">
        <f>ROUND(I310*H310,2)</f>
        <v>0</v>
      </c>
      <c r="BL310" s="18" t="s">
        <v>279</v>
      </c>
      <c r="BM310" s="224" t="s">
        <v>1995</v>
      </c>
    </row>
    <row r="311" s="2" customFormat="1">
      <c r="A311" s="39"/>
      <c r="B311" s="40"/>
      <c r="C311" s="41"/>
      <c r="D311" s="226" t="s">
        <v>187</v>
      </c>
      <c r="E311" s="41"/>
      <c r="F311" s="227" t="s">
        <v>1994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187</v>
      </c>
      <c r="AU311" s="18" t="s">
        <v>84</v>
      </c>
    </row>
    <row r="312" s="2" customFormat="1" ht="16.5" customHeight="1">
      <c r="A312" s="39"/>
      <c r="B312" s="40"/>
      <c r="C312" s="213" t="s">
        <v>447</v>
      </c>
      <c r="D312" s="213" t="s">
        <v>180</v>
      </c>
      <c r="E312" s="214" t="s">
        <v>1996</v>
      </c>
      <c r="F312" s="215" t="s">
        <v>1997</v>
      </c>
      <c r="G312" s="216" t="s">
        <v>271</v>
      </c>
      <c r="H312" s="217">
        <v>4</v>
      </c>
      <c r="I312" s="218"/>
      <c r="J312" s="219">
        <f>ROUND(I312*H312,2)</f>
        <v>0</v>
      </c>
      <c r="K312" s="215" t="s">
        <v>184</v>
      </c>
      <c r="L312" s="45"/>
      <c r="M312" s="220" t="s">
        <v>19</v>
      </c>
      <c r="N312" s="221" t="s">
        <v>45</v>
      </c>
      <c r="O312" s="85"/>
      <c r="P312" s="222">
        <f>O312*H312</f>
        <v>0</v>
      </c>
      <c r="Q312" s="222">
        <v>0.00034000000000000002</v>
      </c>
      <c r="R312" s="222">
        <f>Q312*H312</f>
        <v>0.0013600000000000001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279</v>
      </c>
      <c r="AT312" s="224" t="s">
        <v>180</v>
      </c>
      <c r="AU312" s="224" t="s">
        <v>84</v>
      </c>
      <c r="AY312" s="18" t="s">
        <v>178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82</v>
      </c>
      <c r="BK312" s="225">
        <f>ROUND(I312*H312,2)</f>
        <v>0</v>
      </c>
      <c r="BL312" s="18" t="s">
        <v>279</v>
      </c>
      <c r="BM312" s="224" t="s">
        <v>1998</v>
      </c>
    </row>
    <row r="313" s="2" customFormat="1">
      <c r="A313" s="39"/>
      <c r="B313" s="40"/>
      <c r="C313" s="41"/>
      <c r="D313" s="226" t="s">
        <v>187</v>
      </c>
      <c r="E313" s="41"/>
      <c r="F313" s="227" t="s">
        <v>1997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187</v>
      </c>
      <c r="AU313" s="18" t="s">
        <v>84</v>
      </c>
    </row>
    <row r="314" s="2" customFormat="1">
      <c r="A314" s="39"/>
      <c r="B314" s="40"/>
      <c r="C314" s="41"/>
      <c r="D314" s="231" t="s">
        <v>189</v>
      </c>
      <c r="E314" s="41"/>
      <c r="F314" s="232" t="s">
        <v>1999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189</v>
      </c>
      <c r="AU314" s="18" t="s">
        <v>84</v>
      </c>
    </row>
    <row r="315" s="2" customFormat="1" ht="16.5" customHeight="1">
      <c r="A315" s="39"/>
      <c r="B315" s="40"/>
      <c r="C315" s="213" t="s">
        <v>453</v>
      </c>
      <c r="D315" s="213" t="s">
        <v>180</v>
      </c>
      <c r="E315" s="214" t="s">
        <v>2000</v>
      </c>
      <c r="F315" s="215" t="s">
        <v>2001</v>
      </c>
      <c r="G315" s="216" t="s">
        <v>271</v>
      </c>
      <c r="H315" s="217">
        <v>2</v>
      </c>
      <c r="I315" s="218"/>
      <c r="J315" s="219">
        <f>ROUND(I315*H315,2)</f>
        <v>0</v>
      </c>
      <c r="K315" s="215" t="s">
        <v>184</v>
      </c>
      <c r="L315" s="45"/>
      <c r="M315" s="220" t="s">
        <v>19</v>
      </c>
      <c r="N315" s="221" t="s">
        <v>45</v>
      </c>
      <c r="O315" s="85"/>
      <c r="P315" s="222">
        <f>O315*H315</f>
        <v>0</v>
      </c>
      <c r="Q315" s="222">
        <v>0.00050000000000000001</v>
      </c>
      <c r="R315" s="222">
        <f>Q315*H315</f>
        <v>0.001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279</v>
      </c>
      <c r="AT315" s="224" t="s">
        <v>180</v>
      </c>
      <c r="AU315" s="224" t="s">
        <v>84</v>
      </c>
      <c r="AY315" s="18" t="s">
        <v>178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82</v>
      </c>
      <c r="BK315" s="225">
        <f>ROUND(I315*H315,2)</f>
        <v>0</v>
      </c>
      <c r="BL315" s="18" t="s">
        <v>279</v>
      </c>
      <c r="BM315" s="224" t="s">
        <v>2002</v>
      </c>
    </row>
    <row r="316" s="2" customFormat="1">
      <c r="A316" s="39"/>
      <c r="B316" s="40"/>
      <c r="C316" s="41"/>
      <c r="D316" s="226" t="s">
        <v>187</v>
      </c>
      <c r="E316" s="41"/>
      <c r="F316" s="227" t="s">
        <v>2001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187</v>
      </c>
      <c r="AU316" s="18" t="s">
        <v>84</v>
      </c>
    </row>
    <row r="317" s="2" customFormat="1">
      <c r="A317" s="39"/>
      <c r="B317" s="40"/>
      <c r="C317" s="41"/>
      <c r="D317" s="231" t="s">
        <v>189</v>
      </c>
      <c r="E317" s="41"/>
      <c r="F317" s="232" t="s">
        <v>2003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189</v>
      </c>
      <c r="AU317" s="18" t="s">
        <v>84</v>
      </c>
    </row>
    <row r="318" s="2" customFormat="1" ht="16.5" customHeight="1">
      <c r="A318" s="39"/>
      <c r="B318" s="40"/>
      <c r="C318" s="213" t="s">
        <v>458</v>
      </c>
      <c r="D318" s="213" t="s">
        <v>180</v>
      </c>
      <c r="E318" s="214" t="s">
        <v>2004</v>
      </c>
      <c r="F318" s="215" t="s">
        <v>2005</v>
      </c>
      <c r="G318" s="216" t="s">
        <v>271</v>
      </c>
      <c r="H318" s="217">
        <v>2</v>
      </c>
      <c r="I318" s="218"/>
      <c r="J318" s="219">
        <f>ROUND(I318*H318,2)</f>
        <v>0</v>
      </c>
      <c r="K318" s="215" t="s">
        <v>184</v>
      </c>
      <c r="L318" s="45"/>
      <c r="M318" s="220" t="s">
        <v>19</v>
      </c>
      <c r="N318" s="221" t="s">
        <v>45</v>
      </c>
      <c r="O318" s="85"/>
      <c r="P318" s="222">
        <f>O318*H318</f>
        <v>0</v>
      </c>
      <c r="Q318" s="222">
        <v>0.00069999999999999999</v>
      </c>
      <c r="R318" s="222">
        <f>Q318*H318</f>
        <v>0.0014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279</v>
      </c>
      <c r="AT318" s="224" t="s">
        <v>180</v>
      </c>
      <c r="AU318" s="224" t="s">
        <v>84</v>
      </c>
      <c r="AY318" s="18" t="s">
        <v>178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82</v>
      </c>
      <c r="BK318" s="225">
        <f>ROUND(I318*H318,2)</f>
        <v>0</v>
      </c>
      <c r="BL318" s="18" t="s">
        <v>279</v>
      </c>
      <c r="BM318" s="224" t="s">
        <v>2006</v>
      </c>
    </row>
    <row r="319" s="2" customFormat="1">
      <c r="A319" s="39"/>
      <c r="B319" s="40"/>
      <c r="C319" s="41"/>
      <c r="D319" s="226" t="s">
        <v>187</v>
      </c>
      <c r="E319" s="41"/>
      <c r="F319" s="227" t="s">
        <v>2005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187</v>
      </c>
      <c r="AU319" s="18" t="s">
        <v>84</v>
      </c>
    </row>
    <row r="320" s="2" customFormat="1">
      <c r="A320" s="39"/>
      <c r="B320" s="40"/>
      <c r="C320" s="41"/>
      <c r="D320" s="231" t="s">
        <v>189</v>
      </c>
      <c r="E320" s="41"/>
      <c r="F320" s="232" t="s">
        <v>2007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189</v>
      </c>
      <c r="AU320" s="18" t="s">
        <v>84</v>
      </c>
    </row>
    <row r="321" s="2" customFormat="1" ht="16.5" customHeight="1">
      <c r="A321" s="39"/>
      <c r="B321" s="40"/>
      <c r="C321" s="213" t="s">
        <v>464</v>
      </c>
      <c r="D321" s="213" t="s">
        <v>180</v>
      </c>
      <c r="E321" s="214" t="s">
        <v>2008</v>
      </c>
      <c r="F321" s="215" t="s">
        <v>2009</v>
      </c>
      <c r="G321" s="216" t="s">
        <v>271</v>
      </c>
      <c r="H321" s="217">
        <v>3</v>
      </c>
      <c r="I321" s="218"/>
      <c r="J321" s="219">
        <f>ROUND(I321*H321,2)</f>
        <v>0</v>
      </c>
      <c r="K321" s="215" t="s">
        <v>184</v>
      </c>
      <c r="L321" s="45"/>
      <c r="M321" s="220" t="s">
        <v>19</v>
      </c>
      <c r="N321" s="221" t="s">
        <v>45</v>
      </c>
      <c r="O321" s="85"/>
      <c r="P321" s="222">
        <f>O321*H321</f>
        <v>0</v>
      </c>
      <c r="Q321" s="222">
        <v>0.00107</v>
      </c>
      <c r="R321" s="222">
        <f>Q321*H321</f>
        <v>0.0032100000000000002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279</v>
      </c>
      <c r="AT321" s="224" t="s">
        <v>180</v>
      </c>
      <c r="AU321" s="224" t="s">
        <v>84</v>
      </c>
      <c r="AY321" s="18" t="s">
        <v>178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82</v>
      </c>
      <c r="BK321" s="225">
        <f>ROUND(I321*H321,2)</f>
        <v>0</v>
      </c>
      <c r="BL321" s="18" t="s">
        <v>279</v>
      </c>
      <c r="BM321" s="224" t="s">
        <v>2010</v>
      </c>
    </row>
    <row r="322" s="2" customFormat="1">
      <c r="A322" s="39"/>
      <c r="B322" s="40"/>
      <c r="C322" s="41"/>
      <c r="D322" s="226" t="s">
        <v>187</v>
      </c>
      <c r="E322" s="41"/>
      <c r="F322" s="227" t="s">
        <v>2009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187</v>
      </c>
      <c r="AU322" s="18" t="s">
        <v>84</v>
      </c>
    </row>
    <row r="323" s="2" customFormat="1">
      <c r="A323" s="39"/>
      <c r="B323" s="40"/>
      <c r="C323" s="41"/>
      <c r="D323" s="231" t="s">
        <v>189</v>
      </c>
      <c r="E323" s="41"/>
      <c r="F323" s="232" t="s">
        <v>2011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189</v>
      </c>
      <c r="AU323" s="18" t="s">
        <v>84</v>
      </c>
    </row>
    <row r="324" s="2" customFormat="1" ht="16.5" customHeight="1">
      <c r="A324" s="39"/>
      <c r="B324" s="40"/>
      <c r="C324" s="213" t="s">
        <v>470</v>
      </c>
      <c r="D324" s="213" t="s">
        <v>180</v>
      </c>
      <c r="E324" s="214" t="s">
        <v>2012</v>
      </c>
      <c r="F324" s="215" t="s">
        <v>2013</v>
      </c>
      <c r="G324" s="216" t="s">
        <v>271</v>
      </c>
      <c r="H324" s="217">
        <v>2</v>
      </c>
      <c r="I324" s="218"/>
      <c r="J324" s="219">
        <f>ROUND(I324*H324,2)</f>
        <v>0</v>
      </c>
      <c r="K324" s="215" t="s">
        <v>184</v>
      </c>
      <c r="L324" s="45"/>
      <c r="M324" s="220" t="s">
        <v>19</v>
      </c>
      <c r="N324" s="221" t="s">
        <v>45</v>
      </c>
      <c r="O324" s="85"/>
      <c r="P324" s="222">
        <f>O324*H324</f>
        <v>0</v>
      </c>
      <c r="Q324" s="222">
        <v>2.0000000000000002E-05</v>
      </c>
      <c r="R324" s="222">
        <f>Q324*H324</f>
        <v>4.0000000000000003E-05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279</v>
      </c>
      <c r="AT324" s="224" t="s">
        <v>180</v>
      </c>
      <c r="AU324" s="224" t="s">
        <v>84</v>
      </c>
      <c r="AY324" s="18" t="s">
        <v>178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82</v>
      </c>
      <c r="BK324" s="225">
        <f>ROUND(I324*H324,2)</f>
        <v>0</v>
      </c>
      <c r="BL324" s="18" t="s">
        <v>279</v>
      </c>
      <c r="BM324" s="224" t="s">
        <v>2014</v>
      </c>
    </row>
    <row r="325" s="2" customFormat="1">
      <c r="A325" s="39"/>
      <c r="B325" s="40"/>
      <c r="C325" s="41"/>
      <c r="D325" s="226" t="s">
        <v>187</v>
      </c>
      <c r="E325" s="41"/>
      <c r="F325" s="227" t="s">
        <v>2013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187</v>
      </c>
      <c r="AU325" s="18" t="s">
        <v>84</v>
      </c>
    </row>
    <row r="326" s="2" customFormat="1">
      <c r="A326" s="39"/>
      <c r="B326" s="40"/>
      <c r="C326" s="41"/>
      <c r="D326" s="231" t="s">
        <v>189</v>
      </c>
      <c r="E326" s="41"/>
      <c r="F326" s="232" t="s">
        <v>2015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189</v>
      </c>
      <c r="AU326" s="18" t="s">
        <v>84</v>
      </c>
    </row>
    <row r="327" s="2" customFormat="1" ht="16.5" customHeight="1">
      <c r="A327" s="39"/>
      <c r="B327" s="40"/>
      <c r="C327" s="234" t="s">
        <v>474</v>
      </c>
      <c r="D327" s="234" t="s">
        <v>96</v>
      </c>
      <c r="E327" s="235" t="s">
        <v>2016</v>
      </c>
      <c r="F327" s="236" t="s">
        <v>2017</v>
      </c>
      <c r="G327" s="237" t="s">
        <v>271</v>
      </c>
      <c r="H327" s="238">
        <v>2</v>
      </c>
      <c r="I327" s="239"/>
      <c r="J327" s="240">
        <f>ROUND(I327*H327,2)</f>
        <v>0</v>
      </c>
      <c r="K327" s="236" t="s">
        <v>184</v>
      </c>
      <c r="L327" s="241"/>
      <c r="M327" s="242" t="s">
        <v>19</v>
      </c>
      <c r="N327" s="243" t="s">
        <v>45</v>
      </c>
      <c r="O327" s="85"/>
      <c r="P327" s="222">
        <f>O327*H327</f>
        <v>0</v>
      </c>
      <c r="Q327" s="222">
        <v>0.00064000000000000005</v>
      </c>
      <c r="R327" s="222">
        <f>Q327*H327</f>
        <v>0.0012800000000000001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365</v>
      </c>
      <c r="AT327" s="224" t="s">
        <v>96</v>
      </c>
      <c r="AU327" s="224" t="s">
        <v>84</v>
      </c>
      <c r="AY327" s="18" t="s">
        <v>178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82</v>
      </c>
      <c r="BK327" s="225">
        <f>ROUND(I327*H327,2)</f>
        <v>0</v>
      </c>
      <c r="BL327" s="18" t="s">
        <v>279</v>
      </c>
      <c r="BM327" s="224" t="s">
        <v>2018</v>
      </c>
    </row>
    <row r="328" s="2" customFormat="1">
      <c r="A328" s="39"/>
      <c r="B328" s="40"/>
      <c r="C328" s="41"/>
      <c r="D328" s="226" t="s">
        <v>187</v>
      </c>
      <c r="E328" s="41"/>
      <c r="F328" s="227" t="s">
        <v>2017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187</v>
      </c>
      <c r="AU328" s="18" t="s">
        <v>84</v>
      </c>
    </row>
    <row r="329" s="2" customFormat="1" ht="16.5" customHeight="1">
      <c r="A329" s="39"/>
      <c r="B329" s="40"/>
      <c r="C329" s="213" t="s">
        <v>478</v>
      </c>
      <c r="D329" s="213" t="s">
        <v>180</v>
      </c>
      <c r="E329" s="214" t="s">
        <v>2019</v>
      </c>
      <c r="F329" s="215" t="s">
        <v>2020</v>
      </c>
      <c r="G329" s="216" t="s">
        <v>271</v>
      </c>
      <c r="H329" s="217">
        <v>2</v>
      </c>
      <c r="I329" s="218"/>
      <c r="J329" s="219">
        <f>ROUND(I329*H329,2)</f>
        <v>0</v>
      </c>
      <c r="K329" s="215" t="s">
        <v>184</v>
      </c>
      <c r="L329" s="45"/>
      <c r="M329" s="220" t="s">
        <v>19</v>
      </c>
      <c r="N329" s="221" t="s">
        <v>45</v>
      </c>
      <c r="O329" s="85"/>
      <c r="P329" s="222">
        <f>O329*H329</f>
        <v>0</v>
      </c>
      <c r="Q329" s="222">
        <v>0.00060999999999999997</v>
      </c>
      <c r="R329" s="222">
        <f>Q329*H329</f>
        <v>0.00122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279</v>
      </c>
      <c r="AT329" s="224" t="s">
        <v>180</v>
      </c>
      <c r="AU329" s="224" t="s">
        <v>84</v>
      </c>
      <c r="AY329" s="18" t="s">
        <v>178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82</v>
      </c>
      <c r="BK329" s="225">
        <f>ROUND(I329*H329,2)</f>
        <v>0</v>
      </c>
      <c r="BL329" s="18" t="s">
        <v>279</v>
      </c>
      <c r="BM329" s="224" t="s">
        <v>2021</v>
      </c>
    </row>
    <row r="330" s="2" customFormat="1">
      <c r="A330" s="39"/>
      <c r="B330" s="40"/>
      <c r="C330" s="41"/>
      <c r="D330" s="226" t="s">
        <v>187</v>
      </c>
      <c r="E330" s="41"/>
      <c r="F330" s="227" t="s">
        <v>2020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187</v>
      </c>
      <c r="AU330" s="18" t="s">
        <v>84</v>
      </c>
    </row>
    <row r="331" s="2" customFormat="1">
      <c r="A331" s="39"/>
      <c r="B331" s="40"/>
      <c r="C331" s="41"/>
      <c r="D331" s="231" t="s">
        <v>189</v>
      </c>
      <c r="E331" s="41"/>
      <c r="F331" s="232" t="s">
        <v>2022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189</v>
      </c>
      <c r="AU331" s="18" t="s">
        <v>84</v>
      </c>
    </row>
    <row r="332" s="2" customFormat="1" ht="16.5" customHeight="1">
      <c r="A332" s="39"/>
      <c r="B332" s="40"/>
      <c r="C332" s="234" t="s">
        <v>482</v>
      </c>
      <c r="D332" s="234" t="s">
        <v>96</v>
      </c>
      <c r="E332" s="235" t="s">
        <v>2023</v>
      </c>
      <c r="F332" s="236" t="s">
        <v>2024</v>
      </c>
      <c r="G332" s="237" t="s">
        <v>271</v>
      </c>
      <c r="H332" s="238">
        <v>2</v>
      </c>
      <c r="I332" s="239"/>
      <c r="J332" s="240">
        <f>ROUND(I332*H332,2)</f>
        <v>0</v>
      </c>
      <c r="K332" s="236" t="s">
        <v>184</v>
      </c>
      <c r="L332" s="241"/>
      <c r="M332" s="242" t="s">
        <v>19</v>
      </c>
      <c r="N332" s="243" t="s">
        <v>45</v>
      </c>
      <c r="O332" s="85"/>
      <c r="P332" s="222">
        <f>O332*H332</f>
        <v>0</v>
      </c>
      <c r="Q332" s="222">
        <v>0.00064999999999999997</v>
      </c>
      <c r="R332" s="222">
        <f>Q332*H332</f>
        <v>0.0012999999999999999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365</v>
      </c>
      <c r="AT332" s="224" t="s">
        <v>96</v>
      </c>
      <c r="AU332" s="224" t="s">
        <v>84</v>
      </c>
      <c r="AY332" s="18" t="s">
        <v>178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82</v>
      </c>
      <c r="BK332" s="225">
        <f>ROUND(I332*H332,2)</f>
        <v>0</v>
      </c>
      <c r="BL332" s="18" t="s">
        <v>279</v>
      </c>
      <c r="BM332" s="224" t="s">
        <v>2025</v>
      </c>
    </row>
    <row r="333" s="2" customFormat="1">
      <c r="A333" s="39"/>
      <c r="B333" s="40"/>
      <c r="C333" s="41"/>
      <c r="D333" s="226" t="s">
        <v>187</v>
      </c>
      <c r="E333" s="41"/>
      <c r="F333" s="227" t="s">
        <v>2024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187</v>
      </c>
      <c r="AU333" s="18" t="s">
        <v>84</v>
      </c>
    </row>
    <row r="334" s="2" customFormat="1" ht="21.75" customHeight="1">
      <c r="A334" s="39"/>
      <c r="B334" s="40"/>
      <c r="C334" s="213" t="s">
        <v>486</v>
      </c>
      <c r="D334" s="213" t="s">
        <v>180</v>
      </c>
      <c r="E334" s="214" t="s">
        <v>2026</v>
      </c>
      <c r="F334" s="215" t="s">
        <v>2027</v>
      </c>
      <c r="G334" s="216" t="s">
        <v>2028</v>
      </c>
      <c r="H334" s="217">
        <v>2</v>
      </c>
      <c r="I334" s="218"/>
      <c r="J334" s="219">
        <f>ROUND(I334*H334,2)</f>
        <v>0</v>
      </c>
      <c r="K334" s="215" t="s">
        <v>184</v>
      </c>
      <c r="L334" s="45"/>
      <c r="M334" s="220" t="s">
        <v>19</v>
      </c>
      <c r="N334" s="221" t="s">
        <v>45</v>
      </c>
      <c r="O334" s="85"/>
      <c r="P334" s="222">
        <f>O334*H334</f>
        <v>0</v>
      </c>
      <c r="Q334" s="222">
        <v>0.030200000000000001</v>
      </c>
      <c r="R334" s="222">
        <f>Q334*H334</f>
        <v>0.060400000000000002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279</v>
      </c>
      <c r="AT334" s="224" t="s">
        <v>180</v>
      </c>
      <c r="AU334" s="224" t="s">
        <v>84</v>
      </c>
      <c r="AY334" s="18" t="s">
        <v>178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82</v>
      </c>
      <c r="BK334" s="225">
        <f>ROUND(I334*H334,2)</f>
        <v>0</v>
      </c>
      <c r="BL334" s="18" t="s">
        <v>279</v>
      </c>
      <c r="BM334" s="224" t="s">
        <v>2029</v>
      </c>
    </row>
    <row r="335" s="2" customFormat="1">
      <c r="A335" s="39"/>
      <c r="B335" s="40"/>
      <c r="C335" s="41"/>
      <c r="D335" s="226" t="s">
        <v>187</v>
      </c>
      <c r="E335" s="41"/>
      <c r="F335" s="227" t="s">
        <v>2027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187</v>
      </c>
      <c r="AU335" s="18" t="s">
        <v>84</v>
      </c>
    </row>
    <row r="336" s="2" customFormat="1">
      <c r="A336" s="39"/>
      <c r="B336" s="40"/>
      <c r="C336" s="41"/>
      <c r="D336" s="231" t="s">
        <v>189</v>
      </c>
      <c r="E336" s="41"/>
      <c r="F336" s="232" t="s">
        <v>2030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189</v>
      </c>
      <c r="AU336" s="18" t="s">
        <v>84</v>
      </c>
    </row>
    <row r="337" s="2" customFormat="1" ht="24.15" customHeight="1">
      <c r="A337" s="39"/>
      <c r="B337" s="40"/>
      <c r="C337" s="213" t="s">
        <v>492</v>
      </c>
      <c r="D337" s="213" t="s">
        <v>180</v>
      </c>
      <c r="E337" s="214" t="s">
        <v>2031</v>
      </c>
      <c r="F337" s="215" t="s">
        <v>2032</v>
      </c>
      <c r="G337" s="216" t="s">
        <v>237</v>
      </c>
      <c r="H337" s="217">
        <v>195</v>
      </c>
      <c r="I337" s="218"/>
      <c r="J337" s="219">
        <f>ROUND(I337*H337,2)</f>
        <v>0</v>
      </c>
      <c r="K337" s="215" t="s">
        <v>184</v>
      </c>
      <c r="L337" s="45"/>
      <c r="M337" s="220" t="s">
        <v>19</v>
      </c>
      <c r="N337" s="221" t="s">
        <v>45</v>
      </c>
      <c r="O337" s="85"/>
      <c r="P337" s="222">
        <f>O337*H337</f>
        <v>0</v>
      </c>
      <c r="Q337" s="222">
        <v>0.00040000000000000002</v>
      </c>
      <c r="R337" s="222">
        <f>Q337*H337</f>
        <v>0.078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279</v>
      </c>
      <c r="AT337" s="224" t="s">
        <v>180</v>
      </c>
      <c r="AU337" s="224" t="s">
        <v>84</v>
      </c>
      <c r="AY337" s="18" t="s">
        <v>178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82</v>
      </c>
      <c r="BK337" s="225">
        <f>ROUND(I337*H337,2)</f>
        <v>0</v>
      </c>
      <c r="BL337" s="18" t="s">
        <v>279</v>
      </c>
      <c r="BM337" s="224" t="s">
        <v>2033</v>
      </c>
    </row>
    <row r="338" s="2" customFormat="1">
      <c r="A338" s="39"/>
      <c r="B338" s="40"/>
      <c r="C338" s="41"/>
      <c r="D338" s="226" t="s">
        <v>187</v>
      </c>
      <c r="E338" s="41"/>
      <c r="F338" s="227" t="s">
        <v>2032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187</v>
      </c>
      <c r="AU338" s="18" t="s">
        <v>84</v>
      </c>
    </row>
    <row r="339" s="2" customFormat="1">
      <c r="A339" s="39"/>
      <c r="B339" s="40"/>
      <c r="C339" s="41"/>
      <c r="D339" s="231" t="s">
        <v>189</v>
      </c>
      <c r="E339" s="41"/>
      <c r="F339" s="232" t="s">
        <v>2034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189</v>
      </c>
      <c r="AU339" s="18" t="s">
        <v>84</v>
      </c>
    </row>
    <row r="340" s="13" customFormat="1">
      <c r="A340" s="13"/>
      <c r="B340" s="244"/>
      <c r="C340" s="245"/>
      <c r="D340" s="226" t="s">
        <v>288</v>
      </c>
      <c r="E340" s="246" t="s">
        <v>19</v>
      </c>
      <c r="F340" s="247" t="s">
        <v>2035</v>
      </c>
      <c r="G340" s="245"/>
      <c r="H340" s="248">
        <v>195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288</v>
      </c>
      <c r="AU340" s="254" t="s">
        <v>84</v>
      </c>
      <c r="AV340" s="13" t="s">
        <v>84</v>
      </c>
      <c r="AW340" s="13" t="s">
        <v>33</v>
      </c>
      <c r="AX340" s="13" t="s">
        <v>74</v>
      </c>
      <c r="AY340" s="254" t="s">
        <v>178</v>
      </c>
    </row>
    <row r="341" s="14" customFormat="1">
      <c r="A341" s="14"/>
      <c r="B341" s="255"/>
      <c r="C341" s="256"/>
      <c r="D341" s="226" t="s">
        <v>288</v>
      </c>
      <c r="E341" s="257" t="s">
        <v>19</v>
      </c>
      <c r="F341" s="258" t="s">
        <v>386</v>
      </c>
      <c r="G341" s="256"/>
      <c r="H341" s="259">
        <v>195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288</v>
      </c>
      <c r="AU341" s="265" t="s">
        <v>84</v>
      </c>
      <c r="AV341" s="14" t="s">
        <v>185</v>
      </c>
      <c r="AW341" s="14" t="s">
        <v>33</v>
      </c>
      <c r="AX341" s="14" t="s">
        <v>82</v>
      </c>
      <c r="AY341" s="265" t="s">
        <v>178</v>
      </c>
    </row>
    <row r="342" s="2" customFormat="1" ht="21.75" customHeight="1">
      <c r="A342" s="39"/>
      <c r="B342" s="40"/>
      <c r="C342" s="213" t="s">
        <v>496</v>
      </c>
      <c r="D342" s="213" t="s">
        <v>180</v>
      </c>
      <c r="E342" s="214" t="s">
        <v>2036</v>
      </c>
      <c r="F342" s="215" t="s">
        <v>2037</v>
      </c>
      <c r="G342" s="216" t="s">
        <v>237</v>
      </c>
      <c r="H342" s="217">
        <v>195</v>
      </c>
      <c r="I342" s="218"/>
      <c r="J342" s="219">
        <f>ROUND(I342*H342,2)</f>
        <v>0</v>
      </c>
      <c r="K342" s="215" t="s">
        <v>184</v>
      </c>
      <c r="L342" s="45"/>
      <c r="M342" s="220" t="s">
        <v>19</v>
      </c>
      <c r="N342" s="221" t="s">
        <v>45</v>
      </c>
      <c r="O342" s="85"/>
      <c r="P342" s="222">
        <f>O342*H342</f>
        <v>0</v>
      </c>
      <c r="Q342" s="222">
        <v>1.0000000000000001E-05</v>
      </c>
      <c r="R342" s="222">
        <f>Q342*H342</f>
        <v>0.0019500000000000001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279</v>
      </c>
      <c r="AT342" s="224" t="s">
        <v>180</v>
      </c>
      <c r="AU342" s="224" t="s">
        <v>84</v>
      </c>
      <c r="AY342" s="18" t="s">
        <v>178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82</v>
      </c>
      <c r="BK342" s="225">
        <f>ROUND(I342*H342,2)</f>
        <v>0</v>
      </c>
      <c r="BL342" s="18" t="s">
        <v>279</v>
      </c>
      <c r="BM342" s="224" t="s">
        <v>2038</v>
      </c>
    </row>
    <row r="343" s="2" customFormat="1">
      <c r="A343" s="39"/>
      <c r="B343" s="40"/>
      <c r="C343" s="41"/>
      <c r="D343" s="226" t="s">
        <v>187</v>
      </c>
      <c r="E343" s="41"/>
      <c r="F343" s="227" t="s">
        <v>2037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187</v>
      </c>
      <c r="AU343" s="18" t="s">
        <v>84</v>
      </c>
    </row>
    <row r="344" s="2" customFormat="1">
      <c r="A344" s="39"/>
      <c r="B344" s="40"/>
      <c r="C344" s="41"/>
      <c r="D344" s="231" t="s">
        <v>189</v>
      </c>
      <c r="E344" s="41"/>
      <c r="F344" s="232" t="s">
        <v>2039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189</v>
      </c>
      <c r="AU344" s="18" t="s">
        <v>84</v>
      </c>
    </row>
    <row r="345" s="13" customFormat="1">
      <c r="A345" s="13"/>
      <c r="B345" s="244"/>
      <c r="C345" s="245"/>
      <c r="D345" s="226" t="s">
        <v>288</v>
      </c>
      <c r="E345" s="246" t="s">
        <v>19</v>
      </c>
      <c r="F345" s="247" t="s">
        <v>2035</v>
      </c>
      <c r="G345" s="245"/>
      <c r="H345" s="248">
        <v>195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288</v>
      </c>
      <c r="AU345" s="254" t="s">
        <v>84</v>
      </c>
      <c r="AV345" s="13" t="s">
        <v>84</v>
      </c>
      <c r="AW345" s="13" t="s">
        <v>33</v>
      </c>
      <c r="AX345" s="13" t="s">
        <v>74</v>
      </c>
      <c r="AY345" s="254" t="s">
        <v>178</v>
      </c>
    </row>
    <row r="346" s="14" customFormat="1">
      <c r="A346" s="14"/>
      <c r="B346" s="255"/>
      <c r="C346" s="256"/>
      <c r="D346" s="226" t="s">
        <v>288</v>
      </c>
      <c r="E346" s="257" t="s">
        <v>19</v>
      </c>
      <c r="F346" s="258" t="s">
        <v>386</v>
      </c>
      <c r="G346" s="256"/>
      <c r="H346" s="259">
        <v>195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5" t="s">
        <v>288</v>
      </c>
      <c r="AU346" s="265" t="s">
        <v>84</v>
      </c>
      <c r="AV346" s="14" t="s">
        <v>185</v>
      </c>
      <c r="AW346" s="14" t="s">
        <v>33</v>
      </c>
      <c r="AX346" s="14" t="s">
        <v>82</v>
      </c>
      <c r="AY346" s="265" t="s">
        <v>178</v>
      </c>
    </row>
    <row r="347" s="2" customFormat="1" ht="24.15" customHeight="1">
      <c r="A347" s="39"/>
      <c r="B347" s="40"/>
      <c r="C347" s="213" t="s">
        <v>501</v>
      </c>
      <c r="D347" s="213" t="s">
        <v>180</v>
      </c>
      <c r="E347" s="214" t="s">
        <v>2040</v>
      </c>
      <c r="F347" s="215" t="s">
        <v>2041</v>
      </c>
      <c r="G347" s="216" t="s">
        <v>252</v>
      </c>
      <c r="H347" s="217">
        <v>0.082000000000000003</v>
      </c>
      <c r="I347" s="218"/>
      <c r="J347" s="219">
        <f>ROUND(I347*H347,2)</f>
        <v>0</v>
      </c>
      <c r="K347" s="215" t="s">
        <v>184</v>
      </c>
      <c r="L347" s="45"/>
      <c r="M347" s="220" t="s">
        <v>19</v>
      </c>
      <c r="N347" s="221" t="s">
        <v>45</v>
      </c>
      <c r="O347" s="85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279</v>
      </c>
      <c r="AT347" s="224" t="s">
        <v>180</v>
      </c>
      <c r="AU347" s="224" t="s">
        <v>84</v>
      </c>
      <c r="AY347" s="18" t="s">
        <v>178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82</v>
      </c>
      <c r="BK347" s="225">
        <f>ROUND(I347*H347,2)</f>
        <v>0</v>
      </c>
      <c r="BL347" s="18" t="s">
        <v>279</v>
      </c>
      <c r="BM347" s="224" t="s">
        <v>2042</v>
      </c>
    </row>
    <row r="348" s="2" customFormat="1">
      <c r="A348" s="39"/>
      <c r="B348" s="40"/>
      <c r="C348" s="41"/>
      <c r="D348" s="226" t="s">
        <v>187</v>
      </c>
      <c r="E348" s="41"/>
      <c r="F348" s="227" t="s">
        <v>2041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187</v>
      </c>
      <c r="AU348" s="18" t="s">
        <v>84</v>
      </c>
    </row>
    <row r="349" s="2" customFormat="1">
      <c r="A349" s="39"/>
      <c r="B349" s="40"/>
      <c r="C349" s="41"/>
      <c r="D349" s="231" t="s">
        <v>189</v>
      </c>
      <c r="E349" s="41"/>
      <c r="F349" s="232" t="s">
        <v>2043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189</v>
      </c>
      <c r="AU349" s="18" t="s">
        <v>84</v>
      </c>
    </row>
    <row r="350" s="2" customFormat="1" ht="24.15" customHeight="1">
      <c r="A350" s="39"/>
      <c r="B350" s="40"/>
      <c r="C350" s="213" t="s">
        <v>508</v>
      </c>
      <c r="D350" s="213" t="s">
        <v>180</v>
      </c>
      <c r="E350" s="214" t="s">
        <v>2044</v>
      </c>
      <c r="F350" s="215" t="s">
        <v>2045</v>
      </c>
      <c r="G350" s="216" t="s">
        <v>252</v>
      </c>
      <c r="H350" s="217">
        <v>0.55700000000000005</v>
      </c>
      <c r="I350" s="218"/>
      <c r="J350" s="219">
        <f>ROUND(I350*H350,2)</f>
        <v>0</v>
      </c>
      <c r="K350" s="215" t="s">
        <v>184</v>
      </c>
      <c r="L350" s="45"/>
      <c r="M350" s="220" t="s">
        <v>19</v>
      </c>
      <c r="N350" s="221" t="s">
        <v>45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279</v>
      </c>
      <c r="AT350" s="224" t="s">
        <v>180</v>
      </c>
      <c r="AU350" s="224" t="s">
        <v>84</v>
      </c>
      <c r="AY350" s="18" t="s">
        <v>178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82</v>
      </c>
      <c r="BK350" s="225">
        <f>ROUND(I350*H350,2)</f>
        <v>0</v>
      </c>
      <c r="BL350" s="18" t="s">
        <v>279</v>
      </c>
      <c r="BM350" s="224" t="s">
        <v>2046</v>
      </c>
    </row>
    <row r="351" s="2" customFormat="1">
      <c r="A351" s="39"/>
      <c r="B351" s="40"/>
      <c r="C351" s="41"/>
      <c r="D351" s="226" t="s">
        <v>187</v>
      </c>
      <c r="E351" s="41"/>
      <c r="F351" s="227" t="s">
        <v>2045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187</v>
      </c>
      <c r="AU351" s="18" t="s">
        <v>84</v>
      </c>
    </row>
    <row r="352" s="2" customFormat="1">
      <c r="A352" s="39"/>
      <c r="B352" s="40"/>
      <c r="C352" s="41"/>
      <c r="D352" s="231" t="s">
        <v>189</v>
      </c>
      <c r="E352" s="41"/>
      <c r="F352" s="232" t="s">
        <v>2047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189</v>
      </c>
      <c r="AU352" s="18" t="s">
        <v>84</v>
      </c>
    </row>
    <row r="353" s="12" customFormat="1" ht="22.8" customHeight="1">
      <c r="A353" s="12"/>
      <c r="B353" s="197"/>
      <c r="C353" s="198"/>
      <c r="D353" s="199" t="s">
        <v>73</v>
      </c>
      <c r="E353" s="211" t="s">
        <v>2048</v>
      </c>
      <c r="F353" s="211" t="s">
        <v>2049</v>
      </c>
      <c r="G353" s="198"/>
      <c r="H353" s="198"/>
      <c r="I353" s="201"/>
      <c r="J353" s="212">
        <f>BK353</f>
        <v>0</v>
      </c>
      <c r="K353" s="198"/>
      <c r="L353" s="203"/>
      <c r="M353" s="204"/>
      <c r="N353" s="205"/>
      <c r="O353" s="205"/>
      <c r="P353" s="206">
        <f>SUM(P354:P460)</f>
        <v>0</v>
      </c>
      <c r="Q353" s="205"/>
      <c r="R353" s="206">
        <f>SUM(R354:R460)</f>
        <v>0.57311999999999996</v>
      </c>
      <c r="S353" s="205"/>
      <c r="T353" s="207">
        <f>SUM(T354:T460)</f>
        <v>0.50958000000000003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8" t="s">
        <v>84</v>
      </c>
      <c r="AT353" s="209" t="s">
        <v>73</v>
      </c>
      <c r="AU353" s="209" t="s">
        <v>82</v>
      </c>
      <c r="AY353" s="208" t="s">
        <v>178</v>
      </c>
      <c r="BK353" s="210">
        <f>SUM(BK354:BK460)</f>
        <v>0</v>
      </c>
    </row>
    <row r="354" s="2" customFormat="1" ht="16.5" customHeight="1">
      <c r="A354" s="39"/>
      <c r="B354" s="40"/>
      <c r="C354" s="213" t="s">
        <v>512</v>
      </c>
      <c r="D354" s="213" t="s">
        <v>180</v>
      </c>
      <c r="E354" s="214" t="s">
        <v>2050</v>
      </c>
      <c r="F354" s="215" t="s">
        <v>2051</v>
      </c>
      <c r="G354" s="216" t="s">
        <v>2028</v>
      </c>
      <c r="H354" s="217">
        <v>8</v>
      </c>
      <c r="I354" s="218"/>
      <c r="J354" s="219">
        <f>ROUND(I354*H354,2)</f>
        <v>0</v>
      </c>
      <c r="K354" s="215" t="s">
        <v>184</v>
      </c>
      <c r="L354" s="45"/>
      <c r="M354" s="220" t="s">
        <v>19</v>
      </c>
      <c r="N354" s="221" t="s">
        <v>45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0.01933</v>
      </c>
      <c r="T354" s="223">
        <f>S354*H354</f>
        <v>0.15464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279</v>
      </c>
      <c r="AT354" s="224" t="s">
        <v>180</v>
      </c>
      <c r="AU354" s="224" t="s">
        <v>84</v>
      </c>
      <c r="AY354" s="18" t="s">
        <v>178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82</v>
      </c>
      <c r="BK354" s="225">
        <f>ROUND(I354*H354,2)</f>
        <v>0</v>
      </c>
      <c r="BL354" s="18" t="s">
        <v>279</v>
      </c>
      <c r="BM354" s="224" t="s">
        <v>2052</v>
      </c>
    </row>
    <row r="355" s="2" customFormat="1">
      <c r="A355" s="39"/>
      <c r="B355" s="40"/>
      <c r="C355" s="41"/>
      <c r="D355" s="226" t="s">
        <v>187</v>
      </c>
      <c r="E355" s="41"/>
      <c r="F355" s="227" t="s">
        <v>2051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187</v>
      </c>
      <c r="AU355" s="18" t="s">
        <v>84</v>
      </c>
    </row>
    <row r="356" s="2" customFormat="1">
      <c r="A356" s="39"/>
      <c r="B356" s="40"/>
      <c r="C356" s="41"/>
      <c r="D356" s="231" t="s">
        <v>189</v>
      </c>
      <c r="E356" s="41"/>
      <c r="F356" s="232" t="s">
        <v>2053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189</v>
      </c>
      <c r="AU356" s="18" t="s">
        <v>84</v>
      </c>
    </row>
    <row r="357" s="2" customFormat="1" ht="33" customHeight="1">
      <c r="A357" s="39"/>
      <c r="B357" s="40"/>
      <c r="C357" s="213" t="s">
        <v>516</v>
      </c>
      <c r="D357" s="213" t="s">
        <v>180</v>
      </c>
      <c r="E357" s="214" t="s">
        <v>2054</v>
      </c>
      <c r="F357" s="215" t="s">
        <v>2055</v>
      </c>
      <c r="G357" s="216" t="s">
        <v>2028</v>
      </c>
      <c r="H357" s="217">
        <v>8</v>
      </c>
      <c r="I357" s="218"/>
      <c r="J357" s="219">
        <f>ROUND(I357*H357,2)</f>
        <v>0</v>
      </c>
      <c r="K357" s="215" t="s">
        <v>184</v>
      </c>
      <c r="L357" s="45"/>
      <c r="M357" s="220" t="s">
        <v>19</v>
      </c>
      <c r="N357" s="221" t="s">
        <v>45</v>
      </c>
      <c r="O357" s="85"/>
      <c r="P357" s="222">
        <f>O357*H357</f>
        <v>0</v>
      </c>
      <c r="Q357" s="222">
        <v>0.013740000000000001</v>
      </c>
      <c r="R357" s="222">
        <f>Q357*H357</f>
        <v>0.10992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279</v>
      </c>
      <c r="AT357" s="224" t="s">
        <v>180</v>
      </c>
      <c r="AU357" s="224" t="s">
        <v>84</v>
      </c>
      <c r="AY357" s="18" t="s">
        <v>178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82</v>
      </c>
      <c r="BK357" s="225">
        <f>ROUND(I357*H357,2)</f>
        <v>0</v>
      </c>
      <c r="BL357" s="18" t="s">
        <v>279</v>
      </c>
      <c r="BM357" s="224" t="s">
        <v>2056</v>
      </c>
    </row>
    <row r="358" s="2" customFormat="1">
      <c r="A358" s="39"/>
      <c r="B358" s="40"/>
      <c r="C358" s="41"/>
      <c r="D358" s="226" t="s">
        <v>187</v>
      </c>
      <c r="E358" s="41"/>
      <c r="F358" s="227" t="s">
        <v>2057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187</v>
      </c>
      <c r="AU358" s="18" t="s">
        <v>84</v>
      </c>
    </row>
    <row r="359" s="2" customFormat="1">
      <c r="A359" s="39"/>
      <c r="B359" s="40"/>
      <c r="C359" s="41"/>
      <c r="D359" s="231" t="s">
        <v>189</v>
      </c>
      <c r="E359" s="41"/>
      <c r="F359" s="232" t="s">
        <v>2058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189</v>
      </c>
      <c r="AU359" s="18" t="s">
        <v>84</v>
      </c>
    </row>
    <row r="360" s="2" customFormat="1" ht="21.75" customHeight="1">
      <c r="A360" s="39"/>
      <c r="B360" s="40"/>
      <c r="C360" s="213" t="s">
        <v>522</v>
      </c>
      <c r="D360" s="213" t="s">
        <v>180</v>
      </c>
      <c r="E360" s="214" t="s">
        <v>2059</v>
      </c>
      <c r="F360" s="215" t="s">
        <v>2060</v>
      </c>
      <c r="G360" s="216" t="s">
        <v>2028</v>
      </c>
      <c r="H360" s="217">
        <v>3</v>
      </c>
      <c r="I360" s="218"/>
      <c r="J360" s="219">
        <f>ROUND(I360*H360,2)</f>
        <v>0</v>
      </c>
      <c r="K360" s="215" t="s">
        <v>184</v>
      </c>
      <c r="L360" s="45"/>
      <c r="M360" s="220" t="s">
        <v>19</v>
      </c>
      <c r="N360" s="221" t="s">
        <v>45</v>
      </c>
      <c r="O360" s="85"/>
      <c r="P360" s="222">
        <f>O360*H360</f>
        <v>0</v>
      </c>
      <c r="Q360" s="222">
        <v>0.016969999999999999</v>
      </c>
      <c r="R360" s="222">
        <f>Q360*H360</f>
        <v>0.050909999999999997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279</v>
      </c>
      <c r="AT360" s="224" t="s">
        <v>180</v>
      </c>
      <c r="AU360" s="224" t="s">
        <v>84</v>
      </c>
      <c r="AY360" s="18" t="s">
        <v>178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82</v>
      </c>
      <c r="BK360" s="225">
        <f>ROUND(I360*H360,2)</f>
        <v>0</v>
      </c>
      <c r="BL360" s="18" t="s">
        <v>279</v>
      </c>
      <c r="BM360" s="224" t="s">
        <v>2061</v>
      </c>
    </row>
    <row r="361" s="2" customFormat="1">
      <c r="A361" s="39"/>
      <c r="B361" s="40"/>
      <c r="C361" s="41"/>
      <c r="D361" s="226" t="s">
        <v>187</v>
      </c>
      <c r="E361" s="41"/>
      <c r="F361" s="227" t="s">
        <v>2060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187</v>
      </c>
      <c r="AU361" s="18" t="s">
        <v>84</v>
      </c>
    </row>
    <row r="362" s="2" customFormat="1">
      <c r="A362" s="39"/>
      <c r="B362" s="40"/>
      <c r="C362" s="41"/>
      <c r="D362" s="231" t="s">
        <v>189</v>
      </c>
      <c r="E362" s="41"/>
      <c r="F362" s="232" t="s">
        <v>2062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189</v>
      </c>
      <c r="AU362" s="18" t="s">
        <v>84</v>
      </c>
    </row>
    <row r="363" s="2" customFormat="1" ht="16.5" customHeight="1">
      <c r="A363" s="39"/>
      <c r="B363" s="40"/>
      <c r="C363" s="213" t="s">
        <v>528</v>
      </c>
      <c r="D363" s="213" t="s">
        <v>180</v>
      </c>
      <c r="E363" s="214" t="s">
        <v>2063</v>
      </c>
      <c r="F363" s="215" t="s">
        <v>2064</v>
      </c>
      <c r="G363" s="216" t="s">
        <v>2028</v>
      </c>
      <c r="H363" s="217">
        <v>10</v>
      </c>
      <c r="I363" s="218"/>
      <c r="J363" s="219">
        <f>ROUND(I363*H363,2)</f>
        <v>0</v>
      </c>
      <c r="K363" s="215" t="s">
        <v>184</v>
      </c>
      <c r="L363" s="45"/>
      <c r="M363" s="220" t="s">
        <v>19</v>
      </c>
      <c r="N363" s="221" t="s">
        <v>45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0.019460000000000002</v>
      </c>
      <c r="T363" s="223">
        <f>S363*H363</f>
        <v>0.19460000000000002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279</v>
      </c>
      <c r="AT363" s="224" t="s">
        <v>180</v>
      </c>
      <c r="AU363" s="224" t="s">
        <v>84</v>
      </c>
      <c r="AY363" s="18" t="s">
        <v>178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82</v>
      </c>
      <c r="BK363" s="225">
        <f>ROUND(I363*H363,2)</f>
        <v>0</v>
      </c>
      <c r="BL363" s="18" t="s">
        <v>279</v>
      </c>
      <c r="BM363" s="224" t="s">
        <v>2065</v>
      </c>
    </row>
    <row r="364" s="2" customFormat="1">
      <c r="A364" s="39"/>
      <c r="B364" s="40"/>
      <c r="C364" s="41"/>
      <c r="D364" s="226" t="s">
        <v>187</v>
      </c>
      <c r="E364" s="41"/>
      <c r="F364" s="227" t="s">
        <v>2064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187</v>
      </c>
      <c r="AU364" s="18" t="s">
        <v>84</v>
      </c>
    </row>
    <row r="365" s="2" customFormat="1">
      <c r="A365" s="39"/>
      <c r="B365" s="40"/>
      <c r="C365" s="41"/>
      <c r="D365" s="231" t="s">
        <v>189</v>
      </c>
      <c r="E365" s="41"/>
      <c r="F365" s="232" t="s">
        <v>2066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189</v>
      </c>
      <c r="AU365" s="18" t="s">
        <v>84</v>
      </c>
    </row>
    <row r="366" s="2" customFormat="1" ht="24.15" customHeight="1">
      <c r="A366" s="39"/>
      <c r="B366" s="40"/>
      <c r="C366" s="213" t="s">
        <v>534</v>
      </c>
      <c r="D366" s="213" t="s">
        <v>180</v>
      </c>
      <c r="E366" s="214" t="s">
        <v>2067</v>
      </c>
      <c r="F366" s="215" t="s">
        <v>2068</v>
      </c>
      <c r="G366" s="216" t="s">
        <v>2028</v>
      </c>
      <c r="H366" s="217">
        <v>12</v>
      </c>
      <c r="I366" s="218"/>
      <c r="J366" s="219">
        <f>ROUND(I366*H366,2)</f>
        <v>0</v>
      </c>
      <c r="K366" s="215" t="s">
        <v>184</v>
      </c>
      <c r="L366" s="45"/>
      <c r="M366" s="220" t="s">
        <v>19</v>
      </c>
      <c r="N366" s="221" t="s">
        <v>45</v>
      </c>
      <c r="O366" s="85"/>
      <c r="P366" s="222">
        <f>O366*H366</f>
        <v>0</v>
      </c>
      <c r="Q366" s="222">
        <v>0.017729999999999999</v>
      </c>
      <c r="R366" s="222">
        <f>Q366*H366</f>
        <v>0.21276000000000001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279</v>
      </c>
      <c r="AT366" s="224" t="s">
        <v>180</v>
      </c>
      <c r="AU366" s="224" t="s">
        <v>84</v>
      </c>
      <c r="AY366" s="18" t="s">
        <v>178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82</v>
      </c>
      <c r="BK366" s="225">
        <f>ROUND(I366*H366,2)</f>
        <v>0</v>
      </c>
      <c r="BL366" s="18" t="s">
        <v>279</v>
      </c>
      <c r="BM366" s="224" t="s">
        <v>2069</v>
      </c>
    </row>
    <row r="367" s="2" customFormat="1">
      <c r="A367" s="39"/>
      <c r="B367" s="40"/>
      <c r="C367" s="41"/>
      <c r="D367" s="226" t="s">
        <v>187</v>
      </c>
      <c r="E367" s="41"/>
      <c r="F367" s="227" t="s">
        <v>2068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187</v>
      </c>
      <c r="AU367" s="18" t="s">
        <v>84</v>
      </c>
    </row>
    <row r="368" s="2" customFormat="1">
      <c r="A368" s="39"/>
      <c r="B368" s="40"/>
      <c r="C368" s="41"/>
      <c r="D368" s="231" t="s">
        <v>189</v>
      </c>
      <c r="E368" s="41"/>
      <c r="F368" s="232" t="s">
        <v>2070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189</v>
      </c>
      <c r="AU368" s="18" t="s">
        <v>84</v>
      </c>
    </row>
    <row r="369" s="2" customFormat="1" ht="16.5" customHeight="1">
      <c r="A369" s="39"/>
      <c r="B369" s="40"/>
      <c r="C369" s="213" t="s">
        <v>540</v>
      </c>
      <c r="D369" s="213" t="s">
        <v>180</v>
      </c>
      <c r="E369" s="214" t="s">
        <v>2071</v>
      </c>
      <c r="F369" s="215" t="s">
        <v>2072</v>
      </c>
      <c r="G369" s="216" t="s">
        <v>2028</v>
      </c>
      <c r="H369" s="217">
        <v>1</v>
      </c>
      <c r="I369" s="218"/>
      <c r="J369" s="219">
        <f>ROUND(I369*H369,2)</f>
        <v>0</v>
      </c>
      <c r="K369" s="215" t="s">
        <v>184</v>
      </c>
      <c r="L369" s="45"/>
      <c r="M369" s="220" t="s">
        <v>19</v>
      </c>
      <c r="N369" s="221" t="s">
        <v>45</v>
      </c>
      <c r="O369" s="85"/>
      <c r="P369" s="222">
        <f>O369*H369</f>
        <v>0</v>
      </c>
      <c r="Q369" s="222">
        <v>0</v>
      </c>
      <c r="R369" s="222">
        <f>Q369*H369</f>
        <v>0</v>
      </c>
      <c r="S369" s="222">
        <v>0.087999999999999995</v>
      </c>
      <c r="T369" s="223">
        <f>S369*H369</f>
        <v>0.087999999999999995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279</v>
      </c>
      <c r="AT369" s="224" t="s">
        <v>180</v>
      </c>
      <c r="AU369" s="224" t="s">
        <v>84</v>
      </c>
      <c r="AY369" s="18" t="s">
        <v>178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82</v>
      </c>
      <c r="BK369" s="225">
        <f>ROUND(I369*H369,2)</f>
        <v>0</v>
      </c>
      <c r="BL369" s="18" t="s">
        <v>279</v>
      </c>
      <c r="BM369" s="224" t="s">
        <v>2073</v>
      </c>
    </row>
    <row r="370" s="2" customFormat="1">
      <c r="A370" s="39"/>
      <c r="B370" s="40"/>
      <c r="C370" s="41"/>
      <c r="D370" s="226" t="s">
        <v>187</v>
      </c>
      <c r="E370" s="41"/>
      <c r="F370" s="227" t="s">
        <v>2072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187</v>
      </c>
      <c r="AU370" s="18" t="s">
        <v>84</v>
      </c>
    </row>
    <row r="371" s="2" customFormat="1">
      <c r="A371" s="39"/>
      <c r="B371" s="40"/>
      <c r="C371" s="41"/>
      <c r="D371" s="231" t="s">
        <v>189</v>
      </c>
      <c r="E371" s="41"/>
      <c r="F371" s="232" t="s">
        <v>2074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189</v>
      </c>
      <c r="AU371" s="18" t="s">
        <v>84</v>
      </c>
    </row>
    <row r="372" s="2" customFormat="1" ht="16.5" customHeight="1">
      <c r="A372" s="39"/>
      <c r="B372" s="40"/>
      <c r="C372" s="213" t="s">
        <v>545</v>
      </c>
      <c r="D372" s="213" t="s">
        <v>180</v>
      </c>
      <c r="E372" s="214" t="s">
        <v>2075</v>
      </c>
      <c r="F372" s="215" t="s">
        <v>2076</v>
      </c>
      <c r="G372" s="216" t="s">
        <v>2028</v>
      </c>
      <c r="H372" s="217">
        <v>1</v>
      </c>
      <c r="I372" s="218"/>
      <c r="J372" s="219">
        <f>ROUND(I372*H372,2)</f>
        <v>0</v>
      </c>
      <c r="K372" s="215" t="s">
        <v>184</v>
      </c>
      <c r="L372" s="45"/>
      <c r="M372" s="220" t="s">
        <v>19</v>
      </c>
      <c r="N372" s="221" t="s">
        <v>45</v>
      </c>
      <c r="O372" s="85"/>
      <c r="P372" s="222">
        <f>O372*H372</f>
        <v>0</v>
      </c>
      <c r="Q372" s="222">
        <v>0.01383</v>
      </c>
      <c r="R372" s="222">
        <f>Q372*H372</f>
        <v>0.01383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279</v>
      </c>
      <c r="AT372" s="224" t="s">
        <v>180</v>
      </c>
      <c r="AU372" s="224" t="s">
        <v>84</v>
      </c>
      <c r="AY372" s="18" t="s">
        <v>178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82</v>
      </c>
      <c r="BK372" s="225">
        <f>ROUND(I372*H372,2)</f>
        <v>0</v>
      </c>
      <c r="BL372" s="18" t="s">
        <v>279</v>
      </c>
      <c r="BM372" s="224" t="s">
        <v>2077</v>
      </c>
    </row>
    <row r="373" s="2" customFormat="1">
      <c r="A373" s="39"/>
      <c r="B373" s="40"/>
      <c r="C373" s="41"/>
      <c r="D373" s="226" t="s">
        <v>187</v>
      </c>
      <c r="E373" s="41"/>
      <c r="F373" s="227" t="s">
        <v>2076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187</v>
      </c>
      <c r="AU373" s="18" t="s">
        <v>84</v>
      </c>
    </row>
    <row r="374" s="2" customFormat="1">
      <c r="A374" s="39"/>
      <c r="B374" s="40"/>
      <c r="C374" s="41"/>
      <c r="D374" s="231" t="s">
        <v>189</v>
      </c>
      <c r="E374" s="41"/>
      <c r="F374" s="232" t="s">
        <v>2078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189</v>
      </c>
      <c r="AU374" s="18" t="s">
        <v>84</v>
      </c>
    </row>
    <row r="375" s="2" customFormat="1" ht="24.15" customHeight="1">
      <c r="A375" s="39"/>
      <c r="B375" s="40"/>
      <c r="C375" s="213" t="s">
        <v>550</v>
      </c>
      <c r="D375" s="213" t="s">
        <v>180</v>
      </c>
      <c r="E375" s="214" t="s">
        <v>2079</v>
      </c>
      <c r="F375" s="215" t="s">
        <v>2080</v>
      </c>
      <c r="G375" s="216" t="s">
        <v>2028</v>
      </c>
      <c r="H375" s="217">
        <v>1</v>
      </c>
      <c r="I375" s="218"/>
      <c r="J375" s="219">
        <f>ROUND(I375*H375,2)</f>
        <v>0</v>
      </c>
      <c r="K375" s="215" t="s">
        <v>184</v>
      </c>
      <c r="L375" s="45"/>
      <c r="M375" s="220" t="s">
        <v>19</v>
      </c>
      <c r="N375" s="221" t="s">
        <v>45</v>
      </c>
      <c r="O375" s="85"/>
      <c r="P375" s="222">
        <f>O375*H375</f>
        <v>0</v>
      </c>
      <c r="Q375" s="222">
        <v>0.055390000000000002</v>
      </c>
      <c r="R375" s="222">
        <f>Q375*H375</f>
        <v>0.055390000000000002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279</v>
      </c>
      <c r="AT375" s="224" t="s">
        <v>180</v>
      </c>
      <c r="AU375" s="224" t="s">
        <v>84</v>
      </c>
      <c r="AY375" s="18" t="s">
        <v>178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82</v>
      </c>
      <c r="BK375" s="225">
        <f>ROUND(I375*H375,2)</f>
        <v>0</v>
      </c>
      <c r="BL375" s="18" t="s">
        <v>279</v>
      </c>
      <c r="BM375" s="224" t="s">
        <v>2081</v>
      </c>
    </row>
    <row r="376" s="2" customFormat="1">
      <c r="A376" s="39"/>
      <c r="B376" s="40"/>
      <c r="C376" s="41"/>
      <c r="D376" s="226" t="s">
        <v>187</v>
      </c>
      <c r="E376" s="41"/>
      <c r="F376" s="227" t="s">
        <v>2080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187</v>
      </c>
      <c r="AU376" s="18" t="s">
        <v>84</v>
      </c>
    </row>
    <row r="377" s="2" customFormat="1">
      <c r="A377" s="39"/>
      <c r="B377" s="40"/>
      <c r="C377" s="41"/>
      <c r="D377" s="231" t="s">
        <v>189</v>
      </c>
      <c r="E377" s="41"/>
      <c r="F377" s="232" t="s">
        <v>2082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189</v>
      </c>
      <c r="AU377" s="18" t="s">
        <v>84</v>
      </c>
    </row>
    <row r="378" s="2" customFormat="1" ht="24.15" customHeight="1">
      <c r="A378" s="39"/>
      <c r="B378" s="40"/>
      <c r="C378" s="213" t="s">
        <v>556</v>
      </c>
      <c r="D378" s="213" t="s">
        <v>180</v>
      </c>
      <c r="E378" s="214" t="s">
        <v>2083</v>
      </c>
      <c r="F378" s="215" t="s">
        <v>2084</v>
      </c>
      <c r="G378" s="216" t="s">
        <v>2028</v>
      </c>
      <c r="H378" s="217">
        <v>11</v>
      </c>
      <c r="I378" s="218"/>
      <c r="J378" s="219">
        <f>ROUND(I378*H378,2)</f>
        <v>0</v>
      </c>
      <c r="K378" s="215" t="s">
        <v>184</v>
      </c>
      <c r="L378" s="45"/>
      <c r="M378" s="220" t="s">
        <v>19</v>
      </c>
      <c r="N378" s="221" t="s">
        <v>45</v>
      </c>
      <c r="O378" s="85"/>
      <c r="P378" s="222">
        <f>O378*H378</f>
        <v>0</v>
      </c>
      <c r="Q378" s="222">
        <v>0.0024199999999999998</v>
      </c>
      <c r="R378" s="222">
        <f>Q378*H378</f>
        <v>0.026619999999999998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279</v>
      </c>
      <c r="AT378" s="224" t="s">
        <v>180</v>
      </c>
      <c r="AU378" s="224" t="s">
        <v>84</v>
      </c>
      <c r="AY378" s="18" t="s">
        <v>178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82</v>
      </c>
      <c r="BK378" s="225">
        <f>ROUND(I378*H378,2)</f>
        <v>0</v>
      </c>
      <c r="BL378" s="18" t="s">
        <v>279</v>
      </c>
      <c r="BM378" s="224" t="s">
        <v>2085</v>
      </c>
    </row>
    <row r="379" s="2" customFormat="1">
      <c r="A379" s="39"/>
      <c r="B379" s="40"/>
      <c r="C379" s="41"/>
      <c r="D379" s="226" t="s">
        <v>187</v>
      </c>
      <c r="E379" s="41"/>
      <c r="F379" s="227" t="s">
        <v>2086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187</v>
      </c>
      <c r="AU379" s="18" t="s">
        <v>84</v>
      </c>
    </row>
    <row r="380" s="2" customFormat="1">
      <c r="A380" s="39"/>
      <c r="B380" s="40"/>
      <c r="C380" s="41"/>
      <c r="D380" s="231" t="s">
        <v>189</v>
      </c>
      <c r="E380" s="41"/>
      <c r="F380" s="232" t="s">
        <v>2087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189</v>
      </c>
      <c r="AU380" s="18" t="s">
        <v>84</v>
      </c>
    </row>
    <row r="381" s="15" customFormat="1">
      <c r="A381" s="15"/>
      <c r="B381" s="270"/>
      <c r="C381" s="271"/>
      <c r="D381" s="226" t="s">
        <v>288</v>
      </c>
      <c r="E381" s="272" t="s">
        <v>19</v>
      </c>
      <c r="F381" s="273" t="s">
        <v>2088</v>
      </c>
      <c r="G381" s="271"/>
      <c r="H381" s="272" t="s">
        <v>19</v>
      </c>
      <c r="I381" s="274"/>
      <c r="J381" s="271"/>
      <c r="K381" s="271"/>
      <c r="L381" s="275"/>
      <c r="M381" s="276"/>
      <c r="N381" s="277"/>
      <c r="O381" s="277"/>
      <c r="P381" s="277"/>
      <c r="Q381" s="277"/>
      <c r="R381" s="277"/>
      <c r="S381" s="277"/>
      <c r="T381" s="27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9" t="s">
        <v>288</v>
      </c>
      <c r="AU381" s="279" t="s">
        <v>84</v>
      </c>
      <c r="AV381" s="15" t="s">
        <v>82</v>
      </c>
      <c r="AW381" s="15" t="s">
        <v>33</v>
      </c>
      <c r="AX381" s="15" t="s">
        <v>74</v>
      </c>
      <c r="AY381" s="279" t="s">
        <v>178</v>
      </c>
    </row>
    <row r="382" s="15" customFormat="1">
      <c r="A382" s="15"/>
      <c r="B382" s="270"/>
      <c r="C382" s="271"/>
      <c r="D382" s="226" t="s">
        <v>288</v>
      </c>
      <c r="E382" s="272" t="s">
        <v>19</v>
      </c>
      <c r="F382" s="273" t="s">
        <v>2089</v>
      </c>
      <c r="G382" s="271"/>
      <c r="H382" s="272" t="s">
        <v>19</v>
      </c>
      <c r="I382" s="274"/>
      <c r="J382" s="271"/>
      <c r="K382" s="271"/>
      <c r="L382" s="275"/>
      <c r="M382" s="276"/>
      <c r="N382" s="277"/>
      <c r="O382" s="277"/>
      <c r="P382" s="277"/>
      <c r="Q382" s="277"/>
      <c r="R382" s="277"/>
      <c r="S382" s="277"/>
      <c r="T382" s="27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9" t="s">
        <v>288</v>
      </c>
      <c r="AU382" s="279" t="s">
        <v>84</v>
      </c>
      <c r="AV382" s="15" t="s">
        <v>82</v>
      </c>
      <c r="AW382" s="15" t="s">
        <v>33</v>
      </c>
      <c r="AX382" s="15" t="s">
        <v>74</v>
      </c>
      <c r="AY382" s="279" t="s">
        <v>178</v>
      </c>
    </row>
    <row r="383" s="13" customFormat="1">
      <c r="A383" s="13"/>
      <c r="B383" s="244"/>
      <c r="C383" s="245"/>
      <c r="D383" s="226" t="s">
        <v>288</v>
      </c>
      <c r="E383" s="246" t="s">
        <v>19</v>
      </c>
      <c r="F383" s="247" t="s">
        <v>2090</v>
      </c>
      <c r="G383" s="245"/>
      <c r="H383" s="248">
        <v>11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288</v>
      </c>
      <c r="AU383" s="254" t="s">
        <v>84</v>
      </c>
      <c r="AV383" s="13" t="s">
        <v>84</v>
      </c>
      <c r="AW383" s="13" t="s">
        <v>33</v>
      </c>
      <c r="AX383" s="13" t="s">
        <v>74</v>
      </c>
      <c r="AY383" s="254" t="s">
        <v>178</v>
      </c>
    </row>
    <row r="384" s="14" customFormat="1">
      <c r="A384" s="14"/>
      <c r="B384" s="255"/>
      <c r="C384" s="256"/>
      <c r="D384" s="226" t="s">
        <v>288</v>
      </c>
      <c r="E384" s="257" t="s">
        <v>19</v>
      </c>
      <c r="F384" s="258" t="s">
        <v>386</v>
      </c>
      <c r="G384" s="256"/>
      <c r="H384" s="259">
        <v>11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5" t="s">
        <v>288</v>
      </c>
      <c r="AU384" s="265" t="s">
        <v>84</v>
      </c>
      <c r="AV384" s="14" t="s">
        <v>185</v>
      </c>
      <c r="AW384" s="14" t="s">
        <v>33</v>
      </c>
      <c r="AX384" s="14" t="s">
        <v>82</v>
      </c>
      <c r="AY384" s="265" t="s">
        <v>178</v>
      </c>
    </row>
    <row r="385" s="2" customFormat="1" ht="16.5" customHeight="1">
      <c r="A385" s="39"/>
      <c r="B385" s="40"/>
      <c r="C385" s="213" t="s">
        <v>562</v>
      </c>
      <c r="D385" s="213" t="s">
        <v>180</v>
      </c>
      <c r="E385" s="214" t="s">
        <v>2091</v>
      </c>
      <c r="F385" s="215" t="s">
        <v>2092</v>
      </c>
      <c r="G385" s="216" t="s">
        <v>2028</v>
      </c>
      <c r="H385" s="217">
        <v>14</v>
      </c>
      <c r="I385" s="218"/>
      <c r="J385" s="219">
        <f>ROUND(I385*H385,2)</f>
        <v>0</v>
      </c>
      <c r="K385" s="215" t="s">
        <v>184</v>
      </c>
      <c r="L385" s="45"/>
      <c r="M385" s="220" t="s">
        <v>19</v>
      </c>
      <c r="N385" s="221" t="s">
        <v>45</v>
      </c>
      <c r="O385" s="85"/>
      <c r="P385" s="222">
        <f>O385*H385</f>
        <v>0</v>
      </c>
      <c r="Q385" s="222">
        <v>0.00051999999999999995</v>
      </c>
      <c r="R385" s="222">
        <f>Q385*H385</f>
        <v>0.0072799999999999991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279</v>
      </c>
      <c r="AT385" s="224" t="s">
        <v>180</v>
      </c>
      <c r="AU385" s="224" t="s">
        <v>84</v>
      </c>
      <c r="AY385" s="18" t="s">
        <v>178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82</v>
      </c>
      <c r="BK385" s="225">
        <f>ROUND(I385*H385,2)</f>
        <v>0</v>
      </c>
      <c r="BL385" s="18" t="s">
        <v>279</v>
      </c>
      <c r="BM385" s="224" t="s">
        <v>2093</v>
      </c>
    </row>
    <row r="386" s="2" customFormat="1">
      <c r="A386" s="39"/>
      <c r="B386" s="40"/>
      <c r="C386" s="41"/>
      <c r="D386" s="226" t="s">
        <v>187</v>
      </c>
      <c r="E386" s="41"/>
      <c r="F386" s="227" t="s">
        <v>2092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187</v>
      </c>
      <c r="AU386" s="18" t="s">
        <v>84</v>
      </c>
    </row>
    <row r="387" s="2" customFormat="1">
      <c r="A387" s="39"/>
      <c r="B387" s="40"/>
      <c r="C387" s="41"/>
      <c r="D387" s="231" t="s">
        <v>189</v>
      </c>
      <c r="E387" s="41"/>
      <c r="F387" s="232" t="s">
        <v>2094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189</v>
      </c>
      <c r="AU387" s="18" t="s">
        <v>84</v>
      </c>
    </row>
    <row r="388" s="2" customFormat="1" ht="16.5" customHeight="1">
      <c r="A388" s="39"/>
      <c r="B388" s="40"/>
      <c r="C388" s="213" t="s">
        <v>568</v>
      </c>
      <c r="D388" s="213" t="s">
        <v>180</v>
      </c>
      <c r="E388" s="214" t="s">
        <v>2095</v>
      </c>
      <c r="F388" s="215" t="s">
        <v>2096</v>
      </c>
      <c r="G388" s="216" t="s">
        <v>2028</v>
      </c>
      <c r="H388" s="217">
        <v>11</v>
      </c>
      <c r="I388" s="218"/>
      <c r="J388" s="219">
        <f>ROUND(I388*H388,2)</f>
        <v>0</v>
      </c>
      <c r="K388" s="215" t="s">
        <v>184</v>
      </c>
      <c r="L388" s="45"/>
      <c r="M388" s="220" t="s">
        <v>19</v>
      </c>
      <c r="N388" s="221" t="s">
        <v>45</v>
      </c>
      <c r="O388" s="85"/>
      <c r="P388" s="222">
        <f>O388*H388</f>
        <v>0</v>
      </c>
      <c r="Q388" s="222">
        <v>0.00051999999999999995</v>
      </c>
      <c r="R388" s="222">
        <f>Q388*H388</f>
        <v>0.0057199999999999994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279</v>
      </c>
      <c r="AT388" s="224" t="s">
        <v>180</v>
      </c>
      <c r="AU388" s="224" t="s">
        <v>84</v>
      </c>
      <c r="AY388" s="18" t="s">
        <v>178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82</v>
      </c>
      <c r="BK388" s="225">
        <f>ROUND(I388*H388,2)</f>
        <v>0</v>
      </c>
      <c r="BL388" s="18" t="s">
        <v>279</v>
      </c>
      <c r="BM388" s="224" t="s">
        <v>2097</v>
      </c>
    </row>
    <row r="389" s="2" customFormat="1">
      <c r="A389" s="39"/>
      <c r="B389" s="40"/>
      <c r="C389" s="41"/>
      <c r="D389" s="226" t="s">
        <v>187</v>
      </c>
      <c r="E389" s="41"/>
      <c r="F389" s="227" t="s">
        <v>2096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187</v>
      </c>
      <c r="AU389" s="18" t="s">
        <v>84</v>
      </c>
    </row>
    <row r="390" s="2" customFormat="1">
      <c r="A390" s="39"/>
      <c r="B390" s="40"/>
      <c r="C390" s="41"/>
      <c r="D390" s="231" t="s">
        <v>189</v>
      </c>
      <c r="E390" s="41"/>
      <c r="F390" s="232" t="s">
        <v>2098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189</v>
      </c>
      <c r="AU390" s="18" t="s">
        <v>84</v>
      </c>
    </row>
    <row r="391" s="2" customFormat="1" ht="16.5" customHeight="1">
      <c r="A391" s="39"/>
      <c r="B391" s="40"/>
      <c r="C391" s="213" t="s">
        <v>577</v>
      </c>
      <c r="D391" s="213" t="s">
        <v>180</v>
      </c>
      <c r="E391" s="214" t="s">
        <v>2099</v>
      </c>
      <c r="F391" s="215" t="s">
        <v>2100</v>
      </c>
      <c r="G391" s="216" t="s">
        <v>2028</v>
      </c>
      <c r="H391" s="217">
        <v>6</v>
      </c>
      <c r="I391" s="218"/>
      <c r="J391" s="219">
        <f>ROUND(I391*H391,2)</f>
        <v>0</v>
      </c>
      <c r="K391" s="215" t="s">
        <v>184</v>
      </c>
      <c r="L391" s="45"/>
      <c r="M391" s="220" t="s">
        <v>19</v>
      </c>
      <c r="N391" s="221" t="s">
        <v>45</v>
      </c>
      <c r="O391" s="85"/>
      <c r="P391" s="222">
        <f>O391*H391</f>
        <v>0</v>
      </c>
      <c r="Q391" s="222">
        <v>0.00051999999999999995</v>
      </c>
      <c r="R391" s="222">
        <f>Q391*H391</f>
        <v>0.0031199999999999995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279</v>
      </c>
      <c r="AT391" s="224" t="s">
        <v>180</v>
      </c>
      <c r="AU391" s="224" t="s">
        <v>84</v>
      </c>
      <c r="AY391" s="18" t="s">
        <v>178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82</v>
      </c>
      <c r="BK391" s="225">
        <f>ROUND(I391*H391,2)</f>
        <v>0</v>
      </c>
      <c r="BL391" s="18" t="s">
        <v>279</v>
      </c>
      <c r="BM391" s="224" t="s">
        <v>2101</v>
      </c>
    </row>
    <row r="392" s="2" customFormat="1">
      <c r="A392" s="39"/>
      <c r="B392" s="40"/>
      <c r="C392" s="41"/>
      <c r="D392" s="226" t="s">
        <v>187</v>
      </c>
      <c r="E392" s="41"/>
      <c r="F392" s="227" t="s">
        <v>2100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187</v>
      </c>
      <c r="AU392" s="18" t="s">
        <v>84</v>
      </c>
    </row>
    <row r="393" s="2" customFormat="1">
      <c r="A393" s="39"/>
      <c r="B393" s="40"/>
      <c r="C393" s="41"/>
      <c r="D393" s="231" t="s">
        <v>189</v>
      </c>
      <c r="E393" s="41"/>
      <c r="F393" s="232" t="s">
        <v>2102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189</v>
      </c>
      <c r="AU393" s="18" t="s">
        <v>84</v>
      </c>
    </row>
    <row r="394" s="2" customFormat="1" ht="16.5" customHeight="1">
      <c r="A394" s="39"/>
      <c r="B394" s="40"/>
      <c r="C394" s="213" t="s">
        <v>584</v>
      </c>
      <c r="D394" s="213" t="s">
        <v>180</v>
      </c>
      <c r="E394" s="214" t="s">
        <v>2103</v>
      </c>
      <c r="F394" s="215" t="s">
        <v>2104</v>
      </c>
      <c r="G394" s="216" t="s">
        <v>2028</v>
      </c>
      <c r="H394" s="217">
        <v>1</v>
      </c>
      <c r="I394" s="218"/>
      <c r="J394" s="219">
        <f>ROUND(I394*H394,2)</f>
        <v>0</v>
      </c>
      <c r="K394" s="215" t="s">
        <v>184</v>
      </c>
      <c r="L394" s="45"/>
      <c r="M394" s="220" t="s">
        <v>19</v>
      </c>
      <c r="N394" s="221" t="s">
        <v>45</v>
      </c>
      <c r="O394" s="85"/>
      <c r="P394" s="222">
        <f>O394*H394</f>
        <v>0</v>
      </c>
      <c r="Q394" s="222">
        <v>0</v>
      </c>
      <c r="R394" s="222">
        <f>Q394*H394</f>
        <v>0</v>
      </c>
      <c r="S394" s="222">
        <v>0.0091999999999999998</v>
      </c>
      <c r="T394" s="223">
        <f>S394*H394</f>
        <v>0.0091999999999999998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279</v>
      </c>
      <c r="AT394" s="224" t="s">
        <v>180</v>
      </c>
      <c r="AU394" s="224" t="s">
        <v>84</v>
      </c>
      <c r="AY394" s="18" t="s">
        <v>178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82</v>
      </c>
      <c r="BK394" s="225">
        <f>ROUND(I394*H394,2)</f>
        <v>0</v>
      </c>
      <c r="BL394" s="18" t="s">
        <v>279</v>
      </c>
      <c r="BM394" s="224" t="s">
        <v>2105</v>
      </c>
    </row>
    <row r="395" s="2" customFormat="1">
      <c r="A395" s="39"/>
      <c r="B395" s="40"/>
      <c r="C395" s="41"/>
      <c r="D395" s="226" t="s">
        <v>187</v>
      </c>
      <c r="E395" s="41"/>
      <c r="F395" s="227" t="s">
        <v>2104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187</v>
      </c>
      <c r="AU395" s="18" t="s">
        <v>84</v>
      </c>
    </row>
    <row r="396" s="2" customFormat="1">
      <c r="A396" s="39"/>
      <c r="B396" s="40"/>
      <c r="C396" s="41"/>
      <c r="D396" s="231" t="s">
        <v>189</v>
      </c>
      <c r="E396" s="41"/>
      <c r="F396" s="232" t="s">
        <v>2106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189</v>
      </c>
      <c r="AU396" s="18" t="s">
        <v>84</v>
      </c>
    </row>
    <row r="397" s="2" customFormat="1" ht="16.5" customHeight="1">
      <c r="A397" s="39"/>
      <c r="B397" s="40"/>
      <c r="C397" s="213" t="s">
        <v>591</v>
      </c>
      <c r="D397" s="213" t="s">
        <v>180</v>
      </c>
      <c r="E397" s="214" t="s">
        <v>2107</v>
      </c>
      <c r="F397" s="215" t="s">
        <v>2108</v>
      </c>
      <c r="G397" s="216" t="s">
        <v>2028</v>
      </c>
      <c r="H397" s="217">
        <v>1</v>
      </c>
      <c r="I397" s="218"/>
      <c r="J397" s="219">
        <f>ROUND(I397*H397,2)</f>
        <v>0</v>
      </c>
      <c r="K397" s="215" t="s">
        <v>184</v>
      </c>
      <c r="L397" s="45"/>
      <c r="M397" s="220" t="s">
        <v>19</v>
      </c>
      <c r="N397" s="221" t="s">
        <v>45</v>
      </c>
      <c r="O397" s="85"/>
      <c r="P397" s="222">
        <f>O397*H397</f>
        <v>0</v>
      </c>
      <c r="Q397" s="222">
        <v>0.00042999999999999999</v>
      </c>
      <c r="R397" s="222">
        <f>Q397*H397</f>
        <v>0.00042999999999999999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279</v>
      </c>
      <c r="AT397" s="224" t="s">
        <v>180</v>
      </c>
      <c r="AU397" s="224" t="s">
        <v>84</v>
      </c>
      <c r="AY397" s="18" t="s">
        <v>178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82</v>
      </c>
      <c r="BK397" s="225">
        <f>ROUND(I397*H397,2)</f>
        <v>0</v>
      </c>
      <c r="BL397" s="18" t="s">
        <v>279</v>
      </c>
      <c r="BM397" s="224" t="s">
        <v>2109</v>
      </c>
    </row>
    <row r="398" s="2" customFormat="1">
      <c r="A398" s="39"/>
      <c r="B398" s="40"/>
      <c r="C398" s="41"/>
      <c r="D398" s="226" t="s">
        <v>187</v>
      </c>
      <c r="E398" s="41"/>
      <c r="F398" s="227" t="s">
        <v>2108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187</v>
      </c>
      <c r="AU398" s="18" t="s">
        <v>84</v>
      </c>
    </row>
    <row r="399" s="2" customFormat="1">
      <c r="A399" s="39"/>
      <c r="B399" s="40"/>
      <c r="C399" s="41"/>
      <c r="D399" s="231" t="s">
        <v>189</v>
      </c>
      <c r="E399" s="41"/>
      <c r="F399" s="232" t="s">
        <v>2110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189</v>
      </c>
      <c r="AU399" s="18" t="s">
        <v>84</v>
      </c>
    </row>
    <row r="400" s="2" customFormat="1" ht="16.5" customHeight="1">
      <c r="A400" s="39"/>
      <c r="B400" s="40"/>
      <c r="C400" s="234" t="s">
        <v>597</v>
      </c>
      <c r="D400" s="234" t="s">
        <v>96</v>
      </c>
      <c r="E400" s="235" t="s">
        <v>2111</v>
      </c>
      <c r="F400" s="236" t="s">
        <v>2112</v>
      </c>
      <c r="G400" s="237" t="s">
        <v>271</v>
      </c>
      <c r="H400" s="238">
        <v>1</v>
      </c>
      <c r="I400" s="239"/>
      <c r="J400" s="240">
        <f>ROUND(I400*H400,2)</f>
        <v>0</v>
      </c>
      <c r="K400" s="236" t="s">
        <v>184</v>
      </c>
      <c r="L400" s="241"/>
      <c r="M400" s="242" t="s">
        <v>19</v>
      </c>
      <c r="N400" s="243" t="s">
        <v>45</v>
      </c>
      <c r="O400" s="85"/>
      <c r="P400" s="222">
        <f>O400*H400</f>
        <v>0</v>
      </c>
      <c r="Q400" s="222">
        <v>0.017999999999999999</v>
      </c>
      <c r="R400" s="222">
        <f>Q400*H400</f>
        <v>0.017999999999999999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365</v>
      </c>
      <c r="AT400" s="224" t="s">
        <v>96</v>
      </c>
      <c r="AU400" s="224" t="s">
        <v>84</v>
      </c>
      <c r="AY400" s="18" t="s">
        <v>178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82</v>
      </c>
      <c r="BK400" s="225">
        <f>ROUND(I400*H400,2)</f>
        <v>0</v>
      </c>
      <c r="BL400" s="18" t="s">
        <v>279</v>
      </c>
      <c r="BM400" s="224" t="s">
        <v>2113</v>
      </c>
    </row>
    <row r="401" s="2" customFormat="1">
      <c r="A401" s="39"/>
      <c r="B401" s="40"/>
      <c r="C401" s="41"/>
      <c r="D401" s="226" t="s">
        <v>187</v>
      </c>
      <c r="E401" s="41"/>
      <c r="F401" s="227" t="s">
        <v>2112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187</v>
      </c>
      <c r="AU401" s="18" t="s">
        <v>84</v>
      </c>
    </row>
    <row r="402" s="2" customFormat="1" ht="16.5" customHeight="1">
      <c r="A402" s="39"/>
      <c r="B402" s="40"/>
      <c r="C402" s="213" t="s">
        <v>604</v>
      </c>
      <c r="D402" s="213" t="s">
        <v>180</v>
      </c>
      <c r="E402" s="214" t="s">
        <v>2114</v>
      </c>
      <c r="F402" s="215" t="s">
        <v>2115</v>
      </c>
      <c r="G402" s="216" t="s">
        <v>2028</v>
      </c>
      <c r="H402" s="217">
        <v>1</v>
      </c>
      <c r="I402" s="218"/>
      <c r="J402" s="219">
        <f>ROUND(I402*H402,2)</f>
        <v>0</v>
      </c>
      <c r="K402" s="215" t="s">
        <v>184</v>
      </c>
      <c r="L402" s="45"/>
      <c r="M402" s="220" t="s">
        <v>19</v>
      </c>
      <c r="N402" s="221" t="s">
        <v>45</v>
      </c>
      <c r="O402" s="85"/>
      <c r="P402" s="222">
        <f>O402*H402</f>
        <v>0</v>
      </c>
      <c r="Q402" s="222">
        <v>0</v>
      </c>
      <c r="R402" s="222">
        <f>Q402*H402</f>
        <v>0</v>
      </c>
      <c r="S402" s="222">
        <v>0.034700000000000002</v>
      </c>
      <c r="T402" s="223">
        <f>S402*H402</f>
        <v>0.034700000000000002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279</v>
      </c>
      <c r="AT402" s="224" t="s">
        <v>180</v>
      </c>
      <c r="AU402" s="224" t="s">
        <v>84</v>
      </c>
      <c r="AY402" s="18" t="s">
        <v>178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82</v>
      </c>
      <c r="BK402" s="225">
        <f>ROUND(I402*H402,2)</f>
        <v>0</v>
      </c>
      <c r="BL402" s="18" t="s">
        <v>279</v>
      </c>
      <c r="BM402" s="224" t="s">
        <v>2116</v>
      </c>
    </row>
    <row r="403" s="2" customFormat="1">
      <c r="A403" s="39"/>
      <c r="B403" s="40"/>
      <c r="C403" s="41"/>
      <c r="D403" s="226" t="s">
        <v>187</v>
      </c>
      <c r="E403" s="41"/>
      <c r="F403" s="227" t="s">
        <v>2115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187</v>
      </c>
      <c r="AU403" s="18" t="s">
        <v>84</v>
      </c>
    </row>
    <row r="404" s="2" customFormat="1">
      <c r="A404" s="39"/>
      <c r="B404" s="40"/>
      <c r="C404" s="41"/>
      <c r="D404" s="231" t="s">
        <v>189</v>
      </c>
      <c r="E404" s="41"/>
      <c r="F404" s="232" t="s">
        <v>2117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189</v>
      </c>
      <c r="AU404" s="18" t="s">
        <v>84</v>
      </c>
    </row>
    <row r="405" s="2" customFormat="1" ht="21.75" customHeight="1">
      <c r="A405" s="39"/>
      <c r="B405" s="40"/>
      <c r="C405" s="213" t="s">
        <v>610</v>
      </c>
      <c r="D405" s="213" t="s">
        <v>180</v>
      </c>
      <c r="E405" s="214" t="s">
        <v>2118</v>
      </c>
      <c r="F405" s="215" t="s">
        <v>2119</v>
      </c>
      <c r="G405" s="216" t="s">
        <v>2028</v>
      </c>
      <c r="H405" s="217">
        <v>2</v>
      </c>
      <c r="I405" s="218"/>
      <c r="J405" s="219">
        <f>ROUND(I405*H405,2)</f>
        <v>0</v>
      </c>
      <c r="K405" s="215" t="s">
        <v>184</v>
      </c>
      <c r="L405" s="45"/>
      <c r="M405" s="220" t="s">
        <v>19</v>
      </c>
      <c r="N405" s="221" t="s">
        <v>45</v>
      </c>
      <c r="O405" s="85"/>
      <c r="P405" s="222">
        <f>O405*H405</f>
        <v>0</v>
      </c>
      <c r="Q405" s="222">
        <v>0.014749999999999999</v>
      </c>
      <c r="R405" s="222">
        <f>Q405*H405</f>
        <v>0.029499999999999998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279</v>
      </c>
      <c r="AT405" s="224" t="s">
        <v>180</v>
      </c>
      <c r="AU405" s="224" t="s">
        <v>84</v>
      </c>
      <c r="AY405" s="18" t="s">
        <v>178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82</v>
      </c>
      <c r="BK405" s="225">
        <f>ROUND(I405*H405,2)</f>
        <v>0</v>
      </c>
      <c r="BL405" s="18" t="s">
        <v>279</v>
      </c>
      <c r="BM405" s="224" t="s">
        <v>2120</v>
      </c>
    </row>
    <row r="406" s="2" customFormat="1">
      <c r="A406" s="39"/>
      <c r="B406" s="40"/>
      <c r="C406" s="41"/>
      <c r="D406" s="226" t="s">
        <v>187</v>
      </c>
      <c r="E406" s="41"/>
      <c r="F406" s="227" t="s">
        <v>2119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187</v>
      </c>
      <c r="AU406" s="18" t="s">
        <v>84</v>
      </c>
    </row>
    <row r="407" s="2" customFormat="1">
      <c r="A407" s="39"/>
      <c r="B407" s="40"/>
      <c r="C407" s="41"/>
      <c r="D407" s="231" t="s">
        <v>189</v>
      </c>
      <c r="E407" s="41"/>
      <c r="F407" s="232" t="s">
        <v>2121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189</v>
      </c>
      <c r="AU407" s="18" t="s">
        <v>84</v>
      </c>
    </row>
    <row r="408" s="2" customFormat="1" ht="16.5" customHeight="1">
      <c r="A408" s="39"/>
      <c r="B408" s="40"/>
      <c r="C408" s="213" t="s">
        <v>617</v>
      </c>
      <c r="D408" s="213" t="s">
        <v>180</v>
      </c>
      <c r="E408" s="214" t="s">
        <v>2122</v>
      </c>
      <c r="F408" s="215" t="s">
        <v>2123</v>
      </c>
      <c r="G408" s="216" t="s">
        <v>271</v>
      </c>
      <c r="H408" s="217">
        <v>10</v>
      </c>
      <c r="I408" s="218"/>
      <c r="J408" s="219">
        <f>ROUND(I408*H408,2)</f>
        <v>0</v>
      </c>
      <c r="K408" s="215" t="s">
        <v>184</v>
      </c>
      <c r="L408" s="45"/>
      <c r="M408" s="220" t="s">
        <v>19</v>
      </c>
      <c r="N408" s="221" t="s">
        <v>45</v>
      </c>
      <c r="O408" s="85"/>
      <c r="P408" s="222">
        <f>O408*H408</f>
        <v>0</v>
      </c>
      <c r="Q408" s="222">
        <v>0</v>
      </c>
      <c r="R408" s="222">
        <f>Q408*H408</f>
        <v>0</v>
      </c>
      <c r="S408" s="222">
        <v>0.00048999999999999998</v>
      </c>
      <c r="T408" s="223">
        <f>S408*H408</f>
        <v>0.0048999999999999998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279</v>
      </c>
      <c r="AT408" s="224" t="s">
        <v>180</v>
      </c>
      <c r="AU408" s="224" t="s">
        <v>84</v>
      </c>
      <c r="AY408" s="18" t="s">
        <v>178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82</v>
      </c>
      <c r="BK408" s="225">
        <f>ROUND(I408*H408,2)</f>
        <v>0</v>
      </c>
      <c r="BL408" s="18" t="s">
        <v>279</v>
      </c>
      <c r="BM408" s="224" t="s">
        <v>2124</v>
      </c>
    </row>
    <row r="409" s="2" customFormat="1">
      <c r="A409" s="39"/>
      <c r="B409" s="40"/>
      <c r="C409" s="41"/>
      <c r="D409" s="226" t="s">
        <v>187</v>
      </c>
      <c r="E409" s="41"/>
      <c r="F409" s="227" t="s">
        <v>2123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187</v>
      </c>
      <c r="AU409" s="18" t="s">
        <v>84</v>
      </c>
    </row>
    <row r="410" s="2" customFormat="1">
      <c r="A410" s="39"/>
      <c r="B410" s="40"/>
      <c r="C410" s="41"/>
      <c r="D410" s="231" t="s">
        <v>189</v>
      </c>
      <c r="E410" s="41"/>
      <c r="F410" s="232" t="s">
        <v>2125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189</v>
      </c>
      <c r="AU410" s="18" t="s">
        <v>84</v>
      </c>
    </row>
    <row r="411" s="2" customFormat="1" ht="16.5" customHeight="1">
      <c r="A411" s="39"/>
      <c r="B411" s="40"/>
      <c r="C411" s="213" t="s">
        <v>624</v>
      </c>
      <c r="D411" s="213" t="s">
        <v>180</v>
      </c>
      <c r="E411" s="214" t="s">
        <v>2126</v>
      </c>
      <c r="F411" s="215" t="s">
        <v>2127</v>
      </c>
      <c r="G411" s="216" t="s">
        <v>2028</v>
      </c>
      <c r="H411" s="217">
        <v>17</v>
      </c>
      <c r="I411" s="218"/>
      <c r="J411" s="219">
        <f>ROUND(I411*H411,2)</f>
        <v>0</v>
      </c>
      <c r="K411" s="215" t="s">
        <v>184</v>
      </c>
      <c r="L411" s="45"/>
      <c r="M411" s="220" t="s">
        <v>19</v>
      </c>
      <c r="N411" s="221" t="s">
        <v>45</v>
      </c>
      <c r="O411" s="85"/>
      <c r="P411" s="222">
        <f>O411*H411</f>
        <v>0</v>
      </c>
      <c r="Q411" s="222">
        <v>0.00024000000000000001</v>
      </c>
      <c r="R411" s="222">
        <f>Q411*H411</f>
        <v>0.0040800000000000003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279</v>
      </c>
      <c r="AT411" s="224" t="s">
        <v>180</v>
      </c>
      <c r="AU411" s="224" t="s">
        <v>84</v>
      </c>
      <c r="AY411" s="18" t="s">
        <v>178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82</v>
      </c>
      <c r="BK411" s="225">
        <f>ROUND(I411*H411,2)</f>
        <v>0</v>
      </c>
      <c r="BL411" s="18" t="s">
        <v>279</v>
      </c>
      <c r="BM411" s="224" t="s">
        <v>2128</v>
      </c>
    </row>
    <row r="412" s="2" customFormat="1">
      <c r="A412" s="39"/>
      <c r="B412" s="40"/>
      <c r="C412" s="41"/>
      <c r="D412" s="226" t="s">
        <v>187</v>
      </c>
      <c r="E412" s="41"/>
      <c r="F412" s="227" t="s">
        <v>2127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187</v>
      </c>
      <c r="AU412" s="18" t="s">
        <v>84</v>
      </c>
    </row>
    <row r="413" s="2" customFormat="1">
      <c r="A413" s="39"/>
      <c r="B413" s="40"/>
      <c r="C413" s="41"/>
      <c r="D413" s="231" t="s">
        <v>189</v>
      </c>
      <c r="E413" s="41"/>
      <c r="F413" s="232" t="s">
        <v>2129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189</v>
      </c>
      <c r="AU413" s="18" t="s">
        <v>84</v>
      </c>
    </row>
    <row r="414" s="2" customFormat="1" ht="16.5" customHeight="1">
      <c r="A414" s="39"/>
      <c r="B414" s="40"/>
      <c r="C414" s="213" t="s">
        <v>631</v>
      </c>
      <c r="D414" s="213" t="s">
        <v>180</v>
      </c>
      <c r="E414" s="214" t="s">
        <v>2130</v>
      </c>
      <c r="F414" s="215" t="s">
        <v>2131</v>
      </c>
      <c r="G414" s="216" t="s">
        <v>271</v>
      </c>
      <c r="H414" s="217">
        <v>4</v>
      </c>
      <c r="I414" s="218"/>
      <c r="J414" s="219">
        <f>ROUND(I414*H414,2)</f>
        <v>0</v>
      </c>
      <c r="K414" s="215" t="s">
        <v>184</v>
      </c>
      <c r="L414" s="45"/>
      <c r="M414" s="220" t="s">
        <v>19</v>
      </c>
      <c r="N414" s="221" t="s">
        <v>45</v>
      </c>
      <c r="O414" s="85"/>
      <c r="P414" s="222">
        <f>O414*H414</f>
        <v>0</v>
      </c>
      <c r="Q414" s="222">
        <v>0.00109</v>
      </c>
      <c r="R414" s="222">
        <f>Q414*H414</f>
        <v>0.0043600000000000002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279</v>
      </c>
      <c r="AT414" s="224" t="s">
        <v>180</v>
      </c>
      <c r="AU414" s="224" t="s">
        <v>84</v>
      </c>
      <c r="AY414" s="18" t="s">
        <v>178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82</v>
      </c>
      <c r="BK414" s="225">
        <f>ROUND(I414*H414,2)</f>
        <v>0</v>
      </c>
      <c r="BL414" s="18" t="s">
        <v>279</v>
      </c>
      <c r="BM414" s="224" t="s">
        <v>2132</v>
      </c>
    </row>
    <row r="415" s="2" customFormat="1">
      <c r="A415" s="39"/>
      <c r="B415" s="40"/>
      <c r="C415" s="41"/>
      <c r="D415" s="226" t="s">
        <v>187</v>
      </c>
      <c r="E415" s="41"/>
      <c r="F415" s="227" t="s">
        <v>2131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187</v>
      </c>
      <c r="AU415" s="18" t="s">
        <v>84</v>
      </c>
    </row>
    <row r="416" s="2" customFormat="1">
      <c r="A416" s="39"/>
      <c r="B416" s="40"/>
      <c r="C416" s="41"/>
      <c r="D416" s="231" t="s">
        <v>189</v>
      </c>
      <c r="E416" s="41"/>
      <c r="F416" s="232" t="s">
        <v>2133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189</v>
      </c>
      <c r="AU416" s="18" t="s">
        <v>84</v>
      </c>
    </row>
    <row r="417" s="2" customFormat="1" ht="16.5" customHeight="1">
      <c r="A417" s="39"/>
      <c r="B417" s="40"/>
      <c r="C417" s="213" t="s">
        <v>637</v>
      </c>
      <c r="D417" s="213" t="s">
        <v>180</v>
      </c>
      <c r="E417" s="214" t="s">
        <v>2134</v>
      </c>
      <c r="F417" s="215" t="s">
        <v>2135</v>
      </c>
      <c r="G417" s="216" t="s">
        <v>2028</v>
      </c>
      <c r="H417" s="217">
        <v>12</v>
      </c>
      <c r="I417" s="218"/>
      <c r="J417" s="219">
        <f>ROUND(I417*H417,2)</f>
        <v>0</v>
      </c>
      <c r="K417" s="215" t="s">
        <v>184</v>
      </c>
      <c r="L417" s="45"/>
      <c r="M417" s="220" t="s">
        <v>19</v>
      </c>
      <c r="N417" s="221" t="s">
        <v>45</v>
      </c>
      <c r="O417" s="85"/>
      <c r="P417" s="222">
        <f>O417*H417</f>
        <v>0</v>
      </c>
      <c r="Q417" s="222">
        <v>0</v>
      </c>
      <c r="R417" s="222">
        <f>Q417*H417</f>
        <v>0</v>
      </c>
      <c r="S417" s="222">
        <v>0.00156</v>
      </c>
      <c r="T417" s="223">
        <f>S417*H417</f>
        <v>0.018720000000000001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279</v>
      </c>
      <c r="AT417" s="224" t="s">
        <v>180</v>
      </c>
      <c r="AU417" s="224" t="s">
        <v>84</v>
      </c>
      <c r="AY417" s="18" t="s">
        <v>178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82</v>
      </c>
      <c r="BK417" s="225">
        <f>ROUND(I417*H417,2)</f>
        <v>0</v>
      </c>
      <c r="BL417" s="18" t="s">
        <v>279</v>
      </c>
      <c r="BM417" s="224" t="s">
        <v>2136</v>
      </c>
    </row>
    <row r="418" s="2" customFormat="1">
      <c r="A418" s="39"/>
      <c r="B418" s="40"/>
      <c r="C418" s="41"/>
      <c r="D418" s="226" t="s">
        <v>187</v>
      </c>
      <c r="E418" s="41"/>
      <c r="F418" s="227" t="s">
        <v>2135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187</v>
      </c>
      <c r="AU418" s="18" t="s">
        <v>84</v>
      </c>
    </row>
    <row r="419" s="2" customFormat="1">
      <c r="A419" s="39"/>
      <c r="B419" s="40"/>
      <c r="C419" s="41"/>
      <c r="D419" s="231" t="s">
        <v>189</v>
      </c>
      <c r="E419" s="41"/>
      <c r="F419" s="232" t="s">
        <v>2137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189</v>
      </c>
      <c r="AU419" s="18" t="s">
        <v>84</v>
      </c>
    </row>
    <row r="420" s="2" customFormat="1" ht="16.5" customHeight="1">
      <c r="A420" s="39"/>
      <c r="B420" s="40"/>
      <c r="C420" s="213" t="s">
        <v>644</v>
      </c>
      <c r="D420" s="213" t="s">
        <v>180</v>
      </c>
      <c r="E420" s="214" t="s">
        <v>2138</v>
      </c>
      <c r="F420" s="215" t="s">
        <v>2139</v>
      </c>
      <c r="G420" s="216" t="s">
        <v>2028</v>
      </c>
      <c r="H420" s="217">
        <v>2</v>
      </c>
      <c r="I420" s="218"/>
      <c r="J420" s="219">
        <f>ROUND(I420*H420,2)</f>
        <v>0</v>
      </c>
      <c r="K420" s="215" t="s">
        <v>184</v>
      </c>
      <c r="L420" s="45"/>
      <c r="M420" s="220" t="s">
        <v>19</v>
      </c>
      <c r="N420" s="221" t="s">
        <v>45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0.00085999999999999998</v>
      </c>
      <c r="T420" s="223">
        <f>S420*H420</f>
        <v>0.00172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279</v>
      </c>
      <c r="AT420" s="224" t="s">
        <v>180</v>
      </c>
      <c r="AU420" s="224" t="s">
        <v>84</v>
      </c>
      <c r="AY420" s="18" t="s">
        <v>178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82</v>
      </c>
      <c r="BK420" s="225">
        <f>ROUND(I420*H420,2)</f>
        <v>0</v>
      </c>
      <c r="BL420" s="18" t="s">
        <v>279</v>
      </c>
      <c r="BM420" s="224" t="s">
        <v>2140</v>
      </c>
    </row>
    <row r="421" s="2" customFormat="1">
      <c r="A421" s="39"/>
      <c r="B421" s="40"/>
      <c r="C421" s="41"/>
      <c r="D421" s="226" t="s">
        <v>187</v>
      </c>
      <c r="E421" s="41"/>
      <c r="F421" s="227" t="s">
        <v>2139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187</v>
      </c>
      <c r="AU421" s="18" t="s">
        <v>84</v>
      </c>
    </row>
    <row r="422" s="2" customFormat="1">
      <c r="A422" s="39"/>
      <c r="B422" s="40"/>
      <c r="C422" s="41"/>
      <c r="D422" s="231" t="s">
        <v>189</v>
      </c>
      <c r="E422" s="41"/>
      <c r="F422" s="232" t="s">
        <v>2141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189</v>
      </c>
      <c r="AU422" s="18" t="s">
        <v>84</v>
      </c>
    </row>
    <row r="423" s="2" customFormat="1" ht="16.5" customHeight="1">
      <c r="A423" s="39"/>
      <c r="B423" s="40"/>
      <c r="C423" s="213" t="s">
        <v>649</v>
      </c>
      <c r="D423" s="213" t="s">
        <v>180</v>
      </c>
      <c r="E423" s="214" t="s">
        <v>2142</v>
      </c>
      <c r="F423" s="215" t="s">
        <v>2143</v>
      </c>
      <c r="G423" s="216" t="s">
        <v>2028</v>
      </c>
      <c r="H423" s="217">
        <v>1</v>
      </c>
      <c r="I423" s="218"/>
      <c r="J423" s="219">
        <f>ROUND(I423*H423,2)</f>
        <v>0</v>
      </c>
      <c r="K423" s="215" t="s">
        <v>184</v>
      </c>
      <c r="L423" s="45"/>
      <c r="M423" s="220" t="s">
        <v>19</v>
      </c>
      <c r="N423" s="221" t="s">
        <v>45</v>
      </c>
      <c r="O423" s="85"/>
      <c r="P423" s="222">
        <f>O423*H423</f>
        <v>0</v>
      </c>
      <c r="Q423" s="222">
        <v>0.0019599999999999999</v>
      </c>
      <c r="R423" s="222">
        <f>Q423*H423</f>
        <v>0.0019599999999999999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279</v>
      </c>
      <c r="AT423" s="224" t="s">
        <v>180</v>
      </c>
      <c r="AU423" s="224" t="s">
        <v>84</v>
      </c>
      <c r="AY423" s="18" t="s">
        <v>178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82</v>
      </c>
      <c r="BK423" s="225">
        <f>ROUND(I423*H423,2)</f>
        <v>0</v>
      </c>
      <c r="BL423" s="18" t="s">
        <v>279</v>
      </c>
      <c r="BM423" s="224" t="s">
        <v>2144</v>
      </c>
    </row>
    <row r="424" s="2" customFormat="1">
      <c r="A424" s="39"/>
      <c r="B424" s="40"/>
      <c r="C424" s="41"/>
      <c r="D424" s="226" t="s">
        <v>187</v>
      </c>
      <c r="E424" s="41"/>
      <c r="F424" s="227" t="s">
        <v>2143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187</v>
      </c>
      <c r="AU424" s="18" t="s">
        <v>84</v>
      </c>
    </row>
    <row r="425" s="2" customFormat="1">
      <c r="A425" s="39"/>
      <c r="B425" s="40"/>
      <c r="C425" s="41"/>
      <c r="D425" s="231" t="s">
        <v>189</v>
      </c>
      <c r="E425" s="41"/>
      <c r="F425" s="232" t="s">
        <v>2145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189</v>
      </c>
      <c r="AU425" s="18" t="s">
        <v>84</v>
      </c>
    </row>
    <row r="426" s="2" customFormat="1" ht="16.5" customHeight="1">
      <c r="A426" s="39"/>
      <c r="B426" s="40"/>
      <c r="C426" s="213" t="s">
        <v>654</v>
      </c>
      <c r="D426" s="213" t="s">
        <v>180</v>
      </c>
      <c r="E426" s="214" t="s">
        <v>2146</v>
      </c>
      <c r="F426" s="215" t="s">
        <v>2147</v>
      </c>
      <c r="G426" s="216" t="s">
        <v>2028</v>
      </c>
      <c r="H426" s="217">
        <v>5</v>
      </c>
      <c r="I426" s="218"/>
      <c r="J426" s="219">
        <f>ROUND(I426*H426,2)</f>
        <v>0</v>
      </c>
      <c r="K426" s="215" t="s">
        <v>184</v>
      </c>
      <c r="L426" s="45"/>
      <c r="M426" s="220" t="s">
        <v>19</v>
      </c>
      <c r="N426" s="221" t="s">
        <v>45</v>
      </c>
      <c r="O426" s="85"/>
      <c r="P426" s="222">
        <f>O426*H426</f>
        <v>0</v>
      </c>
      <c r="Q426" s="222">
        <v>0.0018</v>
      </c>
      <c r="R426" s="222">
        <f>Q426*H426</f>
        <v>0.0089999999999999993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279</v>
      </c>
      <c r="AT426" s="224" t="s">
        <v>180</v>
      </c>
      <c r="AU426" s="224" t="s">
        <v>84</v>
      </c>
      <c r="AY426" s="18" t="s">
        <v>178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82</v>
      </c>
      <c r="BK426" s="225">
        <f>ROUND(I426*H426,2)</f>
        <v>0</v>
      </c>
      <c r="BL426" s="18" t="s">
        <v>279</v>
      </c>
      <c r="BM426" s="224" t="s">
        <v>2148</v>
      </c>
    </row>
    <row r="427" s="2" customFormat="1">
      <c r="A427" s="39"/>
      <c r="B427" s="40"/>
      <c r="C427" s="41"/>
      <c r="D427" s="226" t="s">
        <v>187</v>
      </c>
      <c r="E427" s="41"/>
      <c r="F427" s="227" t="s">
        <v>2147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187</v>
      </c>
      <c r="AU427" s="18" t="s">
        <v>84</v>
      </c>
    </row>
    <row r="428" s="2" customFormat="1">
      <c r="A428" s="39"/>
      <c r="B428" s="40"/>
      <c r="C428" s="41"/>
      <c r="D428" s="231" t="s">
        <v>189</v>
      </c>
      <c r="E428" s="41"/>
      <c r="F428" s="232" t="s">
        <v>2149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189</v>
      </c>
      <c r="AU428" s="18" t="s">
        <v>84</v>
      </c>
    </row>
    <row r="429" s="2" customFormat="1" ht="16.5" customHeight="1">
      <c r="A429" s="39"/>
      <c r="B429" s="40"/>
      <c r="C429" s="213" t="s">
        <v>660</v>
      </c>
      <c r="D429" s="213" t="s">
        <v>180</v>
      </c>
      <c r="E429" s="214" t="s">
        <v>2150</v>
      </c>
      <c r="F429" s="215" t="s">
        <v>2151</v>
      </c>
      <c r="G429" s="216" t="s">
        <v>271</v>
      </c>
      <c r="H429" s="217">
        <v>7</v>
      </c>
      <c r="I429" s="218"/>
      <c r="J429" s="219">
        <f>ROUND(I429*H429,2)</f>
        <v>0</v>
      </c>
      <c r="K429" s="215" t="s">
        <v>184</v>
      </c>
      <c r="L429" s="45"/>
      <c r="M429" s="220" t="s">
        <v>19</v>
      </c>
      <c r="N429" s="221" t="s">
        <v>45</v>
      </c>
      <c r="O429" s="85"/>
      <c r="P429" s="222">
        <f>O429*H429</f>
        <v>0</v>
      </c>
      <c r="Q429" s="222">
        <v>4.0000000000000003E-05</v>
      </c>
      <c r="R429" s="222">
        <f>Q429*H429</f>
        <v>0.00028000000000000003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279</v>
      </c>
      <c r="AT429" s="224" t="s">
        <v>180</v>
      </c>
      <c r="AU429" s="224" t="s">
        <v>84</v>
      </c>
      <c r="AY429" s="18" t="s">
        <v>178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82</v>
      </c>
      <c r="BK429" s="225">
        <f>ROUND(I429*H429,2)</f>
        <v>0</v>
      </c>
      <c r="BL429" s="18" t="s">
        <v>279</v>
      </c>
      <c r="BM429" s="224" t="s">
        <v>2152</v>
      </c>
    </row>
    <row r="430" s="2" customFormat="1">
      <c r="A430" s="39"/>
      <c r="B430" s="40"/>
      <c r="C430" s="41"/>
      <c r="D430" s="226" t="s">
        <v>187</v>
      </c>
      <c r="E430" s="41"/>
      <c r="F430" s="227" t="s">
        <v>2151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187</v>
      </c>
      <c r="AU430" s="18" t="s">
        <v>84</v>
      </c>
    </row>
    <row r="431" s="2" customFormat="1">
      <c r="A431" s="39"/>
      <c r="B431" s="40"/>
      <c r="C431" s="41"/>
      <c r="D431" s="231" t="s">
        <v>189</v>
      </c>
      <c r="E431" s="41"/>
      <c r="F431" s="232" t="s">
        <v>2153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189</v>
      </c>
      <c r="AU431" s="18" t="s">
        <v>84</v>
      </c>
    </row>
    <row r="432" s="2" customFormat="1" ht="16.5" customHeight="1">
      <c r="A432" s="39"/>
      <c r="B432" s="40"/>
      <c r="C432" s="234" t="s">
        <v>665</v>
      </c>
      <c r="D432" s="234" t="s">
        <v>96</v>
      </c>
      <c r="E432" s="235" t="s">
        <v>2154</v>
      </c>
      <c r="F432" s="236" t="s">
        <v>2155</v>
      </c>
      <c r="G432" s="237" t="s">
        <v>271</v>
      </c>
      <c r="H432" s="238">
        <v>7</v>
      </c>
      <c r="I432" s="239"/>
      <c r="J432" s="240">
        <f>ROUND(I432*H432,2)</f>
        <v>0</v>
      </c>
      <c r="K432" s="236" t="s">
        <v>184</v>
      </c>
      <c r="L432" s="241"/>
      <c r="M432" s="242" t="s">
        <v>19</v>
      </c>
      <c r="N432" s="243" t="s">
        <v>45</v>
      </c>
      <c r="O432" s="85"/>
      <c r="P432" s="222">
        <f>O432*H432</f>
        <v>0</v>
      </c>
      <c r="Q432" s="222">
        <v>0.00147</v>
      </c>
      <c r="R432" s="222">
        <f>Q432*H432</f>
        <v>0.010290000000000001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365</v>
      </c>
      <c r="AT432" s="224" t="s">
        <v>96</v>
      </c>
      <c r="AU432" s="224" t="s">
        <v>84</v>
      </c>
      <c r="AY432" s="18" t="s">
        <v>178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82</v>
      </c>
      <c r="BK432" s="225">
        <f>ROUND(I432*H432,2)</f>
        <v>0</v>
      </c>
      <c r="BL432" s="18" t="s">
        <v>279</v>
      </c>
      <c r="BM432" s="224" t="s">
        <v>2156</v>
      </c>
    </row>
    <row r="433" s="2" customFormat="1">
      <c r="A433" s="39"/>
      <c r="B433" s="40"/>
      <c r="C433" s="41"/>
      <c r="D433" s="226" t="s">
        <v>187</v>
      </c>
      <c r="E433" s="41"/>
      <c r="F433" s="227" t="s">
        <v>2155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187</v>
      </c>
      <c r="AU433" s="18" t="s">
        <v>84</v>
      </c>
    </row>
    <row r="434" s="2" customFormat="1" ht="16.5" customHeight="1">
      <c r="A434" s="39"/>
      <c r="B434" s="40"/>
      <c r="C434" s="213" t="s">
        <v>671</v>
      </c>
      <c r="D434" s="213" t="s">
        <v>180</v>
      </c>
      <c r="E434" s="214" t="s">
        <v>2157</v>
      </c>
      <c r="F434" s="215" t="s">
        <v>2158</v>
      </c>
      <c r="G434" s="216" t="s">
        <v>2028</v>
      </c>
      <c r="H434" s="217">
        <v>2</v>
      </c>
      <c r="I434" s="218"/>
      <c r="J434" s="219">
        <f>ROUND(I434*H434,2)</f>
        <v>0</v>
      </c>
      <c r="K434" s="215" t="s">
        <v>184</v>
      </c>
      <c r="L434" s="45"/>
      <c r="M434" s="220" t="s">
        <v>19</v>
      </c>
      <c r="N434" s="221" t="s">
        <v>45</v>
      </c>
      <c r="O434" s="85"/>
      <c r="P434" s="222">
        <f>O434*H434</f>
        <v>0</v>
      </c>
      <c r="Q434" s="222">
        <v>0.0019599999999999999</v>
      </c>
      <c r="R434" s="222">
        <f>Q434*H434</f>
        <v>0.0039199999999999999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279</v>
      </c>
      <c r="AT434" s="224" t="s">
        <v>180</v>
      </c>
      <c r="AU434" s="224" t="s">
        <v>84</v>
      </c>
      <c r="AY434" s="18" t="s">
        <v>178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82</v>
      </c>
      <c r="BK434" s="225">
        <f>ROUND(I434*H434,2)</f>
        <v>0</v>
      </c>
      <c r="BL434" s="18" t="s">
        <v>279</v>
      </c>
      <c r="BM434" s="224" t="s">
        <v>2159</v>
      </c>
    </row>
    <row r="435" s="2" customFormat="1">
      <c r="A435" s="39"/>
      <c r="B435" s="40"/>
      <c r="C435" s="41"/>
      <c r="D435" s="226" t="s">
        <v>187</v>
      </c>
      <c r="E435" s="41"/>
      <c r="F435" s="227" t="s">
        <v>2158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187</v>
      </c>
      <c r="AU435" s="18" t="s">
        <v>84</v>
      </c>
    </row>
    <row r="436" s="2" customFormat="1">
      <c r="A436" s="39"/>
      <c r="B436" s="40"/>
      <c r="C436" s="41"/>
      <c r="D436" s="231" t="s">
        <v>189</v>
      </c>
      <c r="E436" s="41"/>
      <c r="F436" s="232" t="s">
        <v>2160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189</v>
      </c>
      <c r="AU436" s="18" t="s">
        <v>84</v>
      </c>
    </row>
    <row r="437" s="2" customFormat="1" ht="16.5" customHeight="1">
      <c r="A437" s="39"/>
      <c r="B437" s="40"/>
      <c r="C437" s="213" t="s">
        <v>679</v>
      </c>
      <c r="D437" s="213" t="s">
        <v>180</v>
      </c>
      <c r="E437" s="214" t="s">
        <v>2161</v>
      </c>
      <c r="F437" s="215" t="s">
        <v>2162</v>
      </c>
      <c r="G437" s="216" t="s">
        <v>271</v>
      </c>
      <c r="H437" s="217">
        <v>1</v>
      </c>
      <c r="I437" s="218"/>
      <c r="J437" s="219">
        <f>ROUND(I437*H437,2)</f>
        <v>0</v>
      </c>
      <c r="K437" s="215" t="s">
        <v>184</v>
      </c>
      <c r="L437" s="45"/>
      <c r="M437" s="220" t="s">
        <v>19</v>
      </c>
      <c r="N437" s="221" t="s">
        <v>45</v>
      </c>
      <c r="O437" s="85"/>
      <c r="P437" s="222">
        <f>O437*H437</f>
        <v>0</v>
      </c>
      <c r="Q437" s="222">
        <v>0</v>
      </c>
      <c r="R437" s="222">
        <f>Q437*H437</f>
        <v>0</v>
      </c>
      <c r="S437" s="222">
        <v>0.0022499999999999998</v>
      </c>
      <c r="T437" s="223">
        <f>S437*H437</f>
        <v>0.0022499999999999998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279</v>
      </c>
      <c r="AT437" s="224" t="s">
        <v>180</v>
      </c>
      <c r="AU437" s="224" t="s">
        <v>84</v>
      </c>
      <c r="AY437" s="18" t="s">
        <v>178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82</v>
      </c>
      <c r="BK437" s="225">
        <f>ROUND(I437*H437,2)</f>
        <v>0</v>
      </c>
      <c r="BL437" s="18" t="s">
        <v>279</v>
      </c>
      <c r="BM437" s="224" t="s">
        <v>2163</v>
      </c>
    </row>
    <row r="438" s="2" customFormat="1">
      <c r="A438" s="39"/>
      <c r="B438" s="40"/>
      <c r="C438" s="41"/>
      <c r="D438" s="226" t="s">
        <v>187</v>
      </c>
      <c r="E438" s="41"/>
      <c r="F438" s="227" t="s">
        <v>2162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187</v>
      </c>
      <c r="AU438" s="18" t="s">
        <v>84</v>
      </c>
    </row>
    <row r="439" s="2" customFormat="1">
      <c r="A439" s="39"/>
      <c r="B439" s="40"/>
      <c r="C439" s="41"/>
      <c r="D439" s="231" t="s">
        <v>189</v>
      </c>
      <c r="E439" s="41"/>
      <c r="F439" s="232" t="s">
        <v>2164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189</v>
      </c>
      <c r="AU439" s="18" t="s">
        <v>84</v>
      </c>
    </row>
    <row r="440" s="2" customFormat="1" ht="16.5" customHeight="1">
      <c r="A440" s="39"/>
      <c r="B440" s="40"/>
      <c r="C440" s="213" t="s">
        <v>685</v>
      </c>
      <c r="D440" s="213" t="s">
        <v>180</v>
      </c>
      <c r="E440" s="214" t="s">
        <v>2165</v>
      </c>
      <c r="F440" s="215" t="s">
        <v>2166</v>
      </c>
      <c r="G440" s="216" t="s">
        <v>2028</v>
      </c>
      <c r="H440" s="217">
        <v>1</v>
      </c>
      <c r="I440" s="218"/>
      <c r="J440" s="219">
        <f>ROUND(I440*H440,2)</f>
        <v>0</v>
      </c>
      <c r="K440" s="215" t="s">
        <v>184</v>
      </c>
      <c r="L440" s="45"/>
      <c r="M440" s="220" t="s">
        <v>19</v>
      </c>
      <c r="N440" s="221" t="s">
        <v>45</v>
      </c>
      <c r="O440" s="85"/>
      <c r="P440" s="222">
        <f>O440*H440</f>
        <v>0</v>
      </c>
      <c r="Q440" s="222">
        <v>0.0018400000000000001</v>
      </c>
      <c r="R440" s="222">
        <f>Q440*H440</f>
        <v>0.0018400000000000001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279</v>
      </c>
      <c r="AT440" s="224" t="s">
        <v>180</v>
      </c>
      <c r="AU440" s="224" t="s">
        <v>84</v>
      </c>
      <c r="AY440" s="18" t="s">
        <v>178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82</v>
      </c>
      <c r="BK440" s="225">
        <f>ROUND(I440*H440,2)</f>
        <v>0</v>
      </c>
      <c r="BL440" s="18" t="s">
        <v>279</v>
      </c>
      <c r="BM440" s="224" t="s">
        <v>2167</v>
      </c>
    </row>
    <row r="441" s="2" customFormat="1">
      <c r="A441" s="39"/>
      <c r="B441" s="40"/>
      <c r="C441" s="41"/>
      <c r="D441" s="226" t="s">
        <v>187</v>
      </c>
      <c r="E441" s="41"/>
      <c r="F441" s="227" t="s">
        <v>2166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187</v>
      </c>
      <c r="AU441" s="18" t="s">
        <v>84</v>
      </c>
    </row>
    <row r="442" s="2" customFormat="1">
      <c r="A442" s="39"/>
      <c r="B442" s="40"/>
      <c r="C442" s="41"/>
      <c r="D442" s="231" t="s">
        <v>189</v>
      </c>
      <c r="E442" s="41"/>
      <c r="F442" s="232" t="s">
        <v>2168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189</v>
      </c>
      <c r="AU442" s="18" t="s">
        <v>84</v>
      </c>
    </row>
    <row r="443" s="2" customFormat="1" ht="16.5" customHeight="1">
      <c r="A443" s="39"/>
      <c r="B443" s="40"/>
      <c r="C443" s="213" t="s">
        <v>695</v>
      </c>
      <c r="D443" s="213" t="s">
        <v>180</v>
      </c>
      <c r="E443" s="214" t="s">
        <v>2169</v>
      </c>
      <c r="F443" s="215" t="s">
        <v>2170</v>
      </c>
      <c r="G443" s="216" t="s">
        <v>271</v>
      </c>
      <c r="H443" s="217">
        <v>1</v>
      </c>
      <c r="I443" s="218"/>
      <c r="J443" s="219">
        <f>ROUND(I443*H443,2)</f>
        <v>0</v>
      </c>
      <c r="K443" s="215" t="s">
        <v>184</v>
      </c>
      <c r="L443" s="45"/>
      <c r="M443" s="220" t="s">
        <v>19</v>
      </c>
      <c r="N443" s="221" t="s">
        <v>45</v>
      </c>
      <c r="O443" s="85"/>
      <c r="P443" s="222">
        <f>O443*H443</f>
        <v>0</v>
      </c>
      <c r="Q443" s="222">
        <v>0</v>
      </c>
      <c r="R443" s="222">
        <f>Q443*H443</f>
        <v>0</v>
      </c>
      <c r="S443" s="222">
        <v>0.00084999999999999995</v>
      </c>
      <c r="T443" s="223">
        <f>S443*H443</f>
        <v>0.00084999999999999995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279</v>
      </c>
      <c r="AT443" s="224" t="s">
        <v>180</v>
      </c>
      <c r="AU443" s="224" t="s">
        <v>84</v>
      </c>
      <c r="AY443" s="18" t="s">
        <v>178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82</v>
      </c>
      <c r="BK443" s="225">
        <f>ROUND(I443*H443,2)</f>
        <v>0</v>
      </c>
      <c r="BL443" s="18" t="s">
        <v>279</v>
      </c>
      <c r="BM443" s="224" t="s">
        <v>2171</v>
      </c>
    </row>
    <row r="444" s="2" customFormat="1">
      <c r="A444" s="39"/>
      <c r="B444" s="40"/>
      <c r="C444" s="41"/>
      <c r="D444" s="226" t="s">
        <v>187</v>
      </c>
      <c r="E444" s="41"/>
      <c r="F444" s="227" t="s">
        <v>2170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187</v>
      </c>
      <c r="AU444" s="18" t="s">
        <v>84</v>
      </c>
    </row>
    <row r="445" s="2" customFormat="1">
      <c r="A445" s="39"/>
      <c r="B445" s="40"/>
      <c r="C445" s="41"/>
      <c r="D445" s="231" t="s">
        <v>189</v>
      </c>
      <c r="E445" s="41"/>
      <c r="F445" s="232" t="s">
        <v>2172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189</v>
      </c>
      <c r="AU445" s="18" t="s">
        <v>84</v>
      </c>
    </row>
    <row r="446" s="2" customFormat="1" ht="16.5" customHeight="1">
      <c r="A446" s="39"/>
      <c r="B446" s="40"/>
      <c r="C446" s="213" t="s">
        <v>703</v>
      </c>
      <c r="D446" s="213" t="s">
        <v>180</v>
      </c>
      <c r="E446" s="214" t="s">
        <v>2173</v>
      </c>
      <c r="F446" s="215" t="s">
        <v>2174</v>
      </c>
      <c r="G446" s="216" t="s">
        <v>271</v>
      </c>
      <c r="H446" s="217">
        <v>12</v>
      </c>
      <c r="I446" s="218"/>
      <c r="J446" s="219">
        <f>ROUND(I446*H446,2)</f>
        <v>0</v>
      </c>
      <c r="K446" s="215" t="s">
        <v>184</v>
      </c>
      <c r="L446" s="45"/>
      <c r="M446" s="220" t="s">
        <v>19</v>
      </c>
      <c r="N446" s="221" t="s">
        <v>45</v>
      </c>
      <c r="O446" s="85"/>
      <c r="P446" s="222">
        <f>O446*H446</f>
        <v>0</v>
      </c>
      <c r="Q446" s="222">
        <v>0.00024000000000000001</v>
      </c>
      <c r="R446" s="222">
        <f>Q446*H446</f>
        <v>0.0028800000000000002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279</v>
      </c>
      <c r="AT446" s="224" t="s">
        <v>180</v>
      </c>
      <c r="AU446" s="224" t="s">
        <v>84</v>
      </c>
      <c r="AY446" s="18" t="s">
        <v>178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82</v>
      </c>
      <c r="BK446" s="225">
        <f>ROUND(I446*H446,2)</f>
        <v>0</v>
      </c>
      <c r="BL446" s="18" t="s">
        <v>279</v>
      </c>
      <c r="BM446" s="224" t="s">
        <v>2175</v>
      </c>
    </row>
    <row r="447" s="2" customFormat="1">
      <c r="A447" s="39"/>
      <c r="B447" s="40"/>
      <c r="C447" s="41"/>
      <c r="D447" s="226" t="s">
        <v>187</v>
      </c>
      <c r="E447" s="41"/>
      <c r="F447" s="227" t="s">
        <v>2174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187</v>
      </c>
      <c r="AU447" s="18" t="s">
        <v>84</v>
      </c>
    </row>
    <row r="448" s="2" customFormat="1">
      <c r="A448" s="39"/>
      <c r="B448" s="40"/>
      <c r="C448" s="41"/>
      <c r="D448" s="231" t="s">
        <v>189</v>
      </c>
      <c r="E448" s="41"/>
      <c r="F448" s="232" t="s">
        <v>2176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189</v>
      </c>
      <c r="AU448" s="18" t="s">
        <v>84</v>
      </c>
    </row>
    <row r="449" s="2" customFormat="1" ht="16.5" customHeight="1">
      <c r="A449" s="39"/>
      <c r="B449" s="40"/>
      <c r="C449" s="213" t="s">
        <v>708</v>
      </c>
      <c r="D449" s="213" t="s">
        <v>180</v>
      </c>
      <c r="E449" s="214" t="s">
        <v>2177</v>
      </c>
      <c r="F449" s="215" t="s">
        <v>2178</v>
      </c>
      <c r="G449" s="216" t="s">
        <v>271</v>
      </c>
      <c r="H449" s="217">
        <v>1</v>
      </c>
      <c r="I449" s="218"/>
      <c r="J449" s="219">
        <f>ROUND(I449*H449,2)</f>
        <v>0</v>
      </c>
      <c r="K449" s="215" t="s">
        <v>184</v>
      </c>
      <c r="L449" s="45"/>
      <c r="M449" s="220" t="s">
        <v>19</v>
      </c>
      <c r="N449" s="221" t="s">
        <v>45</v>
      </c>
      <c r="O449" s="85"/>
      <c r="P449" s="222">
        <f>O449*H449</f>
        <v>0</v>
      </c>
      <c r="Q449" s="222">
        <v>0.00027999999999999998</v>
      </c>
      <c r="R449" s="222">
        <f>Q449*H449</f>
        <v>0.00027999999999999998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279</v>
      </c>
      <c r="AT449" s="224" t="s">
        <v>180</v>
      </c>
      <c r="AU449" s="224" t="s">
        <v>84</v>
      </c>
      <c r="AY449" s="18" t="s">
        <v>178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82</v>
      </c>
      <c r="BK449" s="225">
        <f>ROUND(I449*H449,2)</f>
        <v>0</v>
      </c>
      <c r="BL449" s="18" t="s">
        <v>279</v>
      </c>
      <c r="BM449" s="224" t="s">
        <v>2179</v>
      </c>
    </row>
    <row r="450" s="2" customFormat="1">
      <c r="A450" s="39"/>
      <c r="B450" s="40"/>
      <c r="C450" s="41"/>
      <c r="D450" s="226" t="s">
        <v>187</v>
      </c>
      <c r="E450" s="41"/>
      <c r="F450" s="227" t="s">
        <v>2178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187</v>
      </c>
      <c r="AU450" s="18" t="s">
        <v>84</v>
      </c>
    </row>
    <row r="451" s="2" customFormat="1">
      <c r="A451" s="39"/>
      <c r="B451" s="40"/>
      <c r="C451" s="41"/>
      <c r="D451" s="231" t="s">
        <v>189</v>
      </c>
      <c r="E451" s="41"/>
      <c r="F451" s="232" t="s">
        <v>2180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189</v>
      </c>
      <c r="AU451" s="18" t="s">
        <v>84</v>
      </c>
    </row>
    <row r="452" s="2" customFormat="1" ht="21.75" customHeight="1">
      <c r="A452" s="39"/>
      <c r="B452" s="40"/>
      <c r="C452" s="213" t="s">
        <v>714</v>
      </c>
      <c r="D452" s="213" t="s">
        <v>180</v>
      </c>
      <c r="E452" s="214" t="s">
        <v>2181</v>
      </c>
      <c r="F452" s="215" t="s">
        <v>2182</v>
      </c>
      <c r="G452" s="216" t="s">
        <v>271</v>
      </c>
      <c r="H452" s="217">
        <v>1</v>
      </c>
      <c r="I452" s="218"/>
      <c r="J452" s="219">
        <f>ROUND(I452*H452,2)</f>
        <v>0</v>
      </c>
      <c r="K452" s="215" t="s">
        <v>184</v>
      </c>
      <c r="L452" s="45"/>
      <c r="M452" s="220" t="s">
        <v>19</v>
      </c>
      <c r="N452" s="221" t="s">
        <v>45</v>
      </c>
      <c r="O452" s="85"/>
      <c r="P452" s="222">
        <f>O452*H452</f>
        <v>0</v>
      </c>
      <c r="Q452" s="222">
        <v>0.00075000000000000002</v>
      </c>
      <c r="R452" s="222">
        <f>Q452*H452</f>
        <v>0.00075000000000000002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279</v>
      </c>
      <c r="AT452" s="224" t="s">
        <v>180</v>
      </c>
      <c r="AU452" s="224" t="s">
        <v>84</v>
      </c>
      <c r="AY452" s="18" t="s">
        <v>178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82</v>
      </c>
      <c r="BK452" s="225">
        <f>ROUND(I452*H452,2)</f>
        <v>0</v>
      </c>
      <c r="BL452" s="18" t="s">
        <v>279</v>
      </c>
      <c r="BM452" s="224" t="s">
        <v>2183</v>
      </c>
    </row>
    <row r="453" s="2" customFormat="1">
      <c r="A453" s="39"/>
      <c r="B453" s="40"/>
      <c r="C453" s="41"/>
      <c r="D453" s="226" t="s">
        <v>187</v>
      </c>
      <c r="E453" s="41"/>
      <c r="F453" s="227" t="s">
        <v>2182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187</v>
      </c>
      <c r="AU453" s="18" t="s">
        <v>84</v>
      </c>
    </row>
    <row r="454" s="2" customFormat="1">
      <c r="A454" s="39"/>
      <c r="B454" s="40"/>
      <c r="C454" s="41"/>
      <c r="D454" s="231" t="s">
        <v>189</v>
      </c>
      <c r="E454" s="41"/>
      <c r="F454" s="232" t="s">
        <v>2184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189</v>
      </c>
      <c r="AU454" s="18" t="s">
        <v>84</v>
      </c>
    </row>
    <row r="455" s="2" customFormat="1" ht="24.15" customHeight="1">
      <c r="A455" s="39"/>
      <c r="B455" s="40"/>
      <c r="C455" s="213" t="s">
        <v>721</v>
      </c>
      <c r="D455" s="213" t="s">
        <v>180</v>
      </c>
      <c r="E455" s="214" t="s">
        <v>2185</v>
      </c>
      <c r="F455" s="215" t="s">
        <v>2186</v>
      </c>
      <c r="G455" s="216" t="s">
        <v>252</v>
      </c>
      <c r="H455" s="217">
        <v>0.51000000000000001</v>
      </c>
      <c r="I455" s="218"/>
      <c r="J455" s="219">
        <f>ROUND(I455*H455,2)</f>
        <v>0</v>
      </c>
      <c r="K455" s="215" t="s">
        <v>184</v>
      </c>
      <c r="L455" s="45"/>
      <c r="M455" s="220" t="s">
        <v>19</v>
      </c>
      <c r="N455" s="221" t="s">
        <v>45</v>
      </c>
      <c r="O455" s="85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279</v>
      </c>
      <c r="AT455" s="224" t="s">
        <v>180</v>
      </c>
      <c r="AU455" s="224" t="s">
        <v>84</v>
      </c>
      <c r="AY455" s="18" t="s">
        <v>178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82</v>
      </c>
      <c r="BK455" s="225">
        <f>ROUND(I455*H455,2)</f>
        <v>0</v>
      </c>
      <c r="BL455" s="18" t="s">
        <v>279</v>
      </c>
      <c r="BM455" s="224" t="s">
        <v>2187</v>
      </c>
    </row>
    <row r="456" s="2" customFormat="1">
      <c r="A456" s="39"/>
      <c r="B456" s="40"/>
      <c r="C456" s="41"/>
      <c r="D456" s="226" t="s">
        <v>187</v>
      </c>
      <c r="E456" s="41"/>
      <c r="F456" s="227" t="s">
        <v>2186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187</v>
      </c>
      <c r="AU456" s="18" t="s">
        <v>84</v>
      </c>
    </row>
    <row r="457" s="2" customFormat="1">
      <c r="A457" s="39"/>
      <c r="B457" s="40"/>
      <c r="C457" s="41"/>
      <c r="D457" s="231" t="s">
        <v>189</v>
      </c>
      <c r="E457" s="41"/>
      <c r="F457" s="232" t="s">
        <v>2188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189</v>
      </c>
      <c r="AU457" s="18" t="s">
        <v>84</v>
      </c>
    </row>
    <row r="458" s="2" customFormat="1" ht="24.15" customHeight="1">
      <c r="A458" s="39"/>
      <c r="B458" s="40"/>
      <c r="C458" s="213" t="s">
        <v>726</v>
      </c>
      <c r="D458" s="213" t="s">
        <v>180</v>
      </c>
      <c r="E458" s="214" t="s">
        <v>2189</v>
      </c>
      <c r="F458" s="215" t="s">
        <v>2190</v>
      </c>
      <c r="G458" s="216" t="s">
        <v>252</v>
      </c>
      <c r="H458" s="217">
        <v>0.57299999999999995</v>
      </c>
      <c r="I458" s="218"/>
      <c r="J458" s="219">
        <f>ROUND(I458*H458,2)</f>
        <v>0</v>
      </c>
      <c r="K458" s="215" t="s">
        <v>184</v>
      </c>
      <c r="L458" s="45"/>
      <c r="M458" s="220" t="s">
        <v>19</v>
      </c>
      <c r="N458" s="221" t="s">
        <v>45</v>
      </c>
      <c r="O458" s="85"/>
      <c r="P458" s="222">
        <f>O458*H458</f>
        <v>0</v>
      </c>
      <c r="Q458" s="222">
        <v>0</v>
      </c>
      <c r="R458" s="222">
        <f>Q458*H458</f>
        <v>0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279</v>
      </c>
      <c r="AT458" s="224" t="s">
        <v>180</v>
      </c>
      <c r="AU458" s="224" t="s">
        <v>84</v>
      </c>
      <c r="AY458" s="18" t="s">
        <v>178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82</v>
      </c>
      <c r="BK458" s="225">
        <f>ROUND(I458*H458,2)</f>
        <v>0</v>
      </c>
      <c r="BL458" s="18" t="s">
        <v>279</v>
      </c>
      <c r="BM458" s="224" t="s">
        <v>2191</v>
      </c>
    </row>
    <row r="459" s="2" customFormat="1">
      <c r="A459" s="39"/>
      <c r="B459" s="40"/>
      <c r="C459" s="41"/>
      <c r="D459" s="226" t="s">
        <v>187</v>
      </c>
      <c r="E459" s="41"/>
      <c r="F459" s="227" t="s">
        <v>2190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187</v>
      </c>
      <c r="AU459" s="18" t="s">
        <v>84</v>
      </c>
    </row>
    <row r="460" s="2" customFormat="1">
      <c r="A460" s="39"/>
      <c r="B460" s="40"/>
      <c r="C460" s="41"/>
      <c r="D460" s="231" t="s">
        <v>189</v>
      </c>
      <c r="E460" s="41"/>
      <c r="F460" s="232" t="s">
        <v>2192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189</v>
      </c>
      <c r="AU460" s="18" t="s">
        <v>84</v>
      </c>
    </row>
    <row r="461" s="12" customFormat="1" ht="22.8" customHeight="1">
      <c r="A461" s="12"/>
      <c r="B461" s="197"/>
      <c r="C461" s="198"/>
      <c r="D461" s="199" t="s">
        <v>73</v>
      </c>
      <c r="E461" s="211" t="s">
        <v>2193</v>
      </c>
      <c r="F461" s="211" t="s">
        <v>2194</v>
      </c>
      <c r="G461" s="198"/>
      <c r="H461" s="198"/>
      <c r="I461" s="201"/>
      <c r="J461" s="212">
        <f>BK461</f>
        <v>0</v>
      </c>
      <c r="K461" s="198"/>
      <c r="L461" s="203"/>
      <c r="M461" s="204"/>
      <c r="N461" s="205"/>
      <c r="O461" s="205"/>
      <c r="P461" s="206">
        <f>SUM(P462:P470)</f>
        <v>0</v>
      </c>
      <c r="Q461" s="205"/>
      <c r="R461" s="206">
        <f>SUM(R462:R470)</f>
        <v>0.10285</v>
      </c>
      <c r="S461" s="205"/>
      <c r="T461" s="207">
        <f>SUM(T462:T470)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8" t="s">
        <v>84</v>
      </c>
      <c r="AT461" s="209" t="s">
        <v>73</v>
      </c>
      <c r="AU461" s="209" t="s">
        <v>82</v>
      </c>
      <c r="AY461" s="208" t="s">
        <v>178</v>
      </c>
      <c r="BK461" s="210">
        <f>SUM(BK462:BK470)</f>
        <v>0</v>
      </c>
    </row>
    <row r="462" s="2" customFormat="1" ht="24.15" customHeight="1">
      <c r="A462" s="39"/>
      <c r="B462" s="40"/>
      <c r="C462" s="213" t="s">
        <v>756</v>
      </c>
      <c r="D462" s="213" t="s">
        <v>180</v>
      </c>
      <c r="E462" s="214" t="s">
        <v>2195</v>
      </c>
      <c r="F462" s="215" t="s">
        <v>2196</v>
      </c>
      <c r="G462" s="216" t="s">
        <v>2028</v>
      </c>
      <c r="H462" s="217">
        <v>11</v>
      </c>
      <c r="I462" s="218"/>
      <c r="J462" s="219">
        <f>ROUND(I462*H462,2)</f>
        <v>0</v>
      </c>
      <c r="K462" s="215" t="s">
        <v>184</v>
      </c>
      <c r="L462" s="45"/>
      <c r="M462" s="220" t="s">
        <v>19</v>
      </c>
      <c r="N462" s="221" t="s">
        <v>45</v>
      </c>
      <c r="O462" s="85"/>
      <c r="P462" s="222">
        <f>O462*H462</f>
        <v>0</v>
      </c>
      <c r="Q462" s="222">
        <v>0.0091999999999999998</v>
      </c>
      <c r="R462" s="222">
        <f>Q462*H462</f>
        <v>0.1012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279</v>
      </c>
      <c r="AT462" s="224" t="s">
        <v>180</v>
      </c>
      <c r="AU462" s="224" t="s">
        <v>84</v>
      </c>
      <c r="AY462" s="18" t="s">
        <v>178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82</v>
      </c>
      <c r="BK462" s="225">
        <f>ROUND(I462*H462,2)</f>
        <v>0</v>
      </c>
      <c r="BL462" s="18" t="s">
        <v>279</v>
      </c>
      <c r="BM462" s="224" t="s">
        <v>2197</v>
      </c>
    </row>
    <row r="463" s="2" customFormat="1">
      <c r="A463" s="39"/>
      <c r="B463" s="40"/>
      <c r="C463" s="41"/>
      <c r="D463" s="226" t="s">
        <v>187</v>
      </c>
      <c r="E463" s="41"/>
      <c r="F463" s="227" t="s">
        <v>2196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187</v>
      </c>
      <c r="AU463" s="18" t="s">
        <v>84</v>
      </c>
    </row>
    <row r="464" s="2" customFormat="1">
      <c r="A464" s="39"/>
      <c r="B464" s="40"/>
      <c r="C464" s="41"/>
      <c r="D464" s="231" t="s">
        <v>189</v>
      </c>
      <c r="E464" s="41"/>
      <c r="F464" s="232" t="s">
        <v>2198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189</v>
      </c>
      <c r="AU464" s="18" t="s">
        <v>84</v>
      </c>
    </row>
    <row r="465" s="2" customFormat="1" ht="16.5" customHeight="1">
      <c r="A465" s="39"/>
      <c r="B465" s="40"/>
      <c r="C465" s="213" t="s">
        <v>762</v>
      </c>
      <c r="D465" s="213" t="s">
        <v>180</v>
      </c>
      <c r="E465" s="214" t="s">
        <v>2199</v>
      </c>
      <c r="F465" s="215" t="s">
        <v>2200</v>
      </c>
      <c r="G465" s="216" t="s">
        <v>2028</v>
      </c>
      <c r="H465" s="217">
        <v>11</v>
      </c>
      <c r="I465" s="218"/>
      <c r="J465" s="219">
        <f>ROUND(I465*H465,2)</f>
        <v>0</v>
      </c>
      <c r="K465" s="215" t="s">
        <v>184</v>
      </c>
      <c r="L465" s="45"/>
      <c r="M465" s="220" t="s">
        <v>19</v>
      </c>
      <c r="N465" s="221" t="s">
        <v>45</v>
      </c>
      <c r="O465" s="85"/>
      <c r="P465" s="222">
        <f>O465*H465</f>
        <v>0</v>
      </c>
      <c r="Q465" s="222">
        <v>0.00014999999999999999</v>
      </c>
      <c r="R465" s="222">
        <f>Q465*H465</f>
        <v>0.0016499999999999998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279</v>
      </c>
      <c r="AT465" s="224" t="s">
        <v>180</v>
      </c>
      <c r="AU465" s="224" t="s">
        <v>84</v>
      </c>
      <c r="AY465" s="18" t="s">
        <v>178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82</v>
      </c>
      <c r="BK465" s="225">
        <f>ROUND(I465*H465,2)</f>
        <v>0</v>
      </c>
      <c r="BL465" s="18" t="s">
        <v>279</v>
      </c>
      <c r="BM465" s="224" t="s">
        <v>2201</v>
      </c>
    </row>
    <row r="466" s="2" customFormat="1">
      <c r="A466" s="39"/>
      <c r="B466" s="40"/>
      <c r="C466" s="41"/>
      <c r="D466" s="226" t="s">
        <v>187</v>
      </c>
      <c r="E466" s="41"/>
      <c r="F466" s="227" t="s">
        <v>2200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187</v>
      </c>
      <c r="AU466" s="18" t="s">
        <v>84</v>
      </c>
    </row>
    <row r="467" s="2" customFormat="1">
      <c r="A467" s="39"/>
      <c r="B467" s="40"/>
      <c r="C467" s="41"/>
      <c r="D467" s="231" t="s">
        <v>189</v>
      </c>
      <c r="E467" s="41"/>
      <c r="F467" s="232" t="s">
        <v>2202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189</v>
      </c>
      <c r="AU467" s="18" t="s">
        <v>84</v>
      </c>
    </row>
    <row r="468" s="2" customFormat="1" ht="24.15" customHeight="1">
      <c r="A468" s="39"/>
      <c r="B468" s="40"/>
      <c r="C468" s="213" t="s">
        <v>767</v>
      </c>
      <c r="D468" s="213" t="s">
        <v>180</v>
      </c>
      <c r="E468" s="214" t="s">
        <v>2203</v>
      </c>
      <c r="F468" s="215" t="s">
        <v>2204</v>
      </c>
      <c r="G468" s="216" t="s">
        <v>252</v>
      </c>
      <c r="H468" s="217">
        <v>0.10299999999999999</v>
      </c>
      <c r="I468" s="218"/>
      <c r="J468" s="219">
        <f>ROUND(I468*H468,2)</f>
        <v>0</v>
      </c>
      <c r="K468" s="215" t="s">
        <v>184</v>
      </c>
      <c r="L468" s="45"/>
      <c r="M468" s="220" t="s">
        <v>19</v>
      </c>
      <c r="N468" s="221" t="s">
        <v>45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279</v>
      </c>
      <c r="AT468" s="224" t="s">
        <v>180</v>
      </c>
      <c r="AU468" s="224" t="s">
        <v>84</v>
      </c>
      <c r="AY468" s="18" t="s">
        <v>178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82</v>
      </c>
      <c r="BK468" s="225">
        <f>ROUND(I468*H468,2)</f>
        <v>0</v>
      </c>
      <c r="BL468" s="18" t="s">
        <v>279</v>
      </c>
      <c r="BM468" s="224" t="s">
        <v>2205</v>
      </c>
    </row>
    <row r="469" s="2" customFormat="1">
      <c r="A469" s="39"/>
      <c r="B469" s="40"/>
      <c r="C469" s="41"/>
      <c r="D469" s="226" t="s">
        <v>187</v>
      </c>
      <c r="E469" s="41"/>
      <c r="F469" s="227" t="s">
        <v>2204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187</v>
      </c>
      <c r="AU469" s="18" t="s">
        <v>84</v>
      </c>
    </row>
    <row r="470" s="2" customFormat="1">
      <c r="A470" s="39"/>
      <c r="B470" s="40"/>
      <c r="C470" s="41"/>
      <c r="D470" s="231" t="s">
        <v>189</v>
      </c>
      <c r="E470" s="41"/>
      <c r="F470" s="232" t="s">
        <v>2206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189</v>
      </c>
      <c r="AU470" s="18" t="s">
        <v>84</v>
      </c>
    </row>
    <row r="471" s="12" customFormat="1" ht="22.8" customHeight="1">
      <c r="A471" s="12"/>
      <c r="B471" s="197"/>
      <c r="C471" s="198"/>
      <c r="D471" s="199" t="s">
        <v>73</v>
      </c>
      <c r="E471" s="211" t="s">
        <v>2207</v>
      </c>
      <c r="F471" s="211" t="s">
        <v>2208</v>
      </c>
      <c r="G471" s="198"/>
      <c r="H471" s="198"/>
      <c r="I471" s="201"/>
      <c r="J471" s="212">
        <f>BK471</f>
        <v>0</v>
      </c>
      <c r="K471" s="198"/>
      <c r="L471" s="203"/>
      <c r="M471" s="204"/>
      <c r="N471" s="205"/>
      <c r="O471" s="205"/>
      <c r="P471" s="206">
        <f>SUM(P472:P474)</f>
        <v>0</v>
      </c>
      <c r="Q471" s="205"/>
      <c r="R471" s="206">
        <f>SUM(R472:R474)</f>
        <v>0.0018799999999999999</v>
      </c>
      <c r="S471" s="205"/>
      <c r="T471" s="207">
        <f>SUM(T472:T474)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8" t="s">
        <v>84</v>
      </c>
      <c r="AT471" s="209" t="s">
        <v>73</v>
      </c>
      <c r="AU471" s="209" t="s">
        <v>82</v>
      </c>
      <c r="AY471" s="208" t="s">
        <v>178</v>
      </c>
      <c r="BK471" s="210">
        <f>SUM(BK472:BK474)</f>
        <v>0</v>
      </c>
    </row>
    <row r="472" s="2" customFormat="1" ht="24.15" customHeight="1">
      <c r="A472" s="39"/>
      <c r="B472" s="40"/>
      <c r="C472" s="213" t="s">
        <v>772</v>
      </c>
      <c r="D472" s="213" t="s">
        <v>180</v>
      </c>
      <c r="E472" s="214" t="s">
        <v>2209</v>
      </c>
      <c r="F472" s="215" t="s">
        <v>2210</v>
      </c>
      <c r="G472" s="216" t="s">
        <v>2028</v>
      </c>
      <c r="H472" s="217">
        <v>1</v>
      </c>
      <c r="I472" s="218"/>
      <c r="J472" s="219">
        <f>ROUND(I472*H472,2)</f>
        <v>0</v>
      </c>
      <c r="K472" s="215" t="s">
        <v>184</v>
      </c>
      <c r="L472" s="45"/>
      <c r="M472" s="220" t="s">
        <v>19</v>
      </c>
      <c r="N472" s="221" t="s">
        <v>45</v>
      </c>
      <c r="O472" s="85"/>
      <c r="P472" s="222">
        <f>O472*H472</f>
        <v>0</v>
      </c>
      <c r="Q472" s="222">
        <v>0.0018799999999999999</v>
      </c>
      <c r="R472" s="222">
        <f>Q472*H472</f>
        <v>0.0018799999999999999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279</v>
      </c>
      <c r="AT472" s="224" t="s">
        <v>180</v>
      </c>
      <c r="AU472" s="224" t="s">
        <v>84</v>
      </c>
      <c r="AY472" s="18" t="s">
        <v>178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82</v>
      </c>
      <c r="BK472" s="225">
        <f>ROUND(I472*H472,2)</f>
        <v>0</v>
      </c>
      <c r="BL472" s="18" t="s">
        <v>279</v>
      </c>
      <c r="BM472" s="224" t="s">
        <v>2211</v>
      </c>
    </row>
    <row r="473" s="2" customFormat="1">
      <c r="A473" s="39"/>
      <c r="B473" s="40"/>
      <c r="C473" s="41"/>
      <c r="D473" s="226" t="s">
        <v>187</v>
      </c>
      <c r="E473" s="41"/>
      <c r="F473" s="227" t="s">
        <v>2210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187</v>
      </c>
      <c r="AU473" s="18" t="s">
        <v>84</v>
      </c>
    </row>
    <row r="474" s="2" customFormat="1">
      <c r="A474" s="39"/>
      <c r="B474" s="40"/>
      <c r="C474" s="41"/>
      <c r="D474" s="231" t="s">
        <v>189</v>
      </c>
      <c r="E474" s="41"/>
      <c r="F474" s="232" t="s">
        <v>2212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189</v>
      </c>
      <c r="AU474" s="18" t="s">
        <v>84</v>
      </c>
    </row>
    <row r="475" s="12" customFormat="1" ht="25.92" customHeight="1">
      <c r="A475" s="12"/>
      <c r="B475" s="197"/>
      <c r="C475" s="198"/>
      <c r="D475" s="199" t="s">
        <v>73</v>
      </c>
      <c r="E475" s="200" t="s">
        <v>1384</v>
      </c>
      <c r="F475" s="200" t="s">
        <v>1385</v>
      </c>
      <c r="G475" s="198"/>
      <c r="H475" s="198"/>
      <c r="I475" s="201"/>
      <c r="J475" s="202">
        <f>BK475</f>
        <v>0</v>
      </c>
      <c r="K475" s="198"/>
      <c r="L475" s="203"/>
      <c r="M475" s="204"/>
      <c r="N475" s="205"/>
      <c r="O475" s="205"/>
      <c r="P475" s="206">
        <f>SUM(P476:P481)</f>
        <v>0</v>
      </c>
      <c r="Q475" s="205"/>
      <c r="R475" s="206">
        <f>SUM(R476:R481)</f>
        <v>0</v>
      </c>
      <c r="S475" s="205"/>
      <c r="T475" s="207">
        <f>SUM(T476:T481)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8" t="s">
        <v>185</v>
      </c>
      <c r="AT475" s="209" t="s">
        <v>73</v>
      </c>
      <c r="AU475" s="209" t="s">
        <v>74</v>
      </c>
      <c r="AY475" s="208" t="s">
        <v>178</v>
      </c>
      <c r="BK475" s="210">
        <f>SUM(BK476:BK481)</f>
        <v>0</v>
      </c>
    </row>
    <row r="476" s="2" customFormat="1" ht="66.75" customHeight="1">
      <c r="A476" s="39"/>
      <c r="B476" s="40"/>
      <c r="C476" s="213" t="s">
        <v>777</v>
      </c>
      <c r="D476" s="213" t="s">
        <v>180</v>
      </c>
      <c r="E476" s="214" t="s">
        <v>1387</v>
      </c>
      <c r="F476" s="215" t="s">
        <v>2213</v>
      </c>
      <c r="G476" s="216" t="s">
        <v>1389</v>
      </c>
      <c r="H476" s="217">
        <v>64</v>
      </c>
      <c r="I476" s="218"/>
      <c r="J476" s="219">
        <f>ROUND(I476*H476,2)</f>
        <v>0</v>
      </c>
      <c r="K476" s="215" t="s">
        <v>184</v>
      </c>
      <c r="L476" s="45"/>
      <c r="M476" s="220" t="s">
        <v>19</v>
      </c>
      <c r="N476" s="221" t="s">
        <v>45</v>
      </c>
      <c r="O476" s="85"/>
      <c r="P476" s="222">
        <f>O476*H476</f>
        <v>0</v>
      </c>
      <c r="Q476" s="222">
        <v>0</v>
      </c>
      <c r="R476" s="222">
        <f>Q476*H476</f>
        <v>0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976</v>
      </c>
      <c r="AT476" s="224" t="s">
        <v>180</v>
      </c>
      <c r="AU476" s="224" t="s">
        <v>82</v>
      </c>
      <c r="AY476" s="18" t="s">
        <v>178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82</v>
      </c>
      <c r="BK476" s="225">
        <f>ROUND(I476*H476,2)</f>
        <v>0</v>
      </c>
      <c r="BL476" s="18" t="s">
        <v>976</v>
      </c>
      <c r="BM476" s="224" t="s">
        <v>2214</v>
      </c>
    </row>
    <row r="477" s="2" customFormat="1">
      <c r="A477" s="39"/>
      <c r="B477" s="40"/>
      <c r="C477" s="41"/>
      <c r="D477" s="226" t="s">
        <v>187</v>
      </c>
      <c r="E477" s="41"/>
      <c r="F477" s="227" t="s">
        <v>2215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187</v>
      </c>
      <c r="AU477" s="18" t="s">
        <v>82</v>
      </c>
    </row>
    <row r="478" s="2" customFormat="1">
      <c r="A478" s="39"/>
      <c r="B478" s="40"/>
      <c r="C478" s="41"/>
      <c r="D478" s="231" t="s">
        <v>189</v>
      </c>
      <c r="E478" s="41"/>
      <c r="F478" s="232" t="s">
        <v>1392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189</v>
      </c>
      <c r="AU478" s="18" t="s">
        <v>82</v>
      </c>
    </row>
    <row r="479" s="13" customFormat="1">
      <c r="A479" s="13"/>
      <c r="B479" s="244"/>
      <c r="C479" s="245"/>
      <c r="D479" s="226" t="s">
        <v>288</v>
      </c>
      <c r="E479" s="246" t="s">
        <v>19</v>
      </c>
      <c r="F479" s="247" t="s">
        <v>2216</v>
      </c>
      <c r="G479" s="245"/>
      <c r="H479" s="248">
        <v>32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288</v>
      </c>
      <c r="AU479" s="254" t="s">
        <v>82</v>
      </c>
      <c r="AV479" s="13" t="s">
        <v>84</v>
      </c>
      <c r="AW479" s="13" t="s">
        <v>33</v>
      </c>
      <c r="AX479" s="13" t="s">
        <v>74</v>
      </c>
      <c r="AY479" s="254" t="s">
        <v>178</v>
      </c>
    </row>
    <row r="480" s="13" customFormat="1">
      <c r="A480" s="13"/>
      <c r="B480" s="244"/>
      <c r="C480" s="245"/>
      <c r="D480" s="226" t="s">
        <v>288</v>
      </c>
      <c r="E480" s="246" t="s">
        <v>19</v>
      </c>
      <c r="F480" s="247" t="s">
        <v>2216</v>
      </c>
      <c r="G480" s="245"/>
      <c r="H480" s="248">
        <v>32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288</v>
      </c>
      <c r="AU480" s="254" t="s">
        <v>82</v>
      </c>
      <c r="AV480" s="13" t="s">
        <v>84</v>
      </c>
      <c r="AW480" s="13" t="s">
        <v>33</v>
      </c>
      <c r="AX480" s="13" t="s">
        <v>74</v>
      </c>
      <c r="AY480" s="254" t="s">
        <v>178</v>
      </c>
    </row>
    <row r="481" s="14" customFormat="1">
      <c r="A481" s="14"/>
      <c r="B481" s="255"/>
      <c r="C481" s="256"/>
      <c r="D481" s="226" t="s">
        <v>288</v>
      </c>
      <c r="E481" s="257" t="s">
        <v>19</v>
      </c>
      <c r="F481" s="258" t="s">
        <v>386</v>
      </c>
      <c r="G481" s="256"/>
      <c r="H481" s="259">
        <v>64</v>
      </c>
      <c r="I481" s="260"/>
      <c r="J481" s="256"/>
      <c r="K481" s="256"/>
      <c r="L481" s="261"/>
      <c r="M481" s="280"/>
      <c r="N481" s="281"/>
      <c r="O481" s="281"/>
      <c r="P481" s="281"/>
      <c r="Q481" s="281"/>
      <c r="R481" s="281"/>
      <c r="S481" s="281"/>
      <c r="T481" s="28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5" t="s">
        <v>288</v>
      </c>
      <c r="AU481" s="265" t="s">
        <v>82</v>
      </c>
      <c r="AV481" s="14" t="s">
        <v>185</v>
      </c>
      <c r="AW481" s="14" t="s">
        <v>33</v>
      </c>
      <c r="AX481" s="14" t="s">
        <v>82</v>
      </c>
      <c r="AY481" s="265" t="s">
        <v>178</v>
      </c>
    </row>
    <row r="482" s="2" customFormat="1" ht="6.96" customHeight="1">
      <c r="A482" s="39"/>
      <c r="B482" s="60"/>
      <c r="C482" s="61"/>
      <c r="D482" s="61"/>
      <c r="E482" s="61"/>
      <c r="F482" s="61"/>
      <c r="G482" s="61"/>
      <c r="H482" s="61"/>
      <c r="I482" s="61"/>
      <c r="J482" s="61"/>
      <c r="K482" s="61"/>
      <c r="L482" s="45"/>
      <c r="M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</sheetData>
  <sheetProtection sheet="1" autoFilter="0" formatColumns="0" formatRows="0" objects="1" scenarios="1" spinCount="100000" saltValue="/Yn5C1+V30M75qsFvclG9qrvQwpoCBxN258RNS4Qtt/AxzbaHMSs6pXH85/PTqMVOm5zg5sWOeS/K7gPMPDVeg==" hashValue="zaPHjq8JoTUu8wmrwRvt2PE42iXhCbz9gSOPXQzKG6qEqjfYRPhmPC5IQ9j+1xwq+RzDvn8oSDb120gkOCSJlA==" algorithmName="SHA-512" password="CC35"/>
  <autoFilter ref="C85:K48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721140802"/>
    <hyperlink ref="F94" r:id="rId2" display="https://podminky.urs.cz/item/CS_URS_2022_02/721140806"/>
    <hyperlink ref="F97" r:id="rId3" display="https://podminky.urs.cz/item/CS_URS_2022_02/721175201"/>
    <hyperlink ref="F102" r:id="rId4" display="https://podminky.urs.cz/item/CS_URS_2022_02/721175202"/>
    <hyperlink ref="F114" r:id="rId5" display="https://podminky.urs.cz/item/CS_URS_2022_02/721175203"/>
    <hyperlink ref="F126" r:id="rId6" display="https://podminky.urs.cz/item/CS_URS_2022_02/721175205"/>
    <hyperlink ref="F131" r:id="rId7" display="https://podminky.urs.cz/item/CS_URS_2022_02/721175212"/>
    <hyperlink ref="F147" r:id="rId8" display="https://podminky.urs.cz/item/CS_URS_2022_02/721175213"/>
    <hyperlink ref="F153" r:id="rId9" display="https://podminky.urs.cz/item/CS_URS_2022_02/721194103"/>
    <hyperlink ref="F156" r:id="rId10" display="https://podminky.urs.cz/item/CS_URS_2022_02/721194104"/>
    <hyperlink ref="F159" r:id="rId11" display="https://podminky.urs.cz/item/CS_URS_2022_02/721194105"/>
    <hyperlink ref="F162" r:id="rId12" display="https://podminky.urs.cz/item/CS_URS_2022_02/721194109"/>
    <hyperlink ref="F165" r:id="rId13" display="https://podminky.urs.cz/item/CS_URS_2022_02/721226512"/>
    <hyperlink ref="F168" r:id="rId14" display="https://podminky.urs.cz/item/CS_URS_2022_02/721229111"/>
    <hyperlink ref="F173" r:id="rId15" display="https://podminky.urs.cz/item/CS_URS_2022_02/721273153"/>
    <hyperlink ref="F176" r:id="rId16" display="https://podminky.urs.cz/item/CS_URS_2022_02/721290111"/>
    <hyperlink ref="F186" r:id="rId17" display="https://podminky.urs.cz/item/CS_URS_2022_02/721290822"/>
    <hyperlink ref="F189" r:id="rId18" display="https://podminky.urs.cz/item/CS_URS_2022_02/998721102"/>
    <hyperlink ref="F193" r:id="rId19" display="https://podminky.urs.cz/item/CS_URS_2022_02/722170801"/>
    <hyperlink ref="F196" r:id="rId20" display="https://podminky.urs.cz/item/CS_URS_2022_02/722170804"/>
    <hyperlink ref="F199" r:id="rId21" display="https://podminky.urs.cz/item/CS_URS_2022_02/722173114M"/>
    <hyperlink ref="F202" r:id="rId22" display="https://podminky.urs.cz/item/CS_URS_2022_02/722174021"/>
    <hyperlink ref="F207" r:id="rId23" display="https://podminky.urs.cz/item/CS_URS_2022_02/722174022"/>
    <hyperlink ref="F213" r:id="rId24" display="https://podminky.urs.cz/item/CS_URS_2022_02/722174023"/>
    <hyperlink ref="F219" r:id="rId25" display="https://podminky.urs.cz/item/CS_URS_2022_02/722174024"/>
    <hyperlink ref="F225" r:id="rId26" display="https://podminky.urs.cz/item/CS_URS_2022_02/722174025"/>
    <hyperlink ref="F231" r:id="rId27" display="https://podminky.urs.cz/item/CS_URS_2022_02/722181211"/>
    <hyperlink ref="F236" r:id="rId28" display="https://podminky.urs.cz/item/CS_URS_2022_02/722181212"/>
    <hyperlink ref="F242" r:id="rId29" display="https://podminky.urs.cz/item/CS_URS_2022_02/722181213"/>
    <hyperlink ref="F247" r:id="rId30" display="https://podminky.urs.cz/item/CS_URS_2022_02/722181241"/>
    <hyperlink ref="F252" r:id="rId31" display="https://podminky.urs.cz/item/CS_URS_2022_02/722181242"/>
    <hyperlink ref="F259" r:id="rId32" display="https://podminky.urs.cz/item/CS_URS_2022_02/722181851"/>
    <hyperlink ref="F264" r:id="rId33" display="https://podminky.urs.cz/item/CS_URS_2022_02/722182011"/>
    <hyperlink ref="F270" r:id="rId34" display="https://podminky.urs.cz/item/CS_URS_2022_02/722182012"/>
    <hyperlink ref="F276" r:id="rId35" display="https://podminky.urs.cz/item/CS_URS_2022_02/722182013"/>
    <hyperlink ref="F285" r:id="rId36" display="https://podminky.urs.cz/item/CS_URS_2022_02/722182014"/>
    <hyperlink ref="F291" r:id="rId37" display="https://podminky.urs.cz/item/CS_URS_2022_02/722190401"/>
    <hyperlink ref="F294" r:id="rId38" display="https://podminky.urs.cz/item/CS_URS_2022_02/722220111"/>
    <hyperlink ref="F297" r:id="rId39" display="https://podminky.urs.cz/item/CS_URS_2022_02/722220121"/>
    <hyperlink ref="F300" r:id="rId40" display="https://podminky.urs.cz/item/CS_URS_2022_02/722220851"/>
    <hyperlink ref="F303" r:id="rId41" display="https://podminky.urs.cz/item/CS_URS_2022_02/722220861"/>
    <hyperlink ref="F306" r:id="rId42" display="https://podminky.urs.cz/item/CS_URS_2022_02/722224115"/>
    <hyperlink ref="F309" r:id="rId43" display="https://podminky.urs.cz/item/CS_URS_2022_02/722224115"/>
    <hyperlink ref="F314" r:id="rId44" display="https://podminky.urs.cz/item/CS_URS_2022_02/722232044"/>
    <hyperlink ref="F317" r:id="rId45" display="https://podminky.urs.cz/item/CS_URS_2022_02/722232045"/>
    <hyperlink ref="F320" r:id="rId46" display="https://podminky.urs.cz/item/CS_URS_2022_02/722232046"/>
    <hyperlink ref="F323" r:id="rId47" display="https://podminky.urs.cz/item/CS_URS_2022_02/722232047"/>
    <hyperlink ref="F326" r:id="rId48" display="https://podminky.urs.cz/item/CS_URS_2022_02/722239101"/>
    <hyperlink ref="F331" r:id="rId49" display="https://podminky.urs.cz/item/CS_URS_2022_02/722249122"/>
    <hyperlink ref="F336" r:id="rId50" display="https://podminky.urs.cz/item/CS_URS_2022_02/722250143"/>
    <hyperlink ref="F339" r:id="rId51" display="https://podminky.urs.cz/item/CS_URS_2022_02/722290215"/>
    <hyperlink ref="F344" r:id="rId52" display="https://podminky.urs.cz/item/CS_URS_2022_02/722290234"/>
    <hyperlink ref="F349" r:id="rId53" display="https://podminky.urs.cz/item/CS_URS_2022_02/722290822"/>
    <hyperlink ref="F352" r:id="rId54" display="https://podminky.urs.cz/item/CS_URS_2022_02/998722102"/>
    <hyperlink ref="F356" r:id="rId55" display="https://podminky.urs.cz/item/CS_URS_2022_02/725110811"/>
    <hyperlink ref="F359" r:id="rId56" display="https://podminky.urs.cz/item/CS_URS_2022_02/725112022M"/>
    <hyperlink ref="F362" r:id="rId57" display="https://podminky.urs.cz/item/CS_URS_2022_02/725112022"/>
    <hyperlink ref="F365" r:id="rId58" display="https://podminky.urs.cz/item/CS_URS_2022_02/725210821"/>
    <hyperlink ref="F368" r:id="rId59" display="https://podminky.urs.cz/item/CS_URS_2022_02/725211615"/>
    <hyperlink ref="F371" r:id="rId60" display="https://podminky.urs.cz/item/CS_URS_2022_02/725240811"/>
    <hyperlink ref="F374" r:id="rId61" display="https://podminky.urs.cz/item/CS_URS_2022_02/725241142"/>
    <hyperlink ref="F377" r:id="rId62" display="https://podminky.urs.cz/item/CS_URS_2022_02/725244843"/>
    <hyperlink ref="F380" r:id="rId63" display="https://podminky.urs.cz/item/CS_URS_2022_02/725291111M"/>
    <hyperlink ref="F387" r:id="rId64" display="https://podminky.urs.cz/item/CS_URS_2022_02/725291511"/>
    <hyperlink ref="F390" r:id="rId65" display="https://podminky.urs.cz/item/CS_URS_2022_02/725291521"/>
    <hyperlink ref="F393" r:id="rId66" display="https://podminky.urs.cz/item/CS_URS_2022_02/725291531"/>
    <hyperlink ref="F396" r:id="rId67" display="https://podminky.urs.cz/item/CS_URS_2022_02/725310823"/>
    <hyperlink ref="F399" r:id="rId68" display="https://podminky.urs.cz/item/CS_URS_2022_02/725319111"/>
    <hyperlink ref="F404" r:id="rId69" display="https://podminky.urs.cz/item/CS_URS_2022_02/725330820"/>
    <hyperlink ref="F407" r:id="rId70" display="https://podminky.urs.cz/item/CS_URS_2022_02/725331111"/>
    <hyperlink ref="F410" r:id="rId71" display="https://podminky.urs.cz/item/CS_URS_2022_02/725810811"/>
    <hyperlink ref="F413" r:id="rId72" display="https://podminky.urs.cz/item/CS_URS_2022_02/725813111"/>
    <hyperlink ref="F416" r:id="rId73" display="https://podminky.urs.cz/item/CS_URS_2022_02/725813112"/>
    <hyperlink ref="F419" r:id="rId74" display="https://podminky.urs.cz/item/CS_URS_2022_02/725820801"/>
    <hyperlink ref="F422" r:id="rId75" display="https://podminky.urs.cz/item/CS_URS_2022_02/725820802"/>
    <hyperlink ref="F425" r:id="rId76" display="https://podminky.urs.cz/item/CS_URS_2022_02/725821316"/>
    <hyperlink ref="F428" r:id="rId77" display="https://podminky.urs.cz/item/CS_URS_2022_02/725822611"/>
    <hyperlink ref="F431" r:id="rId78" display="https://podminky.urs.cz/item/CS_URS_2022_02/725829131"/>
    <hyperlink ref="F436" r:id="rId79" display="https://podminky.urs.cz/item/CS_URS_2022_02/725831311"/>
    <hyperlink ref="F439" r:id="rId80" display="https://podminky.urs.cz/item/CS_URS_2022_02/725840850"/>
    <hyperlink ref="F442" r:id="rId81" display="https://podminky.urs.cz/item/CS_URS_2022_02/725841312"/>
    <hyperlink ref="F445" r:id="rId82" display="https://podminky.urs.cz/item/CS_URS_2022_02/725860811"/>
    <hyperlink ref="F448" r:id="rId83" display="https://podminky.urs.cz/item/CS_URS_2022_02/725861102"/>
    <hyperlink ref="F451" r:id="rId84" display="https://podminky.urs.cz/item/CS_URS_2022_02/725862103"/>
    <hyperlink ref="F454" r:id="rId85" display="https://podminky.urs.cz/item/CS_URS_2022_02/725865311"/>
    <hyperlink ref="F457" r:id="rId86" display="https://podminky.urs.cz/item/CS_URS_2022_02/725590812"/>
    <hyperlink ref="F460" r:id="rId87" display="https://podminky.urs.cz/item/CS_URS_2022_02/998725102"/>
    <hyperlink ref="F464" r:id="rId88" display="https://podminky.urs.cz/item/CS_URS_2022_02/726111031"/>
    <hyperlink ref="F467" r:id="rId89" display="https://podminky.urs.cz/item/CS_URS_2022_02/726191001"/>
    <hyperlink ref="F470" r:id="rId90" display="https://podminky.urs.cz/item/CS_URS_2022_02/998726112"/>
    <hyperlink ref="F474" r:id="rId91" display="https://podminky.urs.cz/item/CS_URS_2022_02/732421201"/>
    <hyperlink ref="F478" r:id="rId92" display="https://podminky.urs.cz/item/CS_URS_2022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2217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1796</v>
      </c>
      <c r="G12" s="39"/>
      <c r="H12" s="39"/>
      <c r="I12" s="143" t="s">
        <v>23</v>
      </c>
      <c r="J12" s="147" t="str">
        <f>'Rekapitulace stavby'!AN8</f>
        <v>26. 4. 2022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1797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1798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35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28</v>
      </c>
      <c r="J21" s="134" t="s">
        <v>37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36</v>
      </c>
      <c r="F24" s="39"/>
      <c r="G24" s="39"/>
      <c r="H24" s="39"/>
      <c r="I24" s="143" t="s">
        <v>28</v>
      </c>
      <c r="J24" s="134" t="s">
        <v>37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ROUND((SUM(BE85:BE332)),  2)</f>
        <v>0</v>
      </c>
      <c r="G33" s="39"/>
      <c r="H33" s="39"/>
      <c r="I33" s="158">
        <v>0.20999999999999999</v>
      </c>
      <c r="J33" s="157">
        <f>ROUND(((SUM(BE85:BE332))*I33),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ROUND((SUM(BF85:BF332)),  2)</f>
        <v>0</v>
      </c>
      <c r="G34" s="39"/>
      <c r="H34" s="39"/>
      <c r="I34" s="158">
        <v>0.14999999999999999</v>
      </c>
      <c r="J34" s="157">
        <f>ROUND(((SUM(BF85:BF332))*I34),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ROUND((SUM(BG85:BG332)),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ROUND((SUM(BH85:BH332)),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ROUND((SUM(BI85:BI332)),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2022_MŠ HOŘANY REKONSTRUKCE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Vytápění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Stonava č.p. 1014, Stonava 735 34</v>
      </c>
      <c r="G52" s="41"/>
      <c r="H52" s="41"/>
      <c r="I52" s="33" t="s">
        <v>23</v>
      </c>
      <c r="J52" s="73" t="str">
        <f>IF(J12="","",J12)</f>
        <v>26. 4. 2022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Stonava</v>
      </c>
      <c r="G54" s="41"/>
      <c r="H54" s="41"/>
      <c r="I54" s="33" t="s">
        <v>31</v>
      </c>
      <c r="J54" s="37" t="str">
        <f>E21</f>
        <v>Amun Pro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129</v>
      </c>
      <c r="D57" s="172"/>
      <c r="E57" s="172"/>
      <c r="F57" s="172"/>
      <c r="G57" s="172"/>
      <c r="H57" s="172"/>
      <c r="I57" s="172"/>
      <c r="J57" s="173" t="s">
        <v>130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131</v>
      </c>
    </row>
    <row r="60" s="9" customFormat="1" ht="24.96" customHeight="1">
      <c r="A60" s="9"/>
      <c r="B60" s="175"/>
      <c r="C60" s="176"/>
      <c r="D60" s="177" t="s">
        <v>145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1802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2218</v>
      </c>
      <c r="E62" s="183"/>
      <c r="F62" s="183"/>
      <c r="G62" s="183"/>
      <c r="H62" s="183"/>
      <c r="I62" s="183"/>
      <c r="J62" s="184">
        <f>J100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2219</v>
      </c>
      <c r="E63" s="183"/>
      <c r="F63" s="183"/>
      <c r="G63" s="183"/>
      <c r="H63" s="183"/>
      <c r="I63" s="183"/>
      <c r="J63" s="184">
        <f>J207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2220</v>
      </c>
      <c r="E64" s="183"/>
      <c r="F64" s="183"/>
      <c r="G64" s="183"/>
      <c r="H64" s="183"/>
      <c r="I64" s="183"/>
      <c r="J64" s="184">
        <f>J251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5"/>
      <c r="C65" s="176"/>
      <c r="D65" s="177" t="s">
        <v>162</v>
      </c>
      <c r="E65" s="178"/>
      <c r="F65" s="178"/>
      <c r="G65" s="178"/>
      <c r="H65" s="178"/>
      <c r="I65" s="178"/>
      <c r="J65" s="179">
        <f>J315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163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2022_MŠ HOŘANY REKONSTRUKCE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05 - Vytápění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Stonava č.p. 1014, Stonava 735 34</v>
      </c>
      <c r="G79" s="41"/>
      <c r="H79" s="41"/>
      <c r="I79" s="33" t="s">
        <v>23</v>
      </c>
      <c r="J79" s="73" t="str">
        <f>IF(J12="","",J12)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Obec Stonava</v>
      </c>
      <c r="G81" s="41"/>
      <c r="H81" s="41"/>
      <c r="I81" s="33" t="s">
        <v>31</v>
      </c>
      <c r="J81" s="37" t="str">
        <f>E21</f>
        <v>Amun Pro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P86+P315</f>
        <v>0</v>
      </c>
      <c r="Q85" s="97"/>
      <c r="R85" s="194">
        <f>R86+R315</f>
        <v>1.39534</v>
      </c>
      <c r="S85" s="97"/>
      <c r="T85" s="195">
        <f>T86+T315</f>
        <v>6.0112699999999997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BK86+BK315</f>
        <v>0</v>
      </c>
    </row>
    <row r="86" s="12" customFormat="1" ht="25.92" customHeight="1">
      <c r="A86" s="12"/>
      <c r="B86" s="197"/>
      <c r="C86" s="198"/>
      <c r="D86" s="199" t="s">
        <v>73</v>
      </c>
      <c r="E86" s="200" t="s">
        <v>691</v>
      </c>
      <c r="F86" s="200" t="s">
        <v>692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P87+P100+P207+P251</f>
        <v>0</v>
      </c>
      <c r="Q86" s="205"/>
      <c r="R86" s="206">
        <f>R87+R100+R207+R251</f>
        <v>1.39534</v>
      </c>
      <c r="S86" s="205"/>
      <c r="T86" s="207">
        <f>T87+T100+T207+T251</f>
        <v>6.0112699999999997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84</v>
      </c>
      <c r="AT86" s="209" t="s">
        <v>73</v>
      </c>
      <c r="AU86" s="209" t="s">
        <v>74</v>
      </c>
      <c r="AY86" s="208" t="s">
        <v>178</v>
      </c>
      <c r="BK86" s="210">
        <f>BK87+BK100+BK207+BK251</f>
        <v>0</v>
      </c>
    </row>
    <row r="87" s="12" customFormat="1" ht="22.8" customHeight="1">
      <c r="A87" s="12"/>
      <c r="B87" s="197"/>
      <c r="C87" s="198"/>
      <c r="D87" s="199" t="s">
        <v>73</v>
      </c>
      <c r="E87" s="211" t="s">
        <v>2207</v>
      </c>
      <c r="F87" s="211" t="s">
        <v>2208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SUM(P88:P99)</f>
        <v>0</v>
      </c>
      <c r="Q87" s="205"/>
      <c r="R87" s="206">
        <f>SUM(R88:R99)</f>
        <v>0.01976</v>
      </c>
      <c r="S87" s="205"/>
      <c r="T87" s="207">
        <f>SUM(T88:T99)</f>
        <v>2.8540999999999999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84</v>
      </c>
      <c r="AT87" s="209" t="s">
        <v>73</v>
      </c>
      <c r="AU87" s="209" t="s">
        <v>82</v>
      </c>
      <c r="AY87" s="208" t="s">
        <v>178</v>
      </c>
      <c r="BK87" s="210">
        <f>SUM(BK88:BK99)</f>
        <v>0</v>
      </c>
    </row>
    <row r="88" s="2" customFormat="1" ht="16.5" customHeight="1">
      <c r="A88" s="39"/>
      <c r="B88" s="40"/>
      <c r="C88" s="213" t="s">
        <v>82</v>
      </c>
      <c r="D88" s="213" t="s">
        <v>180</v>
      </c>
      <c r="E88" s="214" t="s">
        <v>2221</v>
      </c>
      <c r="F88" s="215" t="s">
        <v>2222</v>
      </c>
      <c r="G88" s="216" t="s">
        <v>271</v>
      </c>
      <c r="H88" s="217">
        <v>1</v>
      </c>
      <c r="I88" s="218"/>
      <c r="J88" s="219">
        <f>ROUND(I88*H88,2)</f>
        <v>0</v>
      </c>
      <c r="K88" s="215" t="s">
        <v>184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2.8540999999999999</v>
      </c>
      <c r="T88" s="223">
        <f>S88*H88</f>
        <v>2.8540999999999999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279</v>
      </c>
      <c r="AT88" s="224" t="s">
        <v>180</v>
      </c>
      <c r="AU88" s="224" t="s">
        <v>84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279</v>
      </c>
      <c r="BM88" s="224" t="s">
        <v>2223</v>
      </c>
    </row>
    <row r="89" s="2" customFormat="1">
      <c r="A89" s="39"/>
      <c r="B89" s="40"/>
      <c r="C89" s="41"/>
      <c r="D89" s="226" t="s">
        <v>187</v>
      </c>
      <c r="E89" s="41"/>
      <c r="F89" s="227" t="s">
        <v>2222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84</v>
      </c>
    </row>
    <row r="90" s="2" customFormat="1">
      <c r="A90" s="39"/>
      <c r="B90" s="40"/>
      <c r="C90" s="41"/>
      <c r="D90" s="231" t="s">
        <v>189</v>
      </c>
      <c r="E90" s="41"/>
      <c r="F90" s="232" t="s">
        <v>2224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189</v>
      </c>
      <c r="AU90" s="18" t="s">
        <v>84</v>
      </c>
    </row>
    <row r="91" s="2" customFormat="1" ht="16.5" customHeight="1">
      <c r="A91" s="39"/>
      <c r="B91" s="40"/>
      <c r="C91" s="213" t="s">
        <v>84</v>
      </c>
      <c r="D91" s="213" t="s">
        <v>180</v>
      </c>
      <c r="E91" s="214" t="s">
        <v>2225</v>
      </c>
      <c r="F91" s="215" t="s">
        <v>2226</v>
      </c>
      <c r="G91" s="216" t="s">
        <v>271</v>
      </c>
      <c r="H91" s="217">
        <v>1</v>
      </c>
      <c r="I91" s="218"/>
      <c r="J91" s="219">
        <f>ROUND(I91*H91,2)</f>
        <v>0</v>
      </c>
      <c r="K91" s="215" t="s">
        <v>184</v>
      </c>
      <c r="L91" s="45"/>
      <c r="M91" s="220" t="s">
        <v>19</v>
      </c>
      <c r="N91" s="221" t="s">
        <v>45</v>
      </c>
      <c r="O91" s="85"/>
      <c r="P91" s="222">
        <f>O91*H91</f>
        <v>0</v>
      </c>
      <c r="Q91" s="222">
        <v>0.01976</v>
      </c>
      <c r="R91" s="222">
        <f>Q91*H91</f>
        <v>0.01976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279</v>
      </c>
      <c r="AT91" s="224" t="s">
        <v>180</v>
      </c>
      <c r="AU91" s="224" t="s">
        <v>84</v>
      </c>
      <c r="AY91" s="18" t="s">
        <v>178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82</v>
      </c>
      <c r="BK91" s="225">
        <f>ROUND(I91*H91,2)</f>
        <v>0</v>
      </c>
      <c r="BL91" s="18" t="s">
        <v>279</v>
      </c>
      <c r="BM91" s="224" t="s">
        <v>2227</v>
      </c>
    </row>
    <row r="92" s="2" customFormat="1">
      <c r="A92" s="39"/>
      <c r="B92" s="40"/>
      <c r="C92" s="41"/>
      <c r="D92" s="226" t="s">
        <v>187</v>
      </c>
      <c r="E92" s="41"/>
      <c r="F92" s="227" t="s">
        <v>2226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187</v>
      </c>
      <c r="AU92" s="18" t="s">
        <v>84</v>
      </c>
    </row>
    <row r="93" s="2" customFormat="1">
      <c r="A93" s="39"/>
      <c r="B93" s="40"/>
      <c r="C93" s="41"/>
      <c r="D93" s="231" t="s">
        <v>189</v>
      </c>
      <c r="E93" s="41"/>
      <c r="F93" s="232" t="s">
        <v>2228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189</v>
      </c>
      <c r="AU93" s="18" t="s">
        <v>84</v>
      </c>
    </row>
    <row r="94" s="2" customFormat="1" ht="16.5" customHeight="1">
      <c r="A94" s="39"/>
      <c r="B94" s="40"/>
      <c r="C94" s="213" t="s">
        <v>196</v>
      </c>
      <c r="D94" s="213" t="s">
        <v>180</v>
      </c>
      <c r="E94" s="214" t="s">
        <v>2229</v>
      </c>
      <c r="F94" s="215" t="s">
        <v>2230</v>
      </c>
      <c r="G94" s="216" t="s">
        <v>271</v>
      </c>
      <c r="H94" s="217">
        <v>1</v>
      </c>
      <c r="I94" s="218"/>
      <c r="J94" s="219">
        <f>ROUND(I94*H94,2)</f>
        <v>0</v>
      </c>
      <c r="K94" s="215" t="s">
        <v>184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279</v>
      </c>
      <c r="AT94" s="224" t="s">
        <v>180</v>
      </c>
      <c r="AU94" s="224" t="s">
        <v>84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279</v>
      </c>
      <c r="BM94" s="224" t="s">
        <v>2231</v>
      </c>
    </row>
    <row r="95" s="2" customFormat="1">
      <c r="A95" s="39"/>
      <c r="B95" s="40"/>
      <c r="C95" s="41"/>
      <c r="D95" s="226" t="s">
        <v>187</v>
      </c>
      <c r="E95" s="41"/>
      <c r="F95" s="227" t="s">
        <v>2230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84</v>
      </c>
    </row>
    <row r="96" s="2" customFormat="1">
      <c r="A96" s="39"/>
      <c r="B96" s="40"/>
      <c r="C96" s="41"/>
      <c r="D96" s="231" t="s">
        <v>189</v>
      </c>
      <c r="E96" s="41"/>
      <c r="F96" s="232" t="s">
        <v>2232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189</v>
      </c>
      <c r="AU96" s="18" t="s">
        <v>84</v>
      </c>
    </row>
    <row r="97" s="2" customFormat="1" ht="24.15" customHeight="1">
      <c r="A97" s="39"/>
      <c r="B97" s="40"/>
      <c r="C97" s="213" t="s">
        <v>185</v>
      </c>
      <c r="D97" s="213" t="s">
        <v>180</v>
      </c>
      <c r="E97" s="214" t="s">
        <v>2233</v>
      </c>
      <c r="F97" s="215" t="s">
        <v>2234</v>
      </c>
      <c r="G97" s="216" t="s">
        <v>252</v>
      </c>
      <c r="H97" s="217">
        <v>11.416</v>
      </c>
      <c r="I97" s="218"/>
      <c r="J97" s="219">
        <f>ROUND(I97*H97,2)</f>
        <v>0</v>
      </c>
      <c r="K97" s="215" t="s">
        <v>184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279</v>
      </c>
      <c r="AT97" s="224" t="s">
        <v>180</v>
      </c>
      <c r="AU97" s="224" t="s">
        <v>84</v>
      </c>
      <c r="AY97" s="18" t="s">
        <v>178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82</v>
      </c>
      <c r="BK97" s="225">
        <f>ROUND(I97*H97,2)</f>
        <v>0</v>
      </c>
      <c r="BL97" s="18" t="s">
        <v>279</v>
      </c>
      <c r="BM97" s="224" t="s">
        <v>2235</v>
      </c>
    </row>
    <row r="98" s="2" customFormat="1">
      <c r="A98" s="39"/>
      <c r="B98" s="40"/>
      <c r="C98" s="41"/>
      <c r="D98" s="226" t="s">
        <v>187</v>
      </c>
      <c r="E98" s="41"/>
      <c r="F98" s="227" t="s">
        <v>2234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187</v>
      </c>
      <c r="AU98" s="18" t="s">
        <v>84</v>
      </c>
    </row>
    <row r="99" s="2" customFormat="1">
      <c r="A99" s="39"/>
      <c r="B99" s="40"/>
      <c r="C99" s="41"/>
      <c r="D99" s="231" t="s">
        <v>189</v>
      </c>
      <c r="E99" s="41"/>
      <c r="F99" s="232" t="s">
        <v>2236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189</v>
      </c>
      <c r="AU99" s="18" t="s">
        <v>84</v>
      </c>
    </row>
    <row r="100" s="12" customFormat="1" ht="22.8" customHeight="1">
      <c r="A100" s="12"/>
      <c r="B100" s="197"/>
      <c r="C100" s="198"/>
      <c r="D100" s="199" t="s">
        <v>73</v>
      </c>
      <c r="E100" s="211" t="s">
        <v>2237</v>
      </c>
      <c r="F100" s="211" t="s">
        <v>2238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SUM(P101:P206)</f>
        <v>0</v>
      </c>
      <c r="Q100" s="205"/>
      <c r="R100" s="206">
        <f>SUM(R101:R206)</f>
        <v>0.31336000000000003</v>
      </c>
      <c r="S100" s="205"/>
      <c r="T100" s="207">
        <f>SUM(T101:T206)</f>
        <v>0.96425000000000005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84</v>
      </c>
      <c r="AT100" s="209" t="s">
        <v>73</v>
      </c>
      <c r="AU100" s="209" t="s">
        <v>82</v>
      </c>
      <c r="AY100" s="208" t="s">
        <v>178</v>
      </c>
      <c r="BK100" s="210">
        <f>SUM(BK101:BK206)</f>
        <v>0</v>
      </c>
    </row>
    <row r="101" s="2" customFormat="1" ht="16.5" customHeight="1">
      <c r="A101" s="39"/>
      <c r="B101" s="40"/>
      <c r="C101" s="213" t="s">
        <v>210</v>
      </c>
      <c r="D101" s="213" t="s">
        <v>180</v>
      </c>
      <c r="E101" s="214" t="s">
        <v>2239</v>
      </c>
      <c r="F101" s="215" t="s">
        <v>2240</v>
      </c>
      <c r="G101" s="216" t="s">
        <v>237</v>
      </c>
      <c r="H101" s="217">
        <v>156</v>
      </c>
      <c r="I101" s="218"/>
      <c r="J101" s="219">
        <f>ROUND(I101*H101,2)</f>
        <v>0</v>
      </c>
      <c r="K101" s="215" t="s">
        <v>184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2.0000000000000002E-05</v>
      </c>
      <c r="R101" s="222">
        <f>Q101*H101</f>
        <v>0.0031200000000000004</v>
      </c>
      <c r="S101" s="222">
        <v>0.001</v>
      </c>
      <c r="T101" s="223">
        <f>S101*H101</f>
        <v>0.156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279</v>
      </c>
      <c r="AT101" s="224" t="s">
        <v>180</v>
      </c>
      <c r="AU101" s="224" t="s">
        <v>84</v>
      </c>
      <c r="AY101" s="18" t="s">
        <v>178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82</v>
      </c>
      <c r="BK101" s="225">
        <f>ROUND(I101*H101,2)</f>
        <v>0</v>
      </c>
      <c r="BL101" s="18" t="s">
        <v>279</v>
      </c>
      <c r="BM101" s="224" t="s">
        <v>2241</v>
      </c>
    </row>
    <row r="102" s="2" customFormat="1">
      <c r="A102" s="39"/>
      <c r="B102" s="40"/>
      <c r="C102" s="41"/>
      <c r="D102" s="226" t="s">
        <v>187</v>
      </c>
      <c r="E102" s="41"/>
      <c r="F102" s="227" t="s">
        <v>2240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187</v>
      </c>
      <c r="AU102" s="18" t="s">
        <v>84</v>
      </c>
    </row>
    <row r="103" s="2" customFormat="1">
      <c r="A103" s="39"/>
      <c r="B103" s="40"/>
      <c r="C103" s="41"/>
      <c r="D103" s="231" t="s">
        <v>189</v>
      </c>
      <c r="E103" s="41"/>
      <c r="F103" s="232" t="s">
        <v>2242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189</v>
      </c>
      <c r="AU103" s="18" t="s">
        <v>84</v>
      </c>
    </row>
    <row r="104" s="2" customFormat="1" ht="16.5" customHeight="1">
      <c r="A104" s="39"/>
      <c r="B104" s="40"/>
      <c r="C104" s="213" t="s">
        <v>216</v>
      </c>
      <c r="D104" s="213" t="s">
        <v>180</v>
      </c>
      <c r="E104" s="214" t="s">
        <v>2243</v>
      </c>
      <c r="F104" s="215" t="s">
        <v>2244</v>
      </c>
      <c r="G104" s="216" t="s">
        <v>237</v>
      </c>
      <c r="H104" s="217">
        <v>226</v>
      </c>
      <c r="I104" s="218"/>
      <c r="J104" s="219">
        <f>ROUND(I104*H104,2)</f>
        <v>0</v>
      </c>
      <c r="K104" s="215" t="s">
        <v>184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2.0000000000000002E-05</v>
      </c>
      <c r="R104" s="222">
        <f>Q104*H104</f>
        <v>0.0045200000000000006</v>
      </c>
      <c r="S104" s="222">
        <v>0.0032000000000000002</v>
      </c>
      <c r="T104" s="223">
        <f>S104*H104</f>
        <v>0.72320000000000006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279</v>
      </c>
      <c r="AT104" s="224" t="s">
        <v>180</v>
      </c>
      <c r="AU104" s="224" t="s">
        <v>84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279</v>
      </c>
      <c r="BM104" s="224" t="s">
        <v>2245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2244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84</v>
      </c>
    </row>
    <row r="106" s="2" customFormat="1">
      <c r="A106" s="39"/>
      <c r="B106" s="40"/>
      <c r="C106" s="41"/>
      <c r="D106" s="231" t="s">
        <v>189</v>
      </c>
      <c r="E106" s="41"/>
      <c r="F106" s="232" t="s">
        <v>2246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189</v>
      </c>
      <c r="AU106" s="18" t="s">
        <v>84</v>
      </c>
    </row>
    <row r="107" s="2" customFormat="1" ht="24.15" customHeight="1">
      <c r="A107" s="39"/>
      <c r="B107" s="40"/>
      <c r="C107" s="213" t="s">
        <v>222</v>
      </c>
      <c r="D107" s="213" t="s">
        <v>180</v>
      </c>
      <c r="E107" s="214" t="s">
        <v>2247</v>
      </c>
      <c r="F107" s="215" t="s">
        <v>2248</v>
      </c>
      <c r="G107" s="216" t="s">
        <v>271</v>
      </c>
      <c r="H107" s="217">
        <v>70</v>
      </c>
      <c r="I107" s="218"/>
      <c r="J107" s="219">
        <f>ROUND(I107*H107,2)</f>
        <v>0</v>
      </c>
      <c r="K107" s="215" t="s">
        <v>184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0.00013999999999999999</v>
      </c>
      <c r="T107" s="223">
        <f>S107*H107</f>
        <v>0.0097999999999999997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279</v>
      </c>
      <c r="AT107" s="224" t="s">
        <v>180</v>
      </c>
      <c r="AU107" s="224" t="s">
        <v>84</v>
      </c>
      <c r="AY107" s="18" t="s">
        <v>178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82</v>
      </c>
      <c r="BK107" s="225">
        <f>ROUND(I107*H107,2)</f>
        <v>0</v>
      </c>
      <c r="BL107" s="18" t="s">
        <v>279</v>
      </c>
      <c r="BM107" s="224" t="s">
        <v>2249</v>
      </c>
    </row>
    <row r="108" s="2" customFormat="1">
      <c r="A108" s="39"/>
      <c r="B108" s="40"/>
      <c r="C108" s="41"/>
      <c r="D108" s="226" t="s">
        <v>187</v>
      </c>
      <c r="E108" s="41"/>
      <c r="F108" s="227" t="s">
        <v>2248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187</v>
      </c>
      <c r="AU108" s="18" t="s">
        <v>84</v>
      </c>
    </row>
    <row r="109" s="2" customFormat="1">
      <c r="A109" s="39"/>
      <c r="B109" s="40"/>
      <c r="C109" s="41"/>
      <c r="D109" s="231" t="s">
        <v>189</v>
      </c>
      <c r="E109" s="41"/>
      <c r="F109" s="232" t="s">
        <v>2250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189</v>
      </c>
      <c r="AU109" s="18" t="s">
        <v>84</v>
      </c>
    </row>
    <row r="110" s="2" customFormat="1" ht="21.75" customHeight="1">
      <c r="A110" s="39"/>
      <c r="B110" s="40"/>
      <c r="C110" s="213" t="s">
        <v>220</v>
      </c>
      <c r="D110" s="213" t="s">
        <v>180</v>
      </c>
      <c r="E110" s="214" t="s">
        <v>2251</v>
      </c>
      <c r="F110" s="215" t="s">
        <v>2252</v>
      </c>
      <c r="G110" s="216" t="s">
        <v>271</v>
      </c>
      <c r="H110" s="217">
        <v>35</v>
      </c>
      <c r="I110" s="218"/>
      <c r="J110" s="219">
        <f>ROUND(I110*H110,2)</f>
        <v>0</v>
      </c>
      <c r="K110" s="215" t="s">
        <v>184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2.0000000000000002E-05</v>
      </c>
      <c r="R110" s="222">
        <f>Q110*H110</f>
        <v>0.0007000000000000001</v>
      </c>
      <c r="S110" s="222">
        <v>0.00215</v>
      </c>
      <c r="T110" s="223">
        <f>S110*H110</f>
        <v>0.075249999999999997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279</v>
      </c>
      <c r="AT110" s="224" t="s">
        <v>180</v>
      </c>
      <c r="AU110" s="224" t="s">
        <v>84</v>
      </c>
      <c r="AY110" s="18" t="s">
        <v>178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279</v>
      </c>
      <c r="BM110" s="224" t="s">
        <v>2253</v>
      </c>
    </row>
    <row r="111" s="2" customFormat="1">
      <c r="A111" s="39"/>
      <c r="B111" s="40"/>
      <c r="C111" s="41"/>
      <c r="D111" s="226" t="s">
        <v>187</v>
      </c>
      <c r="E111" s="41"/>
      <c r="F111" s="227" t="s">
        <v>2252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187</v>
      </c>
      <c r="AU111" s="18" t="s">
        <v>84</v>
      </c>
    </row>
    <row r="112" s="2" customFormat="1">
      <c r="A112" s="39"/>
      <c r="B112" s="40"/>
      <c r="C112" s="41"/>
      <c r="D112" s="231" t="s">
        <v>189</v>
      </c>
      <c r="E112" s="41"/>
      <c r="F112" s="232" t="s">
        <v>2254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189</v>
      </c>
      <c r="AU112" s="18" t="s">
        <v>84</v>
      </c>
    </row>
    <row r="113" s="2" customFormat="1" ht="24.15" customHeight="1">
      <c r="A113" s="39"/>
      <c r="B113" s="40"/>
      <c r="C113" s="213" t="s">
        <v>234</v>
      </c>
      <c r="D113" s="213" t="s">
        <v>180</v>
      </c>
      <c r="E113" s="214" t="s">
        <v>2255</v>
      </c>
      <c r="F113" s="215" t="s">
        <v>2256</v>
      </c>
      <c r="G113" s="216" t="s">
        <v>237</v>
      </c>
      <c r="H113" s="217">
        <v>11.300000000000001</v>
      </c>
      <c r="I113" s="218"/>
      <c r="J113" s="219">
        <f>ROUND(I113*H113,2)</f>
        <v>0</v>
      </c>
      <c r="K113" s="215" t="s">
        <v>184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0.00058</v>
      </c>
      <c r="R113" s="222">
        <f>Q113*H113</f>
        <v>0.0065540000000000008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279</v>
      </c>
      <c r="AT113" s="224" t="s">
        <v>180</v>
      </c>
      <c r="AU113" s="224" t="s">
        <v>84</v>
      </c>
      <c r="AY113" s="18" t="s">
        <v>178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82</v>
      </c>
      <c r="BK113" s="225">
        <f>ROUND(I113*H113,2)</f>
        <v>0</v>
      </c>
      <c r="BL113" s="18" t="s">
        <v>279</v>
      </c>
      <c r="BM113" s="224" t="s">
        <v>2257</v>
      </c>
    </row>
    <row r="114" s="2" customFormat="1">
      <c r="A114" s="39"/>
      <c r="B114" s="40"/>
      <c r="C114" s="41"/>
      <c r="D114" s="226" t="s">
        <v>187</v>
      </c>
      <c r="E114" s="41"/>
      <c r="F114" s="227" t="s">
        <v>2258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187</v>
      </c>
      <c r="AU114" s="18" t="s">
        <v>84</v>
      </c>
    </row>
    <row r="115" s="2" customFormat="1">
      <c r="A115" s="39"/>
      <c r="B115" s="40"/>
      <c r="C115" s="41"/>
      <c r="D115" s="231" t="s">
        <v>189</v>
      </c>
      <c r="E115" s="41"/>
      <c r="F115" s="232" t="s">
        <v>2259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189</v>
      </c>
      <c r="AU115" s="18" t="s">
        <v>84</v>
      </c>
    </row>
    <row r="116" s="13" customFormat="1">
      <c r="A116" s="13"/>
      <c r="B116" s="244"/>
      <c r="C116" s="245"/>
      <c r="D116" s="226" t="s">
        <v>288</v>
      </c>
      <c r="E116" s="246" t="s">
        <v>19</v>
      </c>
      <c r="F116" s="247" t="s">
        <v>2260</v>
      </c>
      <c r="G116" s="245"/>
      <c r="H116" s="248">
        <v>0.59999999999999998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4" t="s">
        <v>288</v>
      </c>
      <c r="AU116" s="254" t="s">
        <v>84</v>
      </c>
      <c r="AV116" s="13" t="s">
        <v>84</v>
      </c>
      <c r="AW116" s="13" t="s">
        <v>33</v>
      </c>
      <c r="AX116" s="13" t="s">
        <v>74</v>
      </c>
      <c r="AY116" s="254" t="s">
        <v>178</v>
      </c>
    </row>
    <row r="117" s="13" customFormat="1">
      <c r="A117" s="13"/>
      <c r="B117" s="244"/>
      <c r="C117" s="245"/>
      <c r="D117" s="226" t="s">
        <v>288</v>
      </c>
      <c r="E117" s="246" t="s">
        <v>19</v>
      </c>
      <c r="F117" s="247" t="s">
        <v>2260</v>
      </c>
      <c r="G117" s="245"/>
      <c r="H117" s="248">
        <v>0.59999999999999998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4" t="s">
        <v>288</v>
      </c>
      <c r="AU117" s="254" t="s">
        <v>84</v>
      </c>
      <c r="AV117" s="13" t="s">
        <v>84</v>
      </c>
      <c r="AW117" s="13" t="s">
        <v>33</v>
      </c>
      <c r="AX117" s="13" t="s">
        <v>74</v>
      </c>
      <c r="AY117" s="254" t="s">
        <v>178</v>
      </c>
    </row>
    <row r="118" s="13" customFormat="1">
      <c r="A118" s="13"/>
      <c r="B118" s="244"/>
      <c r="C118" s="245"/>
      <c r="D118" s="226" t="s">
        <v>288</v>
      </c>
      <c r="E118" s="246" t="s">
        <v>19</v>
      </c>
      <c r="F118" s="247" t="s">
        <v>2260</v>
      </c>
      <c r="G118" s="245"/>
      <c r="H118" s="248">
        <v>0.59999999999999998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4" t="s">
        <v>288</v>
      </c>
      <c r="AU118" s="254" t="s">
        <v>84</v>
      </c>
      <c r="AV118" s="13" t="s">
        <v>84</v>
      </c>
      <c r="AW118" s="13" t="s">
        <v>33</v>
      </c>
      <c r="AX118" s="13" t="s">
        <v>74</v>
      </c>
      <c r="AY118" s="254" t="s">
        <v>178</v>
      </c>
    </row>
    <row r="119" s="13" customFormat="1">
      <c r="A119" s="13"/>
      <c r="B119" s="244"/>
      <c r="C119" s="245"/>
      <c r="D119" s="226" t="s">
        <v>288</v>
      </c>
      <c r="E119" s="246" t="s">
        <v>19</v>
      </c>
      <c r="F119" s="247" t="s">
        <v>2260</v>
      </c>
      <c r="G119" s="245"/>
      <c r="H119" s="248">
        <v>0.59999999999999998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4" t="s">
        <v>288</v>
      </c>
      <c r="AU119" s="254" t="s">
        <v>84</v>
      </c>
      <c r="AV119" s="13" t="s">
        <v>84</v>
      </c>
      <c r="AW119" s="13" t="s">
        <v>33</v>
      </c>
      <c r="AX119" s="13" t="s">
        <v>74</v>
      </c>
      <c r="AY119" s="254" t="s">
        <v>178</v>
      </c>
    </row>
    <row r="120" s="13" customFormat="1">
      <c r="A120" s="13"/>
      <c r="B120" s="244"/>
      <c r="C120" s="245"/>
      <c r="D120" s="226" t="s">
        <v>288</v>
      </c>
      <c r="E120" s="246" t="s">
        <v>19</v>
      </c>
      <c r="F120" s="247" t="s">
        <v>2260</v>
      </c>
      <c r="G120" s="245"/>
      <c r="H120" s="248">
        <v>0.59999999999999998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4" t="s">
        <v>288</v>
      </c>
      <c r="AU120" s="254" t="s">
        <v>84</v>
      </c>
      <c r="AV120" s="13" t="s">
        <v>84</v>
      </c>
      <c r="AW120" s="13" t="s">
        <v>33</v>
      </c>
      <c r="AX120" s="13" t="s">
        <v>74</v>
      </c>
      <c r="AY120" s="254" t="s">
        <v>178</v>
      </c>
    </row>
    <row r="121" s="13" customFormat="1">
      <c r="A121" s="13"/>
      <c r="B121" s="244"/>
      <c r="C121" s="245"/>
      <c r="D121" s="226" t="s">
        <v>288</v>
      </c>
      <c r="E121" s="246" t="s">
        <v>19</v>
      </c>
      <c r="F121" s="247" t="s">
        <v>2260</v>
      </c>
      <c r="G121" s="245"/>
      <c r="H121" s="248">
        <v>0.59999999999999998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4" t="s">
        <v>288</v>
      </c>
      <c r="AU121" s="254" t="s">
        <v>84</v>
      </c>
      <c r="AV121" s="13" t="s">
        <v>84</v>
      </c>
      <c r="AW121" s="13" t="s">
        <v>33</v>
      </c>
      <c r="AX121" s="13" t="s">
        <v>74</v>
      </c>
      <c r="AY121" s="254" t="s">
        <v>178</v>
      </c>
    </row>
    <row r="122" s="13" customFormat="1">
      <c r="A122" s="13"/>
      <c r="B122" s="244"/>
      <c r="C122" s="245"/>
      <c r="D122" s="226" t="s">
        <v>288</v>
      </c>
      <c r="E122" s="246" t="s">
        <v>19</v>
      </c>
      <c r="F122" s="247" t="s">
        <v>2260</v>
      </c>
      <c r="G122" s="245"/>
      <c r="H122" s="248">
        <v>0.59999999999999998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4" t="s">
        <v>288</v>
      </c>
      <c r="AU122" s="254" t="s">
        <v>84</v>
      </c>
      <c r="AV122" s="13" t="s">
        <v>84</v>
      </c>
      <c r="AW122" s="13" t="s">
        <v>33</v>
      </c>
      <c r="AX122" s="13" t="s">
        <v>74</v>
      </c>
      <c r="AY122" s="254" t="s">
        <v>178</v>
      </c>
    </row>
    <row r="123" s="13" customFormat="1">
      <c r="A123" s="13"/>
      <c r="B123" s="244"/>
      <c r="C123" s="245"/>
      <c r="D123" s="226" t="s">
        <v>288</v>
      </c>
      <c r="E123" s="246" t="s">
        <v>19</v>
      </c>
      <c r="F123" s="247" t="s">
        <v>2260</v>
      </c>
      <c r="G123" s="245"/>
      <c r="H123" s="248">
        <v>0.59999999999999998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288</v>
      </c>
      <c r="AU123" s="254" t="s">
        <v>84</v>
      </c>
      <c r="AV123" s="13" t="s">
        <v>84</v>
      </c>
      <c r="AW123" s="13" t="s">
        <v>33</v>
      </c>
      <c r="AX123" s="13" t="s">
        <v>74</v>
      </c>
      <c r="AY123" s="254" t="s">
        <v>178</v>
      </c>
    </row>
    <row r="124" s="13" customFormat="1">
      <c r="A124" s="13"/>
      <c r="B124" s="244"/>
      <c r="C124" s="245"/>
      <c r="D124" s="226" t="s">
        <v>288</v>
      </c>
      <c r="E124" s="246" t="s">
        <v>19</v>
      </c>
      <c r="F124" s="247" t="s">
        <v>2260</v>
      </c>
      <c r="G124" s="245"/>
      <c r="H124" s="248">
        <v>0.59999999999999998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288</v>
      </c>
      <c r="AU124" s="254" t="s">
        <v>84</v>
      </c>
      <c r="AV124" s="13" t="s">
        <v>84</v>
      </c>
      <c r="AW124" s="13" t="s">
        <v>33</v>
      </c>
      <c r="AX124" s="13" t="s">
        <v>74</v>
      </c>
      <c r="AY124" s="254" t="s">
        <v>178</v>
      </c>
    </row>
    <row r="125" s="13" customFormat="1">
      <c r="A125" s="13"/>
      <c r="B125" s="244"/>
      <c r="C125" s="245"/>
      <c r="D125" s="226" t="s">
        <v>288</v>
      </c>
      <c r="E125" s="246" t="s">
        <v>19</v>
      </c>
      <c r="F125" s="247" t="s">
        <v>2260</v>
      </c>
      <c r="G125" s="245"/>
      <c r="H125" s="248">
        <v>0.59999999999999998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288</v>
      </c>
      <c r="AU125" s="254" t="s">
        <v>84</v>
      </c>
      <c r="AV125" s="13" t="s">
        <v>84</v>
      </c>
      <c r="AW125" s="13" t="s">
        <v>33</v>
      </c>
      <c r="AX125" s="13" t="s">
        <v>74</v>
      </c>
      <c r="AY125" s="254" t="s">
        <v>178</v>
      </c>
    </row>
    <row r="126" s="13" customFormat="1">
      <c r="A126" s="13"/>
      <c r="B126" s="244"/>
      <c r="C126" s="245"/>
      <c r="D126" s="226" t="s">
        <v>288</v>
      </c>
      <c r="E126" s="246" t="s">
        <v>19</v>
      </c>
      <c r="F126" s="247" t="s">
        <v>2260</v>
      </c>
      <c r="G126" s="245"/>
      <c r="H126" s="248">
        <v>0.59999999999999998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288</v>
      </c>
      <c r="AU126" s="254" t="s">
        <v>84</v>
      </c>
      <c r="AV126" s="13" t="s">
        <v>84</v>
      </c>
      <c r="AW126" s="13" t="s">
        <v>33</v>
      </c>
      <c r="AX126" s="13" t="s">
        <v>74</v>
      </c>
      <c r="AY126" s="254" t="s">
        <v>178</v>
      </c>
    </row>
    <row r="127" s="13" customFormat="1">
      <c r="A127" s="13"/>
      <c r="B127" s="244"/>
      <c r="C127" s="245"/>
      <c r="D127" s="226" t="s">
        <v>288</v>
      </c>
      <c r="E127" s="246" t="s">
        <v>19</v>
      </c>
      <c r="F127" s="247" t="s">
        <v>2260</v>
      </c>
      <c r="G127" s="245"/>
      <c r="H127" s="248">
        <v>0.59999999999999998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288</v>
      </c>
      <c r="AU127" s="254" t="s">
        <v>84</v>
      </c>
      <c r="AV127" s="13" t="s">
        <v>84</v>
      </c>
      <c r="AW127" s="13" t="s">
        <v>33</v>
      </c>
      <c r="AX127" s="13" t="s">
        <v>74</v>
      </c>
      <c r="AY127" s="254" t="s">
        <v>178</v>
      </c>
    </row>
    <row r="128" s="13" customFormat="1">
      <c r="A128" s="13"/>
      <c r="B128" s="244"/>
      <c r="C128" s="245"/>
      <c r="D128" s="226" t="s">
        <v>288</v>
      </c>
      <c r="E128" s="246" t="s">
        <v>19</v>
      </c>
      <c r="F128" s="247" t="s">
        <v>2261</v>
      </c>
      <c r="G128" s="245"/>
      <c r="H128" s="248">
        <v>0.5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288</v>
      </c>
      <c r="AU128" s="254" t="s">
        <v>84</v>
      </c>
      <c r="AV128" s="13" t="s">
        <v>84</v>
      </c>
      <c r="AW128" s="13" t="s">
        <v>33</v>
      </c>
      <c r="AX128" s="13" t="s">
        <v>74</v>
      </c>
      <c r="AY128" s="254" t="s">
        <v>178</v>
      </c>
    </row>
    <row r="129" s="13" customFormat="1">
      <c r="A129" s="13"/>
      <c r="B129" s="244"/>
      <c r="C129" s="245"/>
      <c r="D129" s="226" t="s">
        <v>288</v>
      </c>
      <c r="E129" s="246" t="s">
        <v>19</v>
      </c>
      <c r="F129" s="247" t="s">
        <v>2261</v>
      </c>
      <c r="G129" s="245"/>
      <c r="H129" s="248">
        <v>0.5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288</v>
      </c>
      <c r="AU129" s="254" t="s">
        <v>84</v>
      </c>
      <c r="AV129" s="13" t="s">
        <v>84</v>
      </c>
      <c r="AW129" s="13" t="s">
        <v>33</v>
      </c>
      <c r="AX129" s="13" t="s">
        <v>74</v>
      </c>
      <c r="AY129" s="254" t="s">
        <v>178</v>
      </c>
    </row>
    <row r="130" s="13" customFormat="1">
      <c r="A130" s="13"/>
      <c r="B130" s="244"/>
      <c r="C130" s="245"/>
      <c r="D130" s="226" t="s">
        <v>288</v>
      </c>
      <c r="E130" s="246" t="s">
        <v>19</v>
      </c>
      <c r="F130" s="247" t="s">
        <v>2262</v>
      </c>
      <c r="G130" s="245"/>
      <c r="H130" s="248">
        <v>0.80000000000000004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288</v>
      </c>
      <c r="AU130" s="254" t="s">
        <v>84</v>
      </c>
      <c r="AV130" s="13" t="s">
        <v>84</v>
      </c>
      <c r="AW130" s="13" t="s">
        <v>33</v>
      </c>
      <c r="AX130" s="13" t="s">
        <v>74</v>
      </c>
      <c r="AY130" s="254" t="s">
        <v>178</v>
      </c>
    </row>
    <row r="131" s="13" customFormat="1">
      <c r="A131" s="13"/>
      <c r="B131" s="244"/>
      <c r="C131" s="245"/>
      <c r="D131" s="226" t="s">
        <v>288</v>
      </c>
      <c r="E131" s="246" t="s">
        <v>19</v>
      </c>
      <c r="F131" s="247" t="s">
        <v>2261</v>
      </c>
      <c r="G131" s="245"/>
      <c r="H131" s="248">
        <v>0.5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288</v>
      </c>
      <c r="AU131" s="254" t="s">
        <v>84</v>
      </c>
      <c r="AV131" s="13" t="s">
        <v>84</v>
      </c>
      <c r="AW131" s="13" t="s">
        <v>33</v>
      </c>
      <c r="AX131" s="13" t="s">
        <v>74</v>
      </c>
      <c r="AY131" s="254" t="s">
        <v>178</v>
      </c>
    </row>
    <row r="132" s="13" customFormat="1">
      <c r="A132" s="13"/>
      <c r="B132" s="244"/>
      <c r="C132" s="245"/>
      <c r="D132" s="226" t="s">
        <v>288</v>
      </c>
      <c r="E132" s="246" t="s">
        <v>19</v>
      </c>
      <c r="F132" s="247" t="s">
        <v>2261</v>
      </c>
      <c r="G132" s="245"/>
      <c r="H132" s="248">
        <v>0.5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288</v>
      </c>
      <c r="AU132" s="254" t="s">
        <v>84</v>
      </c>
      <c r="AV132" s="13" t="s">
        <v>84</v>
      </c>
      <c r="AW132" s="13" t="s">
        <v>33</v>
      </c>
      <c r="AX132" s="13" t="s">
        <v>74</v>
      </c>
      <c r="AY132" s="254" t="s">
        <v>178</v>
      </c>
    </row>
    <row r="133" s="13" customFormat="1">
      <c r="A133" s="13"/>
      <c r="B133" s="244"/>
      <c r="C133" s="245"/>
      <c r="D133" s="226" t="s">
        <v>288</v>
      </c>
      <c r="E133" s="246" t="s">
        <v>19</v>
      </c>
      <c r="F133" s="247" t="s">
        <v>2261</v>
      </c>
      <c r="G133" s="245"/>
      <c r="H133" s="248">
        <v>0.5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288</v>
      </c>
      <c r="AU133" s="254" t="s">
        <v>84</v>
      </c>
      <c r="AV133" s="13" t="s">
        <v>84</v>
      </c>
      <c r="AW133" s="13" t="s">
        <v>33</v>
      </c>
      <c r="AX133" s="13" t="s">
        <v>74</v>
      </c>
      <c r="AY133" s="254" t="s">
        <v>178</v>
      </c>
    </row>
    <row r="134" s="13" customFormat="1">
      <c r="A134" s="13"/>
      <c r="B134" s="244"/>
      <c r="C134" s="245"/>
      <c r="D134" s="226" t="s">
        <v>288</v>
      </c>
      <c r="E134" s="246" t="s">
        <v>19</v>
      </c>
      <c r="F134" s="247" t="s">
        <v>2262</v>
      </c>
      <c r="G134" s="245"/>
      <c r="H134" s="248">
        <v>0.80000000000000004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288</v>
      </c>
      <c r="AU134" s="254" t="s">
        <v>84</v>
      </c>
      <c r="AV134" s="13" t="s">
        <v>84</v>
      </c>
      <c r="AW134" s="13" t="s">
        <v>33</v>
      </c>
      <c r="AX134" s="13" t="s">
        <v>74</v>
      </c>
      <c r="AY134" s="254" t="s">
        <v>178</v>
      </c>
    </row>
    <row r="135" s="14" customFormat="1">
      <c r="A135" s="14"/>
      <c r="B135" s="255"/>
      <c r="C135" s="256"/>
      <c r="D135" s="226" t="s">
        <v>288</v>
      </c>
      <c r="E135" s="257" t="s">
        <v>19</v>
      </c>
      <c r="F135" s="258" t="s">
        <v>386</v>
      </c>
      <c r="G135" s="256"/>
      <c r="H135" s="259">
        <v>11.300000000000001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288</v>
      </c>
      <c r="AU135" s="265" t="s">
        <v>84</v>
      </c>
      <c r="AV135" s="14" t="s">
        <v>185</v>
      </c>
      <c r="AW135" s="14" t="s">
        <v>33</v>
      </c>
      <c r="AX135" s="14" t="s">
        <v>82</v>
      </c>
      <c r="AY135" s="265" t="s">
        <v>178</v>
      </c>
    </row>
    <row r="136" s="2" customFormat="1" ht="24.15" customHeight="1">
      <c r="A136" s="39"/>
      <c r="B136" s="40"/>
      <c r="C136" s="213" t="s">
        <v>243</v>
      </c>
      <c r="D136" s="213" t="s">
        <v>180</v>
      </c>
      <c r="E136" s="214" t="s">
        <v>2263</v>
      </c>
      <c r="F136" s="215" t="s">
        <v>2264</v>
      </c>
      <c r="G136" s="216" t="s">
        <v>237</v>
      </c>
      <c r="H136" s="217">
        <v>2.6000000000000001</v>
      </c>
      <c r="I136" s="218"/>
      <c r="J136" s="219">
        <f>ROUND(I136*H136,2)</f>
        <v>0</v>
      </c>
      <c r="K136" s="215" t="s">
        <v>184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0.00072999999999999996</v>
      </c>
      <c r="R136" s="222">
        <f>Q136*H136</f>
        <v>0.001898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279</v>
      </c>
      <c r="AT136" s="224" t="s">
        <v>180</v>
      </c>
      <c r="AU136" s="224" t="s">
        <v>84</v>
      </c>
      <c r="AY136" s="18" t="s">
        <v>178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82</v>
      </c>
      <c r="BK136" s="225">
        <f>ROUND(I136*H136,2)</f>
        <v>0</v>
      </c>
      <c r="BL136" s="18" t="s">
        <v>279</v>
      </c>
      <c r="BM136" s="224" t="s">
        <v>2265</v>
      </c>
    </row>
    <row r="137" s="2" customFormat="1">
      <c r="A137" s="39"/>
      <c r="B137" s="40"/>
      <c r="C137" s="41"/>
      <c r="D137" s="226" t="s">
        <v>187</v>
      </c>
      <c r="E137" s="41"/>
      <c r="F137" s="227" t="s">
        <v>2266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187</v>
      </c>
      <c r="AU137" s="18" t="s">
        <v>84</v>
      </c>
    </row>
    <row r="138" s="2" customFormat="1">
      <c r="A138" s="39"/>
      <c r="B138" s="40"/>
      <c r="C138" s="41"/>
      <c r="D138" s="231" t="s">
        <v>189</v>
      </c>
      <c r="E138" s="41"/>
      <c r="F138" s="232" t="s">
        <v>2267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189</v>
      </c>
      <c r="AU138" s="18" t="s">
        <v>84</v>
      </c>
    </row>
    <row r="139" s="13" customFormat="1">
      <c r="A139" s="13"/>
      <c r="B139" s="244"/>
      <c r="C139" s="245"/>
      <c r="D139" s="226" t="s">
        <v>288</v>
      </c>
      <c r="E139" s="246" t="s">
        <v>19</v>
      </c>
      <c r="F139" s="247" t="s">
        <v>2260</v>
      </c>
      <c r="G139" s="245"/>
      <c r="H139" s="248">
        <v>0.59999999999999998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288</v>
      </c>
      <c r="AU139" s="254" t="s">
        <v>84</v>
      </c>
      <c r="AV139" s="13" t="s">
        <v>84</v>
      </c>
      <c r="AW139" s="13" t="s">
        <v>33</v>
      </c>
      <c r="AX139" s="13" t="s">
        <v>74</v>
      </c>
      <c r="AY139" s="254" t="s">
        <v>178</v>
      </c>
    </row>
    <row r="140" s="13" customFormat="1">
      <c r="A140" s="13"/>
      <c r="B140" s="244"/>
      <c r="C140" s="245"/>
      <c r="D140" s="226" t="s">
        <v>288</v>
      </c>
      <c r="E140" s="246" t="s">
        <v>19</v>
      </c>
      <c r="F140" s="247" t="s">
        <v>2260</v>
      </c>
      <c r="G140" s="245"/>
      <c r="H140" s="248">
        <v>0.59999999999999998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288</v>
      </c>
      <c r="AU140" s="254" t="s">
        <v>84</v>
      </c>
      <c r="AV140" s="13" t="s">
        <v>84</v>
      </c>
      <c r="AW140" s="13" t="s">
        <v>33</v>
      </c>
      <c r="AX140" s="13" t="s">
        <v>74</v>
      </c>
      <c r="AY140" s="254" t="s">
        <v>178</v>
      </c>
    </row>
    <row r="141" s="13" customFormat="1">
      <c r="A141" s="13"/>
      <c r="B141" s="244"/>
      <c r="C141" s="245"/>
      <c r="D141" s="226" t="s">
        <v>288</v>
      </c>
      <c r="E141" s="246" t="s">
        <v>19</v>
      </c>
      <c r="F141" s="247" t="s">
        <v>2260</v>
      </c>
      <c r="G141" s="245"/>
      <c r="H141" s="248">
        <v>0.59999999999999998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288</v>
      </c>
      <c r="AU141" s="254" t="s">
        <v>84</v>
      </c>
      <c r="AV141" s="13" t="s">
        <v>84</v>
      </c>
      <c r="AW141" s="13" t="s">
        <v>33</v>
      </c>
      <c r="AX141" s="13" t="s">
        <v>74</v>
      </c>
      <c r="AY141" s="254" t="s">
        <v>178</v>
      </c>
    </row>
    <row r="142" s="13" customFormat="1">
      <c r="A142" s="13"/>
      <c r="B142" s="244"/>
      <c r="C142" s="245"/>
      <c r="D142" s="226" t="s">
        <v>288</v>
      </c>
      <c r="E142" s="246" t="s">
        <v>19</v>
      </c>
      <c r="F142" s="247" t="s">
        <v>2262</v>
      </c>
      <c r="G142" s="245"/>
      <c r="H142" s="248">
        <v>0.80000000000000004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288</v>
      </c>
      <c r="AU142" s="254" t="s">
        <v>84</v>
      </c>
      <c r="AV142" s="13" t="s">
        <v>84</v>
      </c>
      <c r="AW142" s="13" t="s">
        <v>33</v>
      </c>
      <c r="AX142" s="13" t="s">
        <v>74</v>
      </c>
      <c r="AY142" s="254" t="s">
        <v>178</v>
      </c>
    </row>
    <row r="143" s="14" customFormat="1">
      <c r="A143" s="14"/>
      <c r="B143" s="255"/>
      <c r="C143" s="256"/>
      <c r="D143" s="226" t="s">
        <v>288</v>
      </c>
      <c r="E143" s="257" t="s">
        <v>19</v>
      </c>
      <c r="F143" s="258" t="s">
        <v>386</v>
      </c>
      <c r="G143" s="256"/>
      <c r="H143" s="259">
        <v>2.5999999999999996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288</v>
      </c>
      <c r="AU143" s="265" t="s">
        <v>84</v>
      </c>
      <c r="AV143" s="14" t="s">
        <v>185</v>
      </c>
      <c r="AW143" s="14" t="s">
        <v>33</v>
      </c>
      <c r="AX143" s="14" t="s">
        <v>82</v>
      </c>
      <c r="AY143" s="265" t="s">
        <v>178</v>
      </c>
    </row>
    <row r="144" s="2" customFormat="1" ht="24.15" customHeight="1">
      <c r="A144" s="39"/>
      <c r="B144" s="40"/>
      <c r="C144" s="213" t="s">
        <v>228</v>
      </c>
      <c r="D144" s="213" t="s">
        <v>180</v>
      </c>
      <c r="E144" s="214" t="s">
        <v>2268</v>
      </c>
      <c r="F144" s="215" t="s">
        <v>2269</v>
      </c>
      <c r="G144" s="216" t="s">
        <v>237</v>
      </c>
      <c r="H144" s="217">
        <v>1.1000000000000001</v>
      </c>
      <c r="I144" s="218"/>
      <c r="J144" s="219">
        <f>ROUND(I144*H144,2)</f>
        <v>0</v>
      </c>
      <c r="K144" s="215" t="s">
        <v>184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0.0015900000000000001</v>
      </c>
      <c r="R144" s="222">
        <f>Q144*H144</f>
        <v>0.0017490000000000001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279</v>
      </c>
      <c r="AT144" s="224" t="s">
        <v>180</v>
      </c>
      <c r="AU144" s="224" t="s">
        <v>84</v>
      </c>
      <c r="AY144" s="18" t="s">
        <v>178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82</v>
      </c>
      <c r="BK144" s="225">
        <f>ROUND(I144*H144,2)</f>
        <v>0</v>
      </c>
      <c r="BL144" s="18" t="s">
        <v>279</v>
      </c>
      <c r="BM144" s="224" t="s">
        <v>2270</v>
      </c>
    </row>
    <row r="145" s="2" customFormat="1">
      <c r="A145" s="39"/>
      <c r="B145" s="40"/>
      <c r="C145" s="41"/>
      <c r="D145" s="226" t="s">
        <v>187</v>
      </c>
      <c r="E145" s="41"/>
      <c r="F145" s="227" t="s">
        <v>2271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187</v>
      </c>
      <c r="AU145" s="18" t="s">
        <v>84</v>
      </c>
    </row>
    <row r="146" s="2" customFormat="1">
      <c r="A146" s="39"/>
      <c r="B146" s="40"/>
      <c r="C146" s="41"/>
      <c r="D146" s="231" t="s">
        <v>189</v>
      </c>
      <c r="E146" s="41"/>
      <c r="F146" s="232" t="s">
        <v>2272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189</v>
      </c>
      <c r="AU146" s="18" t="s">
        <v>84</v>
      </c>
    </row>
    <row r="147" s="13" customFormat="1">
      <c r="A147" s="13"/>
      <c r="B147" s="244"/>
      <c r="C147" s="245"/>
      <c r="D147" s="226" t="s">
        <v>288</v>
      </c>
      <c r="E147" s="246" t="s">
        <v>19</v>
      </c>
      <c r="F147" s="247" t="s">
        <v>2260</v>
      </c>
      <c r="G147" s="245"/>
      <c r="H147" s="248">
        <v>0.59999999999999998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288</v>
      </c>
      <c r="AU147" s="254" t="s">
        <v>84</v>
      </c>
      <c r="AV147" s="13" t="s">
        <v>84</v>
      </c>
      <c r="AW147" s="13" t="s">
        <v>33</v>
      </c>
      <c r="AX147" s="13" t="s">
        <v>74</v>
      </c>
      <c r="AY147" s="254" t="s">
        <v>178</v>
      </c>
    </row>
    <row r="148" s="13" customFormat="1">
      <c r="A148" s="13"/>
      <c r="B148" s="244"/>
      <c r="C148" s="245"/>
      <c r="D148" s="226" t="s">
        <v>288</v>
      </c>
      <c r="E148" s="246" t="s">
        <v>19</v>
      </c>
      <c r="F148" s="247" t="s">
        <v>2261</v>
      </c>
      <c r="G148" s="245"/>
      <c r="H148" s="248">
        <v>0.5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288</v>
      </c>
      <c r="AU148" s="254" t="s">
        <v>84</v>
      </c>
      <c r="AV148" s="13" t="s">
        <v>84</v>
      </c>
      <c r="AW148" s="13" t="s">
        <v>33</v>
      </c>
      <c r="AX148" s="13" t="s">
        <v>74</v>
      </c>
      <c r="AY148" s="254" t="s">
        <v>178</v>
      </c>
    </row>
    <row r="149" s="14" customFormat="1">
      <c r="A149" s="14"/>
      <c r="B149" s="255"/>
      <c r="C149" s="256"/>
      <c r="D149" s="226" t="s">
        <v>288</v>
      </c>
      <c r="E149" s="257" t="s">
        <v>19</v>
      </c>
      <c r="F149" s="258" t="s">
        <v>386</v>
      </c>
      <c r="G149" s="256"/>
      <c r="H149" s="259">
        <v>1.1000000000000001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288</v>
      </c>
      <c r="AU149" s="265" t="s">
        <v>84</v>
      </c>
      <c r="AV149" s="14" t="s">
        <v>185</v>
      </c>
      <c r="AW149" s="14" t="s">
        <v>33</v>
      </c>
      <c r="AX149" s="14" t="s">
        <v>82</v>
      </c>
      <c r="AY149" s="265" t="s">
        <v>178</v>
      </c>
    </row>
    <row r="150" s="2" customFormat="1" ht="24.15" customHeight="1">
      <c r="A150" s="39"/>
      <c r="B150" s="40"/>
      <c r="C150" s="213" t="s">
        <v>241</v>
      </c>
      <c r="D150" s="213" t="s">
        <v>180</v>
      </c>
      <c r="E150" s="214" t="s">
        <v>2273</v>
      </c>
      <c r="F150" s="215" t="s">
        <v>2274</v>
      </c>
      <c r="G150" s="216" t="s">
        <v>237</v>
      </c>
      <c r="H150" s="217">
        <v>1.3</v>
      </c>
      <c r="I150" s="218"/>
      <c r="J150" s="219">
        <f>ROUND(I150*H150,2)</f>
        <v>0</v>
      </c>
      <c r="K150" s="215" t="s">
        <v>184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0.00199</v>
      </c>
      <c r="R150" s="222">
        <f>Q150*H150</f>
        <v>0.0025870000000000003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279</v>
      </c>
      <c r="AT150" s="224" t="s">
        <v>180</v>
      </c>
      <c r="AU150" s="224" t="s">
        <v>84</v>
      </c>
      <c r="AY150" s="18" t="s">
        <v>178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82</v>
      </c>
      <c r="BK150" s="225">
        <f>ROUND(I150*H150,2)</f>
        <v>0</v>
      </c>
      <c r="BL150" s="18" t="s">
        <v>279</v>
      </c>
      <c r="BM150" s="224" t="s">
        <v>2275</v>
      </c>
    </row>
    <row r="151" s="2" customFormat="1">
      <c r="A151" s="39"/>
      <c r="B151" s="40"/>
      <c r="C151" s="41"/>
      <c r="D151" s="226" t="s">
        <v>187</v>
      </c>
      <c r="E151" s="41"/>
      <c r="F151" s="227" t="s">
        <v>2276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187</v>
      </c>
      <c r="AU151" s="18" t="s">
        <v>84</v>
      </c>
    </row>
    <row r="152" s="2" customFormat="1">
      <c r="A152" s="39"/>
      <c r="B152" s="40"/>
      <c r="C152" s="41"/>
      <c r="D152" s="231" t="s">
        <v>189</v>
      </c>
      <c r="E152" s="41"/>
      <c r="F152" s="232" t="s">
        <v>2277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189</v>
      </c>
      <c r="AU152" s="18" t="s">
        <v>84</v>
      </c>
    </row>
    <row r="153" s="13" customFormat="1">
      <c r="A153" s="13"/>
      <c r="B153" s="244"/>
      <c r="C153" s="245"/>
      <c r="D153" s="226" t="s">
        <v>288</v>
      </c>
      <c r="E153" s="246" t="s">
        <v>19</v>
      </c>
      <c r="F153" s="247" t="s">
        <v>2262</v>
      </c>
      <c r="G153" s="245"/>
      <c r="H153" s="248">
        <v>0.80000000000000004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288</v>
      </c>
      <c r="AU153" s="254" t="s">
        <v>84</v>
      </c>
      <c r="AV153" s="13" t="s">
        <v>84</v>
      </c>
      <c r="AW153" s="13" t="s">
        <v>33</v>
      </c>
      <c r="AX153" s="13" t="s">
        <v>74</v>
      </c>
      <c r="AY153" s="254" t="s">
        <v>178</v>
      </c>
    </row>
    <row r="154" s="13" customFormat="1">
      <c r="A154" s="13"/>
      <c r="B154" s="244"/>
      <c r="C154" s="245"/>
      <c r="D154" s="226" t="s">
        <v>288</v>
      </c>
      <c r="E154" s="246" t="s">
        <v>19</v>
      </c>
      <c r="F154" s="247" t="s">
        <v>2261</v>
      </c>
      <c r="G154" s="245"/>
      <c r="H154" s="248">
        <v>0.5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288</v>
      </c>
      <c r="AU154" s="254" t="s">
        <v>84</v>
      </c>
      <c r="AV154" s="13" t="s">
        <v>84</v>
      </c>
      <c r="AW154" s="13" t="s">
        <v>33</v>
      </c>
      <c r="AX154" s="13" t="s">
        <v>74</v>
      </c>
      <c r="AY154" s="254" t="s">
        <v>178</v>
      </c>
    </row>
    <row r="155" s="14" customFormat="1">
      <c r="A155" s="14"/>
      <c r="B155" s="255"/>
      <c r="C155" s="256"/>
      <c r="D155" s="226" t="s">
        <v>288</v>
      </c>
      <c r="E155" s="257" t="s">
        <v>19</v>
      </c>
      <c r="F155" s="258" t="s">
        <v>386</v>
      </c>
      <c r="G155" s="256"/>
      <c r="H155" s="259">
        <v>1.3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288</v>
      </c>
      <c r="AU155" s="265" t="s">
        <v>84</v>
      </c>
      <c r="AV155" s="14" t="s">
        <v>185</v>
      </c>
      <c r="AW155" s="14" t="s">
        <v>33</v>
      </c>
      <c r="AX155" s="14" t="s">
        <v>82</v>
      </c>
      <c r="AY155" s="265" t="s">
        <v>178</v>
      </c>
    </row>
    <row r="156" s="2" customFormat="1" ht="16.5" customHeight="1">
      <c r="A156" s="39"/>
      <c r="B156" s="40"/>
      <c r="C156" s="213" t="s">
        <v>262</v>
      </c>
      <c r="D156" s="213" t="s">
        <v>180</v>
      </c>
      <c r="E156" s="214" t="s">
        <v>2278</v>
      </c>
      <c r="F156" s="215" t="s">
        <v>2279</v>
      </c>
      <c r="G156" s="216" t="s">
        <v>237</v>
      </c>
      <c r="H156" s="217">
        <v>241.5</v>
      </c>
      <c r="I156" s="218"/>
      <c r="J156" s="219">
        <f>ROUND(I156*H156,2)</f>
        <v>0</v>
      </c>
      <c r="K156" s="215" t="s">
        <v>184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0.00046000000000000001</v>
      </c>
      <c r="R156" s="222">
        <f>Q156*H156</f>
        <v>0.11109000000000001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279</v>
      </c>
      <c r="AT156" s="224" t="s">
        <v>180</v>
      </c>
      <c r="AU156" s="224" t="s">
        <v>84</v>
      </c>
      <c r="AY156" s="18" t="s">
        <v>178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82</v>
      </c>
      <c r="BK156" s="225">
        <f>ROUND(I156*H156,2)</f>
        <v>0</v>
      </c>
      <c r="BL156" s="18" t="s">
        <v>279</v>
      </c>
      <c r="BM156" s="224" t="s">
        <v>2280</v>
      </c>
    </row>
    <row r="157" s="2" customFormat="1">
      <c r="A157" s="39"/>
      <c r="B157" s="40"/>
      <c r="C157" s="41"/>
      <c r="D157" s="226" t="s">
        <v>187</v>
      </c>
      <c r="E157" s="41"/>
      <c r="F157" s="227" t="s">
        <v>2279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187</v>
      </c>
      <c r="AU157" s="18" t="s">
        <v>84</v>
      </c>
    </row>
    <row r="158" s="2" customFormat="1">
      <c r="A158" s="39"/>
      <c r="B158" s="40"/>
      <c r="C158" s="41"/>
      <c r="D158" s="231" t="s">
        <v>189</v>
      </c>
      <c r="E158" s="41"/>
      <c r="F158" s="232" t="s">
        <v>2281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189</v>
      </c>
      <c r="AU158" s="18" t="s">
        <v>84</v>
      </c>
    </row>
    <row r="159" s="13" customFormat="1">
      <c r="A159" s="13"/>
      <c r="B159" s="244"/>
      <c r="C159" s="245"/>
      <c r="D159" s="226" t="s">
        <v>288</v>
      </c>
      <c r="E159" s="246" t="s">
        <v>19</v>
      </c>
      <c r="F159" s="247" t="s">
        <v>2282</v>
      </c>
      <c r="G159" s="245"/>
      <c r="H159" s="248">
        <v>241.5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288</v>
      </c>
      <c r="AU159" s="254" t="s">
        <v>84</v>
      </c>
      <c r="AV159" s="13" t="s">
        <v>84</v>
      </c>
      <c r="AW159" s="13" t="s">
        <v>33</v>
      </c>
      <c r="AX159" s="13" t="s">
        <v>82</v>
      </c>
      <c r="AY159" s="254" t="s">
        <v>178</v>
      </c>
    </row>
    <row r="160" s="2" customFormat="1" ht="16.5" customHeight="1">
      <c r="A160" s="39"/>
      <c r="B160" s="40"/>
      <c r="C160" s="213" t="s">
        <v>268</v>
      </c>
      <c r="D160" s="213" t="s">
        <v>180</v>
      </c>
      <c r="E160" s="214" t="s">
        <v>2283</v>
      </c>
      <c r="F160" s="215" t="s">
        <v>2284</v>
      </c>
      <c r="G160" s="216" t="s">
        <v>237</v>
      </c>
      <c r="H160" s="217">
        <v>43.700000000000003</v>
      </c>
      <c r="I160" s="218"/>
      <c r="J160" s="219">
        <f>ROUND(I160*H160,2)</f>
        <v>0</v>
      </c>
      <c r="K160" s="215" t="s">
        <v>184</v>
      </c>
      <c r="L160" s="45"/>
      <c r="M160" s="220" t="s">
        <v>19</v>
      </c>
      <c r="N160" s="221" t="s">
        <v>45</v>
      </c>
      <c r="O160" s="85"/>
      <c r="P160" s="222">
        <f>O160*H160</f>
        <v>0</v>
      </c>
      <c r="Q160" s="222">
        <v>0.00055000000000000003</v>
      </c>
      <c r="R160" s="222">
        <f>Q160*H160</f>
        <v>0.024035000000000004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279</v>
      </c>
      <c r="AT160" s="224" t="s">
        <v>180</v>
      </c>
      <c r="AU160" s="224" t="s">
        <v>84</v>
      </c>
      <c r="AY160" s="18" t="s">
        <v>178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82</v>
      </c>
      <c r="BK160" s="225">
        <f>ROUND(I160*H160,2)</f>
        <v>0</v>
      </c>
      <c r="BL160" s="18" t="s">
        <v>279</v>
      </c>
      <c r="BM160" s="224" t="s">
        <v>2285</v>
      </c>
    </row>
    <row r="161" s="2" customFormat="1">
      <c r="A161" s="39"/>
      <c r="B161" s="40"/>
      <c r="C161" s="41"/>
      <c r="D161" s="226" t="s">
        <v>187</v>
      </c>
      <c r="E161" s="41"/>
      <c r="F161" s="227" t="s">
        <v>2284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84</v>
      </c>
    </row>
    <row r="162" s="2" customFormat="1">
      <c r="A162" s="39"/>
      <c r="B162" s="40"/>
      <c r="C162" s="41"/>
      <c r="D162" s="231" t="s">
        <v>189</v>
      </c>
      <c r="E162" s="41"/>
      <c r="F162" s="232" t="s">
        <v>2286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189</v>
      </c>
      <c r="AU162" s="18" t="s">
        <v>84</v>
      </c>
    </row>
    <row r="163" s="13" customFormat="1">
      <c r="A163" s="13"/>
      <c r="B163" s="244"/>
      <c r="C163" s="245"/>
      <c r="D163" s="226" t="s">
        <v>288</v>
      </c>
      <c r="E163" s="246" t="s">
        <v>19</v>
      </c>
      <c r="F163" s="247" t="s">
        <v>2287</v>
      </c>
      <c r="G163" s="245"/>
      <c r="H163" s="248">
        <v>43.700000000000003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288</v>
      </c>
      <c r="AU163" s="254" t="s">
        <v>84</v>
      </c>
      <c r="AV163" s="13" t="s">
        <v>84</v>
      </c>
      <c r="AW163" s="13" t="s">
        <v>33</v>
      </c>
      <c r="AX163" s="13" t="s">
        <v>82</v>
      </c>
      <c r="AY163" s="254" t="s">
        <v>178</v>
      </c>
    </row>
    <row r="164" s="2" customFormat="1" ht="16.5" customHeight="1">
      <c r="A164" s="39"/>
      <c r="B164" s="40"/>
      <c r="C164" s="213" t="s">
        <v>8</v>
      </c>
      <c r="D164" s="213" t="s">
        <v>180</v>
      </c>
      <c r="E164" s="214" t="s">
        <v>2288</v>
      </c>
      <c r="F164" s="215" t="s">
        <v>2289</v>
      </c>
      <c r="G164" s="216" t="s">
        <v>237</v>
      </c>
      <c r="H164" s="217">
        <v>11.5</v>
      </c>
      <c r="I164" s="218"/>
      <c r="J164" s="219">
        <f>ROUND(I164*H164,2)</f>
        <v>0</v>
      </c>
      <c r="K164" s="215" t="s">
        <v>184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0.00071000000000000002</v>
      </c>
      <c r="R164" s="222">
        <f>Q164*H164</f>
        <v>0.0081650000000000004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279</v>
      </c>
      <c r="AT164" s="224" t="s">
        <v>180</v>
      </c>
      <c r="AU164" s="224" t="s">
        <v>84</v>
      </c>
      <c r="AY164" s="18" t="s">
        <v>178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82</v>
      </c>
      <c r="BK164" s="225">
        <f>ROUND(I164*H164,2)</f>
        <v>0</v>
      </c>
      <c r="BL164" s="18" t="s">
        <v>279</v>
      </c>
      <c r="BM164" s="224" t="s">
        <v>2290</v>
      </c>
    </row>
    <row r="165" s="2" customFormat="1">
      <c r="A165" s="39"/>
      <c r="B165" s="40"/>
      <c r="C165" s="41"/>
      <c r="D165" s="226" t="s">
        <v>187</v>
      </c>
      <c r="E165" s="41"/>
      <c r="F165" s="227" t="s">
        <v>2289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187</v>
      </c>
      <c r="AU165" s="18" t="s">
        <v>84</v>
      </c>
    </row>
    <row r="166" s="2" customFormat="1">
      <c r="A166" s="39"/>
      <c r="B166" s="40"/>
      <c r="C166" s="41"/>
      <c r="D166" s="231" t="s">
        <v>189</v>
      </c>
      <c r="E166" s="41"/>
      <c r="F166" s="232" t="s">
        <v>2291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189</v>
      </c>
      <c r="AU166" s="18" t="s">
        <v>84</v>
      </c>
    </row>
    <row r="167" s="13" customFormat="1">
      <c r="A167" s="13"/>
      <c r="B167" s="244"/>
      <c r="C167" s="245"/>
      <c r="D167" s="226" t="s">
        <v>288</v>
      </c>
      <c r="E167" s="246" t="s">
        <v>19</v>
      </c>
      <c r="F167" s="247" t="s">
        <v>2292</v>
      </c>
      <c r="G167" s="245"/>
      <c r="H167" s="248">
        <v>11.5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288</v>
      </c>
      <c r="AU167" s="254" t="s">
        <v>84</v>
      </c>
      <c r="AV167" s="13" t="s">
        <v>84</v>
      </c>
      <c r="AW167" s="13" t="s">
        <v>33</v>
      </c>
      <c r="AX167" s="13" t="s">
        <v>82</v>
      </c>
      <c r="AY167" s="254" t="s">
        <v>178</v>
      </c>
    </row>
    <row r="168" s="2" customFormat="1" ht="16.5" customHeight="1">
      <c r="A168" s="39"/>
      <c r="B168" s="40"/>
      <c r="C168" s="213" t="s">
        <v>279</v>
      </c>
      <c r="D168" s="213" t="s">
        <v>180</v>
      </c>
      <c r="E168" s="214" t="s">
        <v>2293</v>
      </c>
      <c r="F168" s="215" t="s">
        <v>2294</v>
      </c>
      <c r="G168" s="216" t="s">
        <v>237</v>
      </c>
      <c r="H168" s="217">
        <v>36.799999999999997</v>
      </c>
      <c r="I168" s="218"/>
      <c r="J168" s="219">
        <f>ROUND(I168*H168,2)</f>
        <v>0</v>
      </c>
      <c r="K168" s="215" t="s">
        <v>184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0.00125</v>
      </c>
      <c r="R168" s="222">
        <f>Q168*H168</f>
        <v>0.045999999999999999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279</v>
      </c>
      <c r="AT168" s="224" t="s">
        <v>180</v>
      </c>
      <c r="AU168" s="224" t="s">
        <v>84</v>
      </c>
      <c r="AY168" s="18" t="s">
        <v>178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82</v>
      </c>
      <c r="BK168" s="225">
        <f>ROUND(I168*H168,2)</f>
        <v>0</v>
      </c>
      <c r="BL168" s="18" t="s">
        <v>279</v>
      </c>
      <c r="BM168" s="224" t="s">
        <v>2295</v>
      </c>
    </row>
    <row r="169" s="2" customFormat="1">
      <c r="A169" s="39"/>
      <c r="B169" s="40"/>
      <c r="C169" s="41"/>
      <c r="D169" s="226" t="s">
        <v>187</v>
      </c>
      <c r="E169" s="41"/>
      <c r="F169" s="227" t="s">
        <v>2294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187</v>
      </c>
      <c r="AU169" s="18" t="s">
        <v>84</v>
      </c>
    </row>
    <row r="170" s="2" customFormat="1">
      <c r="A170" s="39"/>
      <c r="B170" s="40"/>
      <c r="C170" s="41"/>
      <c r="D170" s="231" t="s">
        <v>189</v>
      </c>
      <c r="E170" s="41"/>
      <c r="F170" s="232" t="s">
        <v>2296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189</v>
      </c>
      <c r="AU170" s="18" t="s">
        <v>84</v>
      </c>
    </row>
    <row r="171" s="13" customFormat="1">
      <c r="A171" s="13"/>
      <c r="B171" s="244"/>
      <c r="C171" s="245"/>
      <c r="D171" s="226" t="s">
        <v>288</v>
      </c>
      <c r="E171" s="246" t="s">
        <v>19</v>
      </c>
      <c r="F171" s="247" t="s">
        <v>2297</v>
      </c>
      <c r="G171" s="245"/>
      <c r="H171" s="248">
        <v>36.799999999999997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288</v>
      </c>
      <c r="AU171" s="254" t="s">
        <v>84</v>
      </c>
      <c r="AV171" s="13" t="s">
        <v>84</v>
      </c>
      <c r="AW171" s="13" t="s">
        <v>33</v>
      </c>
      <c r="AX171" s="13" t="s">
        <v>82</v>
      </c>
      <c r="AY171" s="254" t="s">
        <v>178</v>
      </c>
    </row>
    <row r="172" s="2" customFormat="1" ht="16.5" customHeight="1">
      <c r="A172" s="39"/>
      <c r="B172" s="40"/>
      <c r="C172" s="213" t="s">
        <v>248</v>
      </c>
      <c r="D172" s="213" t="s">
        <v>180</v>
      </c>
      <c r="E172" s="214" t="s">
        <v>2298</v>
      </c>
      <c r="F172" s="215" t="s">
        <v>2299</v>
      </c>
      <c r="G172" s="216" t="s">
        <v>237</v>
      </c>
      <c r="H172" s="217">
        <v>34.5</v>
      </c>
      <c r="I172" s="218"/>
      <c r="J172" s="219">
        <f>ROUND(I172*H172,2)</f>
        <v>0</v>
      </c>
      <c r="K172" s="215" t="s">
        <v>184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0.0016199999999999999</v>
      </c>
      <c r="R172" s="222">
        <f>Q172*H172</f>
        <v>0.055889999999999995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279</v>
      </c>
      <c r="AT172" s="224" t="s">
        <v>180</v>
      </c>
      <c r="AU172" s="224" t="s">
        <v>84</v>
      </c>
      <c r="AY172" s="18" t="s">
        <v>178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82</v>
      </c>
      <c r="BK172" s="225">
        <f>ROUND(I172*H172,2)</f>
        <v>0</v>
      </c>
      <c r="BL172" s="18" t="s">
        <v>279</v>
      </c>
      <c r="BM172" s="224" t="s">
        <v>2300</v>
      </c>
    </row>
    <row r="173" s="2" customFormat="1">
      <c r="A173" s="39"/>
      <c r="B173" s="40"/>
      <c r="C173" s="41"/>
      <c r="D173" s="226" t="s">
        <v>187</v>
      </c>
      <c r="E173" s="41"/>
      <c r="F173" s="227" t="s">
        <v>2299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187</v>
      </c>
      <c r="AU173" s="18" t="s">
        <v>84</v>
      </c>
    </row>
    <row r="174" s="2" customFormat="1">
      <c r="A174" s="39"/>
      <c r="B174" s="40"/>
      <c r="C174" s="41"/>
      <c r="D174" s="231" t="s">
        <v>189</v>
      </c>
      <c r="E174" s="41"/>
      <c r="F174" s="232" t="s">
        <v>2301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189</v>
      </c>
      <c r="AU174" s="18" t="s">
        <v>84</v>
      </c>
    </row>
    <row r="175" s="13" customFormat="1">
      <c r="A175" s="13"/>
      <c r="B175" s="244"/>
      <c r="C175" s="245"/>
      <c r="D175" s="226" t="s">
        <v>288</v>
      </c>
      <c r="E175" s="246" t="s">
        <v>19</v>
      </c>
      <c r="F175" s="247" t="s">
        <v>2302</v>
      </c>
      <c r="G175" s="245"/>
      <c r="H175" s="248">
        <v>34.5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288</v>
      </c>
      <c r="AU175" s="254" t="s">
        <v>84</v>
      </c>
      <c r="AV175" s="13" t="s">
        <v>84</v>
      </c>
      <c r="AW175" s="13" t="s">
        <v>33</v>
      </c>
      <c r="AX175" s="13" t="s">
        <v>82</v>
      </c>
      <c r="AY175" s="254" t="s">
        <v>178</v>
      </c>
    </row>
    <row r="176" s="2" customFormat="1" ht="16.5" customHeight="1">
      <c r="A176" s="39"/>
      <c r="B176" s="40"/>
      <c r="C176" s="213" t="s">
        <v>290</v>
      </c>
      <c r="D176" s="213" t="s">
        <v>180</v>
      </c>
      <c r="E176" s="214" t="s">
        <v>2303</v>
      </c>
      <c r="F176" s="215" t="s">
        <v>2304</v>
      </c>
      <c r="G176" s="216" t="s">
        <v>237</v>
      </c>
      <c r="H176" s="217">
        <v>368</v>
      </c>
      <c r="I176" s="218"/>
      <c r="J176" s="219">
        <f>ROUND(I176*H176,2)</f>
        <v>0</v>
      </c>
      <c r="K176" s="215" t="s">
        <v>184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279</v>
      </c>
      <c r="AT176" s="224" t="s">
        <v>180</v>
      </c>
      <c r="AU176" s="224" t="s">
        <v>84</v>
      </c>
      <c r="AY176" s="18" t="s">
        <v>178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82</v>
      </c>
      <c r="BK176" s="225">
        <f>ROUND(I176*H176,2)</f>
        <v>0</v>
      </c>
      <c r="BL176" s="18" t="s">
        <v>279</v>
      </c>
      <c r="BM176" s="224" t="s">
        <v>2305</v>
      </c>
    </row>
    <row r="177" s="2" customFormat="1">
      <c r="A177" s="39"/>
      <c r="B177" s="40"/>
      <c r="C177" s="41"/>
      <c r="D177" s="226" t="s">
        <v>187</v>
      </c>
      <c r="E177" s="41"/>
      <c r="F177" s="227" t="s">
        <v>2304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187</v>
      </c>
      <c r="AU177" s="18" t="s">
        <v>84</v>
      </c>
    </row>
    <row r="178" s="2" customFormat="1">
      <c r="A178" s="39"/>
      <c r="B178" s="40"/>
      <c r="C178" s="41"/>
      <c r="D178" s="231" t="s">
        <v>189</v>
      </c>
      <c r="E178" s="41"/>
      <c r="F178" s="232" t="s">
        <v>2306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189</v>
      </c>
      <c r="AU178" s="18" t="s">
        <v>84</v>
      </c>
    </row>
    <row r="179" s="13" customFormat="1">
      <c r="A179" s="13"/>
      <c r="B179" s="244"/>
      <c r="C179" s="245"/>
      <c r="D179" s="226" t="s">
        <v>288</v>
      </c>
      <c r="E179" s="246" t="s">
        <v>19</v>
      </c>
      <c r="F179" s="247" t="s">
        <v>2307</v>
      </c>
      <c r="G179" s="245"/>
      <c r="H179" s="248">
        <v>241.5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288</v>
      </c>
      <c r="AU179" s="254" t="s">
        <v>84</v>
      </c>
      <c r="AV179" s="13" t="s">
        <v>84</v>
      </c>
      <c r="AW179" s="13" t="s">
        <v>33</v>
      </c>
      <c r="AX179" s="13" t="s">
        <v>74</v>
      </c>
      <c r="AY179" s="254" t="s">
        <v>178</v>
      </c>
    </row>
    <row r="180" s="13" customFormat="1">
      <c r="A180" s="13"/>
      <c r="B180" s="244"/>
      <c r="C180" s="245"/>
      <c r="D180" s="226" t="s">
        <v>288</v>
      </c>
      <c r="E180" s="246" t="s">
        <v>19</v>
      </c>
      <c r="F180" s="247" t="s">
        <v>2308</v>
      </c>
      <c r="G180" s="245"/>
      <c r="H180" s="248">
        <v>43.700000000000003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288</v>
      </c>
      <c r="AU180" s="254" t="s">
        <v>84</v>
      </c>
      <c r="AV180" s="13" t="s">
        <v>84</v>
      </c>
      <c r="AW180" s="13" t="s">
        <v>33</v>
      </c>
      <c r="AX180" s="13" t="s">
        <v>74</v>
      </c>
      <c r="AY180" s="254" t="s">
        <v>178</v>
      </c>
    </row>
    <row r="181" s="13" customFormat="1">
      <c r="A181" s="13"/>
      <c r="B181" s="244"/>
      <c r="C181" s="245"/>
      <c r="D181" s="226" t="s">
        <v>288</v>
      </c>
      <c r="E181" s="246" t="s">
        <v>19</v>
      </c>
      <c r="F181" s="247" t="s">
        <v>2309</v>
      </c>
      <c r="G181" s="245"/>
      <c r="H181" s="248">
        <v>11.5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288</v>
      </c>
      <c r="AU181" s="254" t="s">
        <v>84</v>
      </c>
      <c r="AV181" s="13" t="s">
        <v>84</v>
      </c>
      <c r="AW181" s="13" t="s">
        <v>33</v>
      </c>
      <c r="AX181" s="13" t="s">
        <v>74</v>
      </c>
      <c r="AY181" s="254" t="s">
        <v>178</v>
      </c>
    </row>
    <row r="182" s="13" customFormat="1">
      <c r="A182" s="13"/>
      <c r="B182" s="244"/>
      <c r="C182" s="245"/>
      <c r="D182" s="226" t="s">
        <v>288</v>
      </c>
      <c r="E182" s="246" t="s">
        <v>19</v>
      </c>
      <c r="F182" s="247" t="s">
        <v>2310</v>
      </c>
      <c r="G182" s="245"/>
      <c r="H182" s="248">
        <v>36.799999999999997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288</v>
      </c>
      <c r="AU182" s="254" t="s">
        <v>84</v>
      </c>
      <c r="AV182" s="13" t="s">
        <v>84</v>
      </c>
      <c r="AW182" s="13" t="s">
        <v>33</v>
      </c>
      <c r="AX182" s="13" t="s">
        <v>74</v>
      </c>
      <c r="AY182" s="254" t="s">
        <v>178</v>
      </c>
    </row>
    <row r="183" s="13" customFormat="1">
      <c r="A183" s="13"/>
      <c r="B183" s="244"/>
      <c r="C183" s="245"/>
      <c r="D183" s="226" t="s">
        <v>288</v>
      </c>
      <c r="E183" s="246" t="s">
        <v>19</v>
      </c>
      <c r="F183" s="247" t="s">
        <v>2311</v>
      </c>
      <c r="G183" s="245"/>
      <c r="H183" s="248">
        <v>34.5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288</v>
      </c>
      <c r="AU183" s="254" t="s">
        <v>84</v>
      </c>
      <c r="AV183" s="13" t="s">
        <v>84</v>
      </c>
      <c r="AW183" s="13" t="s">
        <v>33</v>
      </c>
      <c r="AX183" s="13" t="s">
        <v>74</v>
      </c>
      <c r="AY183" s="254" t="s">
        <v>178</v>
      </c>
    </row>
    <row r="184" s="14" customFormat="1">
      <c r="A184" s="14"/>
      <c r="B184" s="255"/>
      <c r="C184" s="256"/>
      <c r="D184" s="226" t="s">
        <v>288</v>
      </c>
      <c r="E184" s="257" t="s">
        <v>19</v>
      </c>
      <c r="F184" s="258" t="s">
        <v>386</v>
      </c>
      <c r="G184" s="256"/>
      <c r="H184" s="259">
        <v>368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288</v>
      </c>
      <c r="AU184" s="265" t="s">
        <v>84</v>
      </c>
      <c r="AV184" s="14" t="s">
        <v>185</v>
      </c>
      <c r="AW184" s="14" t="s">
        <v>33</v>
      </c>
      <c r="AX184" s="14" t="s">
        <v>82</v>
      </c>
      <c r="AY184" s="265" t="s">
        <v>178</v>
      </c>
    </row>
    <row r="185" s="2" customFormat="1" ht="16.5" customHeight="1">
      <c r="A185" s="39"/>
      <c r="B185" s="40"/>
      <c r="C185" s="213" t="s">
        <v>296</v>
      </c>
      <c r="D185" s="213" t="s">
        <v>180</v>
      </c>
      <c r="E185" s="214" t="s">
        <v>2312</v>
      </c>
      <c r="F185" s="215" t="s">
        <v>2313</v>
      </c>
      <c r="G185" s="216" t="s">
        <v>271</v>
      </c>
      <c r="H185" s="217">
        <v>2</v>
      </c>
      <c r="I185" s="218"/>
      <c r="J185" s="219">
        <f>ROUND(I185*H185,2)</f>
        <v>0</v>
      </c>
      <c r="K185" s="215" t="s">
        <v>184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2.0000000000000002E-05</v>
      </c>
      <c r="R185" s="222">
        <f>Q185*H185</f>
        <v>4.0000000000000003E-05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279</v>
      </c>
      <c r="AT185" s="224" t="s">
        <v>180</v>
      </c>
      <c r="AU185" s="224" t="s">
        <v>84</v>
      </c>
      <c r="AY185" s="18" t="s">
        <v>178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82</v>
      </c>
      <c r="BK185" s="225">
        <f>ROUND(I185*H185,2)</f>
        <v>0</v>
      </c>
      <c r="BL185" s="18" t="s">
        <v>279</v>
      </c>
      <c r="BM185" s="224" t="s">
        <v>2314</v>
      </c>
    </row>
    <row r="186" s="2" customFormat="1">
      <c r="A186" s="39"/>
      <c r="B186" s="40"/>
      <c r="C186" s="41"/>
      <c r="D186" s="226" t="s">
        <v>187</v>
      </c>
      <c r="E186" s="41"/>
      <c r="F186" s="227" t="s">
        <v>2313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187</v>
      </c>
      <c r="AU186" s="18" t="s">
        <v>84</v>
      </c>
    </row>
    <row r="187" s="2" customFormat="1">
      <c r="A187" s="39"/>
      <c r="B187" s="40"/>
      <c r="C187" s="41"/>
      <c r="D187" s="231" t="s">
        <v>189</v>
      </c>
      <c r="E187" s="41"/>
      <c r="F187" s="232" t="s">
        <v>2315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189</v>
      </c>
      <c r="AU187" s="18" t="s">
        <v>84</v>
      </c>
    </row>
    <row r="188" s="2" customFormat="1" ht="33" customHeight="1">
      <c r="A188" s="39"/>
      <c r="B188" s="40"/>
      <c r="C188" s="213" t="s">
        <v>300</v>
      </c>
      <c r="D188" s="213" t="s">
        <v>180</v>
      </c>
      <c r="E188" s="214" t="s">
        <v>2316</v>
      </c>
      <c r="F188" s="215" t="s">
        <v>2317</v>
      </c>
      <c r="G188" s="216" t="s">
        <v>237</v>
      </c>
      <c r="H188" s="217">
        <v>296.69999999999999</v>
      </c>
      <c r="I188" s="218"/>
      <c r="J188" s="219">
        <f>ROUND(I188*H188,2)</f>
        <v>0</v>
      </c>
      <c r="K188" s="215" t="s">
        <v>184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0.00012</v>
      </c>
      <c r="R188" s="222">
        <f>Q188*H188</f>
        <v>0.035603999999999997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279</v>
      </c>
      <c r="AT188" s="224" t="s">
        <v>180</v>
      </c>
      <c r="AU188" s="224" t="s">
        <v>84</v>
      </c>
      <c r="AY188" s="18" t="s">
        <v>178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82</v>
      </c>
      <c r="BK188" s="225">
        <f>ROUND(I188*H188,2)</f>
        <v>0</v>
      </c>
      <c r="BL188" s="18" t="s">
        <v>279</v>
      </c>
      <c r="BM188" s="224" t="s">
        <v>2318</v>
      </c>
    </row>
    <row r="189" s="2" customFormat="1">
      <c r="A189" s="39"/>
      <c r="B189" s="40"/>
      <c r="C189" s="41"/>
      <c r="D189" s="226" t="s">
        <v>187</v>
      </c>
      <c r="E189" s="41"/>
      <c r="F189" s="227" t="s">
        <v>2317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187</v>
      </c>
      <c r="AU189" s="18" t="s">
        <v>84</v>
      </c>
    </row>
    <row r="190" s="2" customFormat="1">
      <c r="A190" s="39"/>
      <c r="B190" s="40"/>
      <c r="C190" s="41"/>
      <c r="D190" s="231" t="s">
        <v>189</v>
      </c>
      <c r="E190" s="41"/>
      <c r="F190" s="232" t="s">
        <v>2319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189</v>
      </c>
      <c r="AU190" s="18" t="s">
        <v>84</v>
      </c>
    </row>
    <row r="191" s="13" customFormat="1">
      <c r="A191" s="13"/>
      <c r="B191" s="244"/>
      <c r="C191" s="245"/>
      <c r="D191" s="226" t="s">
        <v>288</v>
      </c>
      <c r="E191" s="246" t="s">
        <v>19</v>
      </c>
      <c r="F191" s="247" t="s">
        <v>2307</v>
      </c>
      <c r="G191" s="245"/>
      <c r="H191" s="248">
        <v>241.5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288</v>
      </c>
      <c r="AU191" s="254" t="s">
        <v>84</v>
      </c>
      <c r="AV191" s="13" t="s">
        <v>84</v>
      </c>
      <c r="AW191" s="13" t="s">
        <v>33</v>
      </c>
      <c r="AX191" s="13" t="s">
        <v>74</v>
      </c>
      <c r="AY191" s="254" t="s">
        <v>178</v>
      </c>
    </row>
    <row r="192" s="13" customFormat="1">
      <c r="A192" s="13"/>
      <c r="B192" s="244"/>
      <c r="C192" s="245"/>
      <c r="D192" s="226" t="s">
        <v>288</v>
      </c>
      <c r="E192" s="246" t="s">
        <v>19</v>
      </c>
      <c r="F192" s="247" t="s">
        <v>2308</v>
      </c>
      <c r="G192" s="245"/>
      <c r="H192" s="248">
        <v>43.700000000000003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288</v>
      </c>
      <c r="AU192" s="254" t="s">
        <v>84</v>
      </c>
      <c r="AV192" s="13" t="s">
        <v>84</v>
      </c>
      <c r="AW192" s="13" t="s">
        <v>33</v>
      </c>
      <c r="AX192" s="13" t="s">
        <v>74</v>
      </c>
      <c r="AY192" s="254" t="s">
        <v>178</v>
      </c>
    </row>
    <row r="193" s="13" customFormat="1">
      <c r="A193" s="13"/>
      <c r="B193" s="244"/>
      <c r="C193" s="245"/>
      <c r="D193" s="226" t="s">
        <v>288</v>
      </c>
      <c r="E193" s="246" t="s">
        <v>19</v>
      </c>
      <c r="F193" s="247" t="s">
        <v>2309</v>
      </c>
      <c r="G193" s="245"/>
      <c r="H193" s="248">
        <v>11.5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288</v>
      </c>
      <c r="AU193" s="254" t="s">
        <v>84</v>
      </c>
      <c r="AV193" s="13" t="s">
        <v>84</v>
      </c>
      <c r="AW193" s="13" t="s">
        <v>33</v>
      </c>
      <c r="AX193" s="13" t="s">
        <v>74</v>
      </c>
      <c r="AY193" s="254" t="s">
        <v>178</v>
      </c>
    </row>
    <row r="194" s="14" customFormat="1">
      <c r="A194" s="14"/>
      <c r="B194" s="255"/>
      <c r="C194" s="256"/>
      <c r="D194" s="226" t="s">
        <v>288</v>
      </c>
      <c r="E194" s="257" t="s">
        <v>19</v>
      </c>
      <c r="F194" s="258" t="s">
        <v>386</v>
      </c>
      <c r="G194" s="256"/>
      <c r="H194" s="259">
        <v>296.69999999999999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288</v>
      </c>
      <c r="AU194" s="265" t="s">
        <v>84</v>
      </c>
      <c r="AV194" s="14" t="s">
        <v>185</v>
      </c>
      <c r="AW194" s="14" t="s">
        <v>33</v>
      </c>
      <c r="AX194" s="14" t="s">
        <v>82</v>
      </c>
      <c r="AY194" s="265" t="s">
        <v>178</v>
      </c>
    </row>
    <row r="195" s="2" customFormat="1" ht="33" customHeight="1">
      <c r="A195" s="39"/>
      <c r="B195" s="40"/>
      <c r="C195" s="213" t="s">
        <v>7</v>
      </c>
      <c r="D195" s="213" t="s">
        <v>180</v>
      </c>
      <c r="E195" s="214" t="s">
        <v>2320</v>
      </c>
      <c r="F195" s="215" t="s">
        <v>2321</v>
      </c>
      <c r="G195" s="216" t="s">
        <v>237</v>
      </c>
      <c r="H195" s="217">
        <v>71.299999999999997</v>
      </c>
      <c r="I195" s="218"/>
      <c r="J195" s="219">
        <f>ROUND(I195*H195,2)</f>
        <v>0</v>
      </c>
      <c r="K195" s="215" t="s">
        <v>184</v>
      </c>
      <c r="L195" s="45"/>
      <c r="M195" s="220" t="s">
        <v>19</v>
      </c>
      <c r="N195" s="221" t="s">
        <v>45</v>
      </c>
      <c r="O195" s="85"/>
      <c r="P195" s="222">
        <f>O195*H195</f>
        <v>0</v>
      </c>
      <c r="Q195" s="222">
        <v>0.00016000000000000001</v>
      </c>
      <c r="R195" s="222">
        <f>Q195*H195</f>
        <v>0.011408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279</v>
      </c>
      <c r="AT195" s="224" t="s">
        <v>180</v>
      </c>
      <c r="AU195" s="224" t="s">
        <v>84</v>
      </c>
      <c r="AY195" s="18" t="s">
        <v>178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82</v>
      </c>
      <c r="BK195" s="225">
        <f>ROUND(I195*H195,2)</f>
        <v>0</v>
      </c>
      <c r="BL195" s="18" t="s">
        <v>279</v>
      </c>
      <c r="BM195" s="224" t="s">
        <v>2322</v>
      </c>
    </row>
    <row r="196" s="2" customFormat="1">
      <c r="A196" s="39"/>
      <c r="B196" s="40"/>
      <c r="C196" s="41"/>
      <c r="D196" s="226" t="s">
        <v>187</v>
      </c>
      <c r="E196" s="41"/>
      <c r="F196" s="227" t="s">
        <v>2321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187</v>
      </c>
      <c r="AU196" s="18" t="s">
        <v>84</v>
      </c>
    </row>
    <row r="197" s="2" customFormat="1">
      <c r="A197" s="39"/>
      <c r="B197" s="40"/>
      <c r="C197" s="41"/>
      <c r="D197" s="231" t="s">
        <v>189</v>
      </c>
      <c r="E197" s="41"/>
      <c r="F197" s="232" t="s">
        <v>2323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189</v>
      </c>
      <c r="AU197" s="18" t="s">
        <v>84</v>
      </c>
    </row>
    <row r="198" s="13" customFormat="1">
      <c r="A198" s="13"/>
      <c r="B198" s="244"/>
      <c r="C198" s="245"/>
      <c r="D198" s="226" t="s">
        <v>288</v>
      </c>
      <c r="E198" s="246" t="s">
        <v>19</v>
      </c>
      <c r="F198" s="247" t="s">
        <v>2310</v>
      </c>
      <c r="G198" s="245"/>
      <c r="H198" s="248">
        <v>36.799999999999997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288</v>
      </c>
      <c r="AU198" s="254" t="s">
        <v>84</v>
      </c>
      <c r="AV198" s="13" t="s">
        <v>84</v>
      </c>
      <c r="AW198" s="13" t="s">
        <v>33</v>
      </c>
      <c r="AX198" s="13" t="s">
        <v>74</v>
      </c>
      <c r="AY198" s="254" t="s">
        <v>178</v>
      </c>
    </row>
    <row r="199" s="13" customFormat="1">
      <c r="A199" s="13"/>
      <c r="B199" s="244"/>
      <c r="C199" s="245"/>
      <c r="D199" s="226" t="s">
        <v>288</v>
      </c>
      <c r="E199" s="246" t="s">
        <v>19</v>
      </c>
      <c r="F199" s="247" t="s">
        <v>2311</v>
      </c>
      <c r="G199" s="245"/>
      <c r="H199" s="248">
        <v>34.5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288</v>
      </c>
      <c r="AU199" s="254" t="s">
        <v>84</v>
      </c>
      <c r="AV199" s="13" t="s">
        <v>84</v>
      </c>
      <c r="AW199" s="13" t="s">
        <v>33</v>
      </c>
      <c r="AX199" s="13" t="s">
        <v>74</v>
      </c>
      <c r="AY199" s="254" t="s">
        <v>178</v>
      </c>
    </row>
    <row r="200" s="14" customFormat="1">
      <c r="A200" s="14"/>
      <c r="B200" s="255"/>
      <c r="C200" s="256"/>
      <c r="D200" s="226" t="s">
        <v>288</v>
      </c>
      <c r="E200" s="257" t="s">
        <v>19</v>
      </c>
      <c r="F200" s="258" t="s">
        <v>386</v>
      </c>
      <c r="G200" s="256"/>
      <c r="H200" s="259">
        <v>71.299999999999997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288</v>
      </c>
      <c r="AU200" s="265" t="s">
        <v>84</v>
      </c>
      <c r="AV200" s="14" t="s">
        <v>185</v>
      </c>
      <c r="AW200" s="14" t="s">
        <v>33</v>
      </c>
      <c r="AX200" s="14" t="s">
        <v>82</v>
      </c>
      <c r="AY200" s="265" t="s">
        <v>178</v>
      </c>
    </row>
    <row r="201" s="2" customFormat="1" ht="24.15" customHeight="1">
      <c r="A201" s="39"/>
      <c r="B201" s="40"/>
      <c r="C201" s="213" t="s">
        <v>309</v>
      </c>
      <c r="D201" s="213" t="s">
        <v>180</v>
      </c>
      <c r="E201" s="214" t="s">
        <v>2324</v>
      </c>
      <c r="F201" s="215" t="s">
        <v>2325</v>
      </c>
      <c r="G201" s="216" t="s">
        <v>252</v>
      </c>
      <c r="H201" s="217">
        <v>0.96399999999999997</v>
      </c>
      <c r="I201" s="218"/>
      <c r="J201" s="219">
        <f>ROUND(I201*H201,2)</f>
        <v>0</v>
      </c>
      <c r="K201" s="215" t="s">
        <v>184</v>
      </c>
      <c r="L201" s="45"/>
      <c r="M201" s="220" t="s">
        <v>19</v>
      </c>
      <c r="N201" s="221" t="s">
        <v>45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279</v>
      </c>
      <c r="AT201" s="224" t="s">
        <v>180</v>
      </c>
      <c r="AU201" s="224" t="s">
        <v>84</v>
      </c>
      <c r="AY201" s="18" t="s">
        <v>178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82</v>
      </c>
      <c r="BK201" s="225">
        <f>ROUND(I201*H201,2)</f>
        <v>0</v>
      </c>
      <c r="BL201" s="18" t="s">
        <v>279</v>
      </c>
      <c r="BM201" s="224" t="s">
        <v>2326</v>
      </c>
    </row>
    <row r="202" s="2" customFormat="1">
      <c r="A202" s="39"/>
      <c r="B202" s="40"/>
      <c r="C202" s="41"/>
      <c r="D202" s="226" t="s">
        <v>187</v>
      </c>
      <c r="E202" s="41"/>
      <c r="F202" s="227" t="s">
        <v>2325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187</v>
      </c>
      <c r="AU202" s="18" t="s">
        <v>84</v>
      </c>
    </row>
    <row r="203" s="2" customFormat="1">
      <c r="A203" s="39"/>
      <c r="B203" s="40"/>
      <c r="C203" s="41"/>
      <c r="D203" s="231" t="s">
        <v>189</v>
      </c>
      <c r="E203" s="41"/>
      <c r="F203" s="232" t="s">
        <v>2327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189</v>
      </c>
      <c r="AU203" s="18" t="s">
        <v>84</v>
      </c>
    </row>
    <row r="204" s="2" customFormat="1" ht="24.15" customHeight="1">
      <c r="A204" s="39"/>
      <c r="B204" s="40"/>
      <c r="C204" s="213" t="s">
        <v>315</v>
      </c>
      <c r="D204" s="213" t="s">
        <v>180</v>
      </c>
      <c r="E204" s="214" t="s">
        <v>2328</v>
      </c>
      <c r="F204" s="215" t="s">
        <v>2329</v>
      </c>
      <c r="G204" s="216" t="s">
        <v>252</v>
      </c>
      <c r="H204" s="217">
        <v>0.313</v>
      </c>
      <c r="I204" s="218"/>
      <c r="J204" s="219">
        <f>ROUND(I204*H204,2)</f>
        <v>0</v>
      </c>
      <c r="K204" s="215" t="s">
        <v>184</v>
      </c>
      <c r="L204" s="45"/>
      <c r="M204" s="220" t="s">
        <v>19</v>
      </c>
      <c r="N204" s="221" t="s">
        <v>45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279</v>
      </c>
      <c r="AT204" s="224" t="s">
        <v>180</v>
      </c>
      <c r="AU204" s="224" t="s">
        <v>84</v>
      </c>
      <c r="AY204" s="18" t="s">
        <v>178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82</v>
      </c>
      <c r="BK204" s="225">
        <f>ROUND(I204*H204,2)</f>
        <v>0</v>
      </c>
      <c r="BL204" s="18" t="s">
        <v>279</v>
      </c>
      <c r="BM204" s="224" t="s">
        <v>2330</v>
      </c>
    </row>
    <row r="205" s="2" customFormat="1">
      <c r="A205" s="39"/>
      <c r="B205" s="40"/>
      <c r="C205" s="41"/>
      <c r="D205" s="226" t="s">
        <v>187</v>
      </c>
      <c r="E205" s="41"/>
      <c r="F205" s="227" t="s">
        <v>2329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187</v>
      </c>
      <c r="AU205" s="18" t="s">
        <v>84</v>
      </c>
    </row>
    <row r="206" s="2" customFormat="1">
      <c r="A206" s="39"/>
      <c r="B206" s="40"/>
      <c r="C206" s="41"/>
      <c r="D206" s="231" t="s">
        <v>189</v>
      </c>
      <c r="E206" s="41"/>
      <c r="F206" s="232" t="s">
        <v>2331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189</v>
      </c>
      <c r="AU206" s="18" t="s">
        <v>84</v>
      </c>
    </row>
    <row r="207" s="12" customFormat="1" ht="22.8" customHeight="1">
      <c r="A207" s="12"/>
      <c r="B207" s="197"/>
      <c r="C207" s="198"/>
      <c r="D207" s="199" t="s">
        <v>73</v>
      </c>
      <c r="E207" s="211" t="s">
        <v>2332</v>
      </c>
      <c r="F207" s="211" t="s">
        <v>2333</v>
      </c>
      <c r="G207" s="198"/>
      <c r="H207" s="198"/>
      <c r="I207" s="201"/>
      <c r="J207" s="212">
        <f>BK207</f>
        <v>0</v>
      </c>
      <c r="K207" s="198"/>
      <c r="L207" s="203"/>
      <c r="M207" s="204"/>
      <c r="N207" s="205"/>
      <c r="O207" s="205"/>
      <c r="P207" s="206">
        <f>SUM(P208:P250)</f>
        <v>0</v>
      </c>
      <c r="Q207" s="205"/>
      <c r="R207" s="206">
        <f>SUM(R208:R250)</f>
        <v>0.040809999999999999</v>
      </c>
      <c r="S207" s="205"/>
      <c r="T207" s="207">
        <f>SUM(T208:T250)</f>
        <v>0.046600000000000003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8" t="s">
        <v>84</v>
      </c>
      <c r="AT207" s="209" t="s">
        <v>73</v>
      </c>
      <c r="AU207" s="209" t="s">
        <v>82</v>
      </c>
      <c r="AY207" s="208" t="s">
        <v>178</v>
      </c>
      <c r="BK207" s="210">
        <f>SUM(BK208:BK250)</f>
        <v>0</v>
      </c>
    </row>
    <row r="208" s="2" customFormat="1" ht="16.5" customHeight="1">
      <c r="A208" s="39"/>
      <c r="B208" s="40"/>
      <c r="C208" s="213" t="s">
        <v>321</v>
      </c>
      <c r="D208" s="213" t="s">
        <v>180</v>
      </c>
      <c r="E208" s="214" t="s">
        <v>2334</v>
      </c>
      <c r="F208" s="215" t="s">
        <v>2335</v>
      </c>
      <c r="G208" s="216" t="s">
        <v>271</v>
      </c>
      <c r="H208" s="217">
        <v>20</v>
      </c>
      <c r="I208" s="218"/>
      <c r="J208" s="219">
        <f>ROUND(I208*H208,2)</f>
        <v>0</v>
      </c>
      <c r="K208" s="215" t="s">
        <v>184</v>
      </c>
      <c r="L208" s="45"/>
      <c r="M208" s="220" t="s">
        <v>19</v>
      </c>
      <c r="N208" s="221" t="s">
        <v>45</v>
      </c>
      <c r="O208" s="85"/>
      <c r="P208" s="222">
        <f>O208*H208</f>
        <v>0</v>
      </c>
      <c r="Q208" s="222">
        <v>6.0000000000000002E-05</v>
      </c>
      <c r="R208" s="222">
        <f>Q208*H208</f>
        <v>0.0012000000000000001</v>
      </c>
      <c r="S208" s="222">
        <v>0.0011000000000000001</v>
      </c>
      <c r="T208" s="223">
        <f>S208*H208</f>
        <v>0.022000000000000002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279</v>
      </c>
      <c r="AT208" s="224" t="s">
        <v>180</v>
      </c>
      <c r="AU208" s="224" t="s">
        <v>84</v>
      </c>
      <c r="AY208" s="18" t="s">
        <v>178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82</v>
      </c>
      <c r="BK208" s="225">
        <f>ROUND(I208*H208,2)</f>
        <v>0</v>
      </c>
      <c r="BL208" s="18" t="s">
        <v>279</v>
      </c>
      <c r="BM208" s="224" t="s">
        <v>2336</v>
      </c>
    </row>
    <row r="209" s="2" customFormat="1">
      <c r="A209" s="39"/>
      <c r="B209" s="40"/>
      <c r="C209" s="41"/>
      <c r="D209" s="226" t="s">
        <v>187</v>
      </c>
      <c r="E209" s="41"/>
      <c r="F209" s="227" t="s">
        <v>2335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187</v>
      </c>
      <c r="AU209" s="18" t="s">
        <v>84</v>
      </c>
    </row>
    <row r="210" s="2" customFormat="1">
      <c r="A210" s="39"/>
      <c r="B210" s="40"/>
      <c r="C210" s="41"/>
      <c r="D210" s="231" t="s">
        <v>189</v>
      </c>
      <c r="E210" s="41"/>
      <c r="F210" s="232" t="s">
        <v>2337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189</v>
      </c>
      <c r="AU210" s="18" t="s">
        <v>84</v>
      </c>
    </row>
    <row r="211" s="2" customFormat="1" ht="16.5" customHeight="1">
      <c r="A211" s="39"/>
      <c r="B211" s="40"/>
      <c r="C211" s="213" t="s">
        <v>327</v>
      </c>
      <c r="D211" s="213" t="s">
        <v>180</v>
      </c>
      <c r="E211" s="214" t="s">
        <v>2338</v>
      </c>
      <c r="F211" s="215" t="s">
        <v>2339</v>
      </c>
      <c r="G211" s="216" t="s">
        <v>271</v>
      </c>
      <c r="H211" s="217">
        <v>40</v>
      </c>
      <c r="I211" s="218"/>
      <c r="J211" s="219">
        <f>ROUND(I211*H211,2)</f>
        <v>0</v>
      </c>
      <c r="K211" s="215" t="s">
        <v>184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9.0000000000000006E-05</v>
      </c>
      <c r="R211" s="222">
        <f>Q211*H211</f>
        <v>0.0036000000000000003</v>
      </c>
      <c r="S211" s="222">
        <v>0.00044999999999999999</v>
      </c>
      <c r="T211" s="223">
        <f>S211*H211</f>
        <v>0.017999999999999999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279</v>
      </c>
      <c r="AT211" s="224" t="s">
        <v>180</v>
      </c>
      <c r="AU211" s="224" t="s">
        <v>84</v>
      </c>
      <c r="AY211" s="18" t="s">
        <v>178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279</v>
      </c>
      <c r="BM211" s="224" t="s">
        <v>2340</v>
      </c>
    </row>
    <row r="212" s="2" customFormat="1">
      <c r="A212" s="39"/>
      <c r="B212" s="40"/>
      <c r="C212" s="41"/>
      <c r="D212" s="226" t="s">
        <v>187</v>
      </c>
      <c r="E212" s="41"/>
      <c r="F212" s="227" t="s">
        <v>2339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187</v>
      </c>
      <c r="AU212" s="18" t="s">
        <v>84</v>
      </c>
    </row>
    <row r="213" s="2" customFormat="1">
      <c r="A213" s="39"/>
      <c r="B213" s="40"/>
      <c r="C213" s="41"/>
      <c r="D213" s="231" t="s">
        <v>189</v>
      </c>
      <c r="E213" s="41"/>
      <c r="F213" s="232" t="s">
        <v>2341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189</v>
      </c>
      <c r="AU213" s="18" t="s">
        <v>84</v>
      </c>
    </row>
    <row r="214" s="2" customFormat="1" ht="16.5" customHeight="1">
      <c r="A214" s="39"/>
      <c r="B214" s="40"/>
      <c r="C214" s="213" t="s">
        <v>333</v>
      </c>
      <c r="D214" s="213" t="s">
        <v>180</v>
      </c>
      <c r="E214" s="214" t="s">
        <v>2342</v>
      </c>
      <c r="F214" s="215" t="s">
        <v>2343</v>
      </c>
      <c r="G214" s="216" t="s">
        <v>271</v>
      </c>
      <c r="H214" s="217">
        <v>6</v>
      </c>
      <c r="I214" s="218"/>
      <c r="J214" s="219">
        <f>ROUND(I214*H214,2)</f>
        <v>0</v>
      </c>
      <c r="K214" s="215" t="s">
        <v>184</v>
      </c>
      <c r="L214" s="45"/>
      <c r="M214" s="220" t="s">
        <v>19</v>
      </c>
      <c r="N214" s="221" t="s">
        <v>45</v>
      </c>
      <c r="O214" s="85"/>
      <c r="P214" s="222">
        <f>O214*H214</f>
        <v>0</v>
      </c>
      <c r="Q214" s="222">
        <v>0.00012999999999999999</v>
      </c>
      <c r="R214" s="222">
        <f>Q214*H214</f>
        <v>0.00077999999999999988</v>
      </c>
      <c r="S214" s="222">
        <v>0.0011000000000000001</v>
      </c>
      <c r="T214" s="223">
        <f>S214*H214</f>
        <v>0.0066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279</v>
      </c>
      <c r="AT214" s="224" t="s">
        <v>180</v>
      </c>
      <c r="AU214" s="224" t="s">
        <v>84</v>
      </c>
      <c r="AY214" s="18" t="s">
        <v>178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82</v>
      </c>
      <c r="BK214" s="225">
        <f>ROUND(I214*H214,2)</f>
        <v>0</v>
      </c>
      <c r="BL214" s="18" t="s">
        <v>279</v>
      </c>
      <c r="BM214" s="224" t="s">
        <v>2344</v>
      </c>
    </row>
    <row r="215" s="2" customFormat="1">
      <c r="A215" s="39"/>
      <c r="B215" s="40"/>
      <c r="C215" s="41"/>
      <c r="D215" s="226" t="s">
        <v>187</v>
      </c>
      <c r="E215" s="41"/>
      <c r="F215" s="227" t="s">
        <v>2343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187</v>
      </c>
      <c r="AU215" s="18" t="s">
        <v>84</v>
      </c>
    </row>
    <row r="216" s="2" customFormat="1">
      <c r="A216" s="39"/>
      <c r="B216" s="40"/>
      <c r="C216" s="41"/>
      <c r="D216" s="231" t="s">
        <v>189</v>
      </c>
      <c r="E216" s="41"/>
      <c r="F216" s="232" t="s">
        <v>2345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189</v>
      </c>
      <c r="AU216" s="18" t="s">
        <v>84</v>
      </c>
    </row>
    <row r="217" s="2" customFormat="1" ht="16.5" customHeight="1">
      <c r="A217" s="39"/>
      <c r="B217" s="40"/>
      <c r="C217" s="213" t="s">
        <v>337</v>
      </c>
      <c r="D217" s="213" t="s">
        <v>180</v>
      </c>
      <c r="E217" s="214" t="s">
        <v>2346</v>
      </c>
      <c r="F217" s="215" t="s">
        <v>2347</v>
      </c>
      <c r="G217" s="216" t="s">
        <v>271</v>
      </c>
      <c r="H217" s="217">
        <v>24</v>
      </c>
      <c r="I217" s="218"/>
      <c r="J217" s="219">
        <f>ROUND(I217*H217,2)</f>
        <v>0</v>
      </c>
      <c r="K217" s="215" t="s">
        <v>184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3.0000000000000001E-05</v>
      </c>
      <c r="R217" s="222">
        <f>Q217*H217</f>
        <v>0.00072000000000000005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279</v>
      </c>
      <c r="AT217" s="224" t="s">
        <v>180</v>
      </c>
      <c r="AU217" s="224" t="s">
        <v>84</v>
      </c>
      <c r="AY217" s="18" t="s">
        <v>178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82</v>
      </c>
      <c r="BK217" s="225">
        <f>ROUND(I217*H217,2)</f>
        <v>0</v>
      </c>
      <c r="BL217" s="18" t="s">
        <v>279</v>
      </c>
      <c r="BM217" s="224" t="s">
        <v>2348</v>
      </c>
    </row>
    <row r="218" s="2" customFormat="1">
      <c r="A218" s="39"/>
      <c r="B218" s="40"/>
      <c r="C218" s="41"/>
      <c r="D218" s="226" t="s">
        <v>187</v>
      </c>
      <c r="E218" s="41"/>
      <c r="F218" s="227" t="s">
        <v>2347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187</v>
      </c>
      <c r="AU218" s="18" t="s">
        <v>84</v>
      </c>
    </row>
    <row r="219" s="2" customFormat="1">
      <c r="A219" s="39"/>
      <c r="B219" s="40"/>
      <c r="C219" s="41"/>
      <c r="D219" s="231" t="s">
        <v>189</v>
      </c>
      <c r="E219" s="41"/>
      <c r="F219" s="232" t="s">
        <v>2349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189</v>
      </c>
      <c r="AU219" s="18" t="s">
        <v>84</v>
      </c>
    </row>
    <row r="220" s="2" customFormat="1" ht="16.5" customHeight="1">
      <c r="A220" s="39"/>
      <c r="B220" s="40"/>
      <c r="C220" s="234" t="s">
        <v>341</v>
      </c>
      <c r="D220" s="234" t="s">
        <v>96</v>
      </c>
      <c r="E220" s="235" t="s">
        <v>2350</v>
      </c>
      <c r="F220" s="236" t="s">
        <v>2351</v>
      </c>
      <c r="G220" s="237" t="s">
        <v>271</v>
      </c>
      <c r="H220" s="238">
        <v>5</v>
      </c>
      <c r="I220" s="239"/>
      <c r="J220" s="240">
        <f>ROUND(I220*H220,2)</f>
        <v>0</v>
      </c>
      <c r="K220" s="236" t="s">
        <v>184</v>
      </c>
      <c r="L220" s="241"/>
      <c r="M220" s="242" t="s">
        <v>19</v>
      </c>
      <c r="N220" s="243" t="s">
        <v>45</v>
      </c>
      <c r="O220" s="85"/>
      <c r="P220" s="222">
        <f>O220*H220</f>
        <v>0</v>
      </c>
      <c r="Q220" s="222">
        <v>0.00020000000000000001</v>
      </c>
      <c r="R220" s="222">
        <f>Q220*H220</f>
        <v>0.001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365</v>
      </c>
      <c r="AT220" s="224" t="s">
        <v>96</v>
      </c>
      <c r="AU220" s="224" t="s">
        <v>84</v>
      </c>
      <c r="AY220" s="18" t="s">
        <v>178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82</v>
      </c>
      <c r="BK220" s="225">
        <f>ROUND(I220*H220,2)</f>
        <v>0</v>
      </c>
      <c r="BL220" s="18" t="s">
        <v>279</v>
      </c>
      <c r="BM220" s="224" t="s">
        <v>2352</v>
      </c>
    </row>
    <row r="221" s="2" customFormat="1">
      <c r="A221" s="39"/>
      <c r="B221" s="40"/>
      <c r="C221" s="41"/>
      <c r="D221" s="226" t="s">
        <v>187</v>
      </c>
      <c r="E221" s="41"/>
      <c r="F221" s="227" t="s">
        <v>2351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187</v>
      </c>
      <c r="AU221" s="18" t="s">
        <v>84</v>
      </c>
    </row>
    <row r="222" s="2" customFormat="1" ht="16.5" customHeight="1">
      <c r="A222" s="39"/>
      <c r="B222" s="40"/>
      <c r="C222" s="234" t="s">
        <v>346</v>
      </c>
      <c r="D222" s="234" t="s">
        <v>96</v>
      </c>
      <c r="E222" s="235" t="s">
        <v>2353</v>
      </c>
      <c r="F222" s="236" t="s">
        <v>2354</v>
      </c>
      <c r="G222" s="237" t="s">
        <v>271</v>
      </c>
      <c r="H222" s="238">
        <v>19</v>
      </c>
      <c r="I222" s="239"/>
      <c r="J222" s="240">
        <f>ROUND(I222*H222,2)</f>
        <v>0</v>
      </c>
      <c r="K222" s="236" t="s">
        <v>184</v>
      </c>
      <c r="L222" s="241"/>
      <c r="M222" s="242" t="s">
        <v>19</v>
      </c>
      <c r="N222" s="243" t="s">
        <v>45</v>
      </c>
      <c r="O222" s="85"/>
      <c r="P222" s="222">
        <f>O222*H222</f>
        <v>0</v>
      </c>
      <c r="Q222" s="222">
        <v>0.00020000000000000001</v>
      </c>
      <c r="R222" s="222">
        <f>Q222*H222</f>
        <v>0.0038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365</v>
      </c>
      <c r="AT222" s="224" t="s">
        <v>96</v>
      </c>
      <c r="AU222" s="224" t="s">
        <v>84</v>
      </c>
      <c r="AY222" s="18" t="s">
        <v>178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82</v>
      </c>
      <c r="BK222" s="225">
        <f>ROUND(I222*H222,2)</f>
        <v>0</v>
      </c>
      <c r="BL222" s="18" t="s">
        <v>279</v>
      </c>
      <c r="BM222" s="224" t="s">
        <v>2355</v>
      </c>
    </row>
    <row r="223" s="2" customFormat="1">
      <c r="A223" s="39"/>
      <c r="B223" s="40"/>
      <c r="C223" s="41"/>
      <c r="D223" s="226" t="s">
        <v>187</v>
      </c>
      <c r="E223" s="41"/>
      <c r="F223" s="227" t="s">
        <v>2354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187</v>
      </c>
      <c r="AU223" s="18" t="s">
        <v>84</v>
      </c>
    </row>
    <row r="224" s="2" customFormat="1" ht="16.5" customHeight="1">
      <c r="A224" s="39"/>
      <c r="B224" s="40"/>
      <c r="C224" s="213" t="s">
        <v>353</v>
      </c>
      <c r="D224" s="213" t="s">
        <v>180</v>
      </c>
      <c r="E224" s="214" t="s">
        <v>2356</v>
      </c>
      <c r="F224" s="215" t="s">
        <v>2357</v>
      </c>
      <c r="G224" s="216" t="s">
        <v>271</v>
      </c>
      <c r="H224" s="217">
        <v>2</v>
      </c>
      <c r="I224" s="218"/>
      <c r="J224" s="219">
        <f>ROUND(I224*H224,2)</f>
        <v>0</v>
      </c>
      <c r="K224" s="215" t="s">
        <v>184</v>
      </c>
      <c r="L224" s="45"/>
      <c r="M224" s="220" t="s">
        <v>19</v>
      </c>
      <c r="N224" s="221" t="s">
        <v>45</v>
      </c>
      <c r="O224" s="85"/>
      <c r="P224" s="222">
        <f>O224*H224</f>
        <v>0</v>
      </c>
      <c r="Q224" s="222">
        <v>0.00027</v>
      </c>
      <c r="R224" s="222">
        <f>Q224*H224</f>
        <v>0.00054000000000000001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279</v>
      </c>
      <c r="AT224" s="224" t="s">
        <v>180</v>
      </c>
      <c r="AU224" s="224" t="s">
        <v>84</v>
      </c>
      <c r="AY224" s="18" t="s">
        <v>178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82</v>
      </c>
      <c r="BK224" s="225">
        <f>ROUND(I224*H224,2)</f>
        <v>0</v>
      </c>
      <c r="BL224" s="18" t="s">
        <v>279</v>
      </c>
      <c r="BM224" s="224" t="s">
        <v>2358</v>
      </c>
    </row>
    <row r="225" s="2" customFormat="1">
      <c r="A225" s="39"/>
      <c r="B225" s="40"/>
      <c r="C225" s="41"/>
      <c r="D225" s="226" t="s">
        <v>187</v>
      </c>
      <c r="E225" s="41"/>
      <c r="F225" s="227" t="s">
        <v>2357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187</v>
      </c>
      <c r="AU225" s="18" t="s">
        <v>84</v>
      </c>
    </row>
    <row r="226" s="2" customFormat="1">
      <c r="A226" s="39"/>
      <c r="B226" s="40"/>
      <c r="C226" s="41"/>
      <c r="D226" s="231" t="s">
        <v>189</v>
      </c>
      <c r="E226" s="41"/>
      <c r="F226" s="232" t="s">
        <v>2359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189</v>
      </c>
      <c r="AU226" s="18" t="s">
        <v>84</v>
      </c>
    </row>
    <row r="227" s="2" customFormat="1" ht="21.75" customHeight="1">
      <c r="A227" s="39"/>
      <c r="B227" s="40"/>
      <c r="C227" s="213" t="s">
        <v>359</v>
      </c>
      <c r="D227" s="213" t="s">
        <v>180</v>
      </c>
      <c r="E227" s="214" t="s">
        <v>2360</v>
      </c>
      <c r="F227" s="215" t="s">
        <v>2361</v>
      </c>
      <c r="G227" s="216" t="s">
        <v>271</v>
      </c>
      <c r="H227" s="217">
        <v>23</v>
      </c>
      <c r="I227" s="218"/>
      <c r="J227" s="219">
        <f>ROUND(I227*H227,2)</f>
        <v>0</v>
      </c>
      <c r="K227" s="215" t="s">
        <v>184</v>
      </c>
      <c r="L227" s="45"/>
      <c r="M227" s="220" t="s">
        <v>19</v>
      </c>
      <c r="N227" s="221" t="s">
        <v>45</v>
      </c>
      <c r="O227" s="85"/>
      <c r="P227" s="222">
        <f>O227*H227</f>
        <v>0</v>
      </c>
      <c r="Q227" s="222">
        <v>0.00069999999999999999</v>
      </c>
      <c r="R227" s="222">
        <f>Q227*H227</f>
        <v>0.0161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279</v>
      </c>
      <c r="AT227" s="224" t="s">
        <v>180</v>
      </c>
      <c r="AU227" s="224" t="s">
        <v>84</v>
      </c>
      <c r="AY227" s="18" t="s">
        <v>178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82</v>
      </c>
      <c r="BK227" s="225">
        <f>ROUND(I227*H227,2)</f>
        <v>0</v>
      </c>
      <c r="BL227" s="18" t="s">
        <v>279</v>
      </c>
      <c r="BM227" s="224" t="s">
        <v>2362</v>
      </c>
    </row>
    <row r="228" s="2" customFormat="1">
      <c r="A228" s="39"/>
      <c r="B228" s="40"/>
      <c r="C228" s="41"/>
      <c r="D228" s="226" t="s">
        <v>187</v>
      </c>
      <c r="E228" s="41"/>
      <c r="F228" s="227" t="s">
        <v>2361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187</v>
      </c>
      <c r="AU228" s="18" t="s">
        <v>84</v>
      </c>
    </row>
    <row r="229" s="2" customFormat="1">
      <c r="A229" s="39"/>
      <c r="B229" s="40"/>
      <c r="C229" s="41"/>
      <c r="D229" s="231" t="s">
        <v>189</v>
      </c>
      <c r="E229" s="41"/>
      <c r="F229" s="232" t="s">
        <v>2363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189</v>
      </c>
      <c r="AU229" s="18" t="s">
        <v>84</v>
      </c>
    </row>
    <row r="230" s="2" customFormat="1" ht="24.15" customHeight="1">
      <c r="A230" s="39"/>
      <c r="B230" s="40"/>
      <c r="C230" s="213" t="s">
        <v>365</v>
      </c>
      <c r="D230" s="213" t="s">
        <v>180</v>
      </c>
      <c r="E230" s="214" t="s">
        <v>2364</v>
      </c>
      <c r="F230" s="215" t="s">
        <v>2365</v>
      </c>
      <c r="G230" s="216" t="s">
        <v>271</v>
      </c>
      <c r="H230" s="217">
        <v>1</v>
      </c>
      <c r="I230" s="218"/>
      <c r="J230" s="219">
        <f>ROUND(I230*H230,2)</f>
        <v>0</v>
      </c>
      <c r="K230" s="215" t="s">
        <v>184</v>
      </c>
      <c r="L230" s="45"/>
      <c r="M230" s="220" t="s">
        <v>19</v>
      </c>
      <c r="N230" s="221" t="s">
        <v>45</v>
      </c>
      <c r="O230" s="85"/>
      <c r="P230" s="222">
        <f>O230*H230</f>
        <v>0</v>
      </c>
      <c r="Q230" s="222">
        <v>0.00027</v>
      </c>
      <c r="R230" s="222">
        <f>Q230*H230</f>
        <v>0.00027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279</v>
      </c>
      <c r="AT230" s="224" t="s">
        <v>180</v>
      </c>
      <c r="AU230" s="224" t="s">
        <v>84</v>
      </c>
      <c r="AY230" s="18" t="s">
        <v>178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82</v>
      </c>
      <c r="BK230" s="225">
        <f>ROUND(I230*H230,2)</f>
        <v>0</v>
      </c>
      <c r="BL230" s="18" t="s">
        <v>279</v>
      </c>
      <c r="BM230" s="224" t="s">
        <v>2366</v>
      </c>
    </row>
    <row r="231" s="2" customFormat="1">
      <c r="A231" s="39"/>
      <c r="B231" s="40"/>
      <c r="C231" s="41"/>
      <c r="D231" s="226" t="s">
        <v>187</v>
      </c>
      <c r="E231" s="41"/>
      <c r="F231" s="227" t="s">
        <v>2367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187</v>
      </c>
      <c r="AU231" s="18" t="s">
        <v>84</v>
      </c>
    </row>
    <row r="232" s="2" customFormat="1">
      <c r="A232" s="39"/>
      <c r="B232" s="40"/>
      <c r="C232" s="41"/>
      <c r="D232" s="231" t="s">
        <v>189</v>
      </c>
      <c r="E232" s="41"/>
      <c r="F232" s="232" t="s">
        <v>2368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189</v>
      </c>
      <c r="AU232" s="18" t="s">
        <v>84</v>
      </c>
    </row>
    <row r="233" s="2" customFormat="1" ht="16.5" customHeight="1">
      <c r="A233" s="39"/>
      <c r="B233" s="40"/>
      <c r="C233" s="213" t="s">
        <v>369</v>
      </c>
      <c r="D233" s="213" t="s">
        <v>180</v>
      </c>
      <c r="E233" s="214" t="s">
        <v>2369</v>
      </c>
      <c r="F233" s="215" t="s">
        <v>2370</v>
      </c>
      <c r="G233" s="216" t="s">
        <v>271</v>
      </c>
      <c r="H233" s="217">
        <v>24</v>
      </c>
      <c r="I233" s="218"/>
      <c r="J233" s="219">
        <f>ROUND(I233*H233,2)</f>
        <v>0</v>
      </c>
      <c r="K233" s="215" t="s">
        <v>184</v>
      </c>
      <c r="L233" s="45"/>
      <c r="M233" s="220" t="s">
        <v>19</v>
      </c>
      <c r="N233" s="221" t="s">
        <v>45</v>
      </c>
      <c r="O233" s="85"/>
      <c r="P233" s="222">
        <f>O233*H233</f>
        <v>0</v>
      </c>
      <c r="Q233" s="222">
        <v>0.00022000000000000001</v>
      </c>
      <c r="R233" s="222">
        <f>Q233*H233</f>
        <v>0.00528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279</v>
      </c>
      <c r="AT233" s="224" t="s">
        <v>180</v>
      </c>
      <c r="AU233" s="224" t="s">
        <v>84</v>
      </c>
      <c r="AY233" s="18" t="s">
        <v>178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82</v>
      </c>
      <c r="BK233" s="225">
        <f>ROUND(I233*H233,2)</f>
        <v>0</v>
      </c>
      <c r="BL233" s="18" t="s">
        <v>279</v>
      </c>
      <c r="BM233" s="224" t="s">
        <v>2371</v>
      </c>
    </row>
    <row r="234" s="2" customFormat="1">
      <c r="A234" s="39"/>
      <c r="B234" s="40"/>
      <c r="C234" s="41"/>
      <c r="D234" s="226" t="s">
        <v>187</v>
      </c>
      <c r="E234" s="41"/>
      <c r="F234" s="227" t="s">
        <v>2370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187</v>
      </c>
      <c r="AU234" s="18" t="s">
        <v>84</v>
      </c>
    </row>
    <row r="235" s="2" customFormat="1">
      <c r="A235" s="39"/>
      <c r="B235" s="40"/>
      <c r="C235" s="41"/>
      <c r="D235" s="231" t="s">
        <v>189</v>
      </c>
      <c r="E235" s="41"/>
      <c r="F235" s="232" t="s">
        <v>2372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189</v>
      </c>
      <c r="AU235" s="18" t="s">
        <v>84</v>
      </c>
    </row>
    <row r="236" s="2" customFormat="1" ht="16.5" customHeight="1">
      <c r="A236" s="39"/>
      <c r="B236" s="40"/>
      <c r="C236" s="213" t="s">
        <v>373</v>
      </c>
      <c r="D236" s="213" t="s">
        <v>180</v>
      </c>
      <c r="E236" s="214" t="s">
        <v>2373</v>
      </c>
      <c r="F236" s="215" t="s">
        <v>2374</v>
      </c>
      <c r="G236" s="216" t="s">
        <v>271</v>
      </c>
      <c r="H236" s="217">
        <v>16</v>
      </c>
      <c r="I236" s="218"/>
      <c r="J236" s="219">
        <f>ROUND(I236*H236,2)</f>
        <v>0</v>
      </c>
      <c r="K236" s="215" t="s">
        <v>184</v>
      </c>
      <c r="L236" s="45"/>
      <c r="M236" s="220" t="s">
        <v>19</v>
      </c>
      <c r="N236" s="221" t="s">
        <v>45</v>
      </c>
      <c r="O236" s="85"/>
      <c r="P236" s="222">
        <f>O236*H236</f>
        <v>0</v>
      </c>
      <c r="Q236" s="222">
        <v>0.00021000000000000001</v>
      </c>
      <c r="R236" s="222">
        <f>Q236*H236</f>
        <v>0.0033600000000000001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279</v>
      </c>
      <c r="AT236" s="224" t="s">
        <v>180</v>
      </c>
      <c r="AU236" s="224" t="s">
        <v>84</v>
      </c>
      <c r="AY236" s="18" t="s">
        <v>178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82</v>
      </c>
      <c r="BK236" s="225">
        <f>ROUND(I236*H236,2)</f>
        <v>0</v>
      </c>
      <c r="BL236" s="18" t="s">
        <v>279</v>
      </c>
      <c r="BM236" s="224" t="s">
        <v>2375</v>
      </c>
    </row>
    <row r="237" s="2" customFormat="1">
      <c r="A237" s="39"/>
      <c r="B237" s="40"/>
      <c r="C237" s="41"/>
      <c r="D237" s="226" t="s">
        <v>187</v>
      </c>
      <c r="E237" s="41"/>
      <c r="F237" s="227" t="s">
        <v>2374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187</v>
      </c>
      <c r="AU237" s="18" t="s">
        <v>84</v>
      </c>
    </row>
    <row r="238" s="2" customFormat="1">
      <c r="A238" s="39"/>
      <c r="B238" s="40"/>
      <c r="C238" s="41"/>
      <c r="D238" s="231" t="s">
        <v>189</v>
      </c>
      <c r="E238" s="41"/>
      <c r="F238" s="232" t="s">
        <v>2376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189</v>
      </c>
      <c r="AU238" s="18" t="s">
        <v>84</v>
      </c>
    </row>
    <row r="239" s="2" customFormat="1" ht="16.5" customHeight="1">
      <c r="A239" s="39"/>
      <c r="B239" s="40"/>
      <c r="C239" s="213" t="s">
        <v>378</v>
      </c>
      <c r="D239" s="213" t="s">
        <v>180</v>
      </c>
      <c r="E239" s="214" t="s">
        <v>2377</v>
      </c>
      <c r="F239" s="215" t="s">
        <v>2378</v>
      </c>
      <c r="G239" s="216" t="s">
        <v>271</v>
      </c>
      <c r="H239" s="217">
        <v>4</v>
      </c>
      <c r="I239" s="218"/>
      <c r="J239" s="219">
        <f>ROUND(I239*H239,2)</f>
        <v>0</v>
      </c>
      <c r="K239" s="215" t="s">
        <v>184</v>
      </c>
      <c r="L239" s="45"/>
      <c r="M239" s="220" t="s">
        <v>19</v>
      </c>
      <c r="N239" s="221" t="s">
        <v>45</v>
      </c>
      <c r="O239" s="85"/>
      <c r="P239" s="222">
        <f>O239*H239</f>
        <v>0</v>
      </c>
      <c r="Q239" s="222">
        <v>0.00034000000000000002</v>
      </c>
      <c r="R239" s="222">
        <f>Q239*H239</f>
        <v>0.0013600000000000001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279</v>
      </c>
      <c r="AT239" s="224" t="s">
        <v>180</v>
      </c>
      <c r="AU239" s="224" t="s">
        <v>84</v>
      </c>
      <c r="AY239" s="18" t="s">
        <v>178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82</v>
      </c>
      <c r="BK239" s="225">
        <f>ROUND(I239*H239,2)</f>
        <v>0</v>
      </c>
      <c r="BL239" s="18" t="s">
        <v>279</v>
      </c>
      <c r="BM239" s="224" t="s">
        <v>2379</v>
      </c>
    </row>
    <row r="240" s="2" customFormat="1">
      <c r="A240" s="39"/>
      <c r="B240" s="40"/>
      <c r="C240" s="41"/>
      <c r="D240" s="226" t="s">
        <v>187</v>
      </c>
      <c r="E240" s="41"/>
      <c r="F240" s="227" t="s">
        <v>2378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187</v>
      </c>
      <c r="AU240" s="18" t="s">
        <v>84</v>
      </c>
    </row>
    <row r="241" s="2" customFormat="1">
      <c r="A241" s="39"/>
      <c r="B241" s="40"/>
      <c r="C241" s="41"/>
      <c r="D241" s="231" t="s">
        <v>189</v>
      </c>
      <c r="E241" s="41"/>
      <c r="F241" s="232" t="s">
        <v>2380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189</v>
      </c>
      <c r="AU241" s="18" t="s">
        <v>84</v>
      </c>
    </row>
    <row r="242" s="2" customFormat="1" ht="16.5" customHeight="1">
      <c r="A242" s="39"/>
      <c r="B242" s="40"/>
      <c r="C242" s="213" t="s">
        <v>387</v>
      </c>
      <c r="D242" s="213" t="s">
        <v>180</v>
      </c>
      <c r="E242" s="214" t="s">
        <v>2381</v>
      </c>
      <c r="F242" s="215" t="s">
        <v>2382</v>
      </c>
      <c r="G242" s="216" t="s">
        <v>271</v>
      </c>
      <c r="H242" s="217">
        <v>4</v>
      </c>
      <c r="I242" s="218"/>
      <c r="J242" s="219">
        <f>ROUND(I242*H242,2)</f>
        <v>0</v>
      </c>
      <c r="K242" s="215" t="s">
        <v>184</v>
      </c>
      <c r="L242" s="45"/>
      <c r="M242" s="220" t="s">
        <v>19</v>
      </c>
      <c r="N242" s="221" t="s">
        <v>45</v>
      </c>
      <c r="O242" s="85"/>
      <c r="P242" s="222">
        <f>O242*H242</f>
        <v>0</v>
      </c>
      <c r="Q242" s="222">
        <v>0.00069999999999999999</v>
      </c>
      <c r="R242" s="222">
        <f>Q242*H242</f>
        <v>0.0028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279</v>
      </c>
      <c r="AT242" s="224" t="s">
        <v>180</v>
      </c>
      <c r="AU242" s="224" t="s">
        <v>84</v>
      </c>
      <c r="AY242" s="18" t="s">
        <v>178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82</v>
      </c>
      <c r="BK242" s="225">
        <f>ROUND(I242*H242,2)</f>
        <v>0</v>
      </c>
      <c r="BL242" s="18" t="s">
        <v>279</v>
      </c>
      <c r="BM242" s="224" t="s">
        <v>2383</v>
      </c>
    </row>
    <row r="243" s="2" customFormat="1">
      <c r="A243" s="39"/>
      <c r="B243" s="40"/>
      <c r="C243" s="41"/>
      <c r="D243" s="226" t="s">
        <v>187</v>
      </c>
      <c r="E243" s="41"/>
      <c r="F243" s="227" t="s">
        <v>2382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187</v>
      </c>
      <c r="AU243" s="18" t="s">
        <v>84</v>
      </c>
    </row>
    <row r="244" s="2" customFormat="1">
      <c r="A244" s="39"/>
      <c r="B244" s="40"/>
      <c r="C244" s="41"/>
      <c r="D244" s="231" t="s">
        <v>189</v>
      </c>
      <c r="E244" s="41"/>
      <c r="F244" s="232" t="s">
        <v>2384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189</v>
      </c>
      <c r="AU244" s="18" t="s">
        <v>84</v>
      </c>
    </row>
    <row r="245" s="2" customFormat="1" ht="24.15" customHeight="1">
      <c r="A245" s="39"/>
      <c r="B245" s="40"/>
      <c r="C245" s="213" t="s">
        <v>393</v>
      </c>
      <c r="D245" s="213" t="s">
        <v>180</v>
      </c>
      <c r="E245" s="214" t="s">
        <v>2385</v>
      </c>
      <c r="F245" s="215" t="s">
        <v>2386</v>
      </c>
      <c r="G245" s="216" t="s">
        <v>252</v>
      </c>
      <c r="H245" s="217">
        <v>0.047</v>
      </c>
      <c r="I245" s="218"/>
      <c r="J245" s="219">
        <f>ROUND(I245*H245,2)</f>
        <v>0</v>
      </c>
      <c r="K245" s="215" t="s">
        <v>184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279</v>
      </c>
      <c r="AT245" s="224" t="s">
        <v>180</v>
      </c>
      <c r="AU245" s="224" t="s">
        <v>84</v>
      </c>
      <c r="AY245" s="18" t="s">
        <v>178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82</v>
      </c>
      <c r="BK245" s="225">
        <f>ROUND(I245*H245,2)</f>
        <v>0</v>
      </c>
      <c r="BL245" s="18" t="s">
        <v>279</v>
      </c>
      <c r="BM245" s="224" t="s">
        <v>2387</v>
      </c>
    </row>
    <row r="246" s="2" customFormat="1">
      <c r="A246" s="39"/>
      <c r="B246" s="40"/>
      <c r="C246" s="41"/>
      <c r="D246" s="226" t="s">
        <v>187</v>
      </c>
      <c r="E246" s="41"/>
      <c r="F246" s="227" t="s">
        <v>2386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187</v>
      </c>
      <c r="AU246" s="18" t="s">
        <v>84</v>
      </c>
    </row>
    <row r="247" s="2" customFormat="1">
      <c r="A247" s="39"/>
      <c r="B247" s="40"/>
      <c r="C247" s="41"/>
      <c r="D247" s="231" t="s">
        <v>189</v>
      </c>
      <c r="E247" s="41"/>
      <c r="F247" s="232" t="s">
        <v>2388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189</v>
      </c>
      <c r="AU247" s="18" t="s">
        <v>84</v>
      </c>
    </row>
    <row r="248" s="2" customFormat="1" ht="24.15" customHeight="1">
      <c r="A248" s="39"/>
      <c r="B248" s="40"/>
      <c r="C248" s="213" t="s">
        <v>400</v>
      </c>
      <c r="D248" s="213" t="s">
        <v>180</v>
      </c>
      <c r="E248" s="214" t="s">
        <v>2389</v>
      </c>
      <c r="F248" s="215" t="s">
        <v>2390</v>
      </c>
      <c r="G248" s="216" t="s">
        <v>252</v>
      </c>
      <c r="H248" s="217">
        <v>0.041000000000000002</v>
      </c>
      <c r="I248" s="218"/>
      <c r="J248" s="219">
        <f>ROUND(I248*H248,2)</f>
        <v>0</v>
      </c>
      <c r="K248" s="215" t="s">
        <v>184</v>
      </c>
      <c r="L248" s="45"/>
      <c r="M248" s="220" t="s">
        <v>19</v>
      </c>
      <c r="N248" s="221" t="s">
        <v>45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279</v>
      </c>
      <c r="AT248" s="224" t="s">
        <v>180</v>
      </c>
      <c r="AU248" s="224" t="s">
        <v>84</v>
      </c>
      <c r="AY248" s="18" t="s">
        <v>178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82</v>
      </c>
      <c r="BK248" s="225">
        <f>ROUND(I248*H248,2)</f>
        <v>0</v>
      </c>
      <c r="BL248" s="18" t="s">
        <v>279</v>
      </c>
      <c r="BM248" s="224" t="s">
        <v>2391</v>
      </c>
    </row>
    <row r="249" s="2" customFormat="1">
      <c r="A249" s="39"/>
      <c r="B249" s="40"/>
      <c r="C249" s="41"/>
      <c r="D249" s="226" t="s">
        <v>187</v>
      </c>
      <c r="E249" s="41"/>
      <c r="F249" s="227" t="s">
        <v>2390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187</v>
      </c>
      <c r="AU249" s="18" t="s">
        <v>84</v>
      </c>
    </row>
    <row r="250" s="2" customFormat="1">
      <c r="A250" s="39"/>
      <c r="B250" s="40"/>
      <c r="C250" s="41"/>
      <c r="D250" s="231" t="s">
        <v>189</v>
      </c>
      <c r="E250" s="41"/>
      <c r="F250" s="232" t="s">
        <v>2392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189</v>
      </c>
      <c r="AU250" s="18" t="s">
        <v>84</v>
      </c>
    </row>
    <row r="251" s="12" customFormat="1" ht="22.8" customHeight="1">
      <c r="A251" s="12"/>
      <c r="B251" s="197"/>
      <c r="C251" s="198"/>
      <c r="D251" s="199" t="s">
        <v>73</v>
      </c>
      <c r="E251" s="211" t="s">
        <v>2393</v>
      </c>
      <c r="F251" s="211" t="s">
        <v>2394</v>
      </c>
      <c r="G251" s="198"/>
      <c r="H251" s="198"/>
      <c r="I251" s="201"/>
      <c r="J251" s="212">
        <f>BK251</f>
        <v>0</v>
      </c>
      <c r="K251" s="198"/>
      <c r="L251" s="203"/>
      <c r="M251" s="204"/>
      <c r="N251" s="205"/>
      <c r="O251" s="205"/>
      <c r="P251" s="206">
        <f>SUM(P252:P314)</f>
        <v>0</v>
      </c>
      <c r="Q251" s="205"/>
      <c r="R251" s="206">
        <f>SUM(R252:R314)</f>
        <v>1.0214099999999999</v>
      </c>
      <c r="S251" s="205"/>
      <c r="T251" s="207">
        <f>SUM(T252:T314)</f>
        <v>2.1463200000000002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8" t="s">
        <v>84</v>
      </c>
      <c r="AT251" s="209" t="s">
        <v>73</v>
      </c>
      <c r="AU251" s="209" t="s">
        <v>82</v>
      </c>
      <c r="AY251" s="208" t="s">
        <v>178</v>
      </c>
      <c r="BK251" s="210">
        <f>SUM(BK252:BK314)</f>
        <v>0</v>
      </c>
    </row>
    <row r="252" s="2" customFormat="1" ht="24.15" customHeight="1">
      <c r="A252" s="39"/>
      <c r="B252" s="40"/>
      <c r="C252" s="213" t="s">
        <v>407</v>
      </c>
      <c r="D252" s="213" t="s">
        <v>180</v>
      </c>
      <c r="E252" s="214" t="s">
        <v>2395</v>
      </c>
      <c r="F252" s="215" t="s">
        <v>2396</v>
      </c>
      <c r="G252" s="216" t="s">
        <v>271</v>
      </c>
      <c r="H252" s="217">
        <v>24</v>
      </c>
      <c r="I252" s="218"/>
      <c r="J252" s="219">
        <f>ROUND(I252*H252,2)</f>
        <v>0</v>
      </c>
      <c r="K252" s="215" t="s">
        <v>184</v>
      </c>
      <c r="L252" s="45"/>
      <c r="M252" s="220" t="s">
        <v>19</v>
      </c>
      <c r="N252" s="221" t="s">
        <v>45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279</v>
      </c>
      <c r="AT252" s="224" t="s">
        <v>180</v>
      </c>
      <c r="AU252" s="224" t="s">
        <v>84</v>
      </c>
      <c r="AY252" s="18" t="s">
        <v>178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82</v>
      </c>
      <c r="BK252" s="225">
        <f>ROUND(I252*H252,2)</f>
        <v>0</v>
      </c>
      <c r="BL252" s="18" t="s">
        <v>279</v>
      </c>
      <c r="BM252" s="224" t="s">
        <v>2397</v>
      </c>
    </row>
    <row r="253" s="2" customFormat="1">
      <c r="A253" s="39"/>
      <c r="B253" s="40"/>
      <c r="C253" s="41"/>
      <c r="D253" s="226" t="s">
        <v>187</v>
      </c>
      <c r="E253" s="41"/>
      <c r="F253" s="227" t="s">
        <v>2396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187</v>
      </c>
      <c r="AU253" s="18" t="s">
        <v>84</v>
      </c>
    </row>
    <row r="254" s="2" customFormat="1">
      <c r="A254" s="39"/>
      <c r="B254" s="40"/>
      <c r="C254" s="41"/>
      <c r="D254" s="231" t="s">
        <v>189</v>
      </c>
      <c r="E254" s="41"/>
      <c r="F254" s="232" t="s">
        <v>2398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189</v>
      </c>
      <c r="AU254" s="18" t="s">
        <v>84</v>
      </c>
    </row>
    <row r="255" s="2" customFormat="1" ht="16.5" customHeight="1">
      <c r="A255" s="39"/>
      <c r="B255" s="40"/>
      <c r="C255" s="213" t="s">
        <v>413</v>
      </c>
      <c r="D255" s="213" t="s">
        <v>180</v>
      </c>
      <c r="E255" s="214" t="s">
        <v>2399</v>
      </c>
      <c r="F255" s="215" t="s">
        <v>2400</v>
      </c>
      <c r="G255" s="216" t="s">
        <v>206</v>
      </c>
      <c r="H255" s="217">
        <v>86.400000000000006</v>
      </c>
      <c r="I255" s="218"/>
      <c r="J255" s="219">
        <f>ROUND(I255*H255,2)</f>
        <v>0</v>
      </c>
      <c r="K255" s="215" t="s">
        <v>184</v>
      </c>
      <c r="L255" s="45"/>
      <c r="M255" s="220" t="s">
        <v>19</v>
      </c>
      <c r="N255" s="221" t="s">
        <v>45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0.023800000000000002</v>
      </c>
      <c r="T255" s="223">
        <f>S255*H255</f>
        <v>2.0563200000000004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279</v>
      </c>
      <c r="AT255" s="224" t="s">
        <v>180</v>
      </c>
      <c r="AU255" s="224" t="s">
        <v>84</v>
      </c>
      <c r="AY255" s="18" t="s">
        <v>178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82</v>
      </c>
      <c r="BK255" s="225">
        <f>ROUND(I255*H255,2)</f>
        <v>0</v>
      </c>
      <c r="BL255" s="18" t="s">
        <v>279</v>
      </c>
      <c r="BM255" s="224" t="s">
        <v>2401</v>
      </c>
    </row>
    <row r="256" s="2" customFormat="1">
      <c r="A256" s="39"/>
      <c r="B256" s="40"/>
      <c r="C256" s="41"/>
      <c r="D256" s="226" t="s">
        <v>187</v>
      </c>
      <c r="E256" s="41"/>
      <c r="F256" s="227" t="s">
        <v>2400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187</v>
      </c>
      <c r="AU256" s="18" t="s">
        <v>84</v>
      </c>
    </row>
    <row r="257" s="2" customFormat="1">
      <c r="A257" s="39"/>
      <c r="B257" s="40"/>
      <c r="C257" s="41"/>
      <c r="D257" s="231" t="s">
        <v>189</v>
      </c>
      <c r="E257" s="41"/>
      <c r="F257" s="232" t="s">
        <v>2402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189</v>
      </c>
      <c r="AU257" s="18" t="s">
        <v>84</v>
      </c>
    </row>
    <row r="258" s="13" customFormat="1">
      <c r="A258" s="13"/>
      <c r="B258" s="244"/>
      <c r="C258" s="245"/>
      <c r="D258" s="226" t="s">
        <v>288</v>
      </c>
      <c r="E258" s="246" t="s">
        <v>19</v>
      </c>
      <c r="F258" s="247" t="s">
        <v>2403</v>
      </c>
      <c r="G258" s="245"/>
      <c r="H258" s="248">
        <v>86.400000000000006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288</v>
      </c>
      <c r="AU258" s="254" t="s">
        <v>84</v>
      </c>
      <c r="AV258" s="13" t="s">
        <v>84</v>
      </c>
      <c r="AW258" s="13" t="s">
        <v>33</v>
      </c>
      <c r="AX258" s="13" t="s">
        <v>74</v>
      </c>
      <c r="AY258" s="254" t="s">
        <v>178</v>
      </c>
    </row>
    <row r="259" s="14" customFormat="1">
      <c r="A259" s="14"/>
      <c r="B259" s="255"/>
      <c r="C259" s="256"/>
      <c r="D259" s="226" t="s">
        <v>288</v>
      </c>
      <c r="E259" s="257" t="s">
        <v>19</v>
      </c>
      <c r="F259" s="258" t="s">
        <v>386</v>
      </c>
      <c r="G259" s="256"/>
      <c r="H259" s="259">
        <v>86.400000000000006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288</v>
      </c>
      <c r="AU259" s="265" t="s">
        <v>84</v>
      </c>
      <c r="AV259" s="14" t="s">
        <v>185</v>
      </c>
      <c r="AW259" s="14" t="s">
        <v>33</v>
      </c>
      <c r="AX259" s="14" t="s">
        <v>82</v>
      </c>
      <c r="AY259" s="265" t="s">
        <v>178</v>
      </c>
    </row>
    <row r="260" s="2" customFormat="1" ht="37.8" customHeight="1">
      <c r="A260" s="39"/>
      <c r="B260" s="40"/>
      <c r="C260" s="213" t="s">
        <v>421</v>
      </c>
      <c r="D260" s="213" t="s">
        <v>180</v>
      </c>
      <c r="E260" s="214" t="s">
        <v>2404</v>
      </c>
      <c r="F260" s="215" t="s">
        <v>2405</v>
      </c>
      <c r="G260" s="216" t="s">
        <v>271</v>
      </c>
      <c r="H260" s="217">
        <v>6</v>
      </c>
      <c r="I260" s="218"/>
      <c r="J260" s="219">
        <f>ROUND(I260*H260,2)</f>
        <v>0</v>
      </c>
      <c r="K260" s="215" t="s">
        <v>184</v>
      </c>
      <c r="L260" s="45"/>
      <c r="M260" s="220" t="s">
        <v>19</v>
      </c>
      <c r="N260" s="221" t="s">
        <v>45</v>
      </c>
      <c r="O260" s="85"/>
      <c r="P260" s="222">
        <f>O260*H260</f>
        <v>0</v>
      </c>
      <c r="Q260" s="222">
        <v>0.021760000000000002</v>
      </c>
      <c r="R260" s="222">
        <f>Q260*H260</f>
        <v>0.13056000000000001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279</v>
      </c>
      <c r="AT260" s="224" t="s">
        <v>180</v>
      </c>
      <c r="AU260" s="224" t="s">
        <v>84</v>
      </c>
      <c r="AY260" s="18" t="s">
        <v>178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82</v>
      </c>
      <c r="BK260" s="225">
        <f>ROUND(I260*H260,2)</f>
        <v>0</v>
      </c>
      <c r="BL260" s="18" t="s">
        <v>279</v>
      </c>
      <c r="BM260" s="224" t="s">
        <v>2406</v>
      </c>
    </row>
    <row r="261" s="2" customFormat="1">
      <c r="A261" s="39"/>
      <c r="B261" s="40"/>
      <c r="C261" s="41"/>
      <c r="D261" s="226" t="s">
        <v>187</v>
      </c>
      <c r="E261" s="41"/>
      <c r="F261" s="227" t="s">
        <v>2407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187</v>
      </c>
      <c r="AU261" s="18" t="s">
        <v>84</v>
      </c>
    </row>
    <row r="262" s="2" customFormat="1">
      <c r="A262" s="39"/>
      <c r="B262" s="40"/>
      <c r="C262" s="41"/>
      <c r="D262" s="231" t="s">
        <v>189</v>
      </c>
      <c r="E262" s="41"/>
      <c r="F262" s="232" t="s">
        <v>2408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189</v>
      </c>
      <c r="AU262" s="18" t="s">
        <v>84</v>
      </c>
    </row>
    <row r="263" s="2" customFormat="1" ht="37.8" customHeight="1">
      <c r="A263" s="39"/>
      <c r="B263" s="40"/>
      <c r="C263" s="213" t="s">
        <v>427</v>
      </c>
      <c r="D263" s="213" t="s">
        <v>180</v>
      </c>
      <c r="E263" s="214" t="s">
        <v>2409</v>
      </c>
      <c r="F263" s="215" t="s">
        <v>2410</v>
      </c>
      <c r="G263" s="216" t="s">
        <v>271</v>
      </c>
      <c r="H263" s="217">
        <v>1</v>
      </c>
      <c r="I263" s="218"/>
      <c r="J263" s="219">
        <f>ROUND(I263*H263,2)</f>
        <v>0</v>
      </c>
      <c r="K263" s="215" t="s">
        <v>184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0.02828</v>
      </c>
      <c r="R263" s="222">
        <f>Q263*H263</f>
        <v>0.02828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279</v>
      </c>
      <c r="AT263" s="224" t="s">
        <v>180</v>
      </c>
      <c r="AU263" s="224" t="s">
        <v>84</v>
      </c>
      <c r="AY263" s="18" t="s">
        <v>178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82</v>
      </c>
      <c r="BK263" s="225">
        <f>ROUND(I263*H263,2)</f>
        <v>0</v>
      </c>
      <c r="BL263" s="18" t="s">
        <v>279</v>
      </c>
      <c r="BM263" s="224" t="s">
        <v>2411</v>
      </c>
    </row>
    <row r="264" s="2" customFormat="1">
      <c r="A264" s="39"/>
      <c r="B264" s="40"/>
      <c r="C264" s="41"/>
      <c r="D264" s="226" t="s">
        <v>187</v>
      </c>
      <c r="E264" s="41"/>
      <c r="F264" s="227" t="s">
        <v>2412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187</v>
      </c>
      <c r="AU264" s="18" t="s">
        <v>84</v>
      </c>
    </row>
    <row r="265" s="2" customFormat="1">
      <c r="A265" s="39"/>
      <c r="B265" s="40"/>
      <c r="C265" s="41"/>
      <c r="D265" s="231" t="s">
        <v>189</v>
      </c>
      <c r="E265" s="41"/>
      <c r="F265" s="232" t="s">
        <v>2413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189</v>
      </c>
      <c r="AU265" s="18" t="s">
        <v>84</v>
      </c>
    </row>
    <row r="266" s="2" customFormat="1" ht="37.8" customHeight="1">
      <c r="A266" s="39"/>
      <c r="B266" s="40"/>
      <c r="C266" s="213" t="s">
        <v>431</v>
      </c>
      <c r="D266" s="213" t="s">
        <v>180</v>
      </c>
      <c r="E266" s="214" t="s">
        <v>2414</v>
      </c>
      <c r="F266" s="215" t="s">
        <v>2415</v>
      </c>
      <c r="G266" s="216" t="s">
        <v>271</v>
      </c>
      <c r="H266" s="217">
        <v>4</v>
      </c>
      <c r="I266" s="218"/>
      <c r="J266" s="219">
        <f>ROUND(I266*H266,2)</f>
        <v>0</v>
      </c>
      <c r="K266" s="215" t="s">
        <v>184</v>
      </c>
      <c r="L266" s="45"/>
      <c r="M266" s="220" t="s">
        <v>19</v>
      </c>
      <c r="N266" s="221" t="s">
        <v>45</v>
      </c>
      <c r="O266" s="85"/>
      <c r="P266" s="222">
        <f>O266*H266</f>
        <v>0</v>
      </c>
      <c r="Q266" s="222">
        <v>0.034799999999999998</v>
      </c>
      <c r="R266" s="222">
        <f>Q266*H266</f>
        <v>0.13919999999999999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279</v>
      </c>
      <c r="AT266" s="224" t="s">
        <v>180</v>
      </c>
      <c r="AU266" s="224" t="s">
        <v>84</v>
      </c>
      <c r="AY266" s="18" t="s">
        <v>178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82</v>
      </c>
      <c r="BK266" s="225">
        <f>ROUND(I266*H266,2)</f>
        <v>0</v>
      </c>
      <c r="BL266" s="18" t="s">
        <v>279</v>
      </c>
      <c r="BM266" s="224" t="s">
        <v>2416</v>
      </c>
    </row>
    <row r="267" s="2" customFormat="1">
      <c r="A267" s="39"/>
      <c r="B267" s="40"/>
      <c r="C267" s="41"/>
      <c r="D267" s="226" t="s">
        <v>187</v>
      </c>
      <c r="E267" s="41"/>
      <c r="F267" s="227" t="s">
        <v>2417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187</v>
      </c>
      <c r="AU267" s="18" t="s">
        <v>84</v>
      </c>
    </row>
    <row r="268" s="2" customFormat="1">
      <c r="A268" s="39"/>
      <c r="B268" s="40"/>
      <c r="C268" s="41"/>
      <c r="D268" s="231" t="s">
        <v>189</v>
      </c>
      <c r="E268" s="41"/>
      <c r="F268" s="232" t="s">
        <v>2418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189</v>
      </c>
      <c r="AU268" s="18" t="s">
        <v>84</v>
      </c>
    </row>
    <row r="269" s="2" customFormat="1" ht="37.8" customHeight="1">
      <c r="A269" s="39"/>
      <c r="B269" s="40"/>
      <c r="C269" s="213" t="s">
        <v>435</v>
      </c>
      <c r="D269" s="213" t="s">
        <v>180</v>
      </c>
      <c r="E269" s="214" t="s">
        <v>2419</v>
      </c>
      <c r="F269" s="215" t="s">
        <v>2420</v>
      </c>
      <c r="G269" s="216" t="s">
        <v>271</v>
      </c>
      <c r="H269" s="217">
        <v>2</v>
      </c>
      <c r="I269" s="218"/>
      <c r="J269" s="219">
        <f>ROUND(I269*H269,2)</f>
        <v>0</v>
      </c>
      <c r="K269" s="215" t="s">
        <v>184</v>
      </c>
      <c r="L269" s="45"/>
      <c r="M269" s="220" t="s">
        <v>19</v>
      </c>
      <c r="N269" s="221" t="s">
        <v>45</v>
      </c>
      <c r="O269" s="85"/>
      <c r="P269" s="222">
        <f>O269*H269</f>
        <v>0</v>
      </c>
      <c r="Q269" s="222">
        <v>0.041320000000000003</v>
      </c>
      <c r="R269" s="222">
        <f>Q269*H269</f>
        <v>0.082640000000000005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279</v>
      </c>
      <c r="AT269" s="224" t="s">
        <v>180</v>
      </c>
      <c r="AU269" s="224" t="s">
        <v>84</v>
      </c>
      <c r="AY269" s="18" t="s">
        <v>178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82</v>
      </c>
      <c r="BK269" s="225">
        <f>ROUND(I269*H269,2)</f>
        <v>0</v>
      </c>
      <c r="BL269" s="18" t="s">
        <v>279</v>
      </c>
      <c r="BM269" s="224" t="s">
        <v>2421</v>
      </c>
    </row>
    <row r="270" s="2" customFormat="1">
      <c r="A270" s="39"/>
      <c r="B270" s="40"/>
      <c r="C270" s="41"/>
      <c r="D270" s="226" t="s">
        <v>187</v>
      </c>
      <c r="E270" s="41"/>
      <c r="F270" s="227" t="s">
        <v>2422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187</v>
      </c>
      <c r="AU270" s="18" t="s">
        <v>84</v>
      </c>
    </row>
    <row r="271" s="2" customFormat="1">
      <c r="A271" s="39"/>
      <c r="B271" s="40"/>
      <c r="C271" s="41"/>
      <c r="D271" s="231" t="s">
        <v>189</v>
      </c>
      <c r="E271" s="41"/>
      <c r="F271" s="232" t="s">
        <v>2423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189</v>
      </c>
      <c r="AU271" s="18" t="s">
        <v>84</v>
      </c>
    </row>
    <row r="272" s="2" customFormat="1" ht="37.8" customHeight="1">
      <c r="A272" s="39"/>
      <c r="B272" s="40"/>
      <c r="C272" s="213" t="s">
        <v>441</v>
      </c>
      <c r="D272" s="213" t="s">
        <v>180</v>
      </c>
      <c r="E272" s="214" t="s">
        <v>2424</v>
      </c>
      <c r="F272" s="215" t="s">
        <v>2425</v>
      </c>
      <c r="G272" s="216" t="s">
        <v>271</v>
      </c>
      <c r="H272" s="217">
        <v>2</v>
      </c>
      <c r="I272" s="218"/>
      <c r="J272" s="219">
        <f>ROUND(I272*H272,2)</f>
        <v>0</v>
      </c>
      <c r="K272" s="215" t="s">
        <v>184</v>
      </c>
      <c r="L272" s="45"/>
      <c r="M272" s="220" t="s">
        <v>19</v>
      </c>
      <c r="N272" s="221" t="s">
        <v>45</v>
      </c>
      <c r="O272" s="85"/>
      <c r="P272" s="222">
        <f>O272*H272</f>
        <v>0</v>
      </c>
      <c r="Q272" s="222">
        <v>0.054359999999999999</v>
      </c>
      <c r="R272" s="222">
        <f>Q272*H272</f>
        <v>0.10872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279</v>
      </c>
      <c r="AT272" s="224" t="s">
        <v>180</v>
      </c>
      <c r="AU272" s="224" t="s">
        <v>84</v>
      </c>
      <c r="AY272" s="18" t="s">
        <v>178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82</v>
      </c>
      <c r="BK272" s="225">
        <f>ROUND(I272*H272,2)</f>
        <v>0</v>
      </c>
      <c r="BL272" s="18" t="s">
        <v>279</v>
      </c>
      <c r="BM272" s="224" t="s">
        <v>2426</v>
      </c>
    </row>
    <row r="273" s="2" customFormat="1">
      <c r="A273" s="39"/>
      <c r="B273" s="40"/>
      <c r="C273" s="41"/>
      <c r="D273" s="226" t="s">
        <v>187</v>
      </c>
      <c r="E273" s="41"/>
      <c r="F273" s="227" t="s">
        <v>2427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187</v>
      </c>
      <c r="AU273" s="18" t="s">
        <v>84</v>
      </c>
    </row>
    <row r="274" s="2" customFormat="1">
      <c r="A274" s="39"/>
      <c r="B274" s="40"/>
      <c r="C274" s="41"/>
      <c r="D274" s="231" t="s">
        <v>189</v>
      </c>
      <c r="E274" s="41"/>
      <c r="F274" s="232" t="s">
        <v>2428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189</v>
      </c>
      <c r="AU274" s="18" t="s">
        <v>84</v>
      </c>
    </row>
    <row r="275" s="2" customFormat="1" ht="37.8" customHeight="1">
      <c r="A275" s="39"/>
      <c r="B275" s="40"/>
      <c r="C275" s="213" t="s">
        <v>447</v>
      </c>
      <c r="D275" s="213" t="s">
        <v>180</v>
      </c>
      <c r="E275" s="214" t="s">
        <v>2429</v>
      </c>
      <c r="F275" s="215" t="s">
        <v>2430</v>
      </c>
      <c r="G275" s="216" t="s">
        <v>271</v>
      </c>
      <c r="H275" s="217">
        <v>7</v>
      </c>
      <c r="I275" s="218"/>
      <c r="J275" s="219">
        <f>ROUND(I275*H275,2)</f>
        <v>0</v>
      </c>
      <c r="K275" s="215" t="s">
        <v>184</v>
      </c>
      <c r="L275" s="45"/>
      <c r="M275" s="220" t="s">
        <v>19</v>
      </c>
      <c r="N275" s="221" t="s">
        <v>45</v>
      </c>
      <c r="O275" s="85"/>
      <c r="P275" s="222">
        <f>O275*H275</f>
        <v>0</v>
      </c>
      <c r="Q275" s="222">
        <v>0.06198</v>
      </c>
      <c r="R275" s="222">
        <f>Q275*H275</f>
        <v>0.43386000000000002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279</v>
      </c>
      <c r="AT275" s="224" t="s">
        <v>180</v>
      </c>
      <c r="AU275" s="224" t="s">
        <v>84</v>
      </c>
      <c r="AY275" s="18" t="s">
        <v>178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82</v>
      </c>
      <c r="BK275" s="225">
        <f>ROUND(I275*H275,2)</f>
        <v>0</v>
      </c>
      <c r="BL275" s="18" t="s">
        <v>279</v>
      </c>
      <c r="BM275" s="224" t="s">
        <v>2431</v>
      </c>
    </row>
    <row r="276" s="2" customFormat="1">
      <c r="A276" s="39"/>
      <c r="B276" s="40"/>
      <c r="C276" s="41"/>
      <c r="D276" s="226" t="s">
        <v>187</v>
      </c>
      <c r="E276" s="41"/>
      <c r="F276" s="227" t="s">
        <v>2432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187</v>
      </c>
      <c r="AU276" s="18" t="s">
        <v>84</v>
      </c>
    </row>
    <row r="277" s="2" customFormat="1">
      <c r="A277" s="39"/>
      <c r="B277" s="40"/>
      <c r="C277" s="41"/>
      <c r="D277" s="231" t="s">
        <v>189</v>
      </c>
      <c r="E277" s="41"/>
      <c r="F277" s="232" t="s">
        <v>2433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189</v>
      </c>
      <c r="AU277" s="18" t="s">
        <v>84</v>
      </c>
    </row>
    <row r="278" s="2" customFormat="1" ht="37.8" customHeight="1">
      <c r="A278" s="39"/>
      <c r="B278" s="40"/>
      <c r="C278" s="213" t="s">
        <v>453</v>
      </c>
      <c r="D278" s="213" t="s">
        <v>180</v>
      </c>
      <c r="E278" s="214" t="s">
        <v>2434</v>
      </c>
      <c r="F278" s="215" t="s">
        <v>2435</v>
      </c>
      <c r="G278" s="216" t="s">
        <v>271</v>
      </c>
      <c r="H278" s="217">
        <v>1</v>
      </c>
      <c r="I278" s="218"/>
      <c r="J278" s="219">
        <f>ROUND(I278*H278,2)</f>
        <v>0</v>
      </c>
      <c r="K278" s="215" t="s">
        <v>184</v>
      </c>
      <c r="L278" s="45"/>
      <c r="M278" s="220" t="s">
        <v>19</v>
      </c>
      <c r="N278" s="221" t="s">
        <v>45</v>
      </c>
      <c r="O278" s="85"/>
      <c r="P278" s="222">
        <f>O278*H278</f>
        <v>0</v>
      </c>
      <c r="Q278" s="222">
        <v>0.057849999999999999</v>
      </c>
      <c r="R278" s="222">
        <f>Q278*H278</f>
        <v>0.057849999999999999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279</v>
      </c>
      <c r="AT278" s="224" t="s">
        <v>180</v>
      </c>
      <c r="AU278" s="224" t="s">
        <v>84</v>
      </c>
      <c r="AY278" s="18" t="s">
        <v>178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82</v>
      </c>
      <c r="BK278" s="225">
        <f>ROUND(I278*H278,2)</f>
        <v>0</v>
      </c>
      <c r="BL278" s="18" t="s">
        <v>279</v>
      </c>
      <c r="BM278" s="224" t="s">
        <v>2436</v>
      </c>
    </row>
    <row r="279" s="2" customFormat="1">
      <c r="A279" s="39"/>
      <c r="B279" s="40"/>
      <c r="C279" s="41"/>
      <c r="D279" s="226" t="s">
        <v>187</v>
      </c>
      <c r="E279" s="41"/>
      <c r="F279" s="227" t="s">
        <v>2437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187</v>
      </c>
      <c r="AU279" s="18" t="s">
        <v>84</v>
      </c>
    </row>
    <row r="280" s="2" customFormat="1">
      <c r="A280" s="39"/>
      <c r="B280" s="40"/>
      <c r="C280" s="41"/>
      <c r="D280" s="231" t="s">
        <v>189</v>
      </c>
      <c r="E280" s="41"/>
      <c r="F280" s="232" t="s">
        <v>2438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189</v>
      </c>
      <c r="AU280" s="18" t="s">
        <v>84</v>
      </c>
    </row>
    <row r="281" s="2" customFormat="1" ht="24.15" customHeight="1">
      <c r="A281" s="39"/>
      <c r="B281" s="40"/>
      <c r="C281" s="213" t="s">
        <v>458</v>
      </c>
      <c r="D281" s="213" t="s">
        <v>180</v>
      </c>
      <c r="E281" s="214" t="s">
        <v>2439</v>
      </c>
      <c r="F281" s="215" t="s">
        <v>2440</v>
      </c>
      <c r="G281" s="216" t="s">
        <v>271</v>
      </c>
      <c r="H281" s="217">
        <v>1</v>
      </c>
      <c r="I281" s="218"/>
      <c r="J281" s="219">
        <f>ROUND(I281*H281,2)</f>
        <v>0</v>
      </c>
      <c r="K281" s="215" t="s">
        <v>184</v>
      </c>
      <c r="L281" s="45"/>
      <c r="M281" s="220" t="s">
        <v>19</v>
      </c>
      <c r="N281" s="221" t="s">
        <v>45</v>
      </c>
      <c r="O281" s="85"/>
      <c r="P281" s="222">
        <f>O281*H281</f>
        <v>0</v>
      </c>
      <c r="Q281" s="222">
        <v>0.039100000000000003</v>
      </c>
      <c r="R281" s="222">
        <f>Q281*H281</f>
        <v>0.039100000000000003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279</v>
      </c>
      <c r="AT281" s="224" t="s">
        <v>180</v>
      </c>
      <c r="AU281" s="224" t="s">
        <v>84</v>
      </c>
      <c r="AY281" s="18" t="s">
        <v>178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82</v>
      </c>
      <c r="BK281" s="225">
        <f>ROUND(I281*H281,2)</f>
        <v>0</v>
      </c>
      <c r="BL281" s="18" t="s">
        <v>279</v>
      </c>
      <c r="BM281" s="224" t="s">
        <v>2441</v>
      </c>
    </row>
    <row r="282" s="2" customFormat="1">
      <c r="A282" s="39"/>
      <c r="B282" s="40"/>
      <c r="C282" s="41"/>
      <c r="D282" s="226" t="s">
        <v>187</v>
      </c>
      <c r="E282" s="41"/>
      <c r="F282" s="227" t="s">
        <v>2442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187</v>
      </c>
      <c r="AU282" s="18" t="s">
        <v>84</v>
      </c>
    </row>
    <row r="283" s="2" customFormat="1">
      <c r="A283" s="39"/>
      <c r="B283" s="40"/>
      <c r="C283" s="41"/>
      <c r="D283" s="231" t="s">
        <v>189</v>
      </c>
      <c r="E283" s="41"/>
      <c r="F283" s="232" t="s">
        <v>2443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189</v>
      </c>
      <c r="AU283" s="18" t="s">
        <v>84</v>
      </c>
    </row>
    <row r="284" s="2" customFormat="1" ht="16.5" customHeight="1">
      <c r="A284" s="39"/>
      <c r="B284" s="40"/>
      <c r="C284" s="213" t="s">
        <v>464</v>
      </c>
      <c r="D284" s="213" t="s">
        <v>180</v>
      </c>
      <c r="E284" s="214" t="s">
        <v>2444</v>
      </c>
      <c r="F284" s="215" t="s">
        <v>2445</v>
      </c>
      <c r="G284" s="216" t="s">
        <v>271</v>
      </c>
      <c r="H284" s="217">
        <v>24</v>
      </c>
      <c r="I284" s="218"/>
      <c r="J284" s="219">
        <f>ROUND(I284*H284,2)</f>
        <v>0</v>
      </c>
      <c r="K284" s="215" t="s">
        <v>184</v>
      </c>
      <c r="L284" s="45"/>
      <c r="M284" s="220" t="s">
        <v>19</v>
      </c>
      <c r="N284" s="221" t="s">
        <v>45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279</v>
      </c>
      <c r="AT284" s="224" t="s">
        <v>180</v>
      </c>
      <c r="AU284" s="224" t="s">
        <v>84</v>
      </c>
      <c r="AY284" s="18" t="s">
        <v>178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82</v>
      </c>
      <c r="BK284" s="225">
        <f>ROUND(I284*H284,2)</f>
        <v>0</v>
      </c>
      <c r="BL284" s="18" t="s">
        <v>279</v>
      </c>
      <c r="BM284" s="224" t="s">
        <v>2446</v>
      </c>
    </row>
    <row r="285" s="2" customFormat="1">
      <c r="A285" s="39"/>
      <c r="B285" s="40"/>
      <c r="C285" s="41"/>
      <c r="D285" s="226" t="s">
        <v>187</v>
      </c>
      <c r="E285" s="41"/>
      <c r="F285" s="227" t="s">
        <v>2445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187</v>
      </c>
      <c r="AU285" s="18" t="s">
        <v>84</v>
      </c>
    </row>
    <row r="286" s="2" customFormat="1">
      <c r="A286" s="39"/>
      <c r="B286" s="40"/>
      <c r="C286" s="41"/>
      <c r="D286" s="231" t="s">
        <v>189</v>
      </c>
      <c r="E286" s="41"/>
      <c r="F286" s="232" t="s">
        <v>2447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189</v>
      </c>
      <c r="AU286" s="18" t="s">
        <v>84</v>
      </c>
    </row>
    <row r="287" s="2" customFormat="1" ht="24.15" customHeight="1">
      <c r="A287" s="39"/>
      <c r="B287" s="40"/>
      <c r="C287" s="213" t="s">
        <v>470</v>
      </c>
      <c r="D287" s="213" t="s">
        <v>180</v>
      </c>
      <c r="E287" s="214" t="s">
        <v>2448</v>
      </c>
      <c r="F287" s="215" t="s">
        <v>2449</v>
      </c>
      <c r="G287" s="216" t="s">
        <v>206</v>
      </c>
      <c r="H287" s="217">
        <v>34.902000000000001</v>
      </c>
      <c r="I287" s="218"/>
      <c r="J287" s="219">
        <f>ROUND(I287*H287,2)</f>
        <v>0</v>
      </c>
      <c r="K287" s="215" t="s">
        <v>184</v>
      </c>
      <c r="L287" s="45"/>
      <c r="M287" s="220" t="s">
        <v>19</v>
      </c>
      <c r="N287" s="221" t="s">
        <v>45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279</v>
      </c>
      <c r="AT287" s="224" t="s">
        <v>180</v>
      </c>
      <c r="AU287" s="224" t="s">
        <v>84</v>
      </c>
      <c r="AY287" s="18" t="s">
        <v>178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82</v>
      </c>
      <c r="BK287" s="225">
        <f>ROUND(I287*H287,2)</f>
        <v>0</v>
      </c>
      <c r="BL287" s="18" t="s">
        <v>279</v>
      </c>
      <c r="BM287" s="224" t="s">
        <v>2450</v>
      </c>
    </row>
    <row r="288" s="2" customFormat="1">
      <c r="A288" s="39"/>
      <c r="B288" s="40"/>
      <c r="C288" s="41"/>
      <c r="D288" s="226" t="s">
        <v>187</v>
      </c>
      <c r="E288" s="41"/>
      <c r="F288" s="227" t="s">
        <v>2449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187</v>
      </c>
      <c r="AU288" s="18" t="s">
        <v>84</v>
      </c>
    </row>
    <row r="289" s="2" customFormat="1">
      <c r="A289" s="39"/>
      <c r="B289" s="40"/>
      <c r="C289" s="41"/>
      <c r="D289" s="231" t="s">
        <v>189</v>
      </c>
      <c r="E289" s="41"/>
      <c r="F289" s="232" t="s">
        <v>2451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189</v>
      </c>
      <c r="AU289" s="18" t="s">
        <v>84</v>
      </c>
    </row>
    <row r="290" s="13" customFormat="1">
      <c r="A290" s="13"/>
      <c r="B290" s="244"/>
      <c r="C290" s="245"/>
      <c r="D290" s="226" t="s">
        <v>288</v>
      </c>
      <c r="E290" s="246" t="s">
        <v>19</v>
      </c>
      <c r="F290" s="247" t="s">
        <v>2452</v>
      </c>
      <c r="G290" s="245"/>
      <c r="H290" s="248">
        <v>1.0920000000000001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288</v>
      </c>
      <c r="AU290" s="254" t="s">
        <v>84</v>
      </c>
      <c r="AV290" s="13" t="s">
        <v>84</v>
      </c>
      <c r="AW290" s="13" t="s">
        <v>33</v>
      </c>
      <c r="AX290" s="13" t="s">
        <v>74</v>
      </c>
      <c r="AY290" s="254" t="s">
        <v>178</v>
      </c>
    </row>
    <row r="291" s="13" customFormat="1">
      <c r="A291" s="13"/>
      <c r="B291" s="244"/>
      <c r="C291" s="245"/>
      <c r="D291" s="226" t="s">
        <v>288</v>
      </c>
      <c r="E291" s="246" t="s">
        <v>19</v>
      </c>
      <c r="F291" s="247" t="s">
        <v>2453</v>
      </c>
      <c r="G291" s="245"/>
      <c r="H291" s="248">
        <v>4.3200000000000003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288</v>
      </c>
      <c r="AU291" s="254" t="s">
        <v>84</v>
      </c>
      <c r="AV291" s="13" t="s">
        <v>84</v>
      </c>
      <c r="AW291" s="13" t="s">
        <v>33</v>
      </c>
      <c r="AX291" s="13" t="s">
        <v>74</v>
      </c>
      <c r="AY291" s="254" t="s">
        <v>178</v>
      </c>
    </row>
    <row r="292" s="13" customFormat="1">
      <c r="A292" s="13"/>
      <c r="B292" s="244"/>
      <c r="C292" s="245"/>
      <c r="D292" s="226" t="s">
        <v>288</v>
      </c>
      <c r="E292" s="246" t="s">
        <v>19</v>
      </c>
      <c r="F292" s="247" t="s">
        <v>2454</v>
      </c>
      <c r="G292" s="245"/>
      <c r="H292" s="248">
        <v>0.95999999999999996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288</v>
      </c>
      <c r="AU292" s="254" t="s">
        <v>84</v>
      </c>
      <c r="AV292" s="13" t="s">
        <v>84</v>
      </c>
      <c r="AW292" s="13" t="s">
        <v>33</v>
      </c>
      <c r="AX292" s="13" t="s">
        <v>74</v>
      </c>
      <c r="AY292" s="254" t="s">
        <v>178</v>
      </c>
    </row>
    <row r="293" s="13" customFormat="1">
      <c r="A293" s="13"/>
      <c r="B293" s="244"/>
      <c r="C293" s="245"/>
      <c r="D293" s="226" t="s">
        <v>288</v>
      </c>
      <c r="E293" s="246" t="s">
        <v>19</v>
      </c>
      <c r="F293" s="247" t="s">
        <v>2455</v>
      </c>
      <c r="G293" s="245"/>
      <c r="H293" s="248">
        <v>4.7999999999999998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288</v>
      </c>
      <c r="AU293" s="254" t="s">
        <v>84</v>
      </c>
      <c r="AV293" s="13" t="s">
        <v>84</v>
      </c>
      <c r="AW293" s="13" t="s">
        <v>33</v>
      </c>
      <c r="AX293" s="13" t="s">
        <v>74</v>
      </c>
      <c r="AY293" s="254" t="s">
        <v>178</v>
      </c>
    </row>
    <row r="294" s="13" customFormat="1">
      <c r="A294" s="13"/>
      <c r="B294" s="244"/>
      <c r="C294" s="245"/>
      <c r="D294" s="226" t="s">
        <v>288</v>
      </c>
      <c r="E294" s="246" t="s">
        <v>19</v>
      </c>
      <c r="F294" s="247" t="s">
        <v>2456</v>
      </c>
      <c r="G294" s="245"/>
      <c r="H294" s="248">
        <v>2.8799999999999999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288</v>
      </c>
      <c r="AU294" s="254" t="s">
        <v>84</v>
      </c>
      <c r="AV294" s="13" t="s">
        <v>84</v>
      </c>
      <c r="AW294" s="13" t="s">
        <v>33</v>
      </c>
      <c r="AX294" s="13" t="s">
        <v>74</v>
      </c>
      <c r="AY294" s="254" t="s">
        <v>178</v>
      </c>
    </row>
    <row r="295" s="13" customFormat="1">
      <c r="A295" s="13"/>
      <c r="B295" s="244"/>
      <c r="C295" s="245"/>
      <c r="D295" s="226" t="s">
        <v>288</v>
      </c>
      <c r="E295" s="246" t="s">
        <v>19</v>
      </c>
      <c r="F295" s="247" t="s">
        <v>2457</v>
      </c>
      <c r="G295" s="245"/>
      <c r="H295" s="248">
        <v>3.8399999999999999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288</v>
      </c>
      <c r="AU295" s="254" t="s">
        <v>84</v>
      </c>
      <c r="AV295" s="13" t="s">
        <v>84</v>
      </c>
      <c r="AW295" s="13" t="s">
        <v>33</v>
      </c>
      <c r="AX295" s="13" t="s">
        <v>74</v>
      </c>
      <c r="AY295" s="254" t="s">
        <v>178</v>
      </c>
    </row>
    <row r="296" s="13" customFormat="1">
      <c r="A296" s="13"/>
      <c r="B296" s="244"/>
      <c r="C296" s="245"/>
      <c r="D296" s="226" t="s">
        <v>288</v>
      </c>
      <c r="E296" s="246" t="s">
        <v>19</v>
      </c>
      <c r="F296" s="247" t="s">
        <v>2458</v>
      </c>
      <c r="G296" s="245"/>
      <c r="H296" s="248">
        <v>15.119999999999999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288</v>
      </c>
      <c r="AU296" s="254" t="s">
        <v>84</v>
      </c>
      <c r="AV296" s="13" t="s">
        <v>84</v>
      </c>
      <c r="AW296" s="13" t="s">
        <v>33</v>
      </c>
      <c r="AX296" s="13" t="s">
        <v>74</v>
      </c>
      <c r="AY296" s="254" t="s">
        <v>178</v>
      </c>
    </row>
    <row r="297" s="13" customFormat="1">
      <c r="A297" s="13"/>
      <c r="B297" s="244"/>
      <c r="C297" s="245"/>
      <c r="D297" s="226" t="s">
        <v>288</v>
      </c>
      <c r="E297" s="246" t="s">
        <v>19</v>
      </c>
      <c r="F297" s="247" t="s">
        <v>2459</v>
      </c>
      <c r="G297" s="245"/>
      <c r="H297" s="248">
        <v>1.8899999999999999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288</v>
      </c>
      <c r="AU297" s="254" t="s">
        <v>84</v>
      </c>
      <c r="AV297" s="13" t="s">
        <v>84</v>
      </c>
      <c r="AW297" s="13" t="s">
        <v>33</v>
      </c>
      <c r="AX297" s="13" t="s">
        <v>74</v>
      </c>
      <c r="AY297" s="254" t="s">
        <v>178</v>
      </c>
    </row>
    <row r="298" s="14" customFormat="1">
      <c r="A298" s="14"/>
      <c r="B298" s="255"/>
      <c r="C298" s="256"/>
      <c r="D298" s="226" t="s">
        <v>288</v>
      </c>
      <c r="E298" s="257" t="s">
        <v>19</v>
      </c>
      <c r="F298" s="258" t="s">
        <v>386</v>
      </c>
      <c r="G298" s="256"/>
      <c r="H298" s="259">
        <v>34.902000000000001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288</v>
      </c>
      <c r="AU298" s="265" t="s">
        <v>84</v>
      </c>
      <c r="AV298" s="14" t="s">
        <v>185</v>
      </c>
      <c r="AW298" s="14" t="s">
        <v>33</v>
      </c>
      <c r="AX298" s="14" t="s">
        <v>82</v>
      </c>
      <c r="AY298" s="265" t="s">
        <v>178</v>
      </c>
    </row>
    <row r="299" s="2" customFormat="1" ht="16.5" customHeight="1">
      <c r="A299" s="39"/>
      <c r="B299" s="40"/>
      <c r="C299" s="213" t="s">
        <v>474</v>
      </c>
      <c r="D299" s="213" t="s">
        <v>180</v>
      </c>
      <c r="E299" s="214" t="s">
        <v>2460</v>
      </c>
      <c r="F299" s="215" t="s">
        <v>2461</v>
      </c>
      <c r="G299" s="216" t="s">
        <v>271</v>
      </c>
      <c r="H299" s="217">
        <v>120</v>
      </c>
      <c r="I299" s="218"/>
      <c r="J299" s="219">
        <f>ROUND(I299*H299,2)</f>
        <v>0</v>
      </c>
      <c r="K299" s="215" t="s">
        <v>184</v>
      </c>
      <c r="L299" s="45"/>
      <c r="M299" s="220" t="s">
        <v>19</v>
      </c>
      <c r="N299" s="221" t="s">
        <v>45</v>
      </c>
      <c r="O299" s="85"/>
      <c r="P299" s="222">
        <f>O299*H299</f>
        <v>0</v>
      </c>
      <c r="Q299" s="222">
        <v>1.0000000000000001E-05</v>
      </c>
      <c r="R299" s="222">
        <f>Q299*H299</f>
        <v>0.0012000000000000001</v>
      </c>
      <c r="S299" s="222">
        <v>0.00075000000000000002</v>
      </c>
      <c r="T299" s="223">
        <f>S299*H299</f>
        <v>0.089999999999999997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279</v>
      </c>
      <c r="AT299" s="224" t="s">
        <v>180</v>
      </c>
      <c r="AU299" s="224" t="s">
        <v>84</v>
      </c>
      <c r="AY299" s="18" t="s">
        <v>178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82</v>
      </c>
      <c r="BK299" s="225">
        <f>ROUND(I299*H299,2)</f>
        <v>0</v>
      </c>
      <c r="BL299" s="18" t="s">
        <v>279</v>
      </c>
      <c r="BM299" s="224" t="s">
        <v>2462</v>
      </c>
    </row>
    <row r="300" s="2" customFormat="1">
      <c r="A300" s="39"/>
      <c r="B300" s="40"/>
      <c r="C300" s="41"/>
      <c r="D300" s="226" t="s">
        <v>187</v>
      </c>
      <c r="E300" s="41"/>
      <c r="F300" s="227" t="s">
        <v>2461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187</v>
      </c>
      <c r="AU300" s="18" t="s">
        <v>84</v>
      </c>
    </row>
    <row r="301" s="2" customFormat="1">
      <c r="A301" s="39"/>
      <c r="B301" s="40"/>
      <c r="C301" s="41"/>
      <c r="D301" s="231" t="s">
        <v>189</v>
      </c>
      <c r="E301" s="41"/>
      <c r="F301" s="232" t="s">
        <v>2463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189</v>
      </c>
      <c r="AU301" s="18" t="s">
        <v>84</v>
      </c>
    </row>
    <row r="302" s="13" customFormat="1">
      <c r="A302" s="13"/>
      <c r="B302" s="244"/>
      <c r="C302" s="245"/>
      <c r="D302" s="226" t="s">
        <v>288</v>
      </c>
      <c r="E302" s="246" t="s">
        <v>19</v>
      </c>
      <c r="F302" s="247" t="s">
        <v>2464</v>
      </c>
      <c r="G302" s="245"/>
      <c r="H302" s="248">
        <v>120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288</v>
      </c>
      <c r="AU302" s="254" t="s">
        <v>84</v>
      </c>
      <c r="AV302" s="13" t="s">
        <v>84</v>
      </c>
      <c r="AW302" s="13" t="s">
        <v>33</v>
      </c>
      <c r="AX302" s="13" t="s">
        <v>74</v>
      </c>
      <c r="AY302" s="254" t="s">
        <v>178</v>
      </c>
    </row>
    <row r="303" s="14" customFormat="1">
      <c r="A303" s="14"/>
      <c r="B303" s="255"/>
      <c r="C303" s="256"/>
      <c r="D303" s="226" t="s">
        <v>288</v>
      </c>
      <c r="E303" s="257" t="s">
        <v>19</v>
      </c>
      <c r="F303" s="258" t="s">
        <v>386</v>
      </c>
      <c r="G303" s="256"/>
      <c r="H303" s="259">
        <v>120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288</v>
      </c>
      <c r="AU303" s="265" t="s">
        <v>84</v>
      </c>
      <c r="AV303" s="14" t="s">
        <v>185</v>
      </c>
      <c r="AW303" s="14" t="s">
        <v>33</v>
      </c>
      <c r="AX303" s="14" t="s">
        <v>82</v>
      </c>
      <c r="AY303" s="265" t="s">
        <v>178</v>
      </c>
    </row>
    <row r="304" s="2" customFormat="1" ht="16.5" customHeight="1">
      <c r="A304" s="39"/>
      <c r="B304" s="40"/>
      <c r="C304" s="213" t="s">
        <v>478</v>
      </c>
      <c r="D304" s="213" t="s">
        <v>180</v>
      </c>
      <c r="E304" s="214" t="s">
        <v>2465</v>
      </c>
      <c r="F304" s="215" t="s">
        <v>2466</v>
      </c>
      <c r="G304" s="216" t="s">
        <v>206</v>
      </c>
      <c r="H304" s="217">
        <v>86.400000000000006</v>
      </c>
      <c r="I304" s="218"/>
      <c r="J304" s="219">
        <f>ROUND(I304*H304,2)</f>
        <v>0</v>
      </c>
      <c r="K304" s="215" t="s">
        <v>184</v>
      </c>
      <c r="L304" s="45"/>
      <c r="M304" s="220" t="s">
        <v>19</v>
      </c>
      <c r="N304" s="221" t="s">
        <v>45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279</v>
      </c>
      <c r="AT304" s="224" t="s">
        <v>180</v>
      </c>
      <c r="AU304" s="224" t="s">
        <v>84</v>
      </c>
      <c r="AY304" s="18" t="s">
        <v>178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82</v>
      </c>
      <c r="BK304" s="225">
        <f>ROUND(I304*H304,2)</f>
        <v>0</v>
      </c>
      <c r="BL304" s="18" t="s">
        <v>279</v>
      </c>
      <c r="BM304" s="224" t="s">
        <v>2467</v>
      </c>
    </row>
    <row r="305" s="2" customFormat="1">
      <c r="A305" s="39"/>
      <c r="B305" s="40"/>
      <c r="C305" s="41"/>
      <c r="D305" s="226" t="s">
        <v>187</v>
      </c>
      <c r="E305" s="41"/>
      <c r="F305" s="227" t="s">
        <v>2466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187</v>
      </c>
      <c r="AU305" s="18" t="s">
        <v>84</v>
      </c>
    </row>
    <row r="306" s="2" customFormat="1">
      <c r="A306" s="39"/>
      <c r="B306" s="40"/>
      <c r="C306" s="41"/>
      <c r="D306" s="231" t="s">
        <v>189</v>
      </c>
      <c r="E306" s="41"/>
      <c r="F306" s="232" t="s">
        <v>2468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189</v>
      </c>
      <c r="AU306" s="18" t="s">
        <v>84</v>
      </c>
    </row>
    <row r="307" s="13" customFormat="1">
      <c r="A307" s="13"/>
      <c r="B307" s="244"/>
      <c r="C307" s="245"/>
      <c r="D307" s="226" t="s">
        <v>288</v>
      </c>
      <c r="E307" s="246" t="s">
        <v>19</v>
      </c>
      <c r="F307" s="247" t="s">
        <v>2403</v>
      </c>
      <c r="G307" s="245"/>
      <c r="H307" s="248">
        <v>86.400000000000006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288</v>
      </c>
      <c r="AU307" s="254" t="s">
        <v>84</v>
      </c>
      <c r="AV307" s="13" t="s">
        <v>84</v>
      </c>
      <c r="AW307" s="13" t="s">
        <v>33</v>
      </c>
      <c r="AX307" s="13" t="s">
        <v>74</v>
      </c>
      <c r="AY307" s="254" t="s">
        <v>178</v>
      </c>
    </row>
    <row r="308" s="14" customFormat="1">
      <c r="A308" s="14"/>
      <c r="B308" s="255"/>
      <c r="C308" s="256"/>
      <c r="D308" s="226" t="s">
        <v>288</v>
      </c>
      <c r="E308" s="257" t="s">
        <v>19</v>
      </c>
      <c r="F308" s="258" t="s">
        <v>386</v>
      </c>
      <c r="G308" s="256"/>
      <c r="H308" s="259">
        <v>86.400000000000006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288</v>
      </c>
      <c r="AU308" s="265" t="s">
        <v>84</v>
      </c>
      <c r="AV308" s="14" t="s">
        <v>185</v>
      </c>
      <c r="AW308" s="14" t="s">
        <v>33</v>
      </c>
      <c r="AX308" s="14" t="s">
        <v>82</v>
      </c>
      <c r="AY308" s="265" t="s">
        <v>178</v>
      </c>
    </row>
    <row r="309" s="2" customFormat="1" ht="24.15" customHeight="1">
      <c r="A309" s="39"/>
      <c r="B309" s="40"/>
      <c r="C309" s="213" t="s">
        <v>482</v>
      </c>
      <c r="D309" s="213" t="s">
        <v>180</v>
      </c>
      <c r="E309" s="214" t="s">
        <v>2469</v>
      </c>
      <c r="F309" s="215" t="s">
        <v>2470</v>
      </c>
      <c r="G309" s="216" t="s">
        <v>252</v>
      </c>
      <c r="H309" s="217">
        <v>2.1459999999999999</v>
      </c>
      <c r="I309" s="218"/>
      <c r="J309" s="219">
        <f>ROUND(I309*H309,2)</f>
        <v>0</v>
      </c>
      <c r="K309" s="215" t="s">
        <v>184</v>
      </c>
      <c r="L309" s="45"/>
      <c r="M309" s="220" t="s">
        <v>19</v>
      </c>
      <c r="N309" s="221" t="s">
        <v>45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279</v>
      </c>
      <c r="AT309" s="224" t="s">
        <v>180</v>
      </c>
      <c r="AU309" s="224" t="s">
        <v>84</v>
      </c>
      <c r="AY309" s="18" t="s">
        <v>178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82</v>
      </c>
      <c r="BK309" s="225">
        <f>ROUND(I309*H309,2)</f>
        <v>0</v>
      </c>
      <c r="BL309" s="18" t="s">
        <v>279</v>
      </c>
      <c r="BM309" s="224" t="s">
        <v>2471</v>
      </c>
    </row>
    <row r="310" s="2" customFormat="1">
      <c r="A310" s="39"/>
      <c r="B310" s="40"/>
      <c r="C310" s="41"/>
      <c r="D310" s="226" t="s">
        <v>187</v>
      </c>
      <c r="E310" s="41"/>
      <c r="F310" s="227" t="s">
        <v>2470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187</v>
      </c>
      <c r="AU310" s="18" t="s">
        <v>84</v>
      </c>
    </row>
    <row r="311" s="2" customFormat="1">
      <c r="A311" s="39"/>
      <c r="B311" s="40"/>
      <c r="C311" s="41"/>
      <c r="D311" s="231" t="s">
        <v>189</v>
      </c>
      <c r="E311" s="41"/>
      <c r="F311" s="232" t="s">
        <v>2472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189</v>
      </c>
      <c r="AU311" s="18" t="s">
        <v>84</v>
      </c>
    </row>
    <row r="312" s="2" customFormat="1" ht="24.15" customHeight="1">
      <c r="A312" s="39"/>
      <c r="B312" s="40"/>
      <c r="C312" s="213" t="s">
        <v>486</v>
      </c>
      <c r="D312" s="213" t="s">
        <v>180</v>
      </c>
      <c r="E312" s="214" t="s">
        <v>2473</v>
      </c>
      <c r="F312" s="215" t="s">
        <v>2474</v>
      </c>
      <c r="G312" s="216" t="s">
        <v>252</v>
      </c>
      <c r="H312" s="217">
        <v>1.0209999999999999</v>
      </c>
      <c r="I312" s="218"/>
      <c r="J312" s="219">
        <f>ROUND(I312*H312,2)</f>
        <v>0</v>
      </c>
      <c r="K312" s="215" t="s">
        <v>184</v>
      </c>
      <c r="L312" s="45"/>
      <c r="M312" s="220" t="s">
        <v>19</v>
      </c>
      <c r="N312" s="221" t="s">
        <v>45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279</v>
      </c>
      <c r="AT312" s="224" t="s">
        <v>180</v>
      </c>
      <c r="AU312" s="224" t="s">
        <v>84</v>
      </c>
      <c r="AY312" s="18" t="s">
        <v>178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82</v>
      </c>
      <c r="BK312" s="225">
        <f>ROUND(I312*H312,2)</f>
        <v>0</v>
      </c>
      <c r="BL312" s="18" t="s">
        <v>279</v>
      </c>
      <c r="BM312" s="224" t="s">
        <v>2475</v>
      </c>
    </row>
    <row r="313" s="2" customFormat="1">
      <c r="A313" s="39"/>
      <c r="B313" s="40"/>
      <c r="C313" s="41"/>
      <c r="D313" s="226" t="s">
        <v>187</v>
      </c>
      <c r="E313" s="41"/>
      <c r="F313" s="227" t="s">
        <v>2474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187</v>
      </c>
      <c r="AU313" s="18" t="s">
        <v>84</v>
      </c>
    </row>
    <row r="314" s="2" customFormat="1">
      <c r="A314" s="39"/>
      <c r="B314" s="40"/>
      <c r="C314" s="41"/>
      <c r="D314" s="231" t="s">
        <v>189</v>
      </c>
      <c r="E314" s="41"/>
      <c r="F314" s="232" t="s">
        <v>2476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189</v>
      </c>
      <c r="AU314" s="18" t="s">
        <v>84</v>
      </c>
    </row>
    <row r="315" s="12" customFormat="1" ht="25.92" customHeight="1">
      <c r="A315" s="12"/>
      <c r="B315" s="197"/>
      <c r="C315" s="198"/>
      <c r="D315" s="199" t="s">
        <v>73</v>
      </c>
      <c r="E315" s="200" t="s">
        <v>1384</v>
      </c>
      <c r="F315" s="200" t="s">
        <v>1385</v>
      </c>
      <c r="G315" s="198"/>
      <c r="H315" s="198"/>
      <c r="I315" s="201"/>
      <c r="J315" s="202">
        <f>BK315</f>
        <v>0</v>
      </c>
      <c r="K315" s="198"/>
      <c r="L315" s="203"/>
      <c r="M315" s="204"/>
      <c r="N315" s="205"/>
      <c r="O315" s="205"/>
      <c r="P315" s="206">
        <f>SUM(P316:P332)</f>
        <v>0</v>
      </c>
      <c r="Q315" s="205"/>
      <c r="R315" s="206">
        <f>SUM(R316:R332)</f>
        <v>0</v>
      </c>
      <c r="S315" s="205"/>
      <c r="T315" s="207">
        <f>SUM(T316:T332)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8" t="s">
        <v>185</v>
      </c>
      <c r="AT315" s="209" t="s">
        <v>73</v>
      </c>
      <c r="AU315" s="209" t="s">
        <v>74</v>
      </c>
      <c r="AY315" s="208" t="s">
        <v>178</v>
      </c>
      <c r="BK315" s="210">
        <f>SUM(BK316:BK332)</f>
        <v>0</v>
      </c>
    </row>
    <row r="316" s="2" customFormat="1" ht="37.8" customHeight="1">
      <c r="A316" s="39"/>
      <c r="B316" s="40"/>
      <c r="C316" s="213" t="s">
        <v>492</v>
      </c>
      <c r="D316" s="213" t="s">
        <v>180</v>
      </c>
      <c r="E316" s="214" t="s">
        <v>2477</v>
      </c>
      <c r="F316" s="215" t="s">
        <v>2478</v>
      </c>
      <c r="G316" s="216" t="s">
        <v>1389</v>
      </c>
      <c r="H316" s="217">
        <v>244</v>
      </c>
      <c r="I316" s="218"/>
      <c r="J316" s="219">
        <f>ROUND(I316*H316,2)</f>
        <v>0</v>
      </c>
      <c r="K316" s="215" t="s">
        <v>184</v>
      </c>
      <c r="L316" s="45"/>
      <c r="M316" s="220" t="s">
        <v>19</v>
      </c>
      <c r="N316" s="221" t="s">
        <v>45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976</v>
      </c>
      <c r="AT316" s="224" t="s">
        <v>180</v>
      </c>
      <c r="AU316" s="224" t="s">
        <v>82</v>
      </c>
      <c r="AY316" s="18" t="s">
        <v>178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82</v>
      </c>
      <c r="BK316" s="225">
        <f>ROUND(I316*H316,2)</f>
        <v>0</v>
      </c>
      <c r="BL316" s="18" t="s">
        <v>976</v>
      </c>
      <c r="BM316" s="224" t="s">
        <v>2479</v>
      </c>
    </row>
    <row r="317" s="2" customFormat="1">
      <c r="A317" s="39"/>
      <c r="B317" s="40"/>
      <c r="C317" s="41"/>
      <c r="D317" s="226" t="s">
        <v>187</v>
      </c>
      <c r="E317" s="41"/>
      <c r="F317" s="227" t="s">
        <v>2480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187</v>
      </c>
      <c r="AU317" s="18" t="s">
        <v>82</v>
      </c>
    </row>
    <row r="318" s="2" customFormat="1">
      <c r="A318" s="39"/>
      <c r="B318" s="40"/>
      <c r="C318" s="41"/>
      <c r="D318" s="231" t="s">
        <v>189</v>
      </c>
      <c r="E318" s="41"/>
      <c r="F318" s="232" t="s">
        <v>2481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189</v>
      </c>
      <c r="AU318" s="18" t="s">
        <v>82</v>
      </c>
    </row>
    <row r="319" s="13" customFormat="1">
      <c r="A319" s="13"/>
      <c r="B319" s="244"/>
      <c r="C319" s="245"/>
      <c r="D319" s="226" t="s">
        <v>288</v>
      </c>
      <c r="E319" s="246" t="s">
        <v>19</v>
      </c>
      <c r="F319" s="247" t="s">
        <v>279</v>
      </c>
      <c r="G319" s="245"/>
      <c r="H319" s="248">
        <v>16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288</v>
      </c>
      <c r="AU319" s="254" t="s">
        <v>82</v>
      </c>
      <c r="AV319" s="13" t="s">
        <v>84</v>
      </c>
      <c r="AW319" s="13" t="s">
        <v>33</v>
      </c>
      <c r="AX319" s="13" t="s">
        <v>74</v>
      </c>
      <c r="AY319" s="254" t="s">
        <v>178</v>
      </c>
    </row>
    <row r="320" s="13" customFormat="1">
      <c r="A320" s="13"/>
      <c r="B320" s="244"/>
      <c r="C320" s="245"/>
      <c r="D320" s="226" t="s">
        <v>288</v>
      </c>
      <c r="E320" s="246" t="s">
        <v>19</v>
      </c>
      <c r="F320" s="247" t="s">
        <v>2482</v>
      </c>
      <c r="G320" s="245"/>
      <c r="H320" s="248">
        <v>228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288</v>
      </c>
      <c r="AU320" s="254" t="s">
        <v>82</v>
      </c>
      <c r="AV320" s="13" t="s">
        <v>84</v>
      </c>
      <c r="AW320" s="13" t="s">
        <v>33</v>
      </c>
      <c r="AX320" s="13" t="s">
        <v>74</v>
      </c>
      <c r="AY320" s="254" t="s">
        <v>178</v>
      </c>
    </row>
    <row r="321" s="14" customFormat="1">
      <c r="A321" s="14"/>
      <c r="B321" s="255"/>
      <c r="C321" s="256"/>
      <c r="D321" s="226" t="s">
        <v>288</v>
      </c>
      <c r="E321" s="257" t="s">
        <v>19</v>
      </c>
      <c r="F321" s="258" t="s">
        <v>386</v>
      </c>
      <c r="G321" s="256"/>
      <c r="H321" s="259">
        <v>244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288</v>
      </c>
      <c r="AU321" s="265" t="s">
        <v>82</v>
      </c>
      <c r="AV321" s="14" t="s">
        <v>185</v>
      </c>
      <c r="AW321" s="14" t="s">
        <v>33</v>
      </c>
      <c r="AX321" s="14" t="s">
        <v>82</v>
      </c>
      <c r="AY321" s="265" t="s">
        <v>178</v>
      </c>
    </row>
    <row r="322" s="2" customFormat="1" ht="24.15" customHeight="1">
      <c r="A322" s="39"/>
      <c r="B322" s="40"/>
      <c r="C322" s="213" t="s">
        <v>496</v>
      </c>
      <c r="D322" s="213" t="s">
        <v>180</v>
      </c>
      <c r="E322" s="214" t="s">
        <v>2483</v>
      </c>
      <c r="F322" s="215" t="s">
        <v>2484</v>
      </c>
      <c r="G322" s="216" t="s">
        <v>1389</v>
      </c>
      <c r="H322" s="217">
        <v>16</v>
      </c>
      <c r="I322" s="218"/>
      <c r="J322" s="219">
        <f>ROUND(I322*H322,2)</f>
        <v>0</v>
      </c>
      <c r="K322" s="215" t="s">
        <v>184</v>
      </c>
      <c r="L322" s="45"/>
      <c r="M322" s="220" t="s">
        <v>19</v>
      </c>
      <c r="N322" s="221" t="s">
        <v>45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976</v>
      </c>
      <c r="AT322" s="224" t="s">
        <v>180</v>
      </c>
      <c r="AU322" s="224" t="s">
        <v>82</v>
      </c>
      <c r="AY322" s="18" t="s">
        <v>178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82</v>
      </c>
      <c r="BK322" s="225">
        <f>ROUND(I322*H322,2)</f>
        <v>0</v>
      </c>
      <c r="BL322" s="18" t="s">
        <v>976</v>
      </c>
      <c r="BM322" s="224" t="s">
        <v>2485</v>
      </c>
    </row>
    <row r="323" s="2" customFormat="1">
      <c r="A323" s="39"/>
      <c r="B323" s="40"/>
      <c r="C323" s="41"/>
      <c r="D323" s="226" t="s">
        <v>187</v>
      </c>
      <c r="E323" s="41"/>
      <c r="F323" s="227" t="s">
        <v>2486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187</v>
      </c>
      <c r="AU323" s="18" t="s">
        <v>82</v>
      </c>
    </row>
    <row r="324" s="2" customFormat="1">
      <c r="A324" s="39"/>
      <c r="B324" s="40"/>
      <c r="C324" s="41"/>
      <c r="D324" s="231" t="s">
        <v>189</v>
      </c>
      <c r="E324" s="41"/>
      <c r="F324" s="232" t="s">
        <v>2487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189</v>
      </c>
      <c r="AU324" s="18" t="s">
        <v>82</v>
      </c>
    </row>
    <row r="325" s="13" customFormat="1">
      <c r="A325" s="13"/>
      <c r="B325" s="244"/>
      <c r="C325" s="245"/>
      <c r="D325" s="226" t="s">
        <v>288</v>
      </c>
      <c r="E325" s="246" t="s">
        <v>19</v>
      </c>
      <c r="F325" s="247" t="s">
        <v>2488</v>
      </c>
      <c r="G325" s="245"/>
      <c r="H325" s="248">
        <v>16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288</v>
      </c>
      <c r="AU325" s="254" t="s">
        <v>82</v>
      </c>
      <c r="AV325" s="13" t="s">
        <v>84</v>
      </c>
      <c r="AW325" s="13" t="s">
        <v>33</v>
      </c>
      <c r="AX325" s="13" t="s">
        <v>74</v>
      </c>
      <c r="AY325" s="254" t="s">
        <v>178</v>
      </c>
    </row>
    <row r="326" s="14" customFormat="1">
      <c r="A326" s="14"/>
      <c r="B326" s="255"/>
      <c r="C326" s="256"/>
      <c r="D326" s="226" t="s">
        <v>288</v>
      </c>
      <c r="E326" s="257" t="s">
        <v>19</v>
      </c>
      <c r="F326" s="258" t="s">
        <v>386</v>
      </c>
      <c r="G326" s="256"/>
      <c r="H326" s="259">
        <v>16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288</v>
      </c>
      <c r="AU326" s="265" t="s">
        <v>82</v>
      </c>
      <c r="AV326" s="14" t="s">
        <v>185</v>
      </c>
      <c r="AW326" s="14" t="s">
        <v>33</v>
      </c>
      <c r="AX326" s="14" t="s">
        <v>82</v>
      </c>
      <c r="AY326" s="265" t="s">
        <v>178</v>
      </c>
    </row>
    <row r="327" s="2" customFormat="1" ht="55.5" customHeight="1">
      <c r="A327" s="39"/>
      <c r="B327" s="40"/>
      <c r="C327" s="213" t="s">
        <v>501</v>
      </c>
      <c r="D327" s="213" t="s">
        <v>180</v>
      </c>
      <c r="E327" s="214" t="s">
        <v>1387</v>
      </c>
      <c r="F327" s="215" t="s">
        <v>2489</v>
      </c>
      <c r="G327" s="216" t="s">
        <v>1389</v>
      </c>
      <c r="H327" s="217">
        <v>64</v>
      </c>
      <c r="I327" s="218"/>
      <c r="J327" s="219">
        <f>ROUND(I327*H327,2)</f>
        <v>0</v>
      </c>
      <c r="K327" s="215" t="s">
        <v>184</v>
      </c>
      <c r="L327" s="45"/>
      <c r="M327" s="220" t="s">
        <v>19</v>
      </c>
      <c r="N327" s="221" t="s">
        <v>45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279</v>
      </c>
      <c r="AT327" s="224" t="s">
        <v>180</v>
      </c>
      <c r="AU327" s="224" t="s">
        <v>82</v>
      </c>
      <c r="AY327" s="18" t="s">
        <v>178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82</v>
      </c>
      <c r="BK327" s="225">
        <f>ROUND(I327*H327,2)</f>
        <v>0</v>
      </c>
      <c r="BL327" s="18" t="s">
        <v>279</v>
      </c>
      <c r="BM327" s="224" t="s">
        <v>2490</v>
      </c>
    </row>
    <row r="328" s="2" customFormat="1">
      <c r="A328" s="39"/>
      <c r="B328" s="40"/>
      <c r="C328" s="41"/>
      <c r="D328" s="226" t="s">
        <v>187</v>
      </c>
      <c r="E328" s="41"/>
      <c r="F328" s="227" t="s">
        <v>2491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187</v>
      </c>
      <c r="AU328" s="18" t="s">
        <v>82</v>
      </c>
    </row>
    <row r="329" s="2" customFormat="1">
      <c r="A329" s="39"/>
      <c r="B329" s="40"/>
      <c r="C329" s="41"/>
      <c r="D329" s="231" t="s">
        <v>189</v>
      </c>
      <c r="E329" s="41"/>
      <c r="F329" s="232" t="s">
        <v>1392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189</v>
      </c>
      <c r="AU329" s="18" t="s">
        <v>82</v>
      </c>
    </row>
    <row r="330" s="13" customFormat="1">
      <c r="A330" s="13"/>
      <c r="B330" s="244"/>
      <c r="C330" s="245"/>
      <c r="D330" s="226" t="s">
        <v>288</v>
      </c>
      <c r="E330" s="246" t="s">
        <v>19</v>
      </c>
      <c r="F330" s="247" t="s">
        <v>2216</v>
      </c>
      <c r="G330" s="245"/>
      <c r="H330" s="248">
        <v>32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288</v>
      </c>
      <c r="AU330" s="254" t="s">
        <v>82</v>
      </c>
      <c r="AV330" s="13" t="s">
        <v>84</v>
      </c>
      <c r="AW330" s="13" t="s">
        <v>33</v>
      </c>
      <c r="AX330" s="13" t="s">
        <v>74</v>
      </c>
      <c r="AY330" s="254" t="s">
        <v>178</v>
      </c>
    </row>
    <row r="331" s="13" customFormat="1">
      <c r="A331" s="13"/>
      <c r="B331" s="244"/>
      <c r="C331" s="245"/>
      <c r="D331" s="226" t="s">
        <v>288</v>
      </c>
      <c r="E331" s="246" t="s">
        <v>19</v>
      </c>
      <c r="F331" s="247" t="s">
        <v>2216</v>
      </c>
      <c r="G331" s="245"/>
      <c r="H331" s="248">
        <v>32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288</v>
      </c>
      <c r="AU331" s="254" t="s">
        <v>82</v>
      </c>
      <c r="AV331" s="13" t="s">
        <v>84</v>
      </c>
      <c r="AW331" s="13" t="s">
        <v>33</v>
      </c>
      <c r="AX331" s="13" t="s">
        <v>74</v>
      </c>
      <c r="AY331" s="254" t="s">
        <v>178</v>
      </c>
    </row>
    <row r="332" s="14" customFormat="1">
      <c r="A332" s="14"/>
      <c r="B332" s="255"/>
      <c r="C332" s="256"/>
      <c r="D332" s="226" t="s">
        <v>288</v>
      </c>
      <c r="E332" s="257" t="s">
        <v>19</v>
      </c>
      <c r="F332" s="258" t="s">
        <v>386</v>
      </c>
      <c r="G332" s="256"/>
      <c r="H332" s="259">
        <v>64</v>
      </c>
      <c r="I332" s="260"/>
      <c r="J332" s="256"/>
      <c r="K332" s="256"/>
      <c r="L332" s="261"/>
      <c r="M332" s="280"/>
      <c r="N332" s="281"/>
      <c r="O332" s="281"/>
      <c r="P332" s="281"/>
      <c r="Q332" s="281"/>
      <c r="R332" s="281"/>
      <c r="S332" s="281"/>
      <c r="T332" s="28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288</v>
      </c>
      <c r="AU332" s="265" t="s">
        <v>82</v>
      </c>
      <c r="AV332" s="14" t="s">
        <v>185</v>
      </c>
      <c r="AW332" s="14" t="s">
        <v>33</v>
      </c>
      <c r="AX332" s="14" t="s">
        <v>82</v>
      </c>
      <c r="AY332" s="265" t="s">
        <v>178</v>
      </c>
    </row>
    <row r="333" s="2" customFormat="1" ht="6.96" customHeight="1">
      <c r="A333" s="39"/>
      <c r="B333" s="60"/>
      <c r="C333" s="61"/>
      <c r="D333" s="61"/>
      <c r="E333" s="61"/>
      <c r="F333" s="61"/>
      <c r="G333" s="61"/>
      <c r="H333" s="61"/>
      <c r="I333" s="61"/>
      <c r="J333" s="61"/>
      <c r="K333" s="61"/>
      <c r="L333" s="45"/>
      <c r="M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</sheetData>
  <sheetProtection sheet="1" autoFilter="0" formatColumns="0" formatRows="0" objects="1" scenarios="1" spinCount="100000" saltValue="wmvuASAqGKhN+QZQM74Z3gWIpIMJ/zmC9LUatSBfVDmOOY5BixUyJR5X4K+N/tQv+BzyHQFXOz3vgSih6hxPyg==" hashValue="UHrcRKAS8R0g+wV1SirgkIY6IrbYvA68Qd+bBY/ZA6vEz8PwY6fyJ+VrZ8bDkAMrbxM+TCBGaMJXSeKsjdDz6Q==" algorithmName="SHA-512" password="CC35"/>
  <autoFilter ref="C84:K33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732212824M"/>
    <hyperlink ref="F93" r:id="rId2" display="https://podminky.urs.cz/item/CS_URS_2022_02/732213824M"/>
    <hyperlink ref="F96" r:id="rId3" display="https://podminky.urs.cz/item/CS_URS_2022_02/732214824M"/>
    <hyperlink ref="F99" r:id="rId4" display="https://podminky.urs.cz/item/CS_URS_2022_02/732890802"/>
    <hyperlink ref="F103" r:id="rId5" display="https://podminky.urs.cz/item/CS_URS_2022_02/733110803"/>
    <hyperlink ref="F106" r:id="rId6" display="https://podminky.urs.cz/item/CS_URS_2022_02/733110806"/>
    <hyperlink ref="F109" r:id="rId7" display="https://podminky.urs.cz/item/CS_URS_2022_02/733191816"/>
    <hyperlink ref="F112" r:id="rId8" display="https://podminky.urs.cz/item/CS_URS_2022_02/733193810"/>
    <hyperlink ref="F115" r:id="rId9" display="https://podminky.urs.cz/item/CS_URS_2022_02/733223103"/>
    <hyperlink ref="F138" r:id="rId10" display="https://podminky.urs.cz/item/CS_URS_2022_02/733223104"/>
    <hyperlink ref="F146" r:id="rId11" display="https://podminky.urs.cz/item/CS_URS_2022_02/733223106"/>
    <hyperlink ref="F152" r:id="rId12" display="https://podminky.urs.cz/item/CS_URS_2022_02/733223107"/>
    <hyperlink ref="F158" r:id="rId13" display="https://podminky.urs.cz/item/CS_URS_2022_02/733223301"/>
    <hyperlink ref="F162" r:id="rId14" display="https://podminky.urs.cz/item/CS_URS_2022_02/733223302"/>
    <hyperlink ref="F166" r:id="rId15" display="https://podminky.urs.cz/item/CS_URS_2022_02/733223303"/>
    <hyperlink ref="F170" r:id="rId16" display="https://podminky.urs.cz/item/CS_URS_2022_02/733223304"/>
    <hyperlink ref="F174" r:id="rId17" display="https://podminky.urs.cz/item/CS_URS_2022_02/733223305"/>
    <hyperlink ref="F178" r:id="rId18" display="https://podminky.urs.cz/item/CS_URS_2022_02/733291101"/>
    <hyperlink ref="F187" r:id="rId19" display="https://podminky.urs.cz/item/CS_URS_2022_02/733291906"/>
    <hyperlink ref="F190" r:id="rId20" display="https://podminky.urs.cz/item/CS_URS_2022_02/733811241"/>
    <hyperlink ref="F197" r:id="rId21" display="https://podminky.urs.cz/item/CS_URS_2022_02/733811242"/>
    <hyperlink ref="F203" r:id="rId22" display="https://podminky.urs.cz/item/CS_URS_2022_02/733890803"/>
    <hyperlink ref="F206" r:id="rId23" display="https://podminky.urs.cz/item/CS_URS_2022_02/998733102"/>
    <hyperlink ref="F210" r:id="rId24" display="https://podminky.urs.cz/item/CS_URS_2022_02/734200812"/>
    <hyperlink ref="F213" r:id="rId25" display="https://podminky.urs.cz/item/CS_URS_2022_02/734200821"/>
    <hyperlink ref="F216" r:id="rId26" display="https://podminky.urs.cz/item/CS_URS_2022_02/734200822"/>
    <hyperlink ref="F219" r:id="rId27" display="https://podminky.urs.cz/item/CS_URS_2022_02/734209105"/>
    <hyperlink ref="F226" r:id="rId28" display="https://podminky.urs.cz/item/CS_URS_2022_02/734211127"/>
    <hyperlink ref="F229" r:id="rId29" display="https://podminky.urs.cz/item/CS_URS_2022_02/734261402"/>
    <hyperlink ref="F232" r:id="rId30" display="https://podminky.urs.cz/item/CS_URS_2022_02/734261412M"/>
    <hyperlink ref="F235" r:id="rId31" display="https://podminky.urs.cz/item/CS_URS_2022_02/734291123"/>
    <hyperlink ref="F238" r:id="rId32" display="https://podminky.urs.cz/item/CS_URS_2022_02/734292713"/>
    <hyperlink ref="F241" r:id="rId33" display="https://podminky.urs.cz/item/CS_URS_2022_02/734292714"/>
    <hyperlink ref="F244" r:id="rId34" display="https://podminky.urs.cz/item/CS_URS_2022_02/734292716"/>
    <hyperlink ref="F247" r:id="rId35" display="https://podminky.urs.cz/item/CS_URS_2022_02/734890803"/>
    <hyperlink ref="F250" r:id="rId36" display="https://podminky.urs.cz/item/CS_URS_2022_02/998734102"/>
    <hyperlink ref="F254" r:id="rId37" display="https://podminky.urs.cz/item/CS_URS_2022_02/735000912"/>
    <hyperlink ref="F257" r:id="rId38" display="https://podminky.urs.cz/item/CS_URS_2022_02/735111810"/>
    <hyperlink ref="F262" r:id="rId39" display="https://podminky.urs.cz/item/CS_URS_2022_02/735152573M"/>
    <hyperlink ref="F265" r:id="rId40" display="https://podminky.urs.cz/item/CS_URS_2022_02/735152575M"/>
    <hyperlink ref="F268" r:id="rId41" display="https://podminky.urs.cz/item/CS_URS_2022_02/735152577M"/>
    <hyperlink ref="F271" r:id="rId42" display="https://podminky.urs.cz/item/CS_URS_2022_02/735152579M"/>
    <hyperlink ref="F274" r:id="rId43" display="https://podminky.urs.cz/item/CS_URS_2022_02/735152581M"/>
    <hyperlink ref="F277" r:id="rId44" display="https://podminky.urs.cz/item/CS_URS_2022_02/735152582M"/>
    <hyperlink ref="F280" r:id="rId45" display="https://podminky.urs.cz/item/CS_URS_2022_02/735152694M"/>
    <hyperlink ref="F283" r:id="rId46" display="https://podminky.urs.cz/item/CS_URS_2022_02/735164272M"/>
    <hyperlink ref="F286" r:id="rId47" display="https://podminky.urs.cz/item/CS_URS_2022_02/735191905"/>
    <hyperlink ref="F289" r:id="rId48" display="https://podminky.urs.cz/item/CS_URS_2022_02/735191910"/>
    <hyperlink ref="F301" r:id="rId49" display="https://podminky.urs.cz/item/CS_URS_2022_02/735291800"/>
    <hyperlink ref="F306" r:id="rId50" display="https://podminky.urs.cz/item/CS_URS_2022_02/735494811"/>
    <hyperlink ref="F311" r:id="rId51" display="https://podminky.urs.cz/item/CS_URS_2022_02/735890802"/>
    <hyperlink ref="F314" r:id="rId52" display="https://podminky.urs.cz/item/CS_URS_2022_02/998735102"/>
    <hyperlink ref="F318" r:id="rId53" display="https://podminky.urs.cz/item/CS_URS_2022_02/HZS2121"/>
    <hyperlink ref="F324" r:id="rId54" display="https://podminky.urs.cz/item/CS_URS_2022_02/HZS2221"/>
    <hyperlink ref="F329" r:id="rId55" display="https://podminky.urs.cz/item/CS_URS_2022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2492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32</v>
      </c>
      <c r="G12" s="39"/>
      <c r="H12" s="39"/>
      <c r="I12" s="143" t="s">
        <v>23</v>
      </c>
      <c r="J12" s="147" t="str">
        <f>'Rekapitulace stavby'!AN8</f>
        <v>26. 4. 2022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Obec Stonava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>06369201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Amun Pro s.r.o.</v>
      </c>
      <c r="F24" s="39"/>
      <c r="G24" s="39"/>
      <c r="H24" s="39"/>
      <c r="I24" s="143" t="s">
        <v>28</v>
      </c>
      <c r="J24" s="134" t="str">
        <f>IF('Rekapitulace stavby'!AN20="","",'Rekapitulace stavby'!AN20)</f>
        <v>CZ06369201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ROUND((SUM(BE84:BE107)),  2)</f>
        <v>0</v>
      </c>
      <c r="G33" s="39"/>
      <c r="H33" s="39"/>
      <c r="I33" s="158">
        <v>0.20999999999999999</v>
      </c>
      <c r="J33" s="157">
        <f>ROUND(((SUM(BE84:BE107))*I33),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ROUND((SUM(BF84:BF107)),  2)</f>
        <v>0</v>
      </c>
      <c r="G34" s="39"/>
      <c r="H34" s="39"/>
      <c r="I34" s="158">
        <v>0.14999999999999999</v>
      </c>
      <c r="J34" s="157">
        <f>ROUND(((SUM(BF84:BF107))*I34),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ROUND((SUM(BG84:BG107)),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ROUND((SUM(BH84:BH107)),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ROUND((SUM(BI84:BI107)),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2022_MŠ HOŘANY REKONSTRUKCE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VRN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26. 4. 2022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Stonava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129</v>
      </c>
      <c r="D57" s="172"/>
      <c r="E57" s="172"/>
      <c r="F57" s="172"/>
      <c r="G57" s="172"/>
      <c r="H57" s="172"/>
      <c r="I57" s="172"/>
      <c r="J57" s="173" t="s">
        <v>130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131</v>
      </c>
    </row>
    <row r="60" s="9" customFormat="1" ht="24.96" customHeight="1">
      <c r="A60" s="9"/>
      <c r="B60" s="175"/>
      <c r="C60" s="176"/>
      <c r="D60" s="177" t="s">
        <v>2493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2494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2495</v>
      </c>
      <c r="E62" s="183"/>
      <c r="F62" s="183"/>
      <c r="G62" s="183"/>
      <c r="H62" s="183"/>
      <c r="I62" s="183"/>
      <c r="J62" s="184">
        <f>J93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2496</v>
      </c>
      <c r="E63" s="183"/>
      <c r="F63" s="183"/>
      <c r="G63" s="183"/>
      <c r="H63" s="183"/>
      <c r="I63" s="183"/>
      <c r="J63" s="184">
        <f>J96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2497</v>
      </c>
      <c r="E64" s="183"/>
      <c r="F64" s="183"/>
      <c r="G64" s="183"/>
      <c r="H64" s="183"/>
      <c r="I64" s="183"/>
      <c r="J64" s="184">
        <f>J103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163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2022_MŠ HOŘANY REKONSTRUKCE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06 - VRN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26. 4. 2022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Obec Stonava</v>
      </c>
      <c r="G80" s="41"/>
      <c r="H80" s="41"/>
      <c r="I80" s="33" t="s">
        <v>31</v>
      </c>
      <c r="J80" s="37" t="str">
        <f>E21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Amun Pro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164</v>
      </c>
      <c r="D83" s="189" t="s">
        <v>59</v>
      </c>
      <c r="E83" s="189" t="s">
        <v>55</v>
      </c>
      <c r="F83" s="189" t="s">
        <v>56</v>
      </c>
      <c r="G83" s="189" t="s">
        <v>165</v>
      </c>
      <c r="H83" s="189" t="s">
        <v>166</v>
      </c>
      <c r="I83" s="189" t="s">
        <v>167</v>
      </c>
      <c r="J83" s="189" t="s">
        <v>130</v>
      </c>
      <c r="K83" s="190" t="s">
        <v>168</v>
      </c>
      <c r="L83" s="191"/>
      <c r="M83" s="93" t="s">
        <v>19</v>
      </c>
      <c r="N83" s="94" t="s">
        <v>44</v>
      </c>
      <c r="O83" s="94" t="s">
        <v>169</v>
      </c>
      <c r="P83" s="94" t="s">
        <v>170</v>
      </c>
      <c r="Q83" s="94" t="s">
        <v>171</v>
      </c>
      <c r="R83" s="94" t="s">
        <v>172</v>
      </c>
      <c r="S83" s="94" t="s">
        <v>173</v>
      </c>
      <c r="T83" s="95" t="s">
        <v>174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175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0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131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73</v>
      </c>
      <c r="E85" s="200" t="s">
        <v>123</v>
      </c>
      <c r="F85" s="200" t="s">
        <v>2498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P86+P93+P96+P103</f>
        <v>0</v>
      </c>
      <c r="Q85" s="205"/>
      <c r="R85" s="206">
        <f>R86+R93+R96+R103</f>
        <v>0</v>
      </c>
      <c r="S85" s="205"/>
      <c r="T85" s="207">
        <f>T86+T93+T96+T103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210</v>
      </c>
      <c r="AT85" s="209" t="s">
        <v>73</v>
      </c>
      <c r="AU85" s="209" t="s">
        <v>74</v>
      </c>
      <c r="AY85" s="208" t="s">
        <v>178</v>
      </c>
      <c r="BK85" s="210">
        <f>BK86+BK93+BK96+BK103</f>
        <v>0</v>
      </c>
    </row>
    <row r="86" s="12" customFormat="1" ht="22.8" customHeight="1">
      <c r="A86" s="12"/>
      <c r="B86" s="197"/>
      <c r="C86" s="198"/>
      <c r="D86" s="199" t="s">
        <v>73</v>
      </c>
      <c r="E86" s="211" t="s">
        <v>2499</v>
      </c>
      <c r="F86" s="211" t="s">
        <v>2500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SUM(P87:P92)</f>
        <v>0</v>
      </c>
      <c r="Q86" s="205"/>
      <c r="R86" s="206">
        <f>SUM(R87:R92)</f>
        <v>0</v>
      </c>
      <c r="S86" s="205"/>
      <c r="T86" s="207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210</v>
      </c>
      <c r="AT86" s="209" t="s">
        <v>73</v>
      </c>
      <c r="AU86" s="209" t="s">
        <v>82</v>
      </c>
      <c r="AY86" s="208" t="s">
        <v>178</v>
      </c>
      <c r="BK86" s="210">
        <f>SUM(BK87:BK92)</f>
        <v>0</v>
      </c>
    </row>
    <row r="87" s="2" customFormat="1" ht="16.5" customHeight="1">
      <c r="A87" s="39"/>
      <c r="B87" s="40"/>
      <c r="C87" s="213" t="s">
        <v>82</v>
      </c>
      <c r="D87" s="213" t="s">
        <v>180</v>
      </c>
      <c r="E87" s="214" t="s">
        <v>2501</v>
      </c>
      <c r="F87" s="215" t="s">
        <v>2502</v>
      </c>
      <c r="G87" s="216" t="s">
        <v>2503</v>
      </c>
      <c r="H87" s="217">
        <v>1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45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2504</v>
      </c>
      <c r="AT87" s="224" t="s">
        <v>180</v>
      </c>
      <c r="AU87" s="224" t="s">
        <v>84</v>
      </c>
      <c r="AY87" s="18" t="s">
        <v>178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82</v>
      </c>
      <c r="BK87" s="225">
        <f>ROUND(I87*H87,2)</f>
        <v>0</v>
      </c>
      <c r="BL87" s="18" t="s">
        <v>2504</v>
      </c>
      <c r="BM87" s="224" t="s">
        <v>2505</v>
      </c>
    </row>
    <row r="88" s="2" customFormat="1">
      <c r="A88" s="39"/>
      <c r="B88" s="40"/>
      <c r="C88" s="41"/>
      <c r="D88" s="226" t="s">
        <v>187</v>
      </c>
      <c r="E88" s="41"/>
      <c r="F88" s="227" t="s">
        <v>2502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187</v>
      </c>
      <c r="AU88" s="18" t="s">
        <v>84</v>
      </c>
    </row>
    <row r="89" s="2" customFormat="1" ht="16.5" customHeight="1">
      <c r="A89" s="39"/>
      <c r="B89" s="40"/>
      <c r="C89" s="213" t="s">
        <v>84</v>
      </c>
      <c r="D89" s="213" t="s">
        <v>180</v>
      </c>
      <c r="E89" s="214" t="s">
        <v>2506</v>
      </c>
      <c r="F89" s="215" t="s">
        <v>2507</v>
      </c>
      <c r="G89" s="216" t="s">
        <v>2503</v>
      </c>
      <c r="H89" s="217">
        <v>1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45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2504</v>
      </c>
      <c r="AT89" s="224" t="s">
        <v>180</v>
      </c>
      <c r="AU89" s="224" t="s">
        <v>84</v>
      </c>
      <c r="AY89" s="18" t="s">
        <v>178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82</v>
      </c>
      <c r="BK89" s="225">
        <f>ROUND(I89*H89,2)</f>
        <v>0</v>
      </c>
      <c r="BL89" s="18" t="s">
        <v>2504</v>
      </c>
      <c r="BM89" s="224" t="s">
        <v>2508</v>
      </c>
    </row>
    <row r="90" s="2" customFormat="1">
      <c r="A90" s="39"/>
      <c r="B90" s="40"/>
      <c r="C90" s="41"/>
      <c r="D90" s="226" t="s">
        <v>187</v>
      </c>
      <c r="E90" s="41"/>
      <c r="F90" s="227" t="s">
        <v>2507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187</v>
      </c>
      <c r="AU90" s="18" t="s">
        <v>84</v>
      </c>
    </row>
    <row r="91" s="2" customFormat="1" ht="16.5" customHeight="1">
      <c r="A91" s="39"/>
      <c r="B91" s="40"/>
      <c r="C91" s="213" t="s">
        <v>196</v>
      </c>
      <c r="D91" s="213" t="s">
        <v>180</v>
      </c>
      <c r="E91" s="214" t="s">
        <v>2509</v>
      </c>
      <c r="F91" s="215" t="s">
        <v>2510</v>
      </c>
      <c r="G91" s="216" t="s">
        <v>2503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45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2504</v>
      </c>
      <c r="AT91" s="224" t="s">
        <v>180</v>
      </c>
      <c r="AU91" s="224" t="s">
        <v>84</v>
      </c>
      <c r="AY91" s="18" t="s">
        <v>178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82</v>
      </c>
      <c r="BK91" s="225">
        <f>ROUND(I91*H91,2)</f>
        <v>0</v>
      </c>
      <c r="BL91" s="18" t="s">
        <v>2504</v>
      </c>
      <c r="BM91" s="224" t="s">
        <v>2511</v>
      </c>
    </row>
    <row r="92" s="2" customFormat="1">
      <c r="A92" s="39"/>
      <c r="B92" s="40"/>
      <c r="C92" s="41"/>
      <c r="D92" s="226" t="s">
        <v>187</v>
      </c>
      <c r="E92" s="41"/>
      <c r="F92" s="227" t="s">
        <v>2510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187</v>
      </c>
      <c r="AU92" s="18" t="s">
        <v>84</v>
      </c>
    </row>
    <row r="93" s="12" customFormat="1" ht="22.8" customHeight="1">
      <c r="A93" s="12"/>
      <c r="B93" s="197"/>
      <c r="C93" s="198"/>
      <c r="D93" s="199" t="s">
        <v>73</v>
      </c>
      <c r="E93" s="211" t="s">
        <v>2512</v>
      </c>
      <c r="F93" s="211" t="s">
        <v>2513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SUM(P94:P95)</f>
        <v>0</v>
      </c>
      <c r="Q93" s="205"/>
      <c r="R93" s="206">
        <f>SUM(R94:R95)</f>
        <v>0</v>
      </c>
      <c r="S93" s="205"/>
      <c r="T93" s="20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210</v>
      </c>
      <c r="AT93" s="209" t="s">
        <v>73</v>
      </c>
      <c r="AU93" s="209" t="s">
        <v>82</v>
      </c>
      <c r="AY93" s="208" t="s">
        <v>178</v>
      </c>
      <c r="BK93" s="210">
        <f>SUM(BK94:BK95)</f>
        <v>0</v>
      </c>
    </row>
    <row r="94" s="2" customFormat="1" ht="16.5" customHeight="1">
      <c r="A94" s="39"/>
      <c r="B94" s="40"/>
      <c r="C94" s="213" t="s">
        <v>185</v>
      </c>
      <c r="D94" s="213" t="s">
        <v>180</v>
      </c>
      <c r="E94" s="214" t="s">
        <v>2514</v>
      </c>
      <c r="F94" s="215" t="s">
        <v>2513</v>
      </c>
      <c r="G94" s="216" t="s">
        <v>2503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2504</v>
      </c>
      <c r="AT94" s="224" t="s">
        <v>180</v>
      </c>
      <c r="AU94" s="224" t="s">
        <v>84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2504</v>
      </c>
      <c r="BM94" s="224" t="s">
        <v>2515</v>
      </c>
    </row>
    <row r="95" s="2" customFormat="1">
      <c r="A95" s="39"/>
      <c r="B95" s="40"/>
      <c r="C95" s="41"/>
      <c r="D95" s="226" t="s">
        <v>187</v>
      </c>
      <c r="E95" s="41"/>
      <c r="F95" s="227" t="s">
        <v>2513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84</v>
      </c>
    </row>
    <row r="96" s="12" customFormat="1" ht="22.8" customHeight="1">
      <c r="A96" s="12"/>
      <c r="B96" s="197"/>
      <c r="C96" s="198"/>
      <c r="D96" s="199" t="s">
        <v>73</v>
      </c>
      <c r="E96" s="211" t="s">
        <v>2516</v>
      </c>
      <c r="F96" s="211" t="s">
        <v>2517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SUM(P97:P102)</f>
        <v>0</v>
      </c>
      <c r="Q96" s="205"/>
      <c r="R96" s="206">
        <f>SUM(R97:R102)</f>
        <v>0</v>
      </c>
      <c r="S96" s="205"/>
      <c r="T96" s="207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210</v>
      </c>
      <c r="AT96" s="209" t="s">
        <v>73</v>
      </c>
      <c r="AU96" s="209" t="s">
        <v>82</v>
      </c>
      <c r="AY96" s="208" t="s">
        <v>178</v>
      </c>
      <c r="BK96" s="210">
        <f>SUM(BK97:BK102)</f>
        <v>0</v>
      </c>
    </row>
    <row r="97" s="2" customFormat="1" ht="16.5" customHeight="1">
      <c r="A97" s="39"/>
      <c r="B97" s="40"/>
      <c r="C97" s="213" t="s">
        <v>210</v>
      </c>
      <c r="D97" s="213" t="s">
        <v>180</v>
      </c>
      <c r="E97" s="214" t="s">
        <v>2518</v>
      </c>
      <c r="F97" s="215" t="s">
        <v>2519</v>
      </c>
      <c r="G97" s="216" t="s">
        <v>2503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2504</v>
      </c>
      <c r="AT97" s="224" t="s">
        <v>180</v>
      </c>
      <c r="AU97" s="224" t="s">
        <v>84</v>
      </c>
      <c r="AY97" s="18" t="s">
        <v>178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82</v>
      </c>
      <c r="BK97" s="225">
        <f>ROUND(I97*H97,2)</f>
        <v>0</v>
      </c>
      <c r="BL97" s="18" t="s">
        <v>2504</v>
      </c>
      <c r="BM97" s="224" t="s">
        <v>2520</v>
      </c>
    </row>
    <row r="98" s="2" customFormat="1">
      <c r="A98" s="39"/>
      <c r="B98" s="40"/>
      <c r="C98" s="41"/>
      <c r="D98" s="226" t="s">
        <v>187</v>
      </c>
      <c r="E98" s="41"/>
      <c r="F98" s="227" t="s">
        <v>2519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187</v>
      </c>
      <c r="AU98" s="18" t="s">
        <v>84</v>
      </c>
    </row>
    <row r="99" s="2" customFormat="1" ht="16.5" customHeight="1">
      <c r="A99" s="39"/>
      <c r="B99" s="40"/>
      <c r="C99" s="213" t="s">
        <v>216</v>
      </c>
      <c r="D99" s="213" t="s">
        <v>180</v>
      </c>
      <c r="E99" s="214" t="s">
        <v>2521</v>
      </c>
      <c r="F99" s="215" t="s">
        <v>2522</v>
      </c>
      <c r="G99" s="216" t="s">
        <v>2503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2504</v>
      </c>
      <c r="AT99" s="224" t="s">
        <v>180</v>
      </c>
      <c r="AU99" s="224" t="s">
        <v>84</v>
      </c>
      <c r="AY99" s="18" t="s">
        <v>178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82</v>
      </c>
      <c r="BK99" s="225">
        <f>ROUND(I99*H99,2)</f>
        <v>0</v>
      </c>
      <c r="BL99" s="18" t="s">
        <v>2504</v>
      </c>
      <c r="BM99" s="224" t="s">
        <v>2523</v>
      </c>
    </row>
    <row r="100" s="2" customFormat="1">
      <c r="A100" s="39"/>
      <c r="B100" s="40"/>
      <c r="C100" s="41"/>
      <c r="D100" s="226" t="s">
        <v>187</v>
      </c>
      <c r="E100" s="41"/>
      <c r="F100" s="227" t="s">
        <v>2522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187</v>
      </c>
      <c r="AU100" s="18" t="s">
        <v>84</v>
      </c>
    </row>
    <row r="101" s="2" customFormat="1" ht="16.5" customHeight="1">
      <c r="A101" s="39"/>
      <c r="B101" s="40"/>
      <c r="C101" s="213" t="s">
        <v>222</v>
      </c>
      <c r="D101" s="213" t="s">
        <v>180</v>
      </c>
      <c r="E101" s="214" t="s">
        <v>2524</v>
      </c>
      <c r="F101" s="215" t="s">
        <v>2525</v>
      </c>
      <c r="G101" s="216" t="s">
        <v>2503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2504</v>
      </c>
      <c r="AT101" s="224" t="s">
        <v>180</v>
      </c>
      <c r="AU101" s="224" t="s">
        <v>84</v>
      </c>
      <c r="AY101" s="18" t="s">
        <v>178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82</v>
      </c>
      <c r="BK101" s="225">
        <f>ROUND(I101*H101,2)</f>
        <v>0</v>
      </c>
      <c r="BL101" s="18" t="s">
        <v>2504</v>
      </c>
      <c r="BM101" s="224" t="s">
        <v>2526</v>
      </c>
    </row>
    <row r="102" s="2" customFormat="1">
      <c r="A102" s="39"/>
      <c r="B102" s="40"/>
      <c r="C102" s="41"/>
      <c r="D102" s="226" t="s">
        <v>187</v>
      </c>
      <c r="E102" s="41"/>
      <c r="F102" s="227" t="s">
        <v>2525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187</v>
      </c>
      <c r="AU102" s="18" t="s">
        <v>84</v>
      </c>
    </row>
    <row r="103" s="12" customFormat="1" ht="22.8" customHeight="1">
      <c r="A103" s="12"/>
      <c r="B103" s="197"/>
      <c r="C103" s="198"/>
      <c r="D103" s="199" t="s">
        <v>73</v>
      </c>
      <c r="E103" s="211" t="s">
        <v>2527</v>
      </c>
      <c r="F103" s="211" t="s">
        <v>2528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SUM(P104:P107)</f>
        <v>0</v>
      </c>
      <c r="Q103" s="205"/>
      <c r="R103" s="206">
        <f>SUM(R104:R107)</f>
        <v>0</v>
      </c>
      <c r="S103" s="205"/>
      <c r="T103" s="207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210</v>
      </c>
      <c r="AT103" s="209" t="s">
        <v>73</v>
      </c>
      <c r="AU103" s="209" t="s">
        <v>82</v>
      </c>
      <c r="AY103" s="208" t="s">
        <v>178</v>
      </c>
      <c r="BK103" s="210">
        <f>SUM(BK104:BK107)</f>
        <v>0</v>
      </c>
    </row>
    <row r="104" s="2" customFormat="1" ht="16.5" customHeight="1">
      <c r="A104" s="39"/>
      <c r="B104" s="40"/>
      <c r="C104" s="213" t="s">
        <v>220</v>
      </c>
      <c r="D104" s="213" t="s">
        <v>180</v>
      </c>
      <c r="E104" s="214" t="s">
        <v>2529</v>
      </c>
      <c r="F104" s="215" t="s">
        <v>2528</v>
      </c>
      <c r="G104" s="216" t="s">
        <v>2503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2504</v>
      </c>
      <c r="AT104" s="224" t="s">
        <v>180</v>
      </c>
      <c r="AU104" s="224" t="s">
        <v>84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2504</v>
      </c>
      <c r="BM104" s="224" t="s">
        <v>2530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2528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84</v>
      </c>
    </row>
    <row r="106" s="2" customFormat="1" ht="16.5" customHeight="1">
      <c r="A106" s="39"/>
      <c r="B106" s="40"/>
      <c r="C106" s="213" t="s">
        <v>234</v>
      </c>
      <c r="D106" s="213" t="s">
        <v>180</v>
      </c>
      <c r="E106" s="214" t="s">
        <v>2531</v>
      </c>
      <c r="F106" s="215" t="s">
        <v>2532</v>
      </c>
      <c r="G106" s="216" t="s">
        <v>2503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2504</v>
      </c>
      <c r="AT106" s="224" t="s">
        <v>180</v>
      </c>
      <c r="AU106" s="224" t="s">
        <v>84</v>
      </c>
      <c r="AY106" s="18" t="s">
        <v>178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2504</v>
      </c>
      <c r="BM106" s="224" t="s">
        <v>2533</v>
      </c>
    </row>
    <row r="107" s="2" customFormat="1">
      <c r="A107" s="39"/>
      <c r="B107" s="40"/>
      <c r="C107" s="41"/>
      <c r="D107" s="226" t="s">
        <v>187</v>
      </c>
      <c r="E107" s="41"/>
      <c r="F107" s="227" t="s">
        <v>2532</v>
      </c>
      <c r="G107" s="41"/>
      <c r="H107" s="41"/>
      <c r="I107" s="228"/>
      <c r="J107" s="41"/>
      <c r="K107" s="41"/>
      <c r="L107" s="45"/>
      <c r="M107" s="266"/>
      <c r="N107" s="267"/>
      <c r="O107" s="268"/>
      <c r="P107" s="268"/>
      <c r="Q107" s="268"/>
      <c r="R107" s="268"/>
      <c r="S107" s="268"/>
      <c r="T107" s="26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187</v>
      </c>
      <c r="AU107" s="18" t="s">
        <v>84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4TkNTdx/AWSMdzt9ogP+NxTaWCZeq1esL0GELJ7DBkwgTPQGpqYP5aVBniVpf7FSj6Fi//mZh7bRcj6KO11ZKw==" hashValue="95W7v9hrnaojYWUZJsROH0eHlmVWa5UCcGAari8YDsqk7ZXHUuVixAV6Vbdu7t+cJuVC47PLH2o8g2wY8628Rg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2534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2535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2536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2537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2538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2539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2540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2541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2542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2543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2544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81</v>
      </c>
      <c r="F18" s="294" t="s">
        <v>2545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2546</v>
      </c>
      <c r="F19" s="294" t="s">
        <v>2547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2548</v>
      </c>
      <c r="F20" s="294" t="s">
        <v>2549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2550</v>
      </c>
      <c r="F21" s="294" t="s">
        <v>2551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2552</v>
      </c>
      <c r="F22" s="294" t="s">
        <v>2553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93</v>
      </c>
      <c r="F23" s="294" t="s">
        <v>2554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2555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2556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2557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2558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2559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2560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2561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2562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2563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164</v>
      </c>
      <c r="F36" s="294"/>
      <c r="G36" s="294" t="s">
        <v>2564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2565</v>
      </c>
      <c r="F37" s="294"/>
      <c r="G37" s="294" t="s">
        <v>2566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55</v>
      </c>
      <c r="F38" s="294"/>
      <c r="G38" s="294" t="s">
        <v>2567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56</v>
      </c>
      <c r="F39" s="294"/>
      <c r="G39" s="294" t="s">
        <v>2568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165</v>
      </c>
      <c r="F40" s="294"/>
      <c r="G40" s="294" t="s">
        <v>2569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166</v>
      </c>
      <c r="F41" s="294"/>
      <c r="G41" s="294" t="s">
        <v>2570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2571</v>
      </c>
      <c r="F42" s="294"/>
      <c r="G42" s="294" t="s">
        <v>2572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2573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2574</v>
      </c>
      <c r="F44" s="294"/>
      <c r="G44" s="294" t="s">
        <v>2575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168</v>
      </c>
      <c r="F45" s="294"/>
      <c r="G45" s="294" t="s">
        <v>2576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2577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2578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2579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2580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2581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2582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2583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2584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2585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2586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2587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2588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2589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2590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2591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2592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2593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2594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2595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2596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2597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2598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2599</v>
      </c>
      <c r="D76" s="312"/>
      <c r="E76" s="312"/>
      <c r="F76" s="312" t="s">
        <v>2600</v>
      </c>
      <c r="G76" s="313"/>
      <c r="H76" s="312" t="s">
        <v>56</v>
      </c>
      <c r="I76" s="312" t="s">
        <v>59</v>
      </c>
      <c r="J76" s="312" t="s">
        <v>2601</v>
      </c>
      <c r="K76" s="311"/>
    </row>
    <row r="77" s="1" customFormat="1" ht="17.25" customHeight="1">
      <c r="B77" s="309"/>
      <c r="C77" s="314" t="s">
        <v>2602</v>
      </c>
      <c r="D77" s="314"/>
      <c r="E77" s="314"/>
      <c r="F77" s="315" t="s">
        <v>2603</v>
      </c>
      <c r="G77" s="316"/>
      <c r="H77" s="314"/>
      <c r="I77" s="314"/>
      <c r="J77" s="314" t="s">
        <v>2604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55</v>
      </c>
      <c r="D79" s="319"/>
      <c r="E79" s="319"/>
      <c r="F79" s="320" t="s">
        <v>2605</v>
      </c>
      <c r="G79" s="321"/>
      <c r="H79" s="297" t="s">
        <v>2606</v>
      </c>
      <c r="I79" s="297" t="s">
        <v>2607</v>
      </c>
      <c r="J79" s="297">
        <v>20</v>
      </c>
      <c r="K79" s="311"/>
    </row>
    <row r="80" s="1" customFormat="1" ht="15" customHeight="1">
      <c r="B80" s="309"/>
      <c r="C80" s="297" t="s">
        <v>2608</v>
      </c>
      <c r="D80" s="297"/>
      <c r="E80" s="297"/>
      <c r="F80" s="320" t="s">
        <v>2605</v>
      </c>
      <c r="G80" s="321"/>
      <c r="H80" s="297" t="s">
        <v>2609</v>
      </c>
      <c r="I80" s="297" t="s">
        <v>2607</v>
      </c>
      <c r="J80" s="297">
        <v>120</v>
      </c>
      <c r="K80" s="311"/>
    </row>
    <row r="81" s="1" customFormat="1" ht="15" customHeight="1">
      <c r="B81" s="322"/>
      <c r="C81" s="297" t="s">
        <v>2610</v>
      </c>
      <c r="D81" s="297"/>
      <c r="E81" s="297"/>
      <c r="F81" s="320" t="s">
        <v>2611</v>
      </c>
      <c r="G81" s="321"/>
      <c r="H81" s="297" t="s">
        <v>2612</v>
      </c>
      <c r="I81" s="297" t="s">
        <v>2607</v>
      </c>
      <c r="J81" s="297">
        <v>50</v>
      </c>
      <c r="K81" s="311"/>
    </row>
    <row r="82" s="1" customFormat="1" ht="15" customHeight="1">
      <c r="B82" s="322"/>
      <c r="C82" s="297" t="s">
        <v>2613</v>
      </c>
      <c r="D82" s="297"/>
      <c r="E82" s="297"/>
      <c r="F82" s="320" t="s">
        <v>2605</v>
      </c>
      <c r="G82" s="321"/>
      <c r="H82" s="297" t="s">
        <v>2614</v>
      </c>
      <c r="I82" s="297" t="s">
        <v>2615</v>
      </c>
      <c r="J82" s="297"/>
      <c r="K82" s="311"/>
    </row>
    <row r="83" s="1" customFormat="1" ht="15" customHeight="1">
      <c r="B83" s="322"/>
      <c r="C83" s="323" t="s">
        <v>2616</v>
      </c>
      <c r="D83" s="323"/>
      <c r="E83" s="323"/>
      <c r="F83" s="324" t="s">
        <v>2611</v>
      </c>
      <c r="G83" s="323"/>
      <c r="H83" s="323" t="s">
        <v>2617</v>
      </c>
      <c r="I83" s="323" t="s">
        <v>2607</v>
      </c>
      <c r="J83" s="323">
        <v>15</v>
      </c>
      <c r="K83" s="311"/>
    </row>
    <row r="84" s="1" customFormat="1" ht="15" customHeight="1">
      <c r="B84" s="322"/>
      <c r="C84" s="323" t="s">
        <v>2618</v>
      </c>
      <c r="D84" s="323"/>
      <c r="E84" s="323"/>
      <c r="F84" s="324" t="s">
        <v>2611</v>
      </c>
      <c r="G84" s="323"/>
      <c r="H84" s="323" t="s">
        <v>2619</v>
      </c>
      <c r="I84" s="323" t="s">
        <v>2607</v>
      </c>
      <c r="J84" s="323">
        <v>15</v>
      </c>
      <c r="K84" s="311"/>
    </row>
    <row r="85" s="1" customFormat="1" ht="15" customHeight="1">
      <c r="B85" s="322"/>
      <c r="C85" s="323" t="s">
        <v>2620</v>
      </c>
      <c r="D85" s="323"/>
      <c r="E85" s="323"/>
      <c r="F85" s="324" t="s">
        <v>2611</v>
      </c>
      <c r="G85" s="323"/>
      <c r="H85" s="323" t="s">
        <v>2621</v>
      </c>
      <c r="I85" s="323" t="s">
        <v>2607</v>
      </c>
      <c r="J85" s="323">
        <v>20</v>
      </c>
      <c r="K85" s="311"/>
    </row>
    <row r="86" s="1" customFormat="1" ht="15" customHeight="1">
      <c r="B86" s="322"/>
      <c r="C86" s="323" t="s">
        <v>2622</v>
      </c>
      <c r="D86" s="323"/>
      <c r="E86" s="323"/>
      <c r="F86" s="324" t="s">
        <v>2611</v>
      </c>
      <c r="G86" s="323"/>
      <c r="H86" s="323" t="s">
        <v>2623</v>
      </c>
      <c r="I86" s="323" t="s">
        <v>2607</v>
      </c>
      <c r="J86" s="323">
        <v>20</v>
      </c>
      <c r="K86" s="311"/>
    </row>
    <row r="87" s="1" customFormat="1" ht="15" customHeight="1">
      <c r="B87" s="322"/>
      <c r="C87" s="297" t="s">
        <v>2624</v>
      </c>
      <c r="D87" s="297"/>
      <c r="E87" s="297"/>
      <c r="F87" s="320" t="s">
        <v>2611</v>
      </c>
      <c r="G87" s="321"/>
      <c r="H87" s="297" t="s">
        <v>2625</v>
      </c>
      <c r="I87" s="297" t="s">
        <v>2607</v>
      </c>
      <c r="J87" s="297">
        <v>50</v>
      </c>
      <c r="K87" s="311"/>
    </row>
    <row r="88" s="1" customFormat="1" ht="15" customHeight="1">
      <c r="B88" s="322"/>
      <c r="C88" s="297" t="s">
        <v>2626</v>
      </c>
      <c r="D88" s="297"/>
      <c r="E88" s="297"/>
      <c r="F88" s="320" t="s">
        <v>2611</v>
      </c>
      <c r="G88" s="321"/>
      <c r="H88" s="297" t="s">
        <v>2627</v>
      </c>
      <c r="I88" s="297" t="s">
        <v>2607</v>
      </c>
      <c r="J88" s="297">
        <v>20</v>
      </c>
      <c r="K88" s="311"/>
    </row>
    <row r="89" s="1" customFormat="1" ht="15" customHeight="1">
      <c r="B89" s="322"/>
      <c r="C89" s="297" t="s">
        <v>2628</v>
      </c>
      <c r="D89" s="297"/>
      <c r="E89" s="297"/>
      <c r="F89" s="320" t="s">
        <v>2611</v>
      </c>
      <c r="G89" s="321"/>
      <c r="H89" s="297" t="s">
        <v>2629</v>
      </c>
      <c r="I89" s="297" t="s">
        <v>2607</v>
      </c>
      <c r="J89" s="297">
        <v>20</v>
      </c>
      <c r="K89" s="311"/>
    </row>
    <row r="90" s="1" customFormat="1" ht="15" customHeight="1">
      <c r="B90" s="322"/>
      <c r="C90" s="297" t="s">
        <v>2630</v>
      </c>
      <c r="D90" s="297"/>
      <c r="E90" s="297"/>
      <c r="F90" s="320" t="s">
        <v>2611</v>
      </c>
      <c r="G90" s="321"/>
      <c r="H90" s="297" t="s">
        <v>2631</v>
      </c>
      <c r="I90" s="297" t="s">
        <v>2607</v>
      </c>
      <c r="J90" s="297">
        <v>50</v>
      </c>
      <c r="K90" s="311"/>
    </row>
    <row r="91" s="1" customFormat="1" ht="15" customHeight="1">
      <c r="B91" s="322"/>
      <c r="C91" s="297" t="s">
        <v>2632</v>
      </c>
      <c r="D91" s="297"/>
      <c r="E91" s="297"/>
      <c r="F91" s="320" t="s">
        <v>2611</v>
      </c>
      <c r="G91" s="321"/>
      <c r="H91" s="297" t="s">
        <v>2632</v>
      </c>
      <c r="I91" s="297" t="s">
        <v>2607</v>
      </c>
      <c r="J91" s="297">
        <v>50</v>
      </c>
      <c r="K91" s="311"/>
    </row>
    <row r="92" s="1" customFormat="1" ht="15" customHeight="1">
      <c r="B92" s="322"/>
      <c r="C92" s="297" t="s">
        <v>2633</v>
      </c>
      <c r="D92" s="297"/>
      <c r="E92" s="297"/>
      <c r="F92" s="320" t="s">
        <v>2611</v>
      </c>
      <c r="G92" s="321"/>
      <c r="H92" s="297" t="s">
        <v>2634</v>
      </c>
      <c r="I92" s="297" t="s">
        <v>2607</v>
      </c>
      <c r="J92" s="297">
        <v>255</v>
      </c>
      <c r="K92" s="311"/>
    </row>
    <row r="93" s="1" customFormat="1" ht="15" customHeight="1">
      <c r="B93" s="322"/>
      <c r="C93" s="297" t="s">
        <v>2635</v>
      </c>
      <c r="D93" s="297"/>
      <c r="E93" s="297"/>
      <c r="F93" s="320" t="s">
        <v>2605</v>
      </c>
      <c r="G93" s="321"/>
      <c r="H93" s="297" t="s">
        <v>2636</v>
      </c>
      <c r="I93" s="297" t="s">
        <v>2637</v>
      </c>
      <c r="J93" s="297"/>
      <c r="K93" s="311"/>
    </row>
    <row r="94" s="1" customFormat="1" ht="15" customHeight="1">
      <c r="B94" s="322"/>
      <c r="C94" s="297" t="s">
        <v>2638</v>
      </c>
      <c r="D94" s="297"/>
      <c r="E94" s="297"/>
      <c r="F94" s="320" t="s">
        <v>2605</v>
      </c>
      <c r="G94" s="321"/>
      <c r="H94" s="297" t="s">
        <v>2639</v>
      </c>
      <c r="I94" s="297" t="s">
        <v>2640</v>
      </c>
      <c r="J94" s="297"/>
      <c r="K94" s="311"/>
    </row>
    <row r="95" s="1" customFormat="1" ht="15" customHeight="1">
      <c r="B95" s="322"/>
      <c r="C95" s="297" t="s">
        <v>2641</v>
      </c>
      <c r="D95" s="297"/>
      <c r="E95" s="297"/>
      <c r="F95" s="320" t="s">
        <v>2605</v>
      </c>
      <c r="G95" s="321"/>
      <c r="H95" s="297" t="s">
        <v>2641</v>
      </c>
      <c r="I95" s="297" t="s">
        <v>2640</v>
      </c>
      <c r="J95" s="297"/>
      <c r="K95" s="311"/>
    </row>
    <row r="96" s="1" customFormat="1" ht="15" customHeight="1">
      <c r="B96" s="322"/>
      <c r="C96" s="297" t="s">
        <v>40</v>
      </c>
      <c r="D96" s="297"/>
      <c r="E96" s="297"/>
      <c r="F96" s="320" t="s">
        <v>2605</v>
      </c>
      <c r="G96" s="321"/>
      <c r="H96" s="297" t="s">
        <v>2642</v>
      </c>
      <c r="I96" s="297" t="s">
        <v>2640</v>
      </c>
      <c r="J96" s="297"/>
      <c r="K96" s="311"/>
    </row>
    <row r="97" s="1" customFormat="1" ht="15" customHeight="1">
      <c r="B97" s="322"/>
      <c r="C97" s="297" t="s">
        <v>50</v>
      </c>
      <c r="D97" s="297"/>
      <c r="E97" s="297"/>
      <c r="F97" s="320" t="s">
        <v>2605</v>
      </c>
      <c r="G97" s="321"/>
      <c r="H97" s="297" t="s">
        <v>2643</v>
      </c>
      <c r="I97" s="297" t="s">
        <v>2640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2644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2599</v>
      </c>
      <c r="D103" s="312"/>
      <c r="E103" s="312"/>
      <c r="F103" s="312" t="s">
        <v>2600</v>
      </c>
      <c r="G103" s="313"/>
      <c r="H103" s="312" t="s">
        <v>56</v>
      </c>
      <c r="I103" s="312" t="s">
        <v>59</v>
      </c>
      <c r="J103" s="312" t="s">
        <v>2601</v>
      </c>
      <c r="K103" s="311"/>
    </row>
    <row r="104" s="1" customFormat="1" ht="17.25" customHeight="1">
      <c r="B104" s="309"/>
      <c r="C104" s="314" t="s">
        <v>2602</v>
      </c>
      <c r="D104" s="314"/>
      <c r="E104" s="314"/>
      <c r="F104" s="315" t="s">
        <v>2603</v>
      </c>
      <c r="G104" s="316"/>
      <c r="H104" s="314"/>
      <c r="I104" s="314"/>
      <c r="J104" s="314" t="s">
        <v>2604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55</v>
      </c>
      <c r="D106" s="319"/>
      <c r="E106" s="319"/>
      <c r="F106" s="320" t="s">
        <v>2605</v>
      </c>
      <c r="G106" s="297"/>
      <c r="H106" s="297" t="s">
        <v>2645</v>
      </c>
      <c r="I106" s="297" t="s">
        <v>2607</v>
      </c>
      <c r="J106" s="297">
        <v>20</v>
      </c>
      <c r="K106" s="311"/>
    </row>
    <row r="107" s="1" customFormat="1" ht="15" customHeight="1">
      <c r="B107" s="309"/>
      <c r="C107" s="297" t="s">
        <v>2608</v>
      </c>
      <c r="D107" s="297"/>
      <c r="E107" s="297"/>
      <c r="F107" s="320" t="s">
        <v>2605</v>
      </c>
      <c r="G107" s="297"/>
      <c r="H107" s="297" t="s">
        <v>2645</v>
      </c>
      <c r="I107" s="297" t="s">
        <v>2607</v>
      </c>
      <c r="J107" s="297">
        <v>120</v>
      </c>
      <c r="K107" s="311"/>
    </row>
    <row r="108" s="1" customFormat="1" ht="15" customHeight="1">
      <c r="B108" s="322"/>
      <c r="C108" s="297" t="s">
        <v>2610</v>
      </c>
      <c r="D108" s="297"/>
      <c r="E108" s="297"/>
      <c r="F108" s="320" t="s">
        <v>2611</v>
      </c>
      <c r="G108" s="297"/>
      <c r="H108" s="297" t="s">
        <v>2645</v>
      </c>
      <c r="I108" s="297" t="s">
        <v>2607</v>
      </c>
      <c r="J108" s="297">
        <v>50</v>
      </c>
      <c r="K108" s="311"/>
    </row>
    <row r="109" s="1" customFormat="1" ht="15" customHeight="1">
      <c r="B109" s="322"/>
      <c r="C109" s="297" t="s">
        <v>2613</v>
      </c>
      <c r="D109" s="297"/>
      <c r="E109" s="297"/>
      <c r="F109" s="320" t="s">
        <v>2605</v>
      </c>
      <c r="G109" s="297"/>
      <c r="H109" s="297" t="s">
        <v>2645</v>
      </c>
      <c r="I109" s="297" t="s">
        <v>2615</v>
      </c>
      <c r="J109" s="297"/>
      <c r="K109" s="311"/>
    </row>
    <row r="110" s="1" customFormat="1" ht="15" customHeight="1">
      <c r="B110" s="322"/>
      <c r="C110" s="297" t="s">
        <v>2624</v>
      </c>
      <c r="D110" s="297"/>
      <c r="E110" s="297"/>
      <c r="F110" s="320" t="s">
        <v>2611</v>
      </c>
      <c r="G110" s="297"/>
      <c r="H110" s="297" t="s">
        <v>2645</v>
      </c>
      <c r="I110" s="297" t="s">
        <v>2607</v>
      </c>
      <c r="J110" s="297">
        <v>50</v>
      </c>
      <c r="K110" s="311"/>
    </row>
    <row r="111" s="1" customFormat="1" ht="15" customHeight="1">
      <c r="B111" s="322"/>
      <c r="C111" s="297" t="s">
        <v>2632</v>
      </c>
      <c r="D111" s="297"/>
      <c r="E111" s="297"/>
      <c r="F111" s="320" t="s">
        <v>2611</v>
      </c>
      <c r="G111" s="297"/>
      <c r="H111" s="297" t="s">
        <v>2645</v>
      </c>
      <c r="I111" s="297" t="s">
        <v>2607</v>
      </c>
      <c r="J111" s="297">
        <v>50</v>
      </c>
      <c r="K111" s="311"/>
    </row>
    <row r="112" s="1" customFormat="1" ht="15" customHeight="1">
      <c r="B112" s="322"/>
      <c r="C112" s="297" t="s">
        <v>2630</v>
      </c>
      <c r="D112" s="297"/>
      <c r="E112" s="297"/>
      <c r="F112" s="320" t="s">
        <v>2611</v>
      </c>
      <c r="G112" s="297"/>
      <c r="H112" s="297" t="s">
        <v>2645</v>
      </c>
      <c r="I112" s="297" t="s">
        <v>2607</v>
      </c>
      <c r="J112" s="297">
        <v>50</v>
      </c>
      <c r="K112" s="311"/>
    </row>
    <row r="113" s="1" customFormat="1" ht="15" customHeight="1">
      <c r="B113" s="322"/>
      <c r="C113" s="297" t="s">
        <v>55</v>
      </c>
      <c r="D113" s="297"/>
      <c r="E113" s="297"/>
      <c r="F113" s="320" t="s">
        <v>2605</v>
      </c>
      <c r="G113" s="297"/>
      <c r="H113" s="297" t="s">
        <v>2646</v>
      </c>
      <c r="I113" s="297" t="s">
        <v>2607</v>
      </c>
      <c r="J113" s="297">
        <v>20</v>
      </c>
      <c r="K113" s="311"/>
    </row>
    <row r="114" s="1" customFormat="1" ht="15" customHeight="1">
      <c r="B114" s="322"/>
      <c r="C114" s="297" t="s">
        <v>2647</v>
      </c>
      <c r="D114" s="297"/>
      <c r="E114" s="297"/>
      <c r="F114" s="320" t="s">
        <v>2605</v>
      </c>
      <c r="G114" s="297"/>
      <c r="H114" s="297" t="s">
        <v>2648</v>
      </c>
      <c r="I114" s="297" t="s">
        <v>2607</v>
      </c>
      <c r="J114" s="297">
        <v>120</v>
      </c>
      <c r="K114" s="311"/>
    </row>
    <row r="115" s="1" customFormat="1" ht="15" customHeight="1">
      <c r="B115" s="322"/>
      <c r="C115" s="297" t="s">
        <v>40</v>
      </c>
      <c r="D115" s="297"/>
      <c r="E115" s="297"/>
      <c r="F115" s="320" t="s">
        <v>2605</v>
      </c>
      <c r="G115" s="297"/>
      <c r="H115" s="297" t="s">
        <v>2649</v>
      </c>
      <c r="I115" s="297" t="s">
        <v>2640</v>
      </c>
      <c r="J115" s="297"/>
      <c r="K115" s="311"/>
    </row>
    <row r="116" s="1" customFormat="1" ht="15" customHeight="1">
      <c r="B116" s="322"/>
      <c r="C116" s="297" t="s">
        <v>50</v>
      </c>
      <c r="D116" s="297"/>
      <c r="E116" s="297"/>
      <c r="F116" s="320" t="s">
        <v>2605</v>
      </c>
      <c r="G116" s="297"/>
      <c r="H116" s="297" t="s">
        <v>2650</v>
      </c>
      <c r="I116" s="297" t="s">
        <v>2640</v>
      </c>
      <c r="J116" s="297"/>
      <c r="K116" s="311"/>
    </row>
    <row r="117" s="1" customFormat="1" ht="15" customHeight="1">
      <c r="B117" s="322"/>
      <c r="C117" s="297" t="s">
        <v>59</v>
      </c>
      <c r="D117" s="297"/>
      <c r="E117" s="297"/>
      <c r="F117" s="320" t="s">
        <v>2605</v>
      </c>
      <c r="G117" s="297"/>
      <c r="H117" s="297" t="s">
        <v>2651</v>
      </c>
      <c r="I117" s="297" t="s">
        <v>2652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2653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2599</v>
      </c>
      <c r="D123" s="312"/>
      <c r="E123" s="312"/>
      <c r="F123" s="312" t="s">
        <v>2600</v>
      </c>
      <c r="G123" s="313"/>
      <c r="H123" s="312" t="s">
        <v>56</v>
      </c>
      <c r="I123" s="312" t="s">
        <v>59</v>
      </c>
      <c r="J123" s="312" t="s">
        <v>2601</v>
      </c>
      <c r="K123" s="341"/>
    </row>
    <row r="124" s="1" customFormat="1" ht="17.25" customHeight="1">
      <c r="B124" s="340"/>
      <c r="C124" s="314" t="s">
        <v>2602</v>
      </c>
      <c r="D124" s="314"/>
      <c r="E124" s="314"/>
      <c r="F124" s="315" t="s">
        <v>2603</v>
      </c>
      <c r="G124" s="316"/>
      <c r="H124" s="314"/>
      <c r="I124" s="314"/>
      <c r="J124" s="314" t="s">
        <v>2604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2608</v>
      </c>
      <c r="D126" s="319"/>
      <c r="E126" s="319"/>
      <c r="F126" s="320" t="s">
        <v>2605</v>
      </c>
      <c r="G126" s="297"/>
      <c r="H126" s="297" t="s">
        <v>2645</v>
      </c>
      <c r="I126" s="297" t="s">
        <v>2607</v>
      </c>
      <c r="J126" s="297">
        <v>120</v>
      </c>
      <c r="K126" s="345"/>
    </row>
    <row r="127" s="1" customFormat="1" ht="15" customHeight="1">
      <c r="B127" s="342"/>
      <c r="C127" s="297" t="s">
        <v>2654</v>
      </c>
      <c r="D127" s="297"/>
      <c r="E127" s="297"/>
      <c r="F127" s="320" t="s">
        <v>2605</v>
      </c>
      <c r="G127" s="297"/>
      <c r="H127" s="297" t="s">
        <v>2655</v>
      </c>
      <c r="I127" s="297" t="s">
        <v>2607</v>
      </c>
      <c r="J127" s="297" t="s">
        <v>2656</v>
      </c>
      <c r="K127" s="345"/>
    </row>
    <row r="128" s="1" customFormat="1" ht="15" customHeight="1">
      <c r="B128" s="342"/>
      <c r="C128" s="297" t="s">
        <v>93</v>
      </c>
      <c r="D128" s="297"/>
      <c r="E128" s="297"/>
      <c r="F128" s="320" t="s">
        <v>2605</v>
      </c>
      <c r="G128" s="297"/>
      <c r="H128" s="297" t="s">
        <v>2657</v>
      </c>
      <c r="I128" s="297" t="s">
        <v>2607</v>
      </c>
      <c r="J128" s="297" t="s">
        <v>2656</v>
      </c>
      <c r="K128" s="345"/>
    </row>
    <row r="129" s="1" customFormat="1" ht="15" customHeight="1">
      <c r="B129" s="342"/>
      <c r="C129" s="297" t="s">
        <v>2616</v>
      </c>
      <c r="D129" s="297"/>
      <c r="E129" s="297"/>
      <c r="F129" s="320" t="s">
        <v>2611</v>
      </c>
      <c r="G129" s="297"/>
      <c r="H129" s="297" t="s">
        <v>2617</v>
      </c>
      <c r="I129" s="297" t="s">
        <v>2607</v>
      </c>
      <c r="J129" s="297">
        <v>15</v>
      </c>
      <c r="K129" s="345"/>
    </row>
    <row r="130" s="1" customFormat="1" ht="15" customHeight="1">
      <c r="B130" s="342"/>
      <c r="C130" s="323" t="s">
        <v>2618</v>
      </c>
      <c r="D130" s="323"/>
      <c r="E130" s="323"/>
      <c r="F130" s="324" t="s">
        <v>2611</v>
      </c>
      <c r="G130" s="323"/>
      <c r="H130" s="323" t="s">
        <v>2619</v>
      </c>
      <c r="I130" s="323" t="s">
        <v>2607</v>
      </c>
      <c r="J130" s="323">
        <v>15</v>
      </c>
      <c r="K130" s="345"/>
    </row>
    <row r="131" s="1" customFormat="1" ht="15" customHeight="1">
      <c r="B131" s="342"/>
      <c r="C131" s="323" t="s">
        <v>2620</v>
      </c>
      <c r="D131" s="323"/>
      <c r="E131" s="323"/>
      <c r="F131" s="324" t="s">
        <v>2611</v>
      </c>
      <c r="G131" s="323"/>
      <c r="H131" s="323" t="s">
        <v>2621</v>
      </c>
      <c r="I131" s="323" t="s">
        <v>2607</v>
      </c>
      <c r="J131" s="323">
        <v>20</v>
      </c>
      <c r="K131" s="345"/>
    </row>
    <row r="132" s="1" customFormat="1" ht="15" customHeight="1">
      <c r="B132" s="342"/>
      <c r="C132" s="323" t="s">
        <v>2622</v>
      </c>
      <c r="D132" s="323"/>
      <c r="E132" s="323"/>
      <c r="F132" s="324" t="s">
        <v>2611</v>
      </c>
      <c r="G132" s="323"/>
      <c r="H132" s="323" t="s">
        <v>2623</v>
      </c>
      <c r="I132" s="323" t="s">
        <v>2607</v>
      </c>
      <c r="J132" s="323">
        <v>20</v>
      </c>
      <c r="K132" s="345"/>
    </row>
    <row r="133" s="1" customFormat="1" ht="15" customHeight="1">
      <c r="B133" s="342"/>
      <c r="C133" s="297" t="s">
        <v>2610</v>
      </c>
      <c r="D133" s="297"/>
      <c r="E133" s="297"/>
      <c r="F133" s="320" t="s">
        <v>2611</v>
      </c>
      <c r="G133" s="297"/>
      <c r="H133" s="297" t="s">
        <v>2645</v>
      </c>
      <c r="I133" s="297" t="s">
        <v>2607</v>
      </c>
      <c r="J133" s="297">
        <v>50</v>
      </c>
      <c r="K133" s="345"/>
    </row>
    <row r="134" s="1" customFormat="1" ht="15" customHeight="1">
      <c r="B134" s="342"/>
      <c r="C134" s="297" t="s">
        <v>2624</v>
      </c>
      <c r="D134" s="297"/>
      <c r="E134" s="297"/>
      <c r="F134" s="320" t="s">
        <v>2611</v>
      </c>
      <c r="G134" s="297"/>
      <c r="H134" s="297" t="s">
        <v>2645</v>
      </c>
      <c r="I134" s="297" t="s">
        <v>2607</v>
      </c>
      <c r="J134" s="297">
        <v>50</v>
      </c>
      <c r="K134" s="345"/>
    </row>
    <row r="135" s="1" customFormat="1" ht="15" customHeight="1">
      <c r="B135" s="342"/>
      <c r="C135" s="297" t="s">
        <v>2630</v>
      </c>
      <c r="D135" s="297"/>
      <c r="E135" s="297"/>
      <c r="F135" s="320" t="s">
        <v>2611</v>
      </c>
      <c r="G135" s="297"/>
      <c r="H135" s="297" t="s">
        <v>2645</v>
      </c>
      <c r="I135" s="297" t="s">
        <v>2607</v>
      </c>
      <c r="J135" s="297">
        <v>50</v>
      </c>
      <c r="K135" s="345"/>
    </row>
    <row r="136" s="1" customFormat="1" ht="15" customHeight="1">
      <c r="B136" s="342"/>
      <c r="C136" s="297" t="s">
        <v>2632</v>
      </c>
      <c r="D136" s="297"/>
      <c r="E136" s="297"/>
      <c r="F136" s="320" t="s">
        <v>2611</v>
      </c>
      <c r="G136" s="297"/>
      <c r="H136" s="297" t="s">
        <v>2645</v>
      </c>
      <c r="I136" s="297" t="s">
        <v>2607</v>
      </c>
      <c r="J136" s="297">
        <v>50</v>
      </c>
      <c r="K136" s="345"/>
    </row>
    <row r="137" s="1" customFormat="1" ht="15" customHeight="1">
      <c r="B137" s="342"/>
      <c r="C137" s="297" t="s">
        <v>2633</v>
      </c>
      <c r="D137" s="297"/>
      <c r="E137" s="297"/>
      <c r="F137" s="320" t="s">
        <v>2611</v>
      </c>
      <c r="G137" s="297"/>
      <c r="H137" s="297" t="s">
        <v>2658</v>
      </c>
      <c r="I137" s="297" t="s">
        <v>2607</v>
      </c>
      <c r="J137" s="297">
        <v>255</v>
      </c>
      <c r="K137" s="345"/>
    </row>
    <row r="138" s="1" customFormat="1" ht="15" customHeight="1">
      <c r="B138" s="342"/>
      <c r="C138" s="297" t="s">
        <v>2635</v>
      </c>
      <c r="D138" s="297"/>
      <c r="E138" s="297"/>
      <c r="F138" s="320" t="s">
        <v>2605</v>
      </c>
      <c r="G138" s="297"/>
      <c r="H138" s="297" t="s">
        <v>2659</v>
      </c>
      <c r="I138" s="297" t="s">
        <v>2637</v>
      </c>
      <c r="J138" s="297"/>
      <c r="K138" s="345"/>
    </row>
    <row r="139" s="1" customFormat="1" ht="15" customHeight="1">
      <c r="B139" s="342"/>
      <c r="C139" s="297" t="s">
        <v>2638</v>
      </c>
      <c r="D139" s="297"/>
      <c r="E139" s="297"/>
      <c r="F139" s="320" t="s">
        <v>2605</v>
      </c>
      <c r="G139" s="297"/>
      <c r="H139" s="297" t="s">
        <v>2660</v>
      </c>
      <c r="I139" s="297" t="s">
        <v>2640</v>
      </c>
      <c r="J139" s="297"/>
      <c r="K139" s="345"/>
    </row>
    <row r="140" s="1" customFormat="1" ht="15" customHeight="1">
      <c r="B140" s="342"/>
      <c r="C140" s="297" t="s">
        <v>2641</v>
      </c>
      <c r="D140" s="297"/>
      <c r="E140" s="297"/>
      <c r="F140" s="320" t="s">
        <v>2605</v>
      </c>
      <c r="G140" s="297"/>
      <c r="H140" s="297" t="s">
        <v>2641</v>
      </c>
      <c r="I140" s="297" t="s">
        <v>2640</v>
      </c>
      <c r="J140" s="297"/>
      <c r="K140" s="345"/>
    </row>
    <row r="141" s="1" customFormat="1" ht="15" customHeight="1">
      <c r="B141" s="342"/>
      <c r="C141" s="297" t="s">
        <v>40</v>
      </c>
      <c r="D141" s="297"/>
      <c r="E141" s="297"/>
      <c r="F141" s="320" t="s">
        <v>2605</v>
      </c>
      <c r="G141" s="297"/>
      <c r="H141" s="297" t="s">
        <v>2661</v>
      </c>
      <c r="I141" s="297" t="s">
        <v>2640</v>
      </c>
      <c r="J141" s="297"/>
      <c r="K141" s="345"/>
    </row>
    <row r="142" s="1" customFormat="1" ht="15" customHeight="1">
      <c r="B142" s="342"/>
      <c r="C142" s="297" t="s">
        <v>2662</v>
      </c>
      <c r="D142" s="297"/>
      <c r="E142" s="297"/>
      <c r="F142" s="320" t="s">
        <v>2605</v>
      </c>
      <c r="G142" s="297"/>
      <c r="H142" s="297" t="s">
        <v>2663</v>
      </c>
      <c r="I142" s="297" t="s">
        <v>2640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2664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2599</v>
      </c>
      <c r="D148" s="312"/>
      <c r="E148" s="312"/>
      <c r="F148" s="312" t="s">
        <v>2600</v>
      </c>
      <c r="G148" s="313"/>
      <c r="H148" s="312" t="s">
        <v>56</v>
      </c>
      <c r="I148" s="312" t="s">
        <v>59</v>
      </c>
      <c r="J148" s="312" t="s">
        <v>2601</v>
      </c>
      <c r="K148" s="311"/>
    </row>
    <row r="149" s="1" customFormat="1" ht="17.25" customHeight="1">
      <c r="B149" s="309"/>
      <c r="C149" s="314" t="s">
        <v>2602</v>
      </c>
      <c r="D149" s="314"/>
      <c r="E149" s="314"/>
      <c r="F149" s="315" t="s">
        <v>2603</v>
      </c>
      <c r="G149" s="316"/>
      <c r="H149" s="314"/>
      <c r="I149" s="314"/>
      <c r="J149" s="314" t="s">
        <v>2604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2608</v>
      </c>
      <c r="D151" s="297"/>
      <c r="E151" s="297"/>
      <c r="F151" s="350" t="s">
        <v>2605</v>
      </c>
      <c r="G151" s="297"/>
      <c r="H151" s="349" t="s">
        <v>2645</v>
      </c>
      <c r="I151" s="349" t="s">
        <v>2607</v>
      </c>
      <c r="J151" s="349">
        <v>120</v>
      </c>
      <c r="K151" s="345"/>
    </row>
    <row r="152" s="1" customFormat="1" ht="15" customHeight="1">
      <c r="B152" s="322"/>
      <c r="C152" s="349" t="s">
        <v>2654</v>
      </c>
      <c r="D152" s="297"/>
      <c r="E152" s="297"/>
      <c r="F152" s="350" t="s">
        <v>2605</v>
      </c>
      <c r="G152" s="297"/>
      <c r="H152" s="349" t="s">
        <v>2665</v>
      </c>
      <c r="I152" s="349" t="s">
        <v>2607</v>
      </c>
      <c r="J152" s="349" t="s">
        <v>2656</v>
      </c>
      <c r="K152" s="345"/>
    </row>
    <row r="153" s="1" customFormat="1" ht="15" customHeight="1">
      <c r="B153" s="322"/>
      <c r="C153" s="349" t="s">
        <v>93</v>
      </c>
      <c r="D153" s="297"/>
      <c r="E153" s="297"/>
      <c r="F153" s="350" t="s">
        <v>2605</v>
      </c>
      <c r="G153" s="297"/>
      <c r="H153" s="349" t="s">
        <v>2666</v>
      </c>
      <c r="I153" s="349" t="s">
        <v>2607</v>
      </c>
      <c r="J153" s="349" t="s">
        <v>2656</v>
      </c>
      <c r="K153" s="345"/>
    </row>
    <row r="154" s="1" customFormat="1" ht="15" customHeight="1">
      <c r="B154" s="322"/>
      <c r="C154" s="349" t="s">
        <v>2610</v>
      </c>
      <c r="D154" s="297"/>
      <c r="E154" s="297"/>
      <c r="F154" s="350" t="s">
        <v>2611</v>
      </c>
      <c r="G154" s="297"/>
      <c r="H154" s="349" t="s">
        <v>2645</v>
      </c>
      <c r="I154" s="349" t="s">
        <v>2607</v>
      </c>
      <c r="J154" s="349">
        <v>50</v>
      </c>
      <c r="K154" s="345"/>
    </row>
    <row r="155" s="1" customFormat="1" ht="15" customHeight="1">
      <c r="B155" s="322"/>
      <c r="C155" s="349" t="s">
        <v>2613</v>
      </c>
      <c r="D155" s="297"/>
      <c r="E155" s="297"/>
      <c r="F155" s="350" t="s">
        <v>2605</v>
      </c>
      <c r="G155" s="297"/>
      <c r="H155" s="349" t="s">
        <v>2645</v>
      </c>
      <c r="I155" s="349" t="s">
        <v>2615</v>
      </c>
      <c r="J155" s="349"/>
      <c r="K155" s="345"/>
    </row>
    <row r="156" s="1" customFormat="1" ht="15" customHeight="1">
      <c r="B156" s="322"/>
      <c r="C156" s="349" t="s">
        <v>2624</v>
      </c>
      <c r="D156" s="297"/>
      <c r="E156" s="297"/>
      <c r="F156" s="350" t="s">
        <v>2611</v>
      </c>
      <c r="G156" s="297"/>
      <c r="H156" s="349" t="s">
        <v>2645</v>
      </c>
      <c r="I156" s="349" t="s">
        <v>2607</v>
      </c>
      <c r="J156" s="349">
        <v>50</v>
      </c>
      <c r="K156" s="345"/>
    </row>
    <row r="157" s="1" customFormat="1" ht="15" customHeight="1">
      <c r="B157" s="322"/>
      <c r="C157" s="349" t="s">
        <v>2632</v>
      </c>
      <c r="D157" s="297"/>
      <c r="E157" s="297"/>
      <c r="F157" s="350" t="s">
        <v>2611</v>
      </c>
      <c r="G157" s="297"/>
      <c r="H157" s="349" t="s">
        <v>2645</v>
      </c>
      <c r="I157" s="349" t="s">
        <v>2607</v>
      </c>
      <c r="J157" s="349">
        <v>50</v>
      </c>
      <c r="K157" s="345"/>
    </row>
    <row r="158" s="1" customFormat="1" ht="15" customHeight="1">
      <c r="B158" s="322"/>
      <c r="C158" s="349" t="s">
        <v>2630</v>
      </c>
      <c r="D158" s="297"/>
      <c r="E158" s="297"/>
      <c r="F158" s="350" t="s">
        <v>2611</v>
      </c>
      <c r="G158" s="297"/>
      <c r="H158" s="349" t="s">
        <v>2645</v>
      </c>
      <c r="I158" s="349" t="s">
        <v>2607</v>
      </c>
      <c r="J158" s="349">
        <v>50</v>
      </c>
      <c r="K158" s="345"/>
    </row>
    <row r="159" s="1" customFormat="1" ht="15" customHeight="1">
      <c r="B159" s="322"/>
      <c r="C159" s="349" t="s">
        <v>129</v>
      </c>
      <c r="D159" s="297"/>
      <c r="E159" s="297"/>
      <c r="F159" s="350" t="s">
        <v>2605</v>
      </c>
      <c r="G159" s="297"/>
      <c r="H159" s="349" t="s">
        <v>2667</v>
      </c>
      <c r="I159" s="349" t="s">
        <v>2607</v>
      </c>
      <c r="J159" s="349" t="s">
        <v>2668</v>
      </c>
      <c r="K159" s="345"/>
    </row>
    <row r="160" s="1" customFormat="1" ht="15" customHeight="1">
      <c r="B160" s="322"/>
      <c r="C160" s="349" t="s">
        <v>2669</v>
      </c>
      <c r="D160" s="297"/>
      <c r="E160" s="297"/>
      <c r="F160" s="350" t="s">
        <v>2605</v>
      </c>
      <c r="G160" s="297"/>
      <c r="H160" s="349" t="s">
        <v>2670</v>
      </c>
      <c r="I160" s="349" t="s">
        <v>2640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2671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2599</v>
      </c>
      <c r="D166" s="312"/>
      <c r="E166" s="312"/>
      <c r="F166" s="312" t="s">
        <v>2600</v>
      </c>
      <c r="G166" s="354"/>
      <c r="H166" s="355" t="s">
        <v>56</v>
      </c>
      <c r="I166" s="355" t="s">
        <v>59</v>
      </c>
      <c r="J166" s="312" t="s">
        <v>2601</v>
      </c>
      <c r="K166" s="289"/>
    </row>
    <row r="167" s="1" customFormat="1" ht="17.25" customHeight="1">
      <c r="B167" s="290"/>
      <c r="C167" s="314" t="s">
        <v>2602</v>
      </c>
      <c r="D167" s="314"/>
      <c r="E167" s="314"/>
      <c r="F167" s="315" t="s">
        <v>2603</v>
      </c>
      <c r="G167" s="356"/>
      <c r="H167" s="357"/>
      <c r="I167" s="357"/>
      <c r="J167" s="314" t="s">
        <v>2604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2608</v>
      </c>
      <c r="D169" s="297"/>
      <c r="E169" s="297"/>
      <c r="F169" s="320" t="s">
        <v>2605</v>
      </c>
      <c r="G169" s="297"/>
      <c r="H169" s="297" t="s">
        <v>2645</v>
      </c>
      <c r="I169" s="297" t="s">
        <v>2607</v>
      </c>
      <c r="J169" s="297">
        <v>120</v>
      </c>
      <c r="K169" s="345"/>
    </row>
    <row r="170" s="1" customFormat="1" ht="15" customHeight="1">
      <c r="B170" s="322"/>
      <c r="C170" s="297" t="s">
        <v>2654</v>
      </c>
      <c r="D170" s="297"/>
      <c r="E170" s="297"/>
      <c r="F170" s="320" t="s">
        <v>2605</v>
      </c>
      <c r="G170" s="297"/>
      <c r="H170" s="297" t="s">
        <v>2655</v>
      </c>
      <c r="I170" s="297" t="s">
        <v>2607</v>
      </c>
      <c r="J170" s="297" t="s">
        <v>2656</v>
      </c>
      <c r="K170" s="345"/>
    </row>
    <row r="171" s="1" customFormat="1" ht="15" customHeight="1">
      <c r="B171" s="322"/>
      <c r="C171" s="297" t="s">
        <v>93</v>
      </c>
      <c r="D171" s="297"/>
      <c r="E171" s="297"/>
      <c r="F171" s="320" t="s">
        <v>2605</v>
      </c>
      <c r="G171" s="297"/>
      <c r="H171" s="297" t="s">
        <v>2672</v>
      </c>
      <c r="I171" s="297" t="s">
        <v>2607</v>
      </c>
      <c r="J171" s="297" t="s">
        <v>2656</v>
      </c>
      <c r="K171" s="345"/>
    </row>
    <row r="172" s="1" customFormat="1" ht="15" customHeight="1">
      <c r="B172" s="322"/>
      <c r="C172" s="297" t="s">
        <v>2610</v>
      </c>
      <c r="D172" s="297"/>
      <c r="E172" s="297"/>
      <c r="F172" s="320" t="s">
        <v>2611</v>
      </c>
      <c r="G172" s="297"/>
      <c r="H172" s="297" t="s">
        <v>2672</v>
      </c>
      <c r="I172" s="297" t="s">
        <v>2607</v>
      </c>
      <c r="J172" s="297">
        <v>50</v>
      </c>
      <c r="K172" s="345"/>
    </row>
    <row r="173" s="1" customFormat="1" ht="15" customHeight="1">
      <c r="B173" s="322"/>
      <c r="C173" s="297" t="s">
        <v>2613</v>
      </c>
      <c r="D173" s="297"/>
      <c r="E173" s="297"/>
      <c r="F173" s="320" t="s">
        <v>2605</v>
      </c>
      <c r="G173" s="297"/>
      <c r="H173" s="297" t="s">
        <v>2672</v>
      </c>
      <c r="I173" s="297" t="s">
        <v>2615</v>
      </c>
      <c r="J173" s="297"/>
      <c r="K173" s="345"/>
    </row>
    <row r="174" s="1" customFormat="1" ht="15" customHeight="1">
      <c r="B174" s="322"/>
      <c r="C174" s="297" t="s">
        <v>2624</v>
      </c>
      <c r="D174" s="297"/>
      <c r="E174" s="297"/>
      <c r="F174" s="320" t="s">
        <v>2611</v>
      </c>
      <c r="G174" s="297"/>
      <c r="H174" s="297" t="s">
        <v>2672</v>
      </c>
      <c r="I174" s="297" t="s">
        <v>2607</v>
      </c>
      <c r="J174" s="297">
        <v>50</v>
      </c>
      <c r="K174" s="345"/>
    </row>
    <row r="175" s="1" customFormat="1" ht="15" customHeight="1">
      <c r="B175" s="322"/>
      <c r="C175" s="297" t="s">
        <v>2632</v>
      </c>
      <c r="D175" s="297"/>
      <c r="E175" s="297"/>
      <c r="F175" s="320" t="s">
        <v>2611</v>
      </c>
      <c r="G175" s="297"/>
      <c r="H175" s="297" t="s">
        <v>2672</v>
      </c>
      <c r="I175" s="297" t="s">
        <v>2607</v>
      </c>
      <c r="J175" s="297">
        <v>50</v>
      </c>
      <c r="K175" s="345"/>
    </row>
    <row r="176" s="1" customFormat="1" ht="15" customHeight="1">
      <c r="B176" s="322"/>
      <c r="C176" s="297" t="s">
        <v>2630</v>
      </c>
      <c r="D176" s="297"/>
      <c r="E176" s="297"/>
      <c r="F176" s="320" t="s">
        <v>2611</v>
      </c>
      <c r="G176" s="297"/>
      <c r="H176" s="297" t="s">
        <v>2672</v>
      </c>
      <c r="I176" s="297" t="s">
        <v>2607</v>
      </c>
      <c r="J176" s="297">
        <v>50</v>
      </c>
      <c r="K176" s="345"/>
    </row>
    <row r="177" s="1" customFormat="1" ht="15" customHeight="1">
      <c r="B177" s="322"/>
      <c r="C177" s="297" t="s">
        <v>164</v>
      </c>
      <c r="D177" s="297"/>
      <c r="E177" s="297"/>
      <c r="F177" s="320" t="s">
        <v>2605</v>
      </c>
      <c r="G177" s="297"/>
      <c r="H177" s="297" t="s">
        <v>2673</v>
      </c>
      <c r="I177" s="297" t="s">
        <v>2674</v>
      </c>
      <c r="J177" s="297"/>
      <c r="K177" s="345"/>
    </row>
    <row r="178" s="1" customFormat="1" ht="15" customHeight="1">
      <c r="B178" s="322"/>
      <c r="C178" s="297" t="s">
        <v>59</v>
      </c>
      <c r="D178" s="297"/>
      <c r="E178" s="297"/>
      <c r="F178" s="320" t="s">
        <v>2605</v>
      </c>
      <c r="G178" s="297"/>
      <c r="H178" s="297" t="s">
        <v>2675</v>
      </c>
      <c r="I178" s="297" t="s">
        <v>2676</v>
      </c>
      <c r="J178" s="297">
        <v>1</v>
      </c>
      <c r="K178" s="345"/>
    </row>
    <row r="179" s="1" customFormat="1" ht="15" customHeight="1">
      <c r="B179" s="322"/>
      <c r="C179" s="297" t="s">
        <v>55</v>
      </c>
      <c r="D179" s="297"/>
      <c r="E179" s="297"/>
      <c r="F179" s="320" t="s">
        <v>2605</v>
      </c>
      <c r="G179" s="297"/>
      <c r="H179" s="297" t="s">
        <v>2677</v>
      </c>
      <c r="I179" s="297" t="s">
        <v>2607</v>
      </c>
      <c r="J179" s="297">
        <v>20</v>
      </c>
      <c r="K179" s="345"/>
    </row>
    <row r="180" s="1" customFormat="1" ht="15" customHeight="1">
      <c r="B180" s="322"/>
      <c r="C180" s="297" t="s">
        <v>56</v>
      </c>
      <c r="D180" s="297"/>
      <c r="E180" s="297"/>
      <c r="F180" s="320" t="s">
        <v>2605</v>
      </c>
      <c r="G180" s="297"/>
      <c r="H180" s="297" t="s">
        <v>2678</v>
      </c>
      <c r="I180" s="297" t="s">
        <v>2607</v>
      </c>
      <c r="J180" s="297">
        <v>255</v>
      </c>
      <c r="K180" s="345"/>
    </row>
    <row r="181" s="1" customFormat="1" ht="15" customHeight="1">
      <c r="B181" s="322"/>
      <c r="C181" s="297" t="s">
        <v>165</v>
      </c>
      <c r="D181" s="297"/>
      <c r="E181" s="297"/>
      <c r="F181" s="320" t="s">
        <v>2605</v>
      </c>
      <c r="G181" s="297"/>
      <c r="H181" s="297" t="s">
        <v>2569</v>
      </c>
      <c r="I181" s="297" t="s">
        <v>2607</v>
      </c>
      <c r="J181" s="297">
        <v>10</v>
      </c>
      <c r="K181" s="345"/>
    </row>
    <row r="182" s="1" customFormat="1" ht="15" customHeight="1">
      <c r="B182" s="322"/>
      <c r="C182" s="297" t="s">
        <v>166</v>
      </c>
      <c r="D182" s="297"/>
      <c r="E182" s="297"/>
      <c r="F182" s="320" t="s">
        <v>2605</v>
      </c>
      <c r="G182" s="297"/>
      <c r="H182" s="297" t="s">
        <v>2679</v>
      </c>
      <c r="I182" s="297" t="s">
        <v>2640</v>
      </c>
      <c r="J182" s="297"/>
      <c r="K182" s="345"/>
    </row>
    <row r="183" s="1" customFormat="1" ht="15" customHeight="1">
      <c r="B183" s="322"/>
      <c r="C183" s="297" t="s">
        <v>2680</v>
      </c>
      <c r="D183" s="297"/>
      <c r="E183" s="297"/>
      <c r="F183" s="320" t="s">
        <v>2605</v>
      </c>
      <c r="G183" s="297"/>
      <c r="H183" s="297" t="s">
        <v>2681</v>
      </c>
      <c r="I183" s="297" t="s">
        <v>2640</v>
      </c>
      <c r="J183" s="297"/>
      <c r="K183" s="345"/>
    </row>
    <row r="184" s="1" customFormat="1" ht="15" customHeight="1">
      <c r="B184" s="322"/>
      <c r="C184" s="297" t="s">
        <v>2669</v>
      </c>
      <c r="D184" s="297"/>
      <c r="E184" s="297"/>
      <c r="F184" s="320" t="s">
        <v>2605</v>
      </c>
      <c r="G184" s="297"/>
      <c r="H184" s="297" t="s">
        <v>2682</v>
      </c>
      <c r="I184" s="297" t="s">
        <v>2640</v>
      </c>
      <c r="J184" s="297"/>
      <c r="K184" s="345"/>
    </row>
    <row r="185" s="1" customFormat="1" ht="15" customHeight="1">
      <c r="B185" s="322"/>
      <c r="C185" s="297" t="s">
        <v>168</v>
      </c>
      <c r="D185" s="297"/>
      <c r="E185" s="297"/>
      <c r="F185" s="320" t="s">
        <v>2611</v>
      </c>
      <c r="G185" s="297"/>
      <c r="H185" s="297" t="s">
        <v>2683</v>
      </c>
      <c r="I185" s="297" t="s">
        <v>2607</v>
      </c>
      <c r="J185" s="297">
        <v>50</v>
      </c>
      <c r="K185" s="345"/>
    </row>
    <row r="186" s="1" customFormat="1" ht="15" customHeight="1">
      <c r="B186" s="322"/>
      <c r="C186" s="297" t="s">
        <v>2684</v>
      </c>
      <c r="D186" s="297"/>
      <c r="E186" s="297"/>
      <c r="F186" s="320" t="s">
        <v>2611</v>
      </c>
      <c r="G186" s="297"/>
      <c r="H186" s="297" t="s">
        <v>2685</v>
      </c>
      <c r="I186" s="297" t="s">
        <v>2686</v>
      </c>
      <c r="J186" s="297"/>
      <c r="K186" s="345"/>
    </row>
    <row r="187" s="1" customFormat="1" ht="15" customHeight="1">
      <c r="B187" s="322"/>
      <c r="C187" s="297" t="s">
        <v>2687</v>
      </c>
      <c r="D187" s="297"/>
      <c r="E187" s="297"/>
      <c r="F187" s="320" t="s">
        <v>2611</v>
      </c>
      <c r="G187" s="297"/>
      <c r="H187" s="297" t="s">
        <v>2688</v>
      </c>
      <c r="I187" s="297" t="s">
        <v>2686</v>
      </c>
      <c r="J187" s="297"/>
      <c r="K187" s="345"/>
    </row>
    <row r="188" s="1" customFormat="1" ht="15" customHeight="1">
      <c r="B188" s="322"/>
      <c r="C188" s="297" t="s">
        <v>2689</v>
      </c>
      <c r="D188" s="297"/>
      <c r="E188" s="297"/>
      <c r="F188" s="320" t="s">
        <v>2611</v>
      </c>
      <c r="G188" s="297"/>
      <c r="H188" s="297" t="s">
        <v>2690</v>
      </c>
      <c r="I188" s="297" t="s">
        <v>2686</v>
      </c>
      <c r="J188" s="297"/>
      <c r="K188" s="345"/>
    </row>
    <row r="189" s="1" customFormat="1" ht="15" customHeight="1">
      <c r="B189" s="322"/>
      <c r="C189" s="358" t="s">
        <v>2691</v>
      </c>
      <c r="D189" s="297"/>
      <c r="E189" s="297"/>
      <c r="F189" s="320" t="s">
        <v>2611</v>
      </c>
      <c r="G189" s="297"/>
      <c r="H189" s="297" t="s">
        <v>2692</v>
      </c>
      <c r="I189" s="297" t="s">
        <v>2693</v>
      </c>
      <c r="J189" s="359" t="s">
        <v>2694</v>
      </c>
      <c r="K189" s="345"/>
    </row>
    <row r="190" s="1" customFormat="1" ht="15" customHeight="1">
      <c r="B190" s="322"/>
      <c r="C190" s="358" t="s">
        <v>44</v>
      </c>
      <c r="D190" s="297"/>
      <c r="E190" s="297"/>
      <c r="F190" s="320" t="s">
        <v>2605</v>
      </c>
      <c r="G190" s="297"/>
      <c r="H190" s="294" t="s">
        <v>2695</v>
      </c>
      <c r="I190" s="297" t="s">
        <v>2696</v>
      </c>
      <c r="J190" s="297"/>
      <c r="K190" s="345"/>
    </row>
    <row r="191" s="1" customFormat="1" ht="15" customHeight="1">
      <c r="B191" s="322"/>
      <c r="C191" s="358" t="s">
        <v>2697</v>
      </c>
      <c r="D191" s="297"/>
      <c r="E191" s="297"/>
      <c r="F191" s="320" t="s">
        <v>2605</v>
      </c>
      <c r="G191" s="297"/>
      <c r="H191" s="297" t="s">
        <v>2698</v>
      </c>
      <c r="I191" s="297" t="s">
        <v>2640</v>
      </c>
      <c r="J191" s="297"/>
      <c r="K191" s="345"/>
    </row>
    <row r="192" s="1" customFormat="1" ht="15" customHeight="1">
      <c r="B192" s="322"/>
      <c r="C192" s="358" t="s">
        <v>2699</v>
      </c>
      <c r="D192" s="297"/>
      <c r="E192" s="297"/>
      <c r="F192" s="320" t="s">
        <v>2605</v>
      </c>
      <c r="G192" s="297"/>
      <c r="H192" s="297" t="s">
        <v>2700</v>
      </c>
      <c r="I192" s="297" t="s">
        <v>2640</v>
      </c>
      <c r="J192" s="297"/>
      <c r="K192" s="345"/>
    </row>
    <row r="193" s="1" customFormat="1" ht="15" customHeight="1">
      <c r="B193" s="322"/>
      <c r="C193" s="358" t="s">
        <v>2701</v>
      </c>
      <c r="D193" s="297"/>
      <c r="E193" s="297"/>
      <c r="F193" s="320" t="s">
        <v>2611</v>
      </c>
      <c r="G193" s="297"/>
      <c r="H193" s="297" t="s">
        <v>2702</v>
      </c>
      <c r="I193" s="297" t="s">
        <v>2640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2703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2704</v>
      </c>
      <c r="D200" s="361"/>
      <c r="E200" s="361"/>
      <c r="F200" s="361" t="s">
        <v>2705</v>
      </c>
      <c r="G200" s="362"/>
      <c r="H200" s="361" t="s">
        <v>2706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2696</v>
      </c>
      <c r="D202" s="297"/>
      <c r="E202" s="297"/>
      <c r="F202" s="320" t="s">
        <v>45</v>
      </c>
      <c r="G202" s="297"/>
      <c r="H202" s="297" t="s">
        <v>2707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46</v>
      </c>
      <c r="G203" s="297"/>
      <c r="H203" s="297" t="s">
        <v>2708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49</v>
      </c>
      <c r="G204" s="297"/>
      <c r="H204" s="297" t="s">
        <v>2709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47</v>
      </c>
      <c r="G205" s="297"/>
      <c r="H205" s="297" t="s">
        <v>2710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48</v>
      </c>
      <c r="G206" s="297"/>
      <c r="H206" s="297" t="s">
        <v>2711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2652</v>
      </c>
      <c r="D208" s="297"/>
      <c r="E208" s="297"/>
      <c r="F208" s="320" t="s">
        <v>81</v>
      </c>
      <c r="G208" s="297"/>
      <c r="H208" s="297" t="s">
        <v>2712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2548</v>
      </c>
      <c r="G209" s="297"/>
      <c r="H209" s="297" t="s">
        <v>2549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2546</v>
      </c>
      <c r="G210" s="297"/>
      <c r="H210" s="297" t="s">
        <v>2713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2550</v>
      </c>
      <c r="G211" s="358"/>
      <c r="H211" s="349" t="s">
        <v>2551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2552</v>
      </c>
      <c r="G212" s="358"/>
      <c r="H212" s="349" t="s">
        <v>2714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2676</v>
      </c>
      <c r="D214" s="297"/>
      <c r="E214" s="297"/>
      <c r="F214" s="320">
        <v>1</v>
      </c>
      <c r="G214" s="358"/>
      <c r="H214" s="349" t="s">
        <v>2715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2716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2717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2718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2022-10-30T08:23:33Z</dcterms:created>
  <dcterms:modified xsi:type="dcterms:W3CDTF">2022-10-30T08:23:50Z</dcterms:modified>
</cp:coreProperties>
</file>