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0730" windowHeight="11760" activeTab="1"/>
  </bookViews>
  <sheets>
    <sheet name="Pokyny pro vyplnění" sheetId="11" r:id="rId1"/>
    <sheet name="Stavba" sheetId="1" r:id="rId2"/>
    <sheet name="VzorPolozky" sheetId="10" state="hidden" r:id="rId3"/>
    <sheet name="D.1.4 D.1.4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D.1.4.1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D.1.4.1 Pol'!$A$1:$X$56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G42" i="1"/>
  <c r="F42" i="1"/>
  <c r="G41" i="1"/>
  <c r="F41" i="1"/>
  <c r="G39" i="1"/>
  <c r="F39" i="1"/>
  <c r="G55" i="12"/>
  <c r="BA47" i="12"/>
  <c r="Q8" i="12"/>
  <c r="G9" i="12"/>
  <c r="I9" i="12"/>
  <c r="I8" i="12" s="1"/>
  <c r="K9" i="12"/>
  <c r="M9" i="12"/>
  <c r="O9" i="12"/>
  <c r="O8" i="12" s="1"/>
  <c r="Q9" i="12"/>
  <c r="V9" i="12"/>
  <c r="V8" i="12" s="1"/>
  <c r="G10" i="12"/>
  <c r="M10" i="12" s="1"/>
  <c r="I10" i="12"/>
  <c r="K10" i="12"/>
  <c r="K8" i="12" s="1"/>
  <c r="O10" i="12"/>
  <c r="Q10" i="12"/>
  <c r="V10" i="12"/>
  <c r="G11" i="12"/>
  <c r="G8" i="12" s="1"/>
  <c r="I11" i="12"/>
  <c r="K11" i="12"/>
  <c r="O11" i="12"/>
  <c r="Q11" i="12"/>
  <c r="V11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Q19" i="12"/>
  <c r="G20" i="12"/>
  <c r="I20" i="12"/>
  <c r="I19" i="12" s="1"/>
  <c r="K20" i="12"/>
  <c r="M20" i="12"/>
  <c r="O20" i="12"/>
  <c r="O19" i="12" s="1"/>
  <c r="Q20" i="12"/>
  <c r="V20" i="12"/>
  <c r="V19" i="12" s="1"/>
  <c r="G21" i="12"/>
  <c r="M21" i="12" s="1"/>
  <c r="I21" i="12"/>
  <c r="K21" i="12"/>
  <c r="K19" i="12" s="1"/>
  <c r="O21" i="12"/>
  <c r="Q21" i="12"/>
  <c r="V21" i="12"/>
  <c r="G22" i="12"/>
  <c r="G19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7" i="12"/>
  <c r="G26" i="12" s="1"/>
  <c r="I27" i="12"/>
  <c r="I26" i="12" s="1"/>
  <c r="K27" i="12"/>
  <c r="O27" i="12"/>
  <c r="Q27" i="12"/>
  <c r="Q26" i="12" s="1"/>
  <c r="V27" i="12"/>
  <c r="V26" i="12" s="1"/>
  <c r="G28" i="12"/>
  <c r="I28" i="12"/>
  <c r="K28" i="12"/>
  <c r="K26" i="12" s="1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O26" i="12" s="1"/>
  <c r="Q34" i="12"/>
  <c r="V34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O45" i="12"/>
  <c r="G46" i="12"/>
  <c r="G45" i="12" s="1"/>
  <c r="I46" i="12"/>
  <c r="I45" i="12" s="1"/>
  <c r="K46" i="12"/>
  <c r="K45" i="12" s="1"/>
  <c r="O46" i="12"/>
  <c r="Q46" i="12"/>
  <c r="Q45" i="12" s="1"/>
  <c r="V46" i="12"/>
  <c r="V45" i="12" s="1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AE55" i="12"/>
  <c r="I20" i="1"/>
  <c r="I19" i="1"/>
  <c r="I18" i="1"/>
  <c r="I17" i="1"/>
  <c r="I16" i="1"/>
  <c r="I57" i="1"/>
  <c r="J55" i="1" s="1"/>
  <c r="F43" i="1"/>
  <c r="G43" i="1"/>
  <c r="G25" i="1" s="1"/>
  <c r="A25" i="1" s="1"/>
  <c r="H42" i="1"/>
  <c r="I42" i="1" s="1"/>
  <c r="H41" i="1"/>
  <c r="I41" i="1" s="1"/>
  <c r="H40" i="1"/>
  <c r="H39" i="1"/>
  <c r="H43" i="1" s="1"/>
  <c r="J56" i="1" l="1"/>
  <c r="J53" i="1"/>
  <c r="J54" i="1"/>
  <c r="G26" i="1"/>
  <c r="A26" i="1"/>
  <c r="G28" i="1"/>
  <c r="G23" i="1"/>
  <c r="AF55" i="12"/>
  <c r="M46" i="12"/>
  <c r="M45" i="12" s="1"/>
  <c r="M27" i="12"/>
  <c r="M26" i="12" s="1"/>
  <c r="M22" i="12"/>
  <c r="M19" i="12" s="1"/>
  <c r="M11" i="12"/>
  <c r="M8" i="12" s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57" i="1" l="1"/>
  <c r="A23" i="1"/>
  <c r="J41" i="1"/>
  <c r="J39" i="1"/>
  <c r="J43" i="1" s="1"/>
  <c r="J42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Pavla Orlová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<sst xmlns="http://schemas.openxmlformats.org/spreadsheetml/2006/main" count="446" uniqueCount="210">
  <si>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</si>
  <si>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</si>
  <si>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</si>
  <si>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</si>
  <si>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</si>
  <si>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</si>
  <si>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</si>
  <si>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</si>
  <si>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</si>
  <si>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</si>
  <si>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</si>
  <si>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</si>
  <si>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</si>
  <si>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</si>
  <si>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</si>
  <si>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</si>
  <si>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</si>
  <si>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</si>
  <si>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</si>
  <si>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</si>
  <si>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</si>
  <si>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</si>
  <si>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</si>
  <si>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</si>
  <si>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</si>
  <si>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</si>
  <si>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</si>
  <si>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</si>
  <si>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</si>
  <si>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</si>
  <si>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</si>
  <si>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</si>
  <si>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</si>
  <si>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</si>
  <si>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</si>
  <si>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</si>
  <si>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</si>
  <si>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</si>
  <si>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</si>
  <si>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</si>
  <si>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</si>
  <si>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</si>
  <si>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</si>
  <si>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D.1.4.1</t>
  </si>
  <si>
    <t>Vytápění</t>
  </si>
  <si>
    <t>D.1.4</t>
  </si>
  <si>
    <t>Technika prostředí staveb</t>
  </si>
  <si>
    <t>Objekt:</t>
  </si>
  <si>
    <t>Rozpočet:</t>
  </si>
  <si>
    <t>P1038</t>
  </si>
  <si>
    <t>Revitalizace budovy, Společenský dům Hodslavice č.4</t>
  </si>
  <si>
    <t>Obec Hodslavice</t>
  </si>
  <si>
    <t>211</t>
  </si>
  <si>
    <t>Hodslavice</t>
  </si>
  <si>
    <t>74271</t>
  </si>
  <si>
    <t>00297917</t>
  </si>
  <si>
    <t>CZ00297917</t>
  </si>
  <si>
    <t>Stavba</t>
  </si>
  <si>
    <t>Stavební objekt</t>
  </si>
  <si>
    <t>Celkem za stavbu</t>
  </si>
  <si>
    <t>CZK</t>
  </si>
  <si>
    <t>#POPS</t>
  </si>
  <si>
    <t>Popis stavby: P1038 - Revitalizace budovy, Společenský dům Hodslavice č.4</t>
  </si>
  <si>
    <t>#POPO</t>
  </si>
  <si>
    <t>Popis objektu: D.1.4 - Technika prostředí staveb</t>
  </si>
  <si>
    <t>#POPR</t>
  </si>
  <si>
    <t>Popis rozpočtu: D.1.4.1 - Vytápění</t>
  </si>
  <si>
    <t>Rekapitulace dílů</t>
  </si>
  <si>
    <t>Typ dílu</t>
  </si>
  <si>
    <t>733</t>
  </si>
  <si>
    <t>Základy a zvláštní zakládání</t>
  </si>
  <si>
    <t>734</t>
  </si>
  <si>
    <t>Armatury</t>
  </si>
  <si>
    <t>735</t>
  </si>
  <si>
    <t>Otopná tělesa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</si>
  <si>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</si>
  <si>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</si>
  <si>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</si>
  <si>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</si>
  <si>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</si>
  <si>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</si>
  <si>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</si>
  <si>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</si>
  <si>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</si>
  <si>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</si>
  <si>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</si>
  <si>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</si>
  <si>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</si>
  <si>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</si>
  <si>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</si>
  <si>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</si>
  <si>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</si>
  <si>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</si>
  <si>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</si>
  <si>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</si>
  <si>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</si>
  <si>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</si>
  <si>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</si>
  <si>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</si>
  <si>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</si>
  <si>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</si>
  <si>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</si>
  <si>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</si>
  <si>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</si>
  <si>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</si>
  <si>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</si>
  <si>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</si>
  <si>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</si>
  <si>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733110806R00</t>
  </si>
  <si>
    <t>Demontáž potrubí z ocelových trubek závitových přes 15 do DN 32</t>
  </si>
  <si>
    <t>m</t>
  </si>
  <si>
    <t>800-731</t>
  </si>
  <si>
    <t>RTS 22/ I</t>
  </si>
  <si>
    <t>Práce</t>
  </si>
  <si>
    <t>POL1_</t>
  </si>
  <si>
    <t>733161904R00</t>
  </si>
  <si>
    <t>Oprava rozvodu potrubí z měděných trubek propojení měděného potrubí, D 22 mm</t>
  </si>
  <si>
    <t>kus</t>
  </si>
  <si>
    <t>733163104R00</t>
  </si>
  <si>
    <t>Potrubí z měděných trubek měděné potrubí, D 22 mm, s 1,0 mm, pájení pomocí kapilárních pájecích tvarovek</t>
  </si>
  <si>
    <t>včetně tvarovek, bez zednických výpomocí</t>
  </si>
  <si>
    <t>SPI</t>
  </si>
  <si>
    <t>Včetně pomocného lešení o výšce podlahy do 1900 mm a pro zatížení do 1,5 kPa.</t>
  </si>
  <si>
    <t>POP</t>
  </si>
  <si>
    <t>733167001R00</t>
  </si>
  <si>
    <t>Příplatek k ceně za zhotovení přípojky z trubek měděných D 15 mm, tloušťka stěny 1 mm</t>
  </si>
  <si>
    <t>733190306R00</t>
  </si>
  <si>
    <t xml:space="preserve">Tlakové zkoušky potrubí ocelových závitových, plastových, měděných do D 35 </t>
  </si>
  <si>
    <t>Včetně dodávky vody, uzavření a zabezpečení konců potrubí.</t>
  </si>
  <si>
    <t>909      R00</t>
  </si>
  <si>
    <t>Hzs-nezmeritelne stavebni prace</t>
  </si>
  <si>
    <t>h</t>
  </si>
  <si>
    <t>Prav.M</t>
  </si>
  <si>
    <t>HZS</t>
  </si>
  <si>
    <t>POL10_</t>
  </si>
  <si>
    <t>998733201R00</t>
  </si>
  <si>
    <t>Přesun hmot pro rozvody potrubí v objektech výšky do 6 m</t>
  </si>
  <si>
    <t>Přesun hmot</t>
  </si>
  <si>
    <t>POL7_</t>
  </si>
  <si>
    <t>734200821R00</t>
  </si>
  <si>
    <t xml:space="preserve">Demontáž závitových armatur se dvěma závity, do G 1/2" </t>
  </si>
  <si>
    <t>734266422R00</t>
  </si>
  <si>
    <t>Šroubení pro radiátory typu VK dvoutrubkový systém s vypouštěním, přímé, bronzové, DN EK 20x15, PN 10, včetně dodávky materiálu</t>
  </si>
  <si>
    <t>734266772R00</t>
  </si>
  <si>
    <t>Šroubení svěrné pro měděné potrubí, mosazné, D 16 x EK, PN 10, včetně dodávky materiálu, Šroubení mosazné pro vytápění</t>
  </si>
  <si>
    <t>734291951R0V</t>
  </si>
  <si>
    <t>Montáž hlavic ručního/termostat.ovládání</t>
  </si>
  <si>
    <t>Vlastní</t>
  </si>
  <si>
    <t>55137340RV</t>
  </si>
  <si>
    <t>Danfoss hlavice termostatická RAX-K  bílá</t>
  </si>
  <si>
    <t>Specifikace</t>
  </si>
  <si>
    <t>POL3_</t>
  </si>
  <si>
    <t>998734201R00</t>
  </si>
  <si>
    <t>Přesun hmot pro armatury v objektech výšky do 6 m</t>
  </si>
  <si>
    <t>735000912R00</t>
  </si>
  <si>
    <t>Regulace otopného systému při opravách vyregulování dvojregulačních ventilů a kohoutů s termostatickým ovládáním</t>
  </si>
  <si>
    <t>735159111R00</t>
  </si>
  <si>
    <t>Otopná tělesa panelová montáž bez ohledu na počet desek, délky do 1600 mm, bez dodávky materiálu</t>
  </si>
  <si>
    <t>735159121R00</t>
  </si>
  <si>
    <t>Otopná tělesa panelová montáž bez ohledu na počet desek, délky nad 1600 mm, bez dodávky materiálu</t>
  </si>
  <si>
    <t>735151822R00</t>
  </si>
  <si>
    <t>Demontáž otopných těles panelových dvouřadých, stavební délky přes 1500 do 2820  mm</t>
  </si>
  <si>
    <t>735191903R00</t>
  </si>
  <si>
    <t>Ostatní opravy otopných těles vyčištění otopných těles propláchnutím vodou_x000D_
 ocelových nebo hliníkových</t>
  </si>
  <si>
    <t>m2</t>
  </si>
  <si>
    <t>735191905R00</t>
  </si>
  <si>
    <t>Ostatní opravy otopných těles odvzdušnění _x000D_
 otopných těles</t>
  </si>
  <si>
    <t>735191910R00</t>
  </si>
  <si>
    <t>Ostatní opravy otopných těles napuštění vody do otopného systému včetně potrubí (bez kotle a ohříváků)_x000D_
 otopných těles</t>
  </si>
  <si>
    <t>735494811R00</t>
  </si>
  <si>
    <t>Vypuštění vody z otopných soustav bez kotlů, ohříváků, zásobníků a nádrží</t>
  </si>
  <si>
    <t>( bez kotlů, ohříváků, zásobníků a nádrží )</t>
  </si>
  <si>
    <t>904      R02</t>
  </si>
  <si>
    <t>Hzs-zkousky v ramci montaz.praci, Topná zkouška</t>
  </si>
  <si>
    <t>484586863R</t>
  </si>
  <si>
    <t>těleso otopné deskové ocelové; čelní deska hladká; v = 700 mm; l = 700 mm; hloubka tělesa 102 mm; způsob připojení pravé spodní; ventil kompakt; počet desek 2; počet přídavných přestupných ploch 2; připojovací rozteč 50 mm; tepel.výkon 1 289 W</t>
  </si>
  <si>
    <t>SPCM</t>
  </si>
  <si>
    <t>484586866R</t>
  </si>
  <si>
    <t>těleso otopné deskové ocelové; čelní deska hladká; v = 700 mm; l = 1 000 mm; hloubka tělesa 102 mm; způsob připojení pravé spodní; ventil kompakt; počet desek 2; počet přídavných přestupných ploch 2; připojovací rozteč 50 mm; tepel.výkon 1 841 W</t>
  </si>
  <si>
    <t>484586868R</t>
  </si>
  <si>
    <t>těleso otopné deskové ocelové; čelní deska hladká; v = 700 mm; l = 1 200 mm; hloubka tělesa 102 mm; způsob připojení pravé spodní; ventil kompakt; počet desek 2; počet přídavných přestupných ploch 2; připojovací rozteč 50 mm; tepel.výkon 2 209 W</t>
  </si>
  <si>
    <t>VK : 1</t>
  </si>
  <si>
    <t>VV</t>
  </si>
  <si>
    <t>VKL : 6</t>
  </si>
  <si>
    <t>484586871R</t>
  </si>
  <si>
    <t>těleso otopné deskové ocelové; čelní deska hladká; v = 700 mm; l = 1 800 mm; hloubka tělesa 102 mm; způsob připojení pravé spodní; ventil kompakt; počet desek 2; počet přídavných přestupných ploch 2; připojovací rozteč 50 mm; tepel.výkon 3 314 W</t>
  </si>
  <si>
    <t>484587671R</t>
  </si>
  <si>
    <t>těleso otopné deskové ocelové; čelní deska hladká; v = 700 mm; l = 1 800 mm; hloubka tělesa 157 mm; způsob připojení pravé spodní; ventil kompakt; počet desek 3; počet přídavných přestupných ploch 3; připojovací rozteč 50 mm; tepel.výkon 4 766 W</t>
  </si>
  <si>
    <t>998735201R00</t>
  </si>
  <si>
    <t>Přesun hmot pro otopná tělesa v objektech výšky do 6 m</t>
  </si>
  <si>
    <t>979951112R00</t>
  </si>
  <si>
    <t>Výkup kovů železný šrot, tloušťky nad 4 mm</t>
  </si>
  <si>
    <t>t</t>
  </si>
  <si>
    <t>801-3</t>
  </si>
  <si>
    <t>Přesun suti</t>
  </si>
  <si>
    <t>POL8_</t>
  </si>
  <si>
    <t>Pro vyjádření výnosu ve prospěch zhotovitele je nutné jednotkovou cenu uvést se záporným znaménkem. (Získaná částka ponižuje náklad stavby.)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</si>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</sst>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DEF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3713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SUMIF(F53:F56,A16,I53:I56)+SUMIF(F53:F56,"PSU",I53:I56)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SUMIF(F53:F56,A17,I53:I56)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SUMIF(F53:F56,A18,I53:I56)</f>
        <v>0</v>
      </c>
      <c r="J18" s="85"/>
    </row>
    <row r="19" spans="1:10" ht="23.25" customHeight="1" x14ac:dyDescent="0.2">
      <c r="A19" s="198" t="s">
        <v>78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SUMIF(F53:F56,A19,I53:I56)</f>
        <v>0</v>
      </c>
      <c r="J19" s="85"/>
    </row>
    <row r="20" spans="1:10" ht="23.25" customHeight="1" x14ac:dyDescent="0.2">
      <c r="A20" s="198" t="s">
        <v>79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SUMIF(F53:F56,A20,I53:I56)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57</v>
      </c>
      <c r="C39" s="150"/>
      <c r="D39" s="150"/>
      <c r="E39" s="150"/>
      <c r="F39" s="151">
        <f>'D.1.4 D.1.4.1 Pol'!AE55</f>
        <v>0</v>
      </c>
      <c r="G39" s="152">
        <f>'D.1.4 D.1.4.1 Pol'!AF55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/>
      <c r="C40" s="156" t="s">
        <v>58</v>
      </c>
      <c r="D40" s="156"/>
      <c r="E40" s="156"/>
      <c r="F40" s="157"/>
      <c r="G40" s="158"/>
      <c r="H40" s="158">
        <f>(F40*SazbaDPH1/100)+(G40*SazbaDPH2/100)</f>
        <v>0</v>
      </c>
      <c r="I40" s="158"/>
      <c r="J40" s="159"/>
    </row>
    <row r="41" spans="1:10" ht="25.5" hidden="1" customHeight="1" x14ac:dyDescent="0.2">
      <c r="A41" s="139">
        <v>2</v>
      </c>
      <c r="B41" s="155" t="s">
        <v>45</v>
      </c>
      <c r="C41" s="156" t="s">
        <v>46</v>
      </c>
      <c r="D41" s="156"/>
      <c r="E41" s="156"/>
      <c r="F41" s="157">
        <f>'D.1.4 D.1.4.1 Pol'!AE55</f>
        <v>0</v>
      </c>
      <c r="G41" s="158">
        <f>'D.1.4 D.1.4.1 Pol'!AF55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9">
        <v>3</v>
      </c>
      <c r="B42" s="160" t="s">
        <v>43</v>
      </c>
      <c r="C42" s="150" t="s">
        <v>44</v>
      </c>
      <c r="D42" s="150"/>
      <c r="E42" s="150"/>
      <c r="F42" s="161">
        <f>'D.1.4 D.1.4.1 Pol'!AE55</f>
        <v>0</v>
      </c>
      <c r="G42" s="153">
        <f>'D.1.4 D.1.4.1 Pol'!AF55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9"/>
      <c r="B43" s="162" t="s">
        <v>59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78" t="s">
        <v>67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68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25</v>
      </c>
      <c r="G53" s="195"/>
      <c r="H53" s="195"/>
      <c r="I53" s="195">
        <f>'D.1.4 D.1.4.1 Pol'!G8</f>
        <v>0</v>
      </c>
      <c r="J53" s="192" t="str">
        <f>IF(I57=0,"",I53/I57*100)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25</v>
      </c>
      <c r="G54" s="195"/>
      <c r="H54" s="195"/>
      <c r="I54" s="195">
        <f>'D.1.4 D.1.4.1 Pol'!G19</f>
        <v>0</v>
      </c>
      <c r="J54" s="192" t="str">
        <f>IF(I57=0,"",I54/I57*100)</f>
        <v/>
      </c>
    </row>
    <row r="55" spans="1:10" ht="36.75" customHeight="1" x14ac:dyDescent="0.2">
      <c r="A55" s="181"/>
      <c r="B55" s="186" t="s">
        <v>73</v>
      </c>
      <c r="C55" s="187" t="s">
        <v>74</v>
      </c>
      <c r="D55" s="188"/>
      <c r="E55" s="188"/>
      <c r="F55" s="194" t="s">
        <v>25</v>
      </c>
      <c r="G55" s="195"/>
      <c r="H55" s="195"/>
      <c r="I55" s="195">
        <f>'D.1.4 D.1.4.1 Pol'!G26</f>
        <v>0</v>
      </c>
      <c r="J55" s="192" t="str">
        <f>IF(I57=0,"",I55/I57*100)</f>
        <v/>
      </c>
    </row>
    <row r="56" spans="1:10" ht="36.75" customHeight="1" x14ac:dyDescent="0.2">
      <c r="A56" s="181"/>
      <c r="B56" s="186" t="s">
        <v>75</v>
      </c>
      <c r="C56" s="187" t="s">
        <v>76</v>
      </c>
      <c r="D56" s="188"/>
      <c r="E56" s="188"/>
      <c r="F56" s="194" t="s">
        <v>77</v>
      </c>
      <c r="G56" s="195"/>
      <c r="H56" s="195"/>
      <c r="I56" s="195">
        <f>'D.1.4 D.1.4.1 Pol'!G45</f>
        <v>0</v>
      </c>
      <c r="J56" s="192" t="str">
        <f>IF(I57=0,"",I56/I57*100)</f>
        <v/>
      </c>
    </row>
    <row r="57" spans="1:10" ht="25.5" customHeight="1" x14ac:dyDescent="0.2">
      <c r="A57" s="182"/>
      <c r="B57" s="189" t="s">
        <v>1</v>
      </c>
      <c r="C57" s="190"/>
      <c r="D57" s="191"/>
      <c r="E57" s="191"/>
      <c r="F57" s="196"/>
      <c r="G57" s="197"/>
      <c r="H57" s="197"/>
      <c r="I57" s="197">
        <f>SUM(I53:I56)</f>
        <v>0</v>
      </c>
      <c r="J57" s="193">
        <f>SUM(J53:J56)</f>
        <v>0</v>
      </c>
    </row>
    <row r="58" spans="1:10" x14ac:dyDescent="0.2">
      <c r="F58" s="137"/>
      <c r="G58" s="137"/>
      <c r="H58" s="137"/>
      <c r="I58" s="137"/>
      <c r="J58" s="138"/>
    </row>
    <row r="59" spans="1:10" x14ac:dyDescent="0.2">
      <c r="F59" s="137"/>
      <c r="G59" s="137"/>
      <c r="H59" s="137"/>
      <c r="I59" s="137"/>
      <c r="J59" s="138"/>
    </row>
    <row r="60" spans="1:10" x14ac:dyDescent="0.2">
      <c r="F60" s="137"/>
      <c r="G60" s="137"/>
      <c r="H60" s="137"/>
      <c r="I60" s="137"/>
      <c r="J60" s="138"/>
    </row>
  </sheetData>
  <sheetProtection password="DEF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3:E53"/>
    <mergeCell ref="C54:E54"/>
    <mergeCell ref="C55:E55"/>
    <mergeCell ref="C56:E56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DEF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80</v>
      </c>
      <c r="B1" s="199"/>
      <c r="C1" s="199"/>
      <c r="D1" s="199"/>
      <c r="E1" s="199"/>
      <c r="F1" s="199"/>
      <c r="G1" s="199"/>
      <c r="AG1" t="s">
        <v>81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82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82</v>
      </c>
      <c r="AG3" t="s">
        <v>83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84</v>
      </c>
    </row>
    <row r="5" spans="1:60" x14ac:dyDescent="0.2">
      <c r="D5" s="10"/>
    </row>
    <row r="6" spans="1:60" ht="38.25" x14ac:dyDescent="0.2">
      <c r="A6" s="210" t="s">
        <v>85</v>
      </c>
      <c r="B6" s="212" t="s">
        <v>86</v>
      </c>
      <c r="C6" s="212" t="s">
        <v>87</v>
      </c>
      <c r="D6" s="211" t="s">
        <v>88</v>
      </c>
      <c r="E6" s="210" t="s">
        <v>89</v>
      </c>
      <c r="F6" s="209" t="s">
        <v>90</v>
      </c>
      <c r="G6" s="210" t="s">
        <v>29</v>
      </c>
      <c r="H6" s="213" t="s">
        <v>30</v>
      </c>
      <c r="I6" s="213" t="s">
        <v>91</v>
      </c>
      <c r="J6" s="213" t="s">
        <v>31</v>
      </c>
      <c r="K6" s="213" t="s">
        <v>92</v>
      </c>
      <c r="L6" s="213" t="s">
        <v>93</v>
      </c>
      <c r="M6" s="213" t="s">
        <v>94</v>
      </c>
      <c r="N6" s="213" t="s">
        <v>95</v>
      </c>
      <c r="O6" s="213" t="s">
        <v>96</v>
      </c>
      <c r="P6" s="213" t="s">
        <v>97</v>
      </c>
      <c r="Q6" s="213" t="s">
        <v>98</v>
      </c>
      <c r="R6" s="213" t="s">
        <v>99</v>
      </c>
      <c r="S6" s="213" t="s">
        <v>100</v>
      </c>
      <c r="T6" s="213" t="s">
        <v>101</v>
      </c>
      <c r="U6" s="213" t="s">
        <v>102</v>
      </c>
      <c r="V6" s="213" t="s">
        <v>103</v>
      </c>
      <c r="W6" s="213" t="s">
        <v>104</v>
      </c>
      <c r="X6" s="213" t="s">
        <v>105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</row>
    <row r="8" spans="1:60" x14ac:dyDescent="0.2">
      <c r="A8" s="230" t="s">
        <v>106</v>
      </c>
      <c r="B8" s="231" t="s">
        <v>69</v>
      </c>
      <c r="C8" s="256" t="s">
        <v>70</v>
      </c>
      <c r="D8" s="232"/>
      <c r="E8" s="233"/>
      <c r="F8" s="234"/>
      <c r="G8" s="234">
        <f>SUMIF(AG9:AG18,"&lt;&gt;NOR",G9:G18)</f>
        <v>0</v>
      </c>
      <c r="H8" s="234"/>
      <c r="I8" s="234">
        <f>SUM(I9:I18)</f>
        <v>0</v>
      </c>
      <c r="J8" s="234"/>
      <c r="K8" s="234">
        <f>SUM(K9:K18)</f>
        <v>0</v>
      </c>
      <c r="L8" s="234"/>
      <c r="M8" s="234">
        <f>SUM(M9:M18)</f>
        <v>0</v>
      </c>
      <c r="N8" s="233"/>
      <c r="O8" s="233">
        <f>SUM(O9:O18)</f>
        <v>0.02</v>
      </c>
      <c r="P8" s="233"/>
      <c r="Q8" s="233">
        <f>SUM(Q9:Q18)</f>
        <v>0.09</v>
      </c>
      <c r="R8" s="234"/>
      <c r="S8" s="234"/>
      <c r="T8" s="235"/>
      <c r="U8" s="229"/>
      <c r="V8" s="229">
        <f>SUM(V9:V18)</f>
        <v>26.33</v>
      </c>
      <c r="W8" s="229"/>
      <c r="X8" s="229"/>
      <c r="AG8" t="s">
        <v>107</v>
      </c>
    </row>
    <row r="9" spans="1:60" outlineLevel="1" x14ac:dyDescent="0.2">
      <c r="A9" s="244">
        <v>1</v>
      </c>
      <c r="B9" s="245" t="s">
        <v>108</v>
      </c>
      <c r="C9" s="257" t="s">
        <v>109</v>
      </c>
      <c r="D9" s="246" t="s">
        <v>110</v>
      </c>
      <c r="E9" s="247">
        <v>27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7">
        <v>2.0000000000000002E-5</v>
      </c>
      <c r="O9" s="247">
        <f>ROUND(E9*N9,2)</f>
        <v>0</v>
      </c>
      <c r="P9" s="247">
        <v>3.2000000000000002E-3</v>
      </c>
      <c r="Q9" s="247">
        <f>ROUND(E9*P9,2)</f>
        <v>0.09</v>
      </c>
      <c r="R9" s="249" t="s">
        <v>111</v>
      </c>
      <c r="S9" s="249" t="s">
        <v>112</v>
      </c>
      <c r="T9" s="250" t="s">
        <v>112</v>
      </c>
      <c r="U9" s="225">
        <v>5.2999999999999999E-2</v>
      </c>
      <c r="V9" s="225">
        <f>ROUND(E9*U9,2)</f>
        <v>1.43</v>
      </c>
      <c r="W9" s="225"/>
      <c r="X9" s="225" t="s">
        <v>113</v>
      </c>
      <c r="Y9" s="214"/>
      <c r="Z9" s="214"/>
      <c r="AA9" s="214"/>
      <c r="AB9" s="214"/>
      <c r="AC9" s="214"/>
      <c r="AD9" s="214"/>
      <c r="AE9" s="214"/>
      <c r="AF9" s="214"/>
      <c r="AG9" s="214" t="s">
        <v>114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44">
        <v>2</v>
      </c>
      <c r="B10" s="245" t="s">
        <v>115</v>
      </c>
      <c r="C10" s="257" t="s">
        <v>116</v>
      </c>
      <c r="D10" s="246" t="s">
        <v>117</v>
      </c>
      <c r="E10" s="247">
        <v>22</v>
      </c>
      <c r="F10" s="248"/>
      <c r="G10" s="249">
        <f>ROUND(E10*F10,2)</f>
        <v>0</v>
      </c>
      <c r="H10" s="248"/>
      <c r="I10" s="249">
        <f>ROUND(E10*H10,2)</f>
        <v>0</v>
      </c>
      <c r="J10" s="248"/>
      <c r="K10" s="249">
        <f>ROUND(E10*J10,2)</f>
        <v>0</v>
      </c>
      <c r="L10" s="249">
        <v>21</v>
      </c>
      <c r="M10" s="249">
        <f>G10*(1+L10/100)</f>
        <v>0</v>
      </c>
      <c r="N10" s="247">
        <v>6.9999999999999994E-5</v>
      </c>
      <c r="O10" s="247">
        <f>ROUND(E10*N10,2)</f>
        <v>0</v>
      </c>
      <c r="P10" s="247">
        <v>0</v>
      </c>
      <c r="Q10" s="247">
        <f>ROUND(E10*P10,2)</f>
        <v>0</v>
      </c>
      <c r="R10" s="249" t="s">
        <v>111</v>
      </c>
      <c r="S10" s="249" t="s">
        <v>112</v>
      </c>
      <c r="T10" s="250" t="s">
        <v>112</v>
      </c>
      <c r="U10" s="225">
        <v>0.3</v>
      </c>
      <c r="V10" s="225">
        <f>ROUND(E10*U10,2)</f>
        <v>6.6</v>
      </c>
      <c r="W10" s="225"/>
      <c r="X10" s="225" t="s">
        <v>113</v>
      </c>
      <c r="Y10" s="214"/>
      <c r="Z10" s="214"/>
      <c r="AA10" s="214"/>
      <c r="AB10" s="214"/>
      <c r="AC10" s="214"/>
      <c r="AD10" s="214"/>
      <c r="AE10" s="214"/>
      <c r="AF10" s="214"/>
      <c r="AG10" s="214" t="s">
        <v>114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 x14ac:dyDescent="0.2">
      <c r="A11" s="237">
        <v>3</v>
      </c>
      <c r="B11" s="238" t="s">
        <v>118</v>
      </c>
      <c r="C11" s="258" t="s">
        <v>119</v>
      </c>
      <c r="D11" s="239" t="s">
        <v>110</v>
      </c>
      <c r="E11" s="240">
        <v>24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0">
        <v>1.01E-3</v>
      </c>
      <c r="O11" s="240">
        <f>ROUND(E11*N11,2)</f>
        <v>0.02</v>
      </c>
      <c r="P11" s="240">
        <v>0</v>
      </c>
      <c r="Q11" s="240">
        <f>ROUND(E11*P11,2)</f>
        <v>0</v>
      </c>
      <c r="R11" s="242" t="s">
        <v>111</v>
      </c>
      <c r="S11" s="242" t="s">
        <v>112</v>
      </c>
      <c r="T11" s="243" t="s">
        <v>112</v>
      </c>
      <c r="U11" s="225">
        <v>0.31738</v>
      </c>
      <c r="V11" s="225">
        <f>ROUND(E11*U11,2)</f>
        <v>7.62</v>
      </c>
      <c r="W11" s="225"/>
      <c r="X11" s="225" t="s">
        <v>113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114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9" t="s">
        <v>120</v>
      </c>
      <c r="D12" s="251"/>
      <c r="E12" s="251"/>
      <c r="F12" s="251"/>
      <c r="G12" s="251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25"/>
      <c r="Y12" s="214"/>
      <c r="Z12" s="214"/>
      <c r="AA12" s="214"/>
      <c r="AB12" s="214"/>
      <c r="AC12" s="214"/>
      <c r="AD12" s="214"/>
      <c r="AE12" s="214"/>
      <c r="AF12" s="214"/>
      <c r="AG12" s="214" t="s">
        <v>121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60" t="s">
        <v>122</v>
      </c>
      <c r="D13" s="252"/>
      <c r="E13" s="252"/>
      <c r="F13" s="252"/>
      <c r="G13" s="252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14"/>
      <c r="Z13" s="214"/>
      <c r="AA13" s="214"/>
      <c r="AB13" s="214"/>
      <c r="AC13" s="214"/>
      <c r="AD13" s="214"/>
      <c r="AE13" s="214"/>
      <c r="AF13" s="214"/>
      <c r="AG13" s="214" t="s">
        <v>123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44">
        <v>4</v>
      </c>
      <c r="B14" s="245" t="s">
        <v>124</v>
      </c>
      <c r="C14" s="257" t="s">
        <v>125</v>
      </c>
      <c r="D14" s="246" t="s">
        <v>117</v>
      </c>
      <c r="E14" s="247">
        <v>24</v>
      </c>
      <c r="F14" s="248"/>
      <c r="G14" s="249">
        <f>ROUND(E14*F14,2)</f>
        <v>0</v>
      </c>
      <c r="H14" s="248"/>
      <c r="I14" s="249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9" t="s">
        <v>111</v>
      </c>
      <c r="S14" s="249" t="s">
        <v>112</v>
      </c>
      <c r="T14" s="250" t="s">
        <v>112</v>
      </c>
      <c r="U14" s="225">
        <v>0.215</v>
      </c>
      <c r="V14" s="225">
        <f>ROUND(E14*U14,2)</f>
        <v>5.16</v>
      </c>
      <c r="W14" s="225"/>
      <c r="X14" s="225" t="s">
        <v>113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114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7">
        <v>5</v>
      </c>
      <c r="B15" s="238" t="s">
        <v>126</v>
      </c>
      <c r="C15" s="258" t="s">
        <v>127</v>
      </c>
      <c r="D15" s="239" t="s">
        <v>110</v>
      </c>
      <c r="E15" s="240">
        <v>24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2" t="s">
        <v>111</v>
      </c>
      <c r="S15" s="242" t="s">
        <v>112</v>
      </c>
      <c r="T15" s="243" t="s">
        <v>112</v>
      </c>
      <c r="U15" s="225">
        <v>2.1499999999999998E-2</v>
      </c>
      <c r="V15" s="225">
        <f>ROUND(E15*U15,2)</f>
        <v>0.52</v>
      </c>
      <c r="W15" s="225"/>
      <c r="X15" s="225" t="s">
        <v>113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114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61" t="s">
        <v>128</v>
      </c>
      <c r="D16" s="253"/>
      <c r="E16" s="253"/>
      <c r="F16" s="253"/>
      <c r="G16" s="253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14"/>
      <c r="Z16" s="214"/>
      <c r="AA16" s="214"/>
      <c r="AB16" s="214"/>
      <c r="AC16" s="214"/>
      <c r="AD16" s="214"/>
      <c r="AE16" s="214"/>
      <c r="AF16" s="214"/>
      <c r="AG16" s="214" t="s">
        <v>123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7">
        <v>6</v>
      </c>
      <c r="B17" s="238" t="s">
        <v>129</v>
      </c>
      <c r="C17" s="258" t="s">
        <v>130</v>
      </c>
      <c r="D17" s="239" t="s">
        <v>131</v>
      </c>
      <c r="E17" s="240">
        <v>5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0">
        <v>0</v>
      </c>
      <c r="O17" s="240">
        <f>ROUND(E17*N17,2)</f>
        <v>0</v>
      </c>
      <c r="P17" s="240">
        <v>0</v>
      </c>
      <c r="Q17" s="240">
        <f>ROUND(E17*P17,2)</f>
        <v>0</v>
      </c>
      <c r="R17" s="242" t="s">
        <v>132</v>
      </c>
      <c r="S17" s="242" t="s">
        <v>112</v>
      </c>
      <c r="T17" s="243" t="s">
        <v>112</v>
      </c>
      <c r="U17" s="225">
        <v>1</v>
      </c>
      <c r="V17" s="225">
        <f>ROUND(E17*U17,2)</f>
        <v>5</v>
      </c>
      <c r="W17" s="225"/>
      <c r="X17" s="225" t="s">
        <v>133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134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>
        <v>7</v>
      </c>
      <c r="B18" s="222" t="s">
        <v>135</v>
      </c>
      <c r="C18" s="262" t="s">
        <v>136</v>
      </c>
      <c r="D18" s="223" t="s">
        <v>0</v>
      </c>
      <c r="E18" s="254"/>
      <c r="F18" s="226"/>
      <c r="G18" s="225">
        <f>ROUND(E18*F18,2)</f>
        <v>0</v>
      </c>
      <c r="H18" s="226"/>
      <c r="I18" s="225">
        <f>ROUND(E18*H18,2)</f>
        <v>0</v>
      </c>
      <c r="J18" s="226"/>
      <c r="K18" s="225">
        <f>ROUND(E18*J18,2)</f>
        <v>0</v>
      </c>
      <c r="L18" s="225">
        <v>21</v>
      </c>
      <c r="M18" s="225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5" t="s">
        <v>111</v>
      </c>
      <c r="S18" s="225" t="s">
        <v>112</v>
      </c>
      <c r="T18" s="225" t="s">
        <v>112</v>
      </c>
      <c r="U18" s="225">
        <v>0</v>
      </c>
      <c r="V18" s="225">
        <f>ROUND(E18*U18,2)</f>
        <v>0</v>
      </c>
      <c r="W18" s="225"/>
      <c r="X18" s="225" t="s">
        <v>137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138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30" t="s">
        <v>106</v>
      </c>
      <c r="B19" s="231" t="s">
        <v>71</v>
      </c>
      <c r="C19" s="256" t="s">
        <v>72</v>
      </c>
      <c r="D19" s="232"/>
      <c r="E19" s="233"/>
      <c r="F19" s="234"/>
      <c r="G19" s="234">
        <f>SUMIF(AG20:AG25,"&lt;&gt;NOR",G20:G25)</f>
        <v>0</v>
      </c>
      <c r="H19" s="234"/>
      <c r="I19" s="234">
        <f>SUM(I20:I25)</f>
        <v>0</v>
      </c>
      <c r="J19" s="234"/>
      <c r="K19" s="234">
        <f>SUM(K20:K25)</f>
        <v>0</v>
      </c>
      <c r="L19" s="234"/>
      <c r="M19" s="234">
        <f>SUM(M20:M25)</f>
        <v>0</v>
      </c>
      <c r="N19" s="233"/>
      <c r="O19" s="233">
        <f>SUM(O20:O25)</f>
        <v>0.01</v>
      </c>
      <c r="P19" s="233"/>
      <c r="Q19" s="233">
        <f>SUM(Q20:Q25)</f>
        <v>0.01</v>
      </c>
      <c r="R19" s="234"/>
      <c r="S19" s="234"/>
      <c r="T19" s="235"/>
      <c r="U19" s="229"/>
      <c r="V19" s="229">
        <f>SUM(V20:V25)</f>
        <v>8.91</v>
      </c>
      <c r="W19" s="229"/>
      <c r="X19" s="229"/>
      <c r="AG19" t="s">
        <v>107</v>
      </c>
    </row>
    <row r="20" spans="1:60" outlineLevel="1" x14ac:dyDescent="0.2">
      <c r="A20" s="244">
        <v>8</v>
      </c>
      <c r="B20" s="245" t="s">
        <v>139</v>
      </c>
      <c r="C20" s="257" t="s">
        <v>140</v>
      </c>
      <c r="D20" s="246" t="s">
        <v>117</v>
      </c>
      <c r="E20" s="247">
        <v>22</v>
      </c>
      <c r="F20" s="248"/>
      <c r="G20" s="249">
        <f>ROUND(E20*F20,2)</f>
        <v>0</v>
      </c>
      <c r="H20" s="248"/>
      <c r="I20" s="249">
        <f>ROUND(E20*H20,2)</f>
        <v>0</v>
      </c>
      <c r="J20" s="248"/>
      <c r="K20" s="249">
        <f>ROUND(E20*J20,2)</f>
        <v>0</v>
      </c>
      <c r="L20" s="249">
        <v>21</v>
      </c>
      <c r="M20" s="249">
        <f>G20*(1+L20/100)</f>
        <v>0</v>
      </c>
      <c r="N20" s="247">
        <v>9.0000000000000006E-5</v>
      </c>
      <c r="O20" s="247">
        <f>ROUND(E20*N20,2)</f>
        <v>0</v>
      </c>
      <c r="P20" s="247">
        <v>4.4999999999999999E-4</v>
      </c>
      <c r="Q20" s="247">
        <f>ROUND(E20*P20,2)</f>
        <v>0.01</v>
      </c>
      <c r="R20" s="249" t="s">
        <v>111</v>
      </c>
      <c r="S20" s="249" t="s">
        <v>112</v>
      </c>
      <c r="T20" s="250" t="s">
        <v>112</v>
      </c>
      <c r="U20" s="225">
        <v>0.16600000000000001</v>
      </c>
      <c r="V20" s="225">
        <f>ROUND(E20*U20,2)</f>
        <v>3.65</v>
      </c>
      <c r="W20" s="225"/>
      <c r="X20" s="225" t="s">
        <v>113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114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44">
        <v>9</v>
      </c>
      <c r="B21" s="245" t="s">
        <v>141</v>
      </c>
      <c r="C21" s="257" t="s">
        <v>142</v>
      </c>
      <c r="D21" s="246" t="s">
        <v>117</v>
      </c>
      <c r="E21" s="247">
        <v>12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21</v>
      </c>
      <c r="M21" s="249">
        <f>G21*(1+L21/100)</f>
        <v>0</v>
      </c>
      <c r="N21" s="247">
        <v>4.4000000000000002E-4</v>
      </c>
      <c r="O21" s="247">
        <f>ROUND(E21*N21,2)</f>
        <v>0.01</v>
      </c>
      <c r="P21" s="247">
        <v>0</v>
      </c>
      <c r="Q21" s="247">
        <f>ROUND(E21*P21,2)</f>
        <v>0</v>
      </c>
      <c r="R21" s="249" t="s">
        <v>111</v>
      </c>
      <c r="S21" s="249" t="s">
        <v>112</v>
      </c>
      <c r="T21" s="250" t="s">
        <v>112</v>
      </c>
      <c r="U21" s="225">
        <v>0.16400000000000001</v>
      </c>
      <c r="V21" s="225">
        <f>ROUND(E21*U21,2)</f>
        <v>1.97</v>
      </c>
      <c r="W21" s="225"/>
      <c r="X21" s="225" t="s">
        <v>113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114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44">
        <v>10</v>
      </c>
      <c r="B22" s="245" t="s">
        <v>143</v>
      </c>
      <c r="C22" s="257" t="s">
        <v>144</v>
      </c>
      <c r="D22" s="246" t="s">
        <v>117</v>
      </c>
      <c r="E22" s="247">
        <v>24</v>
      </c>
      <c r="F22" s="248"/>
      <c r="G22" s="249">
        <f>ROUND(E22*F22,2)</f>
        <v>0</v>
      </c>
      <c r="H22" s="248"/>
      <c r="I22" s="249">
        <f>ROUND(E22*H22,2)</f>
        <v>0</v>
      </c>
      <c r="J22" s="248"/>
      <c r="K22" s="249">
        <f>ROUND(E22*J22,2)</f>
        <v>0</v>
      </c>
      <c r="L22" s="249">
        <v>21</v>
      </c>
      <c r="M22" s="249">
        <f>G22*(1+L22/100)</f>
        <v>0</v>
      </c>
      <c r="N22" s="247">
        <v>1.4999999999999999E-4</v>
      </c>
      <c r="O22" s="247">
        <f>ROUND(E22*N22,2)</f>
        <v>0</v>
      </c>
      <c r="P22" s="247">
        <v>0</v>
      </c>
      <c r="Q22" s="247">
        <f>ROUND(E22*P22,2)</f>
        <v>0</v>
      </c>
      <c r="R22" s="249" t="s">
        <v>111</v>
      </c>
      <c r="S22" s="249" t="s">
        <v>112</v>
      </c>
      <c r="T22" s="250" t="s">
        <v>112</v>
      </c>
      <c r="U22" s="225">
        <v>6.5000000000000002E-2</v>
      </c>
      <c r="V22" s="225">
        <f>ROUND(E22*U22,2)</f>
        <v>1.56</v>
      </c>
      <c r="W22" s="225"/>
      <c r="X22" s="225" t="s">
        <v>113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114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44">
        <v>11</v>
      </c>
      <c r="B23" s="245" t="s">
        <v>145</v>
      </c>
      <c r="C23" s="257" t="s">
        <v>146</v>
      </c>
      <c r="D23" s="246" t="s">
        <v>117</v>
      </c>
      <c r="E23" s="247">
        <v>12</v>
      </c>
      <c r="F23" s="248"/>
      <c r="G23" s="249">
        <f>ROUND(E23*F23,2)</f>
        <v>0</v>
      </c>
      <c r="H23" s="248"/>
      <c r="I23" s="249">
        <f>ROUND(E23*H23,2)</f>
        <v>0</v>
      </c>
      <c r="J23" s="248"/>
      <c r="K23" s="249">
        <f>ROUND(E23*J23,2)</f>
        <v>0</v>
      </c>
      <c r="L23" s="249">
        <v>21</v>
      </c>
      <c r="M23" s="249">
        <f>G23*(1+L23/100)</f>
        <v>0</v>
      </c>
      <c r="N23" s="247">
        <v>0</v>
      </c>
      <c r="O23" s="247">
        <f>ROUND(E23*N23,2)</f>
        <v>0</v>
      </c>
      <c r="P23" s="247">
        <v>0</v>
      </c>
      <c r="Q23" s="247">
        <f>ROUND(E23*P23,2)</f>
        <v>0</v>
      </c>
      <c r="R23" s="249"/>
      <c r="S23" s="249" t="s">
        <v>147</v>
      </c>
      <c r="T23" s="250" t="s">
        <v>112</v>
      </c>
      <c r="U23" s="225">
        <v>0.14399999999999999</v>
      </c>
      <c r="V23" s="225">
        <f>ROUND(E23*U23,2)</f>
        <v>1.73</v>
      </c>
      <c r="W23" s="225"/>
      <c r="X23" s="225" t="s">
        <v>113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114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7">
        <v>12</v>
      </c>
      <c r="B24" s="238" t="s">
        <v>148</v>
      </c>
      <c r="C24" s="258" t="s">
        <v>149</v>
      </c>
      <c r="D24" s="239" t="s">
        <v>117</v>
      </c>
      <c r="E24" s="240">
        <v>12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21</v>
      </c>
      <c r="M24" s="242">
        <f>G24*(1+L24/100)</f>
        <v>0</v>
      </c>
      <c r="N24" s="240">
        <v>2.0000000000000001E-4</v>
      </c>
      <c r="O24" s="240">
        <f>ROUND(E24*N24,2)</f>
        <v>0</v>
      </c>
      <c r="P24" s="240">
        <v>0</v>
      </c>
      <c r="Q24" s="240">
        <f>ROUND(E24*P24,2)</f>
        <v>0</v>
      </c>
      <c r="R24" s="242"/>
      <c r="S24" s="242" t="s">
        <v>147</v>
      </c>
      <c r="T24" s="243" t="s">
        <v>112</v>
      </c>
      <c r="U24" s="225">
        <v>0</v>
      </c>
      <c r="V24" s="225">
        <f>ROUND(E24*U24,2)</f>
        <v>0</v>
      </c>
      <c r="W24" s="225"/>
      <c r="X24" s="225" t="s">
        <v>150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151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>
        <v>13</v>
      </c>
      <c r="B25" s="222" t="s">
        <v>152</v>
      </c>
      <c r="C25" s="262" t="s">
        <v>153</v>
      </c>
      <c r="D25" s="223" t="s">
        <v>0</v>
      </c>
      <c r="E25" s="254"/>
      <c r="F25" s="226"/>
      <c r="G25" s="225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21</v>
      </c>
      <c r="M25" s="225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5" t="s">
        <v>111</v>
      </c>
      <c r="S25" s="225" t="s">
        <v>112</v>
      </c>
      <c r="T25" s="225" t="s">
        <v>112</v>
      </c>
      <c r="U25" s="225">
        <v>0</v>
      </c>
      <c r="V25" s="225">
        <f>ROUND(E25*U25,2)</f>
        <v>0</v>
      </c>
      <c r="W25" s="225"/>
      <c r="X25" s="225" t="s">
        <v>137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138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x14ac:dyDescent="0.2">
      <c r="A26" s="230" t="s">
        <v>106</v>
      </c>
      <c r="B26" s="231" t="s">
        <v>73</v>
      </c>
      <c r="C26" s="256" t="s">
        <v>74</v>
      </c>
      <c r="D26" s="232"/>
      <c r="E26" s="233"/>
      <c r="F26" s="234"/>
      <c r="G26" s="234">
        <f>SUMIF(AG27:AG44,"&lt;&gt;NOR",G27:G44)</f>
        <v>0</v>
      </c>
      <c r="H26" s="234"/>
      <c r="I26" s="234">
        <f>SUM(I27:I44)</f>
        <v>0</v>
      </c>
      <c r="J26" s="234"/>
      <c r="K26" s="234">
        <f>SUM(K27:K44)</f>
        <v>0</v>
      </c>
      <c r="L26" s="234"/>
      <c r="M26" s="234">
        <f>SUM(M27:M44)</f>
        <v>0</v>
      </c>
      <c r="N26" s="233"/>
      <c r="O26" s="233">
        <f>SUM(O27:O44)</f>
        <v>0.64999999999999991</v>
      </c>
      <c r="P26" s="233"/>
      <c r="Q26" s="233">
        <f>SUM(Q27:Q44)</f>
        <v>0.51</v>
      </c>
      <c r="R26" s="234"/>
      <c r="S26" s="234"/>
      <c r="T26" s="235"/>
      <c r="U26" s="229"/>
      <c r="V26" s="229">
        <f>SUM(V27:V44)</f>
        <v>92.789999999999992</v>
      </c>
      <c r="W26" s="229"/>
      <c r="X26" s="229"/>
      <c r="AG26" t="s">
        <v>107</v>
      </c>
    </row>
    <row r="27" spans="1:60" ht="22.5" outlineLevel="1" x14ac:dyDescent="0.2">
      <c r="A27" s="244">
        <v>14</v>
      </c>
      <c r="B27" s="245" t="s">
        <v>154</v>
      </c>
      <c r="C27" s="257" t="s">
        <v>155</v>
      </c>
      <c r="D27" s="246" t="s">
        <v>117</v>
      </c>
      <c r="E27" s="247">
        <v>12</v>
      </c>
      <c r="F27" s="248"/>
      <c r="G27" s="249">
        <f>ROUND(E27*F27,2)</f>
        <v>0</v>
      </c>
      <c r="H27" s="248"/>
      <c r="I27" s="249">
        <f>ROUND(E27*H27,2)</f>
        <v>0</v>
      </c>
      <c r="J27" s="248"/>
      <c r="K27" s="249">
        <f>ROUND(E27*J27,2)</f>
        <v>0</v>
      </c>
      <c r="L27" s="249">
        <v>21</v>
      </c>
      <c r="M27" s="249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9" t="s">
        <v>111</v>
      </c>
      <c r="S27" s="249" t="s">
        <v>112</v>
      </c>
      <c r="T27" s="250" t="s">
        <v>112</v>
      </c>
      <c r="U27" s="225">
        <v>0.26800000000000002</v>
      </c>
      <c r="V27" s="225">
        <f>ROUND(E27*U27,2)</f>
        <v>3.22</v>
      </c>
      <c r="W27" s="225"/>
      <c r="X27" s="225" t="s">
        <v>113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114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44">
        <v>15</v>
      </c>
      <c r="B28" s="245" t="s">
        <v>156</v>
      </c>
      <c r="C28" s="257" t="s">
        <v>157</v>
      </c>
      <c r="D28" s="246" t="s">
        <v>117</v>
      </c>
      <c r="E28" s="247">
        <v>10</v>
      </c>
      <c r="F28" s="248"/>
      <c r="G28" s="249">
        <f>ROUND(E28*F28,2)</f>
        <v>0</v>
      </c>
      <c r="H28" s="248"/>
      <c r="I28" s="249">
        <f>ROUND(E28*H28,2)</f>
        <v>0</v>
      </c>
      <c r="J28" s="248"/>
      <c r="K28" s="249">
        <f>ROUND(E28*J28,2)</f>
        <v>0</v>
      </c>
      <c r="L28" s="249">
        <v>21</v>
      </c>
      <c r="M28" s="249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9" t="s">
        <v>111</v>
      </c>
      <c r="S28" s="249" t="s">
        <v>112</v>
      </c>
      <c r="T28" s="250" t="s">
        <v>112</v>
      </c>
      <c r="U28" s="225">
        <v>0.86799999999999999</v>
      </c>
      <c r="V28" s="225">
        <f>ROUND(E28*U28,2)</f>
        <v>8.68</v>
      </c>
      <c r="W28" s="225"/>
      <c r="X28" s="225" t="s">
        <v>113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114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44">
        <v>16</v>
      </c>
      <c r="B29" s="245" t="s">
        <v>158</v>
      </c>
      <c r="C29" s="257" t="s">
        <v>159</v>
      </c>
      <c r="D29" s="246" t="s">
        <v>117</v>
      </c>
      <c r="E29" s="247">
        <v>2</v>
      </c>
      <c r="F29" s="248"/>
      <c r="G29" s="249">
        <f>ROUND(E29*F29,2)</f>
        <v>0</v>
      </c>
      <c r="H29" s="248"/>
      <c r="I29" s="249">
        <f>ROUND(E29*H29,2)</f>
        <v>0</v>
      </c>
      <c r="J29" s="248"/>
      <c r="K29" s="249">
        <f>ROUND(E29*J29,2)</f>
        <v>0</v>
      </c>
      <c r="L29" s="249">
        <v>21</v>
      </c>
      <c r="M29" s="249">
        <f>G29*(1+L29/100)</f>
        <v>0</v>
      </c>
      <c r="N29" s="247">
        <v>0</v>
      </c>
      <c r="O29" s="247">
        <f>ROUND(E29*N29,2)</f>
        <v>0</v>
      </c>
      <c r="P29" s="247">
        <v>0</v>
      </c>
      <c r="Q29" s="247">
        <f>ROUND(E29*P29,2)</f>
        <v>0</v>
      </c>
      <c r="R29" s="249" t="s">
        <v>111</v>
      </c>
      <c r="S29" s="249" t="s">
        <v>112</v>
      </c>
      <c r="T29" s="250" t="s">
        <v>112</v>
      </c>
      <c r="U29" s="225">
        <v>1.0009999999999999</v>
      </c>
      <c r="V29" s="225">
        <f>ROUND(E29*U29,2)</f>
        <v>2</v>
      </c>
      <c r="W29" s="225"/>
      <c r="X29" s="225" t="s">
        <v>113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114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44">
        <v>17</v>
      </c>
      <c r="B30" s="245" t="s">
        <v>160</v>
      </c>
      <c r="C30" s="257" t="s">
        <v>161</v>
      </c>
      <c r="D30" s="246" t="s">
        <v>117</v>
      </c>
      <c r="E30" s="247">
        <v>11</v>
      </c>
      <c r="F30" s="248"/>
      <c r="G30" s="249">
        <f>ROUND(E30*F30,2)</f>
        <v>0</v>
      </c>
      <c r="H30" s="248"/>
      <c r="I30" s="249">
        <f>ROUND(E30*H30,2)</f>
        <v>0</v>
      </c>
      <c r="J30" s="248"/>
      <c r="K30" s="249">
        <f>ROUND(E30*J30,2)</f>
        <v>0</v>
      </c>
      <c r="L30" s="249">
        <v>21</v>
      </c>
      <c r="M30" s="249">
        <f>G30*(1+L30/100)</f>
        <v>0</v>
      </c>
      <c r="N30" s="247">
        <v>8.0000000000000007E-5</v>
      </c>
      <c r="O30" s="247">
        <f>ROUND(E30*N30,2)</f>
        <v>0</v>
      </c>
      <c r="P30" s="247">
        <v>4.675E-2</v>
      </c>
      <c r="Q30" s="247">
        <f>ROUND(E30*P30,2)</f>
        <v>0.51</v>
      </c>
      <c r="R30" s="249" t="s">
        <v>111</v>
      </c>
      <c r="S30" s="249" t="s">
        <v>112</v>
      </c>
      <c r="T30" s="250" t="s">
        <v>112</v>
      </c>
      <c r="U30" s="225">
        <v>0.36099999999999999</v>
      </c>
      <c r="V30" s="225">
        <f>ROUND(E30*U30,2)</f>
        <v>3.97</v>
      </c>
      <c r="W30" s="225"/>
      <c r="X30" s="225" t="s">
        <v>113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114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44">
        <v>18</v>
      </c>
      <c r="B31" s="245" t="s">
        <v>162</v>
      </c>
      <c r="C31" s="257" t="s">
        <v>163</v>
      </c>
      <c r="D31" s="246" t="s">
        <v>164</v>
      </c>
      <c r="E31" s="247">
        <v>20</v>
      </c>
      <c r="F31" s="248"/>
      <c r="G31" s="249">
        <f>ROUND(E31*F31,2)</f>
        <v>0</v>
      </c>
      <c r="H31" s="248"/>
      <c r="I31" s="249">
        <f>ROUND(E31*H31,2)</f>
        <v>0</v>
      </c>
      <c r="J31" s="248"/>
      <c r="K31" s="249">
        <f>ROUND(E31*J31,2)</f>
        <v>0</v>
      </c>
      <c r="L31" s="249">
        <v>21</v>
      </c>
      <c r="M31" s="249">
        <f>G31*(1+L31/100)</f>
        <v>0</v>
      </c>
      <c r="N31" s="247">
        <v>0</v>
      </c>
      <c r="O31" s="247">
        <f>ROUND(E31*N31,2)</f>
        <v>0</v>
      </c>
      <c r="P31" s="247">
        <v>0</v>
      </c>
      <c r="Q31" s="247">
        <f>ROUND(E31*P31,2)</f>
        <v>0</v>
      </c>
      <c r="R31" s="249" t="s">
        <v>111</v>
      </c>
      <c r="S31" s="249" t="s">
        <v>112</v>
      </c>
      <c r="T31" s="250" t="s">
        <v>112</v>
      </c>
      <c r="U31" s="225">
        <v>2.5999999999999999E-2</v>
      </c>
      <c r="V31" s="225">
        <f>ROUND(E31*U31,2)</f>
        <v>0.52</v>
      </c>
      <c r="W31" s="225"/>
      <c r="X31" s="225" t="s">
        <v>113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114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44">
        <v>19</v>
      </c>
      <c r="B32" s="245" t="s">
        <v>165</v>
      </c>
      <c r="C32" s="257" t="s">
        <v>166</v>
      </c>
      <c r="D32" s="246" t="s">
        <v>117</v>
      </c>
      <c r="E32" s="247">
        <v>12</v>
      </c>
      <c r="F32" s="248"/>
      <c r="G32" s="249">
        <f>ROUND(E32*F32,2)</f>
        <v>0</v>
      </c>
      <c r="H32" s="248"/>
      <c r="I32" s="249">
        <f>ROUND(E32*H32,2)</f>
        <v>0</v>
      </c>
      <c r="J32" s="248"/>
      <c r="K32" s="249">
        <f>ROUND(E32*J32,2)</f>
        <v>0</v>
      </c>
      <c r="L32" s="249">
        <v>21</v>
      </c>
      <c r="M32" s="249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9" t="s">
        <v>111</v>
      </c>
      <c r="S32" s="249" t="s">
        <v>112</v>
      </c>
      <c r="T32" s="250" t="s">
        <v>112</v>
      </c>
      <c r="U32" s="225">
        <v>6.2E-2</v>
      </c>
      <c r="V32" s="225">
        <f>ROUND(E32*U32,2)</f>
        <v>0.74</v>
      </c>
      <c r="W32" s="225"/>
      <c r="X32" s="225" t="s">
        <v>113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114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33.75" outlineLevel="1" x14ac:dyDescent="0.2">
      <c r="A33" s="244">
        <v>20</v>
      </c>
      <c r="B33" s="245" t="s">
        <v>167</v>
      </c>
      <c r="C33" s="257" t="s">
        <v>168</v>
      </c>
      <c r="D33" s="246" t="s">
        <v>164</v>
      </c>
      <c r="E33" s="247">
        <v>20</v>
      </c>
      <c r="F33" s="248"/>
      <c r="G33" s="249">
        <f>ROUND(E33*F33,2)</f>
        <v>0</v>
      </c>
      <c r="H33" s="248"/>
      <c r="I33" s="249">
        <f>ROUND(E33*H33,2)</f>
        <v>0</v>
      </c>
      <c r="J33" s="248"/>
      <c r="K33" s="249">
        <f>ROUND(E33*J33,2)</f>
        <v>0</v>
      </c>
      <c r="L33" s="249">
        <v>21</v>
      </c>
      <c r="M33" s="249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9" t="s">
        <v>111</v>
      </c>
      <c r="S33" s="249" t="s">
        <v>112</v>
      </c>
      <c r="T33" s="250" t="s">
        <v>112</v>
      </c>
      <c r="U33" s="225">
        <v>3.1E-2</v>
      </c>
      <c r="V33" s="225">
        <f>ROUND(E33*U33,2)</f>
        <v>0.62</v>
      </c>
      <c r="W33" s="225"/>
      <c r="X33" s="225" t="s">
        <v>113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114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7">
        <v>21</v>
      </c>
      <c r="B34" s="238" t="s">
        <v>169</v>
      </c>
      <c r="C34" s="258" t="s">
        <v>170</v>
      </c>
      <c r="D34" s="239" t="s">
        <v>164</v>
      </c>
      <c r="E34" s="240">
        <v>20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2" t="s">
        <v>111</v>
      </c>
      <c r="S34" s="242" t="s">
        <v>112</v>
      </c>
      <c r="T34" s="243" t="s">
        <v>112</v>
      </c>
      <c r="U34" s="225">
        <v>5.1999999999999998E-2</v>
      </c>
      <c r="V34" s="225">
        <f>ROUND(E34*U34,2)</f>
        <v>1.04</v>
      </c>
      <c r="W34" s="225"/>
      <c r="X34" s="225" t="s">
        <v>113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114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59" t="s">
        <v>171</v>
      </c>
      <c r="D35" s="251"/>
      <c r="E35" s="251"/>
      <c r="F35" s="251"/>
      <c r="G35" s="251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14"/>
      <c r="Z35" s="214"/>
      <c r="AA35" s="214"/>
      <c r="AB35" s="214"/>
      <c r="AC35" s="214"/>
      <c r="AD35" s="214"/>
      <c r="AE35" s="214"/>
      <c r="AF35" s="214"/>
      <c r="AG35" s="214" t="s">
        <v>121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44">
        <v>22</v>
      </c>
      <c r="B36" s="245" t="s">
        <v>172</v>
      </c>
      <c r="C36" s="257" t="s">
        <v>173</v>
      </c>
      <c r="D36" s="246" t="s">
        <v>131</v>
      </c>
      <c r="E36" s="247">
        <v>72</v>
      </c>
      <c r="F36" s="248"/>
      <c r="G36" s="249">
        <f>ROUND(E36*F36,2)</f>
        <v>0</v>
      </c>
      <c r="H36" s="248"/>
      <c r="I36" s="249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9"/>
      <c r="S36" s="249" t="s">
        <v>112</v>
      </c>
      <c r="T36" s="250" t="s">
        <v>112</v>
      </c>
      <c r="U36" s="225">
        <v>1</v>
      </c>
      <c r="V36" s="225">
        <f>ROUND(E36*U36,2)</f>
        <v>72</v>
      </c>
      <c r="W36" s="225"/>
      <c r="X36" s="225" t="s">
        <v>113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114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33.75" outlineLevel="1" x14ac:dyDescent="0.2">
      <c r="A37" s="244">
        <v>23</v>
      </c>
      <c r="B37" s="245" t="s">
        <v>174</v>
      </c>
      <c r="C37" s="257" t="s">
        <v>175</v>
      </c>
      <c r="D37" s="246" t="s">
        <v>117</v>
      </c>
      <c r="E37" s="247">
        <v>1</v>
      </c>
      <c r="F37" s="248"/>
      <c r="G37" s="249">
        <f>ROUND(E37*F37,2)</f>
        <v>0</v>
      </c>
      <c r="H37" s="248"/>
      <c r="I37" s="249">
        <f>ROUND(E37*H37,2)</f>
        <v>0</v>
      </c>
      <c r="J37" s="248"/>
      <c r="K37" s="249">
        <f>ROUND(E37*J37,2)</f>
        <v>0</v>
      </c>
      <c r="L37" s="249">
        <v>21</v>
      </c>
      <c r="M37" s="249">
        <f>G37*(1+L37/100)</f>
        <v>0</v>
      </c>
      <c r="N37" s="247">
        <v>2.9190000000000001E-2</v>
      </c>
      <c r="O37" s="247">
        <f>ROUND(E37*N37,2)</f>
        <v>0.03</v>
      </c>
      <c r="P37" s="247">
        <v>0</v>
      </c>
      <c r="Q37" s="247">
        <f>ROUND(E37*P37,2)</f>
        <v>0</v>
      </c>
      <c r="R37" s="249" t="s">
        <v>176</v>
      </c>
      <c r="S37" s="249" t="s">
        <v>112</v>
      </c>
      <c r="T37" s="250" t="s">
        <v>112</v>
      </c>
      <c r="U37" s="225">
        <v>0</v>
      </c>
      <c r="V37" s="225">
        <f>ROUND(E37*U37,2)</f>
        <v>0</v>
      </c>
      <c r="W37" s="225"/>
      <c r="X37" s="225" t="s">
        <v>150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151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33.75" outlineLevel="1" x14ac:dyDescent="0.2">
      <c r="A38" s="244">
        <v>24</v>
      </c>
      <c r="B38" s="245" t="s">
        <v>177</v>
      </c>
      <c r="C38" s="257" t="s">
        <v>178</v>
      </c>
      <c r="D38" s="246" t="s">
        <v>117</v>
      </c>
      <c r="E38" s="247">
        <v>2</v>
      </c>
      <c r="F38" s="248"/>
      <c r="G38" s="249">
        <f>ROUND(E38*F38,2)</f>
        <v>0</v>
      </c>
      <c r="H38" s="248"/>
      <c r="I38" s="249">
        <f>ROUND(E38*H38,2)</f>
        <v>0</v>
      </c>
      <c r="J38" s="248"/>
      <c r="K38" s="249">
        <f>ROUND(E38*J38,2)</f>
        <v>0</v>
      </c>
      <c r="L38" s="249">
        <v>21</v>
      </c>
      <c r="M38" s="249">
        <f>G38*(1+L38/100)</f>
        <v>0</v>
      </c>
      <c r="N38" s="247">
        <v>4.1700000000000001E-2</v>
      </c>
      <c r="O38" s="247">
        <f>ROUND(E38*N38,2)</f>
        <v>0.08</v>
      </c>
      <c r="P38" s="247">
        <v>0</v>
      </c>
      <c r="Q38" s="247">
        <f>ROUND(E38*P38,2)</f>
        <v>0</v>
      </c>
      <c r="R38" s="249" t="s">
        <v>176</v>
      </c>
      <c r="S38" s="249" t="s">
        <v>112</v>
      </c>
      <c r="T38" s="250" t="s">
        <v>112</v>
      </c>
      <c r="U38" s="225">
        <v>0</v>
      </c>
      <c r="V38" s="225">
        <f>ROUND(E38*U38,2)</f>
        <v>0</v>
      </c>
      <c r="W38" s="225"/>
      <c r="X38" s="225" t="s">
        <v>150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151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33.75" outlineLevel="1" x14ac:dyDescent="0.2">
      <c r="A39" s="237">
        <v>25</v>
      </c>
      <c r="B39" s="238" t="s">
        <v>179</v>
      </c>
      <c r="C39" s="258" t="s">
        <v>180</v>
      </c>
      <c r="D39" s="239" t="s">
        <v>117</v>
      </c>
      <c r="E39" s="240">
        <v>7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21</v>
      </c>
      <c r="M39" s="242">
        <f>G39*(1+L39/100)</f>
        <v>0</v>
      </c>
      <c r="N39" s="240">
        <v>5.0040000000000001E-2</v>
      </c>
      <c r="O39" s="240">
        <f>ROUND(E39*N39,2)</f>
        <v>0.35</v>
      </c>
      <c r="P39" s="240">
        <v>0</v>
      </c>
      <c r="Q39" s="240">
        <f>ROUND(E39*P39,2)</f>
        <v>0</v>
      </c>
      <c r="R39" s="242" t="s">
        <v>176</v>
      </c>
      <c r="S39" s="242" t="s">
        <v>112</v>
      </c>
      <c r="T39" s="243" t="s">
        <v>112</v>
      </c>
      <c r="U39" s="225">
        <v>0</v>
      </c>
      <c r="V39" s="225">
        <f>ROUND(E39*U39,2)</f>
        <v>0</v>
      </c>
      <c r="W39" s="225"/>
      <c r="X39" s="225" t="s">
        <v>150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151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63" t="s">
        <v>181</v>
      </c>
      <c r="D40" s="227"/>
      <c r="E40" s="228">
        <v>1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14"/>
      <c r="Z40" s="214"/>
      <c r="AA40" s="214"/>
      <c r="AB40" s="214"/>
      <c r="AC40" s="214"/>
      <c r="AD40" s="214"/>
      <c r="AE40" s="214"/>
      <c r="AF40" s="214"/>
      <c r="AG40" s="214" t="s">
        <v>182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63" t="s">
        <v>183</v>
      </c>
      <c r="D41" s="227"/>
      <c r="E41" s="228">
        <v>6</v>
      </c>
      <c r="F41" s="225"/>
      <c r="G41" s="225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14"/>
      <c r="Z41" s="214"/>
      <c r="AA41" s="214"/>
      <c r="AB41" s="214"/>
      <c r="AC41" s="214"/>
      <c r="AD41" s="214"/>
      <c r="AE41" s="214"/>
      <c r="AF41" s="214"/>
      <c r="AG41" s="214" t="s">
        <v>182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33.75" outlineLevel="1" x14ac:dyDescent="0.2">
      <c r="A42" s="244">
        <v>26</v>
      </c>
      <c r="B42" s="245" t="s">
        <v>184</v>
      </c>
      <c r="C42" s="257" t="s">
        <v>185</v>
      </c>
      <c r="D42" s="246" t="s">
        <v>117</v>
      </c>
      <c r="E42" s="247">
        <v>1</v>
      </c>
      <c r="F42" s="248"/>
      <c r="G42" s="249">
        <f>ROUND(E42*F42,2)</f>
        <v>0</v>
      </c>
      <c r="H42" s="248"/>
      <c r="I42" s="249">
        <f>ROUND(E42*H42,2)</f>
        <v>0</v>
      </c>
      <c r="J42" s="248"/>
      <c r="K42" s="249">
        <f>ROUND(E42*J42,2)</f>
        <v>0</v>
      </c>
      <c r="L42" s="249">
        <v>21</v>
      </c>
      <c r="M42" s="249">
        <f>G42*(1+L42/100)</f>
        <v>0</v>
      </c>
      <c r="N42" s="247">
        <v>7.5060000000000002E-2</v>
      </c>
      <c r="O42" s="247">
        <f>ROUND(E42*N42,2)</f>
        <v>0.08</v>
      </c>
      <c r="P42" s="247">
        <v>0</v>
      </c>
      <c r="Q42" s="247">
        <f>ROUND(E42*P42,2)</f>
        <v>0</v>
      </c>
      <c r="R42" s="249" t="s">
        <v>176</v>
      </c>
      <c r="S42" s="249" t="s">
        <v>112</v>
      </c>
      <c r="T42" s="250" t="s">
        <v>112</v>
      </c>
      <c r="U42" s="225">
        <v>0</v>
      </c>
      <c r="V42" s="225">
        <f>ROUND(E42*U42,2)</f>
        <v>0</v>
      </c>
      <c r="W42" s="225"/>
      <c r="X42" s="225" t="s">
        <v>150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151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33.75" outlineLevel="1" x14ac:dyDescent="0.2">
      <c r="A43" s="237">
        <v>27</v>
      </c>
      <c r="B43" s="238" t="s">
        <v>186</v>
      </c>
      <c r="C43" s="258" t="s">
        <v>187</v>
      </c>
      <c r="D43" s="239" t="s">
        <v>117</v>
      </c>
      <c r="E43" s="240">
        <v>1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0">
        <v>0.10780000000000001</v>
      </c>
      <c r="O43" s="240">
        <f>ROUND(E43*N43,2)</f>
        <v>0.11</v>
      </c>
      <c r="P43" s="240">
        <v>0</v>
      </c>
      <c r="Q43" s="240">
        <f>ROUND(E43*P43,2)</f>
        <v>0</v>
      </c>
      <c r="R43" s="242" t="s">
        <v>176</v>
      </c>
      <c r="S43" s="242" t="s">
        <v>112</v>
      </c>
      <c r="T43" s="243" t="s">
        <v>112</v>
      </c>
      <c r="U43" s="225">
        <v>0</v>
      </c>
      <c r="V43" s="225">
        <f>ROUND(E43*U43,2)</f>
        <v>0</v>
      </c>
      <c r="W43" s="225"/>
      <c r="X43" s="225" t="s">
        <v>150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151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>
        <v>28</v>
      </c>
      <c r="B44" s="222" t="s">
        <v>188</v>
      </c>
      <c r="C44" s="262" t="s">
        <v>189</v>
      </c>
      <c r="D44" s="223" t="s">
        <v>0</v>
      </c>
      <c r="E44" s="254"/>
      <c r="F44" s="226"/>
      <c r="G44" s="225">
        <f>ROUND(E44*F44,2)</f>
        <v>0</v>
      </c>
      <c r="H44" s="226"/>
      <c r="I44" s="225">
        <f>ROUND(E44*H44,2)</f>
        <v>0</v>
      </c>
      <c r="J44" s="226"/>
      <c r="K44" s="225">
        <f>ROUND(E44*J44,2)</f>
        <v>0</v>
      </c>
      <c r="L44" s="225">
        <v>21</v>
      </c>
      <c r="M44" s="225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5" t="s">
        <v>111</v>
      </c>
      <c r="S44" s="225" t="s">
        <v>112</v>
      </c>
      <c r="T44" s="225" t="s">
        <v>112</v>
      </c>
      <c r="U44" s="225">
        <v>0</v>
      </c>
      <c r="V44" s="225">
        <f>ROUND(E44*U44,2)</f>
        <v>0</v>
      </c>
      <c r="W44" s="225"/>
      <c r="X44" s="225" t="s">
        <v>137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138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x14ac:dyDescent="0.2">
      <c r="A45" s="230" t="s">
        <v>106</v>
      </c>
      <c r="B45" s="231" t="s">
        <v>75</v>
      </c>
      <c r="C45" s="256" t="s">
        <v>76</v>
      </c>
      <c r="D45" s="232"/>
      <c r="E45" s="233"/>
      <c r="F45" s="234"/>
      <c r="G45" s="234">
        <f>SUMIF(AG46:AG53,"&lt;&gt;NOR",G46:G53)</f>
        <v>0</v>
      </c>
      <c r="H45" s="234"/>
      <c r="I45" s="234">
        <f>SUM(I46:I53)</f>
        <v>0</v>
      </c>
      <c r="J45" s="234"/>
      <c r="K45" s="234">
        <f>SUM(K46:K53)</f>
        <v>0</v>
      </c>
      <c r="L45" s="234"/>
      <c r="M45" s="234">
        <f>SUM(M46:M53)</f>
        <v>0</v>
      </c>
      <c r="N45" s="233"/>
      <c r="O45" s="233">
        <f>SUM(O46:O53)</f>
        <v>0</v>
      </c>
      <c r="P45" s="233"/>
      <c r="Q45" s="233">
        <f>SUM(Q46:Q53)</f>
        <v>0</v>
      </c>
      <c r="R45" s="234"/>
      <c r="S45" s="234"/>
      <c r="T45" s="235"/>
      <c r="U45" s="229"/>
      <c r="V45" s="229">
        <f>SUM(V46:V53)</f>
        <v>1.9599999999999997</v>
      </c>
      <c r="W45" s="229"/>
      <c r="X45" s="229"/>
      <c r="AG45" t="s">
        <v>107</v>
      </c>
    </row>
    <row r="46" spans="1:60" outlineLevel="1" x14ac:dyDescent="0.2">
      <c r="A46" s="237">
        <v>29</v>
      </c>
      <c r="B46" s="238" t="s">
        <v>190</v>
      </c>
      <c r="C46" s="258" t="s">
        <v>191</v>
      </c>
      <c r="D46" s="239" t="s">
        <v>192</v>
      </c>
      <c r="E46" s="240">
        <v>0.61055000000000004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21</v>
      </c>
      <c r="M46" s="242">
        <f>G46*(1+L46/100)</f>
        <v>0</v>
      </c>
      <c r="N46" s="240">
        <v>0</v>
      </c>
      <c r="O46" s="240">
        <f>ROUND(E46*N46,2)</f>
        <v>0</v>
      </c>
      <c r="P46" s="240">
        <v>0</v>
      </c>
      <c r="Q46" s="240">
        <f>ROUND(E46*P46,2)</f>
        <v>0</v>
      </c>
      <c r="R46" s="242" t="s">
        <v>193</v>
      </c>
      <c r="S46" s="242" t="s">
        <v>112</v>
      </c>
      <c r="T46" s="243" t="s">
        <v>112</v>
      </c>
      <c r="U46" s="225">
        <v>0</v>
      </c>
      <c r="V46" s="225">
        <f>ROUND(E46*U46,2)</f>
        <v>0</v>
      </c>
      <c r="W46" s="225"/>
      <c r="X46" s="225" t="s">
        <v>194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195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21"/>
      <c r="B47" s="222"/>
      <c r="C47" s="261" t="s">
        <v>196</v>
      </c>
      <c r="D47" s="253"/>
      <c r="E47" s="253"/>
      <c r="F47" s="253"/>
      <c r="G47" s="253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14"/>
      <c r="Z47" s="214"/>
      <c r="AA47" s="214"/>
      <c r="AB47" s="214"/>
      <c r="AC47" s="214"/>
      <c r="AD47" s="214"/>
      <c r="AE47" s="214"/>
      <c r="AF47" s="214"/>
      <c r="AG47" s="214" t="s">
        <v>123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55" t="str">
        <f>C47</f>
        <v>Pro vyjádření výnosu ve prospěch zhotovitele je nutné jednotkovou cenu uvést se záporným znaménkem. (Získaná částka ponižuje náklad stavby.)</v>
      </c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44">
        <v>30</v>
      </c>
      <c r="B48" s="245" t="s">
        <v>197</v>
      </c>
      <c r="C48" s="257" t="s">
        <v>198</v>
      </c>
      <c r="D48" s="246" t="s">
        <v>192</v>
      </c>
      <c r="E48" s="247">
        <v>0.61055000000000004</v>
      </c>
      <c r="F48" s="248"/>
      <c r="G48" s="249">
        <f>ROUND(E48*F48,2)</f>
        <v>0</v>
      </c>
      <c r="H48" s="248"/>
      <c r="I48" s="249">
        <f>ROUND(E48*H48,2)</f>
        <v>0</v>
      </c>
      <c r="J48" s="248"/>
      <c r="K48" s="249">
        <f>ROUND(E48*J48,2)</f>
        <v>0</v>
      </c>
      <c r="L48" s="249">
        <v>21</v>
      </c>
      <c r="M48" s="249">
        <f>G48*(1+L48/100)</f>
        <v>0</v>
      </c>
      <c r="N48" s="247">
        <v>0</v>
      </c>
      <c r="O48" s="247">
        <f>ROUND(E48*N48,2)</f>
        <v>0</v>
      </c>
      <c r="P48" s="247">
        <v>0</v>
      </c>
      <c r="Q48" s="247">
        <f>ROUND(E48*P48,2)</f>
        <v>0</v>
      </c>
      <c r="R48" s="249" t="s">
        <v>193</v>
      </c>
      <c r="S48" s="249" t="s">
        <v>112</v>
      </c>
      <c r="T48" s="250" t="s">
        <v>112</v>
      </c>
      <c r="U48" s="225">
        <v>0.93300000000000005</v>
      </c>
      <c r="V48" s="225">
        <f>ROUND(E48*U48,2)</f>
        <v>0.56999999999999995</v>
      </c>
      <c r="W48" s="225"/>
      <c r="X48" s="225" t="s">
        <v>194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195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7">
        <v>31</v>
      </c>
      <c r="B49" s="238" t="s">
        <v>199</v>
      </c>
      <c r="C49" s="258" t="s">
        <v>200</v>
      </c>
      <c r="D49" s="239" t="s">
        <v>192</v>
      </c>
      <c r="E49" s="240">
        <v>0.61055000000000004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0">
        <v>0</v>
      </c>
      <c r="O49" s="240">
        <f>ROUND(E49*N49,2)</f>
        <v>0</v>
      </c>
      <c r="P49" s="240">
        <v>0</v>
      </c>
      <c r="Q49" s="240">
        <f>ROUND(E49*P49,2)</f>
        <v>0</v>
      </c>
      <c r="R49" s="242" t="s">
        <v>193</v>
      </c>
      <c r="S49" s="242" t="s">
        <v>112</v>
      </c>
      <c r="T49" s="243" t="s">
        <v>112</v>
      </c>
      <c r="U49" s="225">
        <v>0.49</v>
      </c>
      <c r="V49" s="225">
        <f>ROUND(E49*U49,2)</f>
        <v>0.3</v>
      </c>
      <c r="W49" s="225"/>
      <c r="X49" s="225" t="s">
        <v>194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195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61" t="s">
        <v>201</v>
      </c>
      <c r="D50" s="253"/>
      <c r="E50" s="253"/>
      <c r="F50" s="253"/>
      <c r="G50" s="253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14"/>
      <c r="Z50" s="214"/>
      <c r="AA50" s="214"/>
      <c r="AB50" s="214"/>
      <c r="AC50" s="214"/>
      <c r="AD50" s="214"/>
      <c r="AE50" s="214"/>
      <c r="AF50" s="214"/>
      <c r="AG50" s="214" t="s">
        <v>123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44">
        <v>32</v>
      </c>
      <c r="B51" s="245" t="s">
        <v>202</v>
      </c>
      <c r="C51" s="257" t="s">
        <v>203</v>
      </c>
      <c r="D51" s="246" t="s">
        <v>192</v>
      </c>
      <c r="E51" s="247">
        <v>5.4949500000000002</v>
      </c>
      <c r="F51" s="248"/>
      <c r="G51" s="249">
        <f>ROUND(E51*F51,2)</f>
        <v>0</v>
      </c>
      <c r="H51" s="248"/>
      <c r="I51" s="249">
        <f>ROUND(E51*H51,2)</f>
        <v>0</v>
      </c>
      <c r="J51" s="248"/>
      <c r="K51" s="249">
        <f>ROUND(E51*J51,2)</f>
        <v>0</v>
      </c>
      <c r="L51" s="249">
        <v>21</v>
      </c>
      <c r="M51" s="249">
        <f>G51*(1+L51/100)</f>
        <v>0</v>
      </c>
      <c r="N51" s="247">
        <v>0</v>
      </c>
      <c r="O51" s="247">
        <f>ROUND(E51*N51,2)</f>
        <v>0</v>
      </c>
      <c r="P51" s="247">
        <v>0</v>
      </c>
      <c r="Q51" s="247">
        <f>ROUND(E51*P51,2)</f>
        <v>0</v>
      </c>
      <c r="R51" s="249" t="s">
        <v>193</v>
      </c>
      <c r="S51" s="249" t="s">
        <v>112</v>
      </c>
      <c r="T51" s="250" t="s">
        <v>112</v>
      </c>
      <c r="U51" s="225">
        <v>0</v>
      </c>
      <c r="V51" s="225">
        <f>ROUND(E51*U51,2)</f>
        <v>0</v>
      </c>
      <c r="W51" s="225"/>
      <c r="X51" s="225" t="s">
        <v>194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195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44">
        <v>33</v>
      </c>
      <c r="B52" s="245" t="s">
        <v>204</v>
      </c>
      <c r="C52" s="257" t="s">
        <v>205</v>
      </c>
      <c r="D52" s="246" t="s">
        <v>192</v>
      </c>
      <c r="E52" s="247">
        <v>0.61055000000000004</v>
      </c>
      <c r="F52" s="248"/>
      <c r="G52" s="249">
        <f>ROUND(E52*F52,2)</f>
        <v>0</v>
      </c>
      <c r="H52" s="248"/>
      <c r="I52" s="249">
        <f>ROUND(E52*H52,2)</f>
        <v>0</v>
      </c>
      <c r="J52" s="248"/>
      <c r="K52" s="249">
        <f>ROUND(E52*J52,2)</f>
        <v>0</v>
      </c>
      <c r="L52" s="249">
        <v>21</v>
      </c>
      <c r="M52" s="249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9" t="s">
        <v>193</v>
      </c>
      <c r="S52" s="249" t="s">
        <v>112</v>
      </c>
      <c r="T52" s="250" t="s">
        <v>112</v>
      </c>
      <c r="U52" s="225">
        <v>0.94199999999999995</v>
      </c>
      <c r="V52" s="225">
        <f>ROUND(E52*U52,2)</f>
        <v>0.57999999999999996</v>
      </c>
      <c r="W52" s="225"/>
      <c r="X52" s="225" t="s">
        <v>194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195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22.5" outlineLevel="1" x14ac:dyDescent="0.2">
      <c r="A53" s="237">
        <v>34</v>
      </c>
      <c r="B53" s="238" t="s">
        <v>206</v>
      </c>
      <c r="C53" s="258" t="s">
        <v>207</v>
      </c>
      <c r="D53" s="239" t="s">
        <v>192</v>
      </c>
      <c r="E53" s="240">
        <v>4.8844000000000003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21</v>
      </c>
      <c r="M53" s="242">
        <f>G53*(1+L53/100)</f>
        <v>0</v>
      </c>
      <c r="N53" s="240">
        <v>0</v>
      </c>
      <c r="O53" s="240">
        <f>ROUND(E53*N53,2)</f>
        <v>0</v>
      </c>
      <c r="P53" s="240">
        <v>0</v>
      </c>
      <c r="Q53" s="240">
        <f>ROUND(E53*P53,2)</f>
        <v>0</v>
      </c>
      <c r="R53" s="242" t="s">
        <v>193</v>
      </c>
      <c r="S53" s="242" t="s">
        <v>112</v>
      </c>
      <c r="T53" s="243" t="s">
        <v>112</v>
      </c>
      <c r="U53" s="225">
        <v>0.105</v>
      </c>
      <c r="V53" s="225">
        <f>ROUND(E53*U53,2)</f>
        <v>0.51</v>
      </c>
      <c r="W53" s="225"/>
      <c r="X53" s="225" t="s">
        <v>194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195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x14ac:dyDescent="0.2">
      <c r="A54" s="3"/>
      <c r="B54" s="4"/>
      <c r="C54" s="264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E54">
        <v>15</v>
      </c>
      <c r="AF54">
        <v>21</v>
      </c>
      <c r="AG54" t="s">
        <v>93</v>
      </c>
    </row>
    <row r="55" spans="1:60" x14ac:dyDescent="0.2">
      <c r="A55" s="217"/>
      <c r="B55" s="218" t="s">
        <v>29</v>
      </c>
      <c r="C55" s="265"/>
      <c r="D55" s="219"/>
      <c r="E55" s="220"/>
      <c r="F55" s="220"/>
      <c r="G55" s="236">
        <f>G8+G19+G26+G45</f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E55">
        <f>SUMIF(L7:L53,AE54,G7:G53)</f>
        <v>0</v>
      </c>
      <c r="AF55">
        <f>SUMIF(L7:L53,AF54,G7:G53)</f>
        <v>0</v>
      </c>
      <c r="AG55" t="s">
        <v>208</v>
      </c>
    </row>
    <row r="56" spans="1:60" x14ac:dyDescent="0.2">
      <c r="C56" s="266"/>
      <c r="D56" s="10"/>
      <c r="AG56" t="s">
        <v>209</v>
      </c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EFF" sheet="1"/>
  <mergeCells count="10">
    <mergeCell ref="C16:G16"/>
    <mergeCell ref="C35:G35"/>
    <mergeCell ref="C47:G47"/>
    <mergeCell ref="C50:G50"/>
    <mergeCell ref="A1:G1"/>
    <mergeCell ref="C2:G2"/>
    <mergeCell ref="C3:G3"/>
    <mergeCell ref="C4:G4"/>
    <mergeCell ref="C12:G12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38ACEE9BD5CB449943BD822980D767" ma:contentTypeVersion="13" ma:contentTypeDescription="Create a new document." ma:contentTypeScope="" ma:versionID="d3f4e7c4257eeb478d04b80345bda07f">
  <xsd:schema xmlns:xsd="http://www.w3.org/2001/XMLSchema" xmlns:xs="http://www.w3.org/2001/XMLSchema" xmlns:p="http://schemas.microsoft.com/office/2006/metadata/properties" xmlns:ns2="970124e3-b7a1-4b59-b475-6849edc7d579" xmlns:ns3="0f7192e0-eef2-4a37-b7ba-bc54d1ddec7b" targetNamespace="http://schemas.microsoft.com/office/2006/metadata/properties" ma:root="true" ma:fieldsID="03e0601c77e752b68d90f0fe033adcc8" ns2:_="" ns3:_="">
    <xsd:import namespace="970124e3-b7a1-4b59-b475-6849edc7d579"/>
    <xsd:import namespace="0f7192e0-eef2-4a37-b7ba-bc54d1ddec7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0124e3-b7a1-4b59-b475-6849edc7d5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192e0-eef2-4a37-b7ba-bc54d1ddec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70124e3-b7a1-4b59-b475-6849edc7d579">VXWUXANSMC7Q-1537166543-102393</_dlc_DocId>
    <_dlc_DocIdUrl xmlns="970124e3-b7a1-4b59-b475-6849edc7d579">
      <Url>https://objektorarchitekti.sharepoint.com/sites/OBJEKTOR/_layouts/15/DocIdRedir.aspx?ID=VXWUXANSMC7Q-1537166543-102393</Url>
      <Description>VXWUXANSMC7Q-1537166543-102393</Description>
    </_dlc_DocIdUrl>
  </documentManagement>
</p:properties>
</file>

<file path=customXml/itemProps1.xml><?xml version="1.0" encoding="utf-8"?>
<ds:datastoreItem xmlns:ds="http://schemas.openxmlformats.org/officeDocument/2006/customXml" ds:itemID="{7B1794E4-F71D-4AF8-97C0-98946DF7AA6B}"/>
</file>

<file path=customXml/itemProps2.xml><?xml version="1.0" encoding="utf-8"?>
<ds:datastoreItem xmlns:ds="http://schemas.openxmlformats.org/officeDocument/2006/customXml" ds:itemID="{2C1B9173-6AB2-43D2-8081-95A3CFD1D047}"/>
</file>

<file path=customXml/itemProps3.xml><?xml version="1.0" encoding="utf-8"?>
<ds:datastoreItem xmlns:ds="http://schemas.openxmlformats.org/officeDocument/2006/customXml" ds:itemID="{C6681411-441F-486D-A609-8C3692B86255}"/>
</file>

<file path=customXml/itemProps4.xml><?xml version="1.0" encoding="utf-8"?>
<ds:datastoreItem xmlns:ds="http://schemas.openxmlformats.org/officeDocument/2006/customXml" ds:itemID="{02923797-92B4-486F-B7BD-C3BF3B6CEB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 D.1.4.1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D.1.4.1 Pol'!Názvy_tisku</vt:lpstr>
      <vt:lpstr>oadresa</vt:lpstr>
      <vt:lpstr>Stavba!Objednatel</vt:lpstr>
      <vt:lpstr>Stavba!Objekt</vt:lpstr>
      <vt:lpstr>'D.1.4 D.1.4.1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 Orlová</dc:creator>
  <cp:lastModifiedBy>Pavla Orlová</cp:lastModifiedBy>
  <cp:lastPrinted>2019-03-19T12:27:02Z</cp:lastPrinted>
  <dcterms:created xsi:type="dcterms:W3CDTF">2009-04-08T07:15:50Z</dcterms:created>
  <dcterms:modified xsi:type="dcterms:W3CDTF">2022-03-16T21:13:38Z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0x0101005938ACEE9BD5CB449943BD822980D767</vt:lpwstr>
  </property>
  <property fmtid="{D5CDD505-2E9C-101B-9397-08002B2CF9AE}" pid="3" name="_dlc_DocIdItemGuid">
    <vt:lpwstr>df976a83-02ff-4906-8831-50ce3b5d85a7</vt:lpwstr>
  </property>
</Properties>
</file>